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6275" windowHeight="11565"/>
  </bookViews>
  <sheets>
    <sheet name="Sheet1" sheetId="1" r:id="rId1"/>
    <sheet name="Sheet3" sheetId="3" r:id="rId2"/>
  </sheets>
  <definedNames>
    <definedName name="_xlnm.Print_Area" localSheetId="0">Sheet1!$A$1:$AB$48</definedName>
  </definedNames>
  <calcPr calcId="145621"/>
</workbook>
</file>

<file path=xl/calcChain.xml><?xml version="1.0" encoding="utf-8"?>
<calcChain xmlns="http://schemas.openxmlformats.org/spreadsheetml/2006/main">
  <c r="B46" i="1" l="1"/>
  <c r="D26" i="1" l="1"/>
  <c r="D25" i="1"/>
  <c r="B21" i="1"/>
  <c r="D21" i="1" s="1"/>
  <c r="D20" i="1"/>
  <c r="D24" i="1" s="1"/>
  <c r="D19" i="1"/>
  <c r="B44" i="1"/>
  <c r="D44" i="1" s="1"/>
  <c r="D45" i="1"/>
  <c r="D9" i="1"/>
  <c r="F9" i="1" s="1"/>
  <c r="D31" i="1" s="1"/>
  <c r="C11" i="1"/>
  <c r="E11" i="1" s="1"/>
  <c r="D11" i="1"/>
  <c r="F11" i="1" s="1"/>
  <c r="D10" i="1"/>
  <c r="F10" i="1" s="1"/>
  <c r="C10" i="1"/>
  <c r="E10" i="1" s="1"/>
  <c r="C9" i="1"/>
  <c r="E9" i="1" s="1"/>
  <c r="E30" i="1" l="1"/>
  <c r="D30" i="1"/>
  <c r="B35" i="1" s="1"/>
  <c r="B36" i="1" s="1"/>
  <c r="D46" i="1"/>
  <c r="B37" i="1"/>
  <c r="B38" i="1" s="1"/>
  <c r="E31" i="1"/>
  <c r="B39" i="1" l="1"/>
  <c r="B40" i="1" s="1"/>
  <c r="D40" i="1" l="1"/>
  <c r="B47" i="1"/>
  <c r="D47" i="1" s="1"/>
</calcChain>
</file>

<file path=xl/sharedStrings.xml><?xml version="1.0" encoding="utf-8"?>
<sst xmlns="http://schemas.openxmlformats.org/spreadsheetml/2006/main" count="67" uniqueCount="59">
  <si>
    <t xml:space="preserve">% Elongation </t>
  </si>
  <si>
    <t>% Tensile Strength</t>
  </si>
  <si>
    <t>6 mm</t>
  </si>
  <si>
    <t>Tensile Strength</t>
  </si>
  <si>
    <t>8 mm</t>
  </si>
  <si>
    <t>From hooks law, E=stress/strain</t>
  </si>
  <si>
    <t>From chart, EA = %Tensile Strength / Strain</t>
  </si>
  <si>
    <t xml:space="preserve">EA (8mm)
(N)  </t>
  </si>
  <si>
    <t>N</t>
  </si>
  <si>
    <t xml:space="preserve">k (N/m) </t>
  </si>
  <si>
    <t>m</t>
  </si>
  <si>
    <t>N/m</t>
  </si>
  <si>
    <t>lb/ft</t>
  </si>
  <si>
    <t>k1</t>
  </si>
  <si>
    <t>k2</t>
  </si>
  <si>
    <t>EA (8mm)
lbs</t>
  </si>
  <si>
    <t xml:space="preserve">EA (6mm)
lbs </t>
  </si>
  <si>
    <t>1/k1</t>
  </si>
  <si>
    <t>1/k2</t>
  </si>
  <si>
    <t>L</t>
  </si>
  <si>
    <t>1/keq</t>
  </si>
  <si>
    <t xml:space="preserve">Now, you must anticipate the maximum extension of a spring for the model system.  </t>
  </si>
  <si>
    <t>Extension</t>
  </si>
  <si>
    <t xml:space="preserve">STA SET Lines </t>
  </si>
  <si>
    <t>% of Tensile Strength = Stress = Force/Unit Area</t>
  </si>
  <si>
    <t>EA (6mm)
(N)</t>
  </si>
  <si>
    <t>ft</t>
  </si>
  <si>
    <t>lb</t>
  </si>
  <si>
    <t xml:space="preserve">Buoyancy </t>
  </si>
  <si>
    <t xml:space="preserve">Thrust force for 2 rotors </t>
  </si>
  <si>
    <t>Aquantis C-Plane - 11.22.2013</t>
  </si>
  <si>
    <r>
      <t>Required EA of 1/25th scale model (</t>
    </r>
    <r>
      <rPr>
        <sz val="11"/>
        <color theme="1"/>
        <rFont val="Calibri"/>
        <family val="2"/>
      </rPr>
      <t>λ</t>
    </r>
    <r>
      <rPr>
        <vertAlign val="superscript"/>
        <sz val="11"/>
        <color theme="1"/>
        <rFont val="Calibri"/>
        <family val="2"/>
      </rPr>
      <t>3</t>
    </r>
    <r>
      <rPr>
        <sz val="11"/>
        <color theme="1"/>
        <rFont val="Calibri"/>
        <family val="2"/>
      </rPr>
      <t>)</t>
    </r>
  </si>
  <si>
    <t xml:space="preserve">keq </t>
  </si>
  <si>
    <t>Description</t>
  </si>
  <si>
    <t xml:space="preserve">Variable </t>
  </si>
  <si>
    <t>K1</t>
  </si>
  <si>
    <t>Determine the required K value (k2) of a spring added to the line that will provide the desired stiffness (keq)</t>
  </si>
  <si>
    <t>lb/in</t>
  </si>
  <si>
    <t xml:space="preserve">STA SET Line Stiffness </t>
  </si>
  <si>
    <t>Upper Chain</t>
  </si>
  <si>
    <t>Lower Chain</t>
  </si>
  <si>
    <t xml:space="preserve">EA </t>
  </si>
  <si>
    <t xml:space="preserve">K </t>
  </si>
  <si>
    <t xml:space="preserve">Prototype Values </t>
  </si>
  <si>
    <t xml:space="preserve">Scale the polyester line stiffness from prototype to model scale. </t>
  </si>
  <si>
    <t xml:space="preserve">EA of prototype Polyester </t>
  </si>
  <si>
    <t>Polyester Rope</t>
  </si>
  <si>
    <t>Length of 1/25th scale polyester mooring (λ)</t>
  </si>
  <si>
    <t>Length of polyester mooring in tank (λ)</t>
  </si>
  <si>
    <t>! Tank depth is too shallow, so actual line length is 3.275m!  L is smaller so axial stiffness of STA SET line in model is larger than desired by ratio of L1/L2.</t>
  </si>
  <si>
    <t xml:space="preserve">The stiffness value (k1) for the 3.275m STA SET line is much greater than the required stiffness (keq).  </t>
  </si>
  <si>
    <t xml:space="preserve">Required 1/25 scale (7.2m length) </t>
  </si>
  <si>
    <t xml:space="preserve">Actual k value 3.275 m </t>
  </si>
  <si>
    <t xml:space="preserve">k7.2 = keq. </t>
  </si>
  <si>
    <t>Max force is expected under 0 current, buoyancy is supported by aft line</t>
  </si>
  <si>
    <t>Est. aft line Total force</t>
  </si>
  <si>
    <r>
      <t xml:space="preserve">PCCI recommends </t>
    </r>
    <r>
      <rPr>
        <b/>
        <sz val="12"/>
        <color theme="1"/>
        <rFont val="Calibri"/>
        <family val="2"/>
        <scheme val="minor"/>
      </rPr>
      <t>not</t>
    </r>
    <r>
      <rPr>
        <sz val="12"/>
        <color theme="1"/>
        <rFont val="Calibri"/>
        <family val="2"/>
        <scheme val="minor"/>
      </rPr>
      <t xml:space="preserve"> using a spring in the aft mooring line, as the detrimental effects of incorporating the spring appear to outweigh the potential benefits.  The aft mooring line will be slack under the design current load, and no extension will be experienced.  Under this condition a spring incorporated into the system would have no effect on the stiffness.  The conditions where the aft line will be under load are during off axis current conditions (yaw) and freely floating, under zero current.  The anchor point of the aft line is located at approximately half the depth of the full 1/25th scale.  Therefore when the aft line becomes taut under a Yaw current the forces acting on the line are not projecting in the correct geometry to match the prototype system.  If springs were incorporated into the lines it is anticipated that the total extension woud be small, no more than 3-4 inches, relativley small compared to the length of the line.  If a spring is incorporated into the aft line it will have to be connected between the chain and the mooring line, and will hang vertically.  The spring diamter is much larger than the scaled line diameter which will add a substantial amount of drag to the aft mooring line.  
If however it is desired to incorporate springs into the aft line, the following would provide the desired stiffness.  Two each 18-in LOA, Extra-Stretch Extension Springs, available from McMaster-CARR, shown on the attached image below on each of  the two forward mooring lines.  The mooring lines will need to be reduced in length by 18-in, the unstretched length of the spring.  </t>
    </r>
  </si>
  <si>
    <t>Calculation for determining springs for use in 1/25th scale model aft lines.</t>
  </si>
  <si>
    <t>Scaling Factor λ =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</si>
</sst>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11"/>
      <color theme="1"/>
      <name val="Calibri"/>
      <family val="2"/>
    </font>
    <font>
      <vertAlign val="superscript"/>
      <sz val="11"/>
      <color theme="1"/>
      <name val="Calibri"/>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54">
    <xf numFmtId="0" fontId="0" fillId="0" borderId="0" xfId="0"/>
    <xf numFmtId="0" fontId="0" fillId="0" borderId="0" xfId="0" applyAlignment="1">
      <alignment wrapText="1"/>
    </xf>
    <xf numFmtId="0" fontId="0" fillId="0" borderId="1" xfId="0" applyBorder="1"/>
    <xf numFmtId="0" fontId="0" fillId="0" borderId="1" xfId="0" applyBorder="1" applyAlignment="1">
      <alignment horizontal="center"/>
    </xf>
    <xf numFmtId="10" fontId="0" fillId="0" borderId="1" xfId="0" applyNumberFormat="1" applyBorder="1" applyAlignment="1">
      <alignment horizontal="center"/>
    </xf>
    <xf numFmtId="2" fontId="0" fillId="0" borderId="1" xfId="0" applyNumberFormat="1" applyBorder="1"/>
    <xf numFmtId="0" fontId="0" fillId="0" borderId="1" xfId="0" applyBorder="1" applyAlignment="1">
      <alignment horizontal="center" wrapText="1"/>
    </xf>
    <xf numFmtId="1" fontId="0" fillId="0" borderId="1" xfId="0" applyNumberFormat="1" applyBorder="1" applyAlignment="1">
      <alignment horizontal="center"/>
    </xf>
    <xf numFmtId="10" fontId="0" fillId="0" borderId="0" xfId="0" applyNumberFormat="1"/>
    <xf numFmtId="2" fontId="0" fillId="0" borderId="0" xfId="0" applyNumberFormat="1"/>
    <xf numFmtId="11" fontId="0" fillId="0" borderId="0" xfId="0" applyNumberFormat="1"/>
    <xf numFmtId="0" fontId="0" fillId="0" borderId="0" xfId="0" applyNumberFormat="1"/>
    <xf numFmtId="0" fontId="1" fillId="0" borderId="0" xfId="0" applyFont="1"/>
    <xf numFmtId="0" fontId="0" fillId="0" borderId="0" xfId="0" applyBorder="1" applyAlignment="1">
      <alignment horizontal="center"/>
    </xf>
    <xf numFmtId="2" fontId="3" fillId="2" borderId="1" xfId="0" applyNumberFormat="1" applyFont="1" applyFill="1" applyBorder="1"/>
    <xf numFmtId="0" fontId="1" fillId="0" borderId="1" xfId="0" applyFont="1" applyBorder="1"/>
    <xf numFmtId="2" fontId="1" fillId="2" borderId="1" xfId="0" applyNumberFormat="1" applyFont="1" applyFill="1" applyBorder="1"/>
    <xf numFmtId="0" fontId="1" fillId="2" borderId="1" xfId="0" applyFont="1" applyFill="1" applyBorder="1"/>
    <xf numFmtId="0" fontId="0" fillId="0" borderId="2" xfId="0" applyBorder="1"/>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1" xfId="0" applyNumberFormat="1" applyBorder="1" applyAlignment="1">
      <alignment horizontal="center"/>
    </xf>
    <xf numFmtId="11" fontId="0" fillId="0" borderId="1" xfId="0" applyNumberFormat="1" applyBorder="1"/>
    <xf numFmtId="0" fontId="1" fillId="0" borderId="1" xfId="0" applyFont="1" applyFill="1" applyBorder="1"/>
    <xf numFmtId="0" fontId="0" fillId="0" borderId="1" xfId="0" applyFill="1" applyBorder="1" applyAlignment="1">
      <alignment horizontal="center"/>
    </xf>
    <xf numFmtId="11" fontId="0" fillId="0" borderId="1" xfId="0" applyNumberFormat="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0" borderId="14" xfId="0" applyBorder="1" applyAlignment="1">
      <alignment horizontal="left"/>
    </xf>
    <xf numFmtId="11" fontId="0" fillId="0" borderId="15" xfId="0" applyNumberFormat="1" applyBorder="1" applyAlignment="1">
      <alignment horizontal="center"/>
    </xf>
    <xf numFmtId="0" fontId="0" fillId="0" borderId="16" xfId="0" applyBorder="1" applyAlignment="1">
      <alignment horizontal="left"/>
    </xf>
    <xf numFmtId="11" fontId="0" fillId="0" borderId="17" xfId="0" applyNumberFormat="1" applyBorder="1" applyAlignment="1">
      <alignment horizontal="center"/>
    </xf>
    <xf numFmtId="0" fontId="0" fillId="0" borderId="17" xfId="0" applyBorder="1" applyAlignment="1">
      <alignment horizontal="center"/>
    </xf>
    <xf numFmtId="11" fontId="0" fillId="0" borderId="18" xfId="0" applyNumberFormat="1" applyBorder="1" applyAlignment="1">
      <alignment horizontal="center"/>
    </xf>
    <xf numFmtId="0" fontId="0" fillId="0" borderId="19" xfId="0" applyFill="1" applyBorder="1" applyAlignment="1">
      <alignment horizontal="left"/>
    </xf>
    <xf numFmtId="2" fontId="0" fillId="0" borderId="2" xfId="0" applyNumberFormat="1" applyBorder="1"/>
    <xf numFmtId="2" fontId="1" fillId="0" borderId="0" xfId="0" applyNumberFormat="1" applyFont="1" applyFill="1"/>
    <xf numFmtId="0" fontId="1" fillId="0" borderId="0" xfId="0" applyFont="1" applyFill="1"/>
    <xf numFmtId="0" fontId="1" fillId="0" borderId="0" xfId="0" applyFont="1" applyFill="1" applyAlignment="1">
      <alignment horizontal="left" vertical="top" wrapText="1"/>
    </xf>
    <xf numFmtId="0" fontId="6" fillId="0" borderId="0" xfId="0" applyFont="1" applyAlignment="1">
      <alignment horizontal="left" vertical="top" wrapText="1"/>
    </xf>
    <xf numFmtId="0" fontId="0" fillId="0" borderId="0" xfId="0" applyAlignment="1">
      <alignment horizontal="left" wrapText="1"/>
    </xf>
    <xf numFmtId="0" fontId="1" fillId="0" borderId="0" xfId="0" applyFont="1" applyAlignment="1">
      <alignment horizontal="left" wrapText="1"/>
    </xf>
    <xf numFmtId="0" fontId="1" fillId="0" borderId="1" xfId="0" applyFont="1" applyBorder="1" applyAlignment="1">
      <alignment horizontal="center"/>
    </xf>
    <xf numFmtId="0" fontId="0" fillId="0" borderId="1"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343719</xdr:colOff>
      <xdr:row>0</xdr:row>
      <xdr:rowOff>161925</xdr:rowOff>
    </xdr:from>
    <xdr:to>
      <xdr:col>16</xdr:col>
      <xdr:colOff>549275</xdr:colOff>
      <xdr:row>38</xdr:row>
      <xdr:rowOff>135970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49119" y="161925"/>
          <a:ext cx="6768281" cy="8705514"/>
        </a:xfrm>
        <a:prstGeom prst="rect">
          <a:avLst/>
        </a:prstGeom>
        <a:noFill/>
      </xdr:spPr>
    </xdr:pic>
    <xdr:clientData/>
  </xdr:twoCellAnchor>
  <xdr:twoCellAnchor editAs="oneCell">
    <xdr:from>
      <xdr:col>19</xdr:col>
      <xdr:colOff>124809</xdr:colOff>
      <xdr:row>17</xdr:row>
      <xdr:rowOff>133624</xdr:rowOff>
    </xdr:from>
    <xdr:to>
      <xdr:col>25</xdr:col>
      <xdr:colOff>98535</xdr:colOff>
      <xdr:row>47</xdr:row>
      <xdr:rowOff>167179</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3919637" y="3621745"/>
          <a:ext cx="3639208" cy="67864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zoomScale="85" zoomScaleNormal="85" zoomScaleSheetLayoutView="145" workbookViewId="0">
      <selection activeCell="F47" sqref="F47"/>
    </sheetView>
  </sheetViews>
  <sheetFormatPr defaultRowHeight="15" x14ac:dyDescent="0.25"/>
  <cols>
    <col min="1" max="1" width="21.7109375" customWidth="1"/>
    <col min="2" max="2" width="10.140625" customWidth="1"/>
    <col min="3" max="4" width="12.28515625" bestFit="1" customWidth="1"/>
    <col min="5" max="5" width="12" customWidth="1"/>
    <col min="6" max="6" width="12.28515625" bestFit="1" customWidth="1"/>
    <col min="7" max="7" width="12.28515625" customWidth="1"/>
    <col min="9" max="9" width="13" customWidth="1"/>
  </cols>
  <sheetData>
    <row r="1" spans="1:28" ht="15" customHeight="1" x14ac:dyDescent="0.25">
      <c r="A1" s="12" t="s">
        <v>30</v>
      </c>
      <c r="R1" s="49" t="s">
        <v>56</v>
      </c>
      <c r="S1" s="49"/>
      <c r="T1" s="49"/>
      <c r="U1" s="49"/>
      <c r="V1" s="49"/>
      <c r="W1" s="49"/>
      <c r="X1" s="49"/>
      <c r="Y1" s="49"/>
      <c r="Z1" s="49"/>
      <c r="AA1" s="49"/>
      <c r="AB1" s="49"/>
    </row>
    <row r="2" spans="1:28" ht="15" customHeight="1" x14ac:dyDescent="0.25">
      <c r="A2" s="12" t="s">
        <v>57</v>
      </c>
      <c r="R2" s="49"/>
      <c r="S2" s="49"/>
      <c r="T2" s="49"/>
      <c r="U2" s="49"/>
      <c r="V2" s="49"/>
      <c r="W2" s="49"/>
      <c r="X2" s="49"/>
      <c r="Y2" s="49"/>
      <c r="Z2" s="49"/>
      <c r="AA2" s="49"/>
      <c r="AB2" s="49"/>
    </row>
    <row r="3" spans="1:28" ht="33.75" customHeight="1" x14ac:dyDescent="0.25">
      <c r="A3" s="3" t="s">
        <v>23</v>
      </c>
      <c r="B3" s="6" t="s">
        <v>3</v>
      </c>
      <c r="R3" s="49"/>
      <c r="S3" s="49"/>
      <c r="T3" s="49"/>
      <c r="U3" s="49"/>
      <c r="V3" s="49"/>
      <c r="W3" s="49"/>
      <c r="X3" s="49"/>
      <c r="Y3" s="49"/>
      <c r="Z3" s="49"/>
      <c r="AA3" s="49"/>
      <c r="AB3" s="49"/>
    </row>
    <row r="4" spans="1:28" ht="15" customHeight="1" x14ac:dyDescent="0.25">
      <c r="A4" s="3" t="s">
        <v>2</v>
      </c>
      <c r="B4" s="3">
        <v>2350</v>
      </c>
      <c r="M4" s="10"/>
      <c r="R4" s="49"/>
      <c r="S4" s="49"/>
      <c r="T4" s="49"/>
      <c r="U4" s="49"/>
      <c r="V4" s="49"/>
      <c r="W4" s="49"/>
      <c r="X4" s="49"/>
      <c r="Y4" s="49"/>
      <c r="Z4" s="49"/>
      <c r="AA4" s="49"/>
      <c r="AB4" s="49"/>
    </row>
    <row r="5" spans="1:28" ht="15" customHeight="1" x14ac:dyDescent="0.25">
      <c r="A5" s="31" t="s">
        <v>4</v>
      </c>
      <c r="B5" s="31">
        <v>3850</v>
      </c>
      <c r="I5" s="10"/>
      <c r="K5" s="9"/>
      <c r="R5" s="49"/>
      <c r="S5" s="49"/>
      <c r="T5" s="49"/>
      <c r="U5" s="49"/>
      <c r="V5" s="49"/>
      <c r="W5" s="49"/>
      <c r="X5" s="49"/>
      <c r="Y5" s="49"/>
      <c r="Z5" s="49"/>
      <c r="AA5" s="49"/>
      <c r="AB5" s="49"/>
    </row>
    <row r="6" spans="1:28" ht="15" customHeight="1" x14ac:dyDescent="0.25">
      <c r="R6" s="49"/>
      <c r="S6" s="49"/>
      <c r="T6" s="49"/>
      <c r="U6" s="49"/>
      <c r="V6" s="49"/>
      <c r="W6" s="49"/>
      <c r="X6" s="49"/>
      <c r="Y6" s="49"/>
      <c r="Z6" s="49"/>
      <c r="AA6" s="49"/>
      <c r="AB6" s="49"/>
    </row>
    <row r="7" spans="1:28" ht="15" customHeight="1" x14ac:dyDescent="0.25">
      <c r="A7" t="s">
        <v>38</v>
      </c>
      <c r="I7" s="10"/>
      <c r="K7" s="9"/>
      <c r="L7" s="8"/>
      <c r="R7" s="49"/>
      <c r="S7" s="49"/>
      <c r="T7" s="49"/>
      <c r="U7" s="49"/>
      <c r="V7" s="49"/>
      <c r="W7" s="49"/>
      <c r="X7" s="49"/>
      <c r="Y7" s="49"/>
      <c r="Z7" s="49"/>
      <c r="AA7" s="49"/>
      <c r="AB7" s="49"/>
    </row>
    <row r="8" spans="1:28" ht="30.75" customHeight="1" x14ac:dyDescent="0.25">
      <c r="A8" s="6" t="s">
        <v>0</v>
      </c>
      <c r="B8" s="6" t="s">
        <v>1</v>
      </c>
      <c r="C8" s="6" t="s">
        <v>16</v>
      </c>
      <c r="D8" s="6" t="s">
        <v>15</v>
      </c>
      <c r="E8" s="6" t="s">
        <v>25</v>
      </c>
      <c r="F8" s="6" t="s">
        <v>7</v>
      </c>
      <c r="R8" s="49"/>
      <c r="S8" s="49"/>
      <c r="T8" s="49"/>
      <c r="U8" s="49"/>
      <c r="V8" s="49"/>
      <c r="W8" s="49"/>
      <c r="X8" s="49"/>
      <c r="Y8" s="49"/>
      <c r="Z8" s="49"/>
      <c r="AA8" s="49"/>
      <c r="AB8" s="49"/>
    </row>
    <row r="9" spans="1:28" ht="15" customHeight="1" x14ac:dyDescent="0.25">
      <c r="A9" s="4">
        <v>0.01</v>
      </c>
      <c r="B9" s="4">
        <v>0.1</v>
      </c>
      <c r="C9" s="3">
        <f>B4*B9/A9</f>
        <v>23500</v>
      </c>
      <c r="D9" s="3">
        <f>B9*$B$5/A9</f>
        <v>38500</v>
      </c>
      <c r="E9" s="3">
        <f>C9*4.4482</f>
        <v>104532.7</v>
      </c>
      <c r="F9" s="3">
        <f>D9*4.4482</f>
        <v>171255.7</v>
      </c>
      <c r="G9" s="13"/>
      <c r="R9" s="49"/>
      <c r="S9" s="49"/>
      <c r="T9" s="49"/>
      <c r="U9" s="49"/>
      <c r="V9" s="49"/>
      <c r="W9" s="49"/>
      <c r="X9" s="49"/>
      <c r="Y9" s="49"/>
      <c r="Z9" s="49"/>
      <c r="AA9" s="49"/>
      <c r="AB9" s="49"/>
    </row>
    <row r="10" spans="1:28" ht="15" customHeight="1" x14ac:dyDescent="0.25">
      <c r="A10" s="4">
        <v>0.02</v>
      </c>
      <c r="B10" s="4">
        <v>0.2</v>
      </c>
      <c r="C10" s="3">
        <f>B4*B10/A10</f>
        <v>23500</v>
      </c>
      <c r="D10" s="3">
        <f t="shared" ref="D10" si="0">B10*$B$5/A10</f>
        <v>38500</v>
      </c>
      <c r="E10" s="3">
        <f t="shared" ref="E10:F11" si="1">C10*4.4482</f>
        <v>104532.7</v>
      </c>
      <c r="F10" s="3">
        <f t="shared" si="1"/>
        <v>171255.7</v>
      </c>
      <c r="G10" s="13"/>
      <c r="R10" s="49"/>
      <c r="S10" s="49"/>
      <c r="T10" s="49"/>
      <c r="U10" s="49"/>
      <c r="V10" s="49"/>
      <c r="W10" s="49"/>
      <c r="X10" s="49"/>
      <c r="Y10" s="49"/>
      <c r="Z10" s="49"/>
      <c r="AA10" s="49"/>
      <c r="AB10" s="49"/>
    </row>
    <row r="11" spans="1:28" ht="15" customHeight="1" x14ac:dyDescent="0.25">
      <c r="A11" s="4">
        <v>3.5999999999999997E-2</v>
      </c>
      <c r="B11" s="4">
        <v>0.3</v>
      </c>
      <c r="C11" s="7">
        <f>B4*B11/A11</f>
        <v>19583.333333333336</v>
      </c>
      <c r="D11" s="7">
        <f>B11*$B$5/A11</f>
        <v>32083.333333333336</v>
      </c>
      <c r="E11" s="28">
        <f t="shared" si="1"/>
        <v>87110.583333333343</v>
      </c>
      <c r="F11" s="28">
        <f t="shared" si="1"/>
        <v>142713.08333333334</v>
      </c>
      <c r="G11" s="13"/>
      <c r="R11" s="49"/>
      <c r="S11" s="49"/>
      <c r="T11" s="49"/>
      <c r="U11" s="49"/>
      <c r="V11" s="49"/>
      <c r="W11" s="49"/>
      <c r="X11" s="49"/>
      <c r="Y11" s="49"/>
      <c r="Z11" s="49"/>
      <c r="AA11" s="49"/>
      <c r="AB11" s="49"/>
    </row>
    <row r="12" spans="1:28" ht="15" customHeight="1" x14ac:dyDescent="0.25">
      <c r="J12" s="11"/>
      <c r="R12" s="49"/>
      <c r="S12" s="49"/>
      <c r="T12" s="49"/>
      <c r="U12" s="49"/>
      <c r="V12" s="49"/>
      <c r="W12" s="49"/>
      <c r="X12" s="49"/>
      <c r="Y12" s="49"/>
      <c r="Z12" s="49"/>
      <c r="AA12" s="49"/>
      <c r="AB12" s="49"/>
    </row>
    <row r="13" spans="1:28" ht="15" customHeight="1" x14ac:dyDescent="0.25">
      <c r="A13" t="s">
        <v>24</v>
      </c>
      <c r="J13" s="8"/>
      <c r="R13" s="49"/>
      <c r="S13" s="49"/>
      <c r="T13" s="49"/>
      <c r="U13" s="49"/>
      <c r="V13" s="49"/>
      <c r="W13" s="49"/>
      <c r="X13" s="49"/>
      <c r="Y13" s="49"/>
      <c r="Z13" s="49"/>
      <c r="AA13" s="49"/>
      <c r="AB13" s="49"/>
    </row>
    <row r="14" spans="1:28" ht="15" customHeight="1" x14ac:dyDescent="0.25">
      <c r="A14" t="s">
        <v>5</v>
      </c>
      <c r="R14" s="49"/>
      <c r="S14" s="49"/>
      <c r="T14" s="49"/>
      <c r="U14" s="49"/>
      <c r="V14" s="49"/>
      <c r="W14" s="49"/>
      <c r="X14" s="49"/>
      <c r="Y14" s="49"/>
      <c r="Z14" s="49"/>
      <c r="AA14" s="49"/>
      <c r="AB14" s="49"/>
    </row>
    <row r="15" spans="1:28" ht="15.75" customHeight="1" x14ac:dyDescent="0.25">
      <c r="A15" t="s">
        <v>6</v>
      </c>
      <c r="R15" s="49"/>
      <c r="S15" s="49"/>
      <c r="T15" s="49"/>
      <c r="U15" s="49"/>
      <c r="V15" s="49"/>
      <c r="W15" s="49"/>
      <c r="X15" s="49"/>
      <c r="Y15" s="49"/>
      <c r="Z15" s="49"/>
      <c r="AA15" s="49"/>
      <c r="AB15" s="49"/>
    </row>
    <row r="16" spans="1:28" ht="15.75" customHeight="1" thickBot="1" x14ac:dyDescent="0.3">
      <c r="A16" t="s">
        <v>58</v>
      </c>
      <c r="R16" s="49"/>
      <c r="S16" s="49"/>
      <c r="T16" s="49"/>
      <c r="U16" s="49"/>
      <c r="V16" s="49"/>
      <c r="W16" s="49"/>
      <c r="X16" s="49"/>
      <c r="Y16" s="49"/>
      <c r="Z16" s="49"/>
      <c r="AA16" s="49"/>
      <c r="AB16" s="49"/>
    </row>
    <row r="17" spans="1:28" ht="15" customHeight="1" x14ac:dyDescent="0.25">
      <c r="A17" s="33" t="s">
        <v>43</v>
      </c>
      <c r="B17" s="34"/>
      <c r="C17" s="34"/>
      <c r="D17" s="35"/>
      <c r="R17" s="49"/>
      <c r="S17" s="49"/>
      <c r="T17" s="49"/>
      <c r="U17" s="49"/>
      <c r="V17" s="49"/>
      <c r="W17" s="49"/>
      <c r="X17" s="49"/>
      <c r="Y17" s="49"/>
      <c r="Z17" s="49"/>
      <c r="AA17" s="49"/>
      <c r="AB17" s="49"/>
    </row>
    <row r="18" spans="1:28" ht="15" customHeight="1" x14ac:dyDescent="0.25">
      <c r="A18" s="36"/>
      <c r="B18" s="3" t="s">
        <v>41</v>
      </c>
      <c r="C18" s="3" t="s">
        <v>19</v>
      </c>
      <c r="D18" s="37" t="s">
        <v>42</v>
      </c>
      <c r="R18" s="49"/>
      <c r="S18" s="49"/>
      <c r="T18" s="49"/>
      <c r="U18" s="49"/>
      <c r="V18" s="49"/>
      <c r="W18" s="49"/>
      <c r="X18" s="49"/>
      <c r="Y18" s="49"/>
      <c r="Z18" s="49"/>
      <c r="AA18" s="49"/>
      <c r="AB18" s="49"/>
    </row>
    <row r="19" spans="1:28" x14ac:dyDescent="0.25">
      <c r="A19" s="38" t="s">
        <v>39</v>
      </c>
      <c r="B19" s="32">
        <v>494900000</v>
      </c>
      <c r="C19" s="3">
        <v>30</v>
      </c>
      <c r="D19" s="39">
        <f>B19/C19</f>
        <v>16496666.666666666</v>
      </c>
      <c r="R19" s="49"/>
      <c r="S19" s="49"/>
      <c r="T19" s="49"/>
      <c r="U19" s="49"/>
      <c r="V19" s="49"/>
      <c r="W19" s="49"/>
      <c r="X19" s="49"/>
      <c r="Y19" s="49"/>
      <c r="Z19" s="49"/>
      <c r="AA19" s="49"/>
      <c r="AB19" s="49"/>
    </row>
    <row r="20" spans="1:28" x14ac:dyDescent="0.25">
      <c r="A20" s="38" t="s">
        <v>46</v>
      </c>
      <c r="B20" s="32">
        <v>55630000</v>
      </c>
      <c r="C20" s="3">
        <v>180</v>
      </c>
      <c r="D20" s="39">
        <f t="shared" ref="D20:D21" si="2">B20/C20</f>
        <v>309055.55555555556</v>
      </c>
    </row>
    <row r="21" spans="1:28" ht="15.75" thickBot="1" x14ac:dyDescent="0.3">
      <c r="A21" s="40" t="s">
        <v>40</v>
      </c>
      <c r="B21" s="41">
        <f>B19</f>
        <v>494900000</v>
      </c>
      <c r="C21" s="42">
        <v>20</v>
      </c>
      <c r="D21" s="43">
        <f t="shared" si="2"/>
        <v>24745000</v>
      </c>
    </row>
    <row r="22" spans="1:28" x14ac:dyDescent="0.25">
      <c r="A22" s="44" t="s">
        <v>44</v>
      </c>
    </row>
    <row r="24" spans="1:28" x14ac:dyDescent="0.25">
      <c r="A24" s="26" t="s">
        <v>45</v>
      </c>
      <c r="B24" s="27"/>
      <c r="C24" s="18"/>
      <c r="D24" s="29">
        <f>D20</f>
        <v>309055.55555555556</v>
      </c>
      <c r="E24" s="2" t="s">
        <v>8</v>
      </c>
    </row>
    <row r="25" spans="1:28" ht="17.25" x14ac:dyDescent="0.25">
      <c r="A25" s="20" t="s">
        <v>31</v>
      </c>
      <c r="B25" s="21"/>
      <c r="C25" s="22"/>
      <c r="D25" s="45">
        <f>B20/(25^3)</f>
        <v>3560.32</v>
      </c>
      <c r="E25" s="2" t="s">
        <v>8</v>
      </c>
      <c r="F25" s="9"/>
      <c r="G25" s="9"/>
    </row>
    <row r="26" spans="1:28" x14ac:dyDescent="0.25">
      <c r="A26" s="26" t="s">
        <v>47</v>
      </c>
      <c r="B26" s="27"/>
      <c r="C26" s="18"/>
      <c r="D26" s="19">
        <f>C20/25</f>
        <v>7.2</v>
      </c>
      <c r="E26" s="2" t="s">
        <v>10</v>
      </c>
    </row>
    <row r="27" spans="1:28" x14ac:dyDescent="0.25">
      <c r="A27" s="23" t="s">
        <v>48</v>
      </c>
      <c r="B27" s="24"/>
      <c r="C27" s="25"/>
      <c r="D27" s="19">
        <v>3.2749999999999999</v>
      </c>
      <c r="E27" s="2" t="s">
        <v>10</v>
      </c>
    </row>
    <row r="28" spans="1:28" ht="30" customHeight="1" x14ac:dyDescent="0.25">
      <c r="A28" s="50" t="s">
        <v>49</v>
      </c>
      <c r="B28" s="50"/>
      <c r="C28" s="50"/>
      <c r="D28" s="50"/>
      <c r="E28" s="50"/>
      <c r="F28" s="50"/>
    </row>
    <row r="29" spans="1:28" x14ac:dyDescent="0.25">
      <c r="A29" s="30" t="s">
        <v>34</v>
      </c>
      <c r="B29" s="52" t="s">
        <v>33</v>
      </c>
      <c r="C29" s="52"/>
      <c r="D29" s="15" t="s">
        <v>9</v>
      </c>
      <c r="E29" s="15" t="s">
        <v>12</v>
      </c>
    </row>
    <row r="30" spans="1:28" ht="31.5" customHeight="1" x14ac:dyDescent="0.25">
      <c r="A30" s="2" t="s">
        <v>32</v>
      </c>
      <c r="B30" s="53" t="s">
        <v>51</v>
      </c>
      <c r="C30" s="53"/>
      <c r="D30" s="5">
        <f>D25/D26</f>
        <v>494.48888888888888</v>
      </c>
      <c r="E30" s="14">
        <f>D30/4.4482/3.28</f>
        <v>33.892092888826021</v>
      </c>
    </row>
    <row r="31" spans="1:28" ht="31.5" customHeight="1" x14ac:dyDescent="0.25">
      <c r="A31" s="2" t="s">
        <v>35</v>
      </c>
      <c r="B31" s="53" t="s">
        <v>52</v>
      </c>
      <c r="C31" s="53"/>
      <c r="D31" s="5">
        <f>F9/D27</f>
        <v>52291.816793893136</v>
      </c>
      <c r="E31" s="5">
        <f>D31/4.4482/3.28</f>
        <v>3584.0625581828344</v>
      </c>
    </row>
    <row r="33" spans="1:7" ht="31.5" customHeight="1" x14ac:dyDescent="0.25">
      <c r="A33" s="50" t="s">
        <v>50</v>
      </c>
      <c r="B33" s="50"/>
      <c r="C33" s="50"/>
      <c r="D33" s="50"/>
      <c r="E33" s="50"/>
      <c r="F33" s="50"/>
    </row>
    <row r="34" spans="1:7" ht="29.25" customHeight="1" x14ac:dyDescent="0.25">
      <c r="A34" s="51" t="s">
        <v>36</v>
      </c>
      <c r="B34" s="51"/>
      <c r="C34" s="51"/>
      <c r="D34" s="51"/>
      <c r="E34" s="51"/>
      <c r="F34" s="51"/>
      <c r="G34" s="1"/>
    </row>
    <row r="35" spans="1:7" x14ac:dyDescent="0.25">
      <c r="A35" s="2" t="s">
        <v>53</v>
      </c>
      <c r="B35" s="5">
        <f>D30</f>
        <v>494.48888888888888</v>
      </c>
    </row>
    <row r="36" spans="1:7" x14ac:dyDescent="0.25">
      <c r="A36" s="2" t="s">
        <v>20</v>
      </c>
      <c r="B36" s="29">
        <f>1/B35</f>
        <v>2.0222901312241595E-3</v>
      </c>
    </row>
    <row r="37" spans="1:7" x14ac:dyDescent="0.25">
      <c r="A37" s="2" t="s">
        <v>13</v>
      </c>
      <c r="B37" s="5">
        <f>D31</f>
        <v>52291.816793893136</v>
      </c>
    </row>
    <row r="38" spans="1:7" x14ac:dyDescent="0.25">
      <c r="A38" s="2" t="s">
        <v>17</v>
      </c>
      <c r="B38" s="2">
        <f>1/B37</f>
        <v>1.9123451073453318E-5</v>
      </c>
    </row>
    <row r="39" spans="1:7" x14ac:dyDescent="0.25">
      <c r="A39" s="2" t="s">
        <v>18</v>
      </c>
      <c r="B39" s="29">
        <f>B36-B38</f>
        <v>2.0031666801507064E-3</v>
      </c>
    </row>
    <row r="40" spans="1:7" x14ac:dyDescent="0.25">
      <c r="A40" s="2" t="s">
        <v>14</v>
      </c>
      <c r="B40" s="5">
        <f>1/B39</f>
        <v>499.20958146366826</v>
      </c>
      <c r="C40" s="2" t="s">
        <v>11</v>
      </c>
      <c r="D40" s="16">
        <f>B40/4.4482/3.28/12</f>
        <v>2.8513039568283642</v>
      </c>
      <c r="E40" s="17" t="s">
        <v>37</v>
      </c>
    </row>
    <row r="42" spans="1:7" x14ac:dyDescent="0.25">
      <c r="A42" t="s">
        <v>21</v>
      </c>
    </row>
    <row r="43" spans="1:7" x14ac:dyDescent="0.25">
      <c r="A43" t="s">
        <v>54</v>
      </c>
    </row>
    <row r="44" spans="1:7" x14ac:dyDescent="0.25">
      <c r="A44" s="2" t="s">
        <v>29</v>
      </c>
      <c r="B44" s="2">
        <f>105*2</f>
        <v>210</v>
      </c>
      <c r="C44" s="2" t="s">
        <v>8</v>
      </c>
      <c r="D44" s="5">
        <f>B44/4.4482</f>
        <v>47.210107459196976</v>
      </c>
      <c r="E44" s="2" t="s">
        <v>27</v>
      </c>
    </row>
    <row r="45" spans="1:7" x14ac:dyDescent="0.25">
      <c r="A45" s="2" t="s">
        <v>28</v>
      </c>
      <c r="B45" s="2">
        <v>56</v>
      </c>
      <c r="C45" s="2" t="s">
        <v>8</v>
      </c>
      <c r="D45" s="5">
        <f t="shared" ref="D45:D46" si="3">B45/4.4482</f>
        <v>12.589361989119194</v>
      </c>
      <c r="E45" s="2" t="s">
        <v>27</v>
      </c>
    </row>
    <row r="46" spans="1:7" x14ac:dyDescent="0.25">
      <c r="A46" s="2" t="s">
        <v>55</v>
      </c>
      <c r="B46" s="5">
        <f>B45</f>
        <v>56</v>
      </c>
      <c r="C46" s="2" t="s">
        <v>8</v>
      </c>
      <c r="D46" s="5">
        <f t="shared" si="3"/>
        <v>12.589361989119194</v>
      </c>
      <c r="E46" s="2" t="s">
        <v>27</v>
      </c>
    </row>
    <row r="47" spans="1:7" x14ac:dyDescent="0.25">
      <c r="A47" s="2" t="s">
        <v>22</v>
      </c>
      <c r="B47" s="5">
        <f>B46/B40</f>
        <v>0.11217733408843956</v>
      </c>
      <c r="C47" s="2" t="s">
        <v>10</v>
      </c>
      <c r="D47" s="5">
        <f>B47*3.28</f>
        <v>0.36794165581008176</v>
      </c>
      <c r="E47" s="2" t="s">
        <v>26</v>
      </c>
    </row>
    <row r="48" spans="1:7" ht="18.75" customHeight="1" x14ac:dyDescent="0.25">
      <c r="A48" s="48"/>
      <c r="B48" s="48"/>
      <c r="C48" s="48"/>
      <c r="D48" s="48"/>
      <c r="E48" s="48"/>
      <c r="F48" s="48"/>
    </row>
    <row r="49" spans="4:5" x14ac:dyDescent="0.25">
      <c r="D49" s="46"/>
      <c r="E49" s="47"/>
    </row>
  </sheetData>
  <mergeCells count="8">
    <mergeCell ref="A48:F48"/>
    <mergeCell ref="R1:AB19"/>
    <mergeCell ref="A28:F28"/>
    <mergeCell ref="A33:F33"/>
    <mergeCell ref="A34:F34"/>
    <mergeCell ref="B29:C29"/>
    <mergeCell ref="B30:C30"/>
    <mergeCell ref="B31:C31"/>
  </mergeCells>
  <pageMargins left="0.7" right="0.7" top="0.75" bottom="0.75" header="0.3" footer="0.3"/>
  <pageSetup scale="82" orientation="portrait" verticalDpi="0" r:id="rId1"/>
  <headerFooter>
    <oddHeader>&amp;CAquantis C-Plane 1/25th Scale Model - Aft Mooring Line Spring Calculations&amp;RPCCI, Inc. 
November 22, 2013</oddHeader>
  </headerFooter>
  <colBreaks count="1" manualBreakCount="1">
    <brk id="6"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Sites</dc:creator>
  <cp:lastModifiedBy>Kenneth Gluck</cp:lastModifiedBy>
  <cp:lastPrinted>2013-11-22T21:22:12Z</cp:lastPrinted>
  <dcterms:created xsi:type="dcterms:W3CDTF">2013-11-15T18:20:04Z</dcterms:created>
  <dcterms:modified xsi:type="dcterms:W3CDTF">2013-11-22T22:10:29Z</dcterms:modified>
</cp:coreProperties>
</file>