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filterPrivacy="1" autoCompressPictures="0" defaultThemeVersion="124226"/>
  <bookViews>
    <workbookView xWindow="0" yWindow="0" windowWidth="20250" windowHeight="16440" activeTab="3"/>
  </bookViews>
  <sheets>
    <sheet name="k=1200" sheetId="12" r:id="rId1"/>
    <sheet name="k=1000" sheetId="11" r:id="rId2"/>
    <sheet name="k=755" sheetId="10" r:id="rId3"/>
    <sheet name="k=600" sheetId="9" r:id="rId4"/>
    <sheet name="k=400" sheetId="2" r:id="rId5"/>
    <sheet name="Op_Curve" sheetId="13" r:id="rId6"/>
    <sheet name="Setting" sheetId="14" r:id="rId7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" i="14" l="1"/>
  <c r="L9" i="14"/>
  <c r="L8" i="14"/>
  <c r="L7" i="14"/>
  <c r="L6" i="14"/>
  <c r="L5" i="14"/>
  <c r="L4" i="14"/>
  <c r="K5" i="14"/>
  <c r="K6" i="14"/>
  <c r="K7" i="14"/>
  <c r="K8" i="14"/>
  <c r="K9" i="14"/>
  <c r="K10" i="14"/>
  <c r="K4" i="14"/>
  <c r="J5" i="14"/>
  <c r="J6" i="14"/>
  <c r="J7" i="14"/>
  <c r="J8" i="14"/>
  <c r="J9" i="14"/>
  <c r="J10" i="14"/>
  <c r="J4" i="14"/>
  <c r="I5" i="14"/>
  <c r="I6" i="14"/>
  <c r="I7" i="14"/>
  <c r="I8" i="14"/>
  <c r="I9" i="14"/>
  <c r="I10" i="14"/>
  <c r="I4" i="14"/>
  <c r="H14" i="14"/>
  <c r="H15" i="14"/>
  <c r="H16" i="14"/>
  <c r="H17" i="14"/>
  <c r="H18" i="14"/>
  <c r="H19" i="14"/>
  <c r="H13" i="14"/>
  <c r="H5" i="14"/>
  <c r="H6" i="14"/>
  <c r="H7" i="14"/>
  <c r="H8" i="14"/>
  <c r="H9" i="14"/>
  <c r="H10" i="14"/>
  <c r="H4" i="14"/>
  <c r="C11" i="10"/>
  <c r="C7" i="10"/>
  <c r="BD4" i="10"/>
  <c r="C11" i="9"/>
  <c r="C7" i="9"/>
  <c r="N7" i="9"/>
  <c r="AR4" i="9"/>
  <c r="F4" i="9"/>
  <c r="C8" i="9"/>
  <c r="AU4" i="9"/>
  <c r="AV4" i="9"/>
  <c r="AR5" i="9"/>
  <c r="F5" i="9"/>
  <c r="AU5" i="9"/>
  <c r="AV5" i="9"/>
  <c r="AR6" i="9"/>
  <c r="F6" i="9"/>
  <c r="AU6" i="9"/>
  <c r="AV6" i="9"/>
  <c r="AR7" i="9"/>
  <c r="F7" i="9"/>
  <c r="AU7" i="9"/>
  <c r="AV7" i="9"/>
  <c r="AR8" i="9"/>
  <c r="F8" i="9"/>
  <c r="AU8" i="9"/>
  <c r="AV8" i="9"/>
  <c r="AR9" i="9"/>
  <c r="F9" i="9"/>
  <c r="AU9" i="9"/>
  <c r="AV9" i="9"/>
  <c r="AR10" i="9"/>
  <c r="F10" i="9"/>
  <c r="AU10" i="9"/>
  <c r="AV10" i="9"/>
  <c r="AR11" i="9"/>
  <c r="F11" i="9"/>
  <c r="AU11" i="9"/>
  <c r="AV11" i="9"/>
  <c r="AR12" i="9"/>
  <c r="F12" i="9"/>
  <c r="AU12" i="9"/>
  <c r="AV12" i="9"/>
  <c r="AR13" i="9"/>
  <c r="F13" i="9"/>
  <c r="AU13" i="9"/>
  <c r="AV13" i="9"/>
  <c r="AR14" i="9"/>
  <c r="F14" i="9"/>
  <c r="AU14" i="9"/>
  <c r="AV14" i="9"/>
  <c r="AR15" i="9"/>
  <c r="F15" i="9"/>
  <c r="AU15" i="9"/>
  <c r="AV15" i="9"/>
  <c r="AR16" i="9"/>
  <c r="F16" i="9"/>
  <c r="AU16" i="9"/>
  <c r="AV16" i="9"/>
  <c r="AR17" i="9"/>
  <c r="F17" i="9"/>
  <c r="AU17" i="9"/>
  <c r="AV17" i="9"/>
  <c r="AR18" i="9"/>
  <c r="F18" i="9"/>
  <c r="AU18" i="9"/>
  <c r="AV18" i="9"/>
  <c r="AR19" i="9"/>
  <c r="F19" i="9"/>
  <c r="AU19" i="9"/>
  <c r="AV19" i="9"/>
  <c r="AR20" i="9"/>
  <c r="F20" i="9"/>
  <c r="AU20" i="9"/>
  <c r="AV20" i="9"/>
  <c r="AR21" i="9"/>
  <c r="F21" i="9"/>
  <c r="AU21" i="9"/>
  <c r="AV21" i="9"/>
  <c r="AR22" i="9"/>
  <c r="F22" i="9"/>
  <c r="AU22" i="9"/>
  <c r="AV22" i="9"/>
  <c r="AR23" i="9"/>
  <c r="F23" i="9"/>
  <c r="AU23" i="9"/>
  <c r="AV23" i="9"/>
  <c r="AR24" i="9"/>
  <c r="F24" i="9"/>
  <c r="AU24" i="9"/>
  <c r="AV24" i="9"/>
  <c r="AR25" i="9"/>
  <c r="F25" i="9"/>
  <c r="AU25" i="9"/>
  <c r="AV25" i="9"/>
  <c r="AR26" i="9"/>
  <c r="F26" i="9"/>
  <c r="AU26" i="9"/>
  <c r="AV26" i="9"/>
  <c r="AR3" i="9"/>
  <c r="F3" i="9"/>
  <c r="AU3" i="9"/>
  <c r="AV3" i="9"/>
  <c r="BV6" i="9"/>
  <c r="BY6" i="9"/>
  <c r="BZ6" i="9"/>
  <c r="BV7" i="9"/>
  <c r="BY7" i="9"/>
  <c r="BZ7" i="9"/>
  <c r="BV8" i="9"/>
  <c r="BY8" i="9"/>
  <c r="BZ8" i="9"/>
  <c r="BV9" i="9"/>
  <c r="BY9" i="9"/>
  <c r="BZ9" i="9"/>
  <c r="BV10" i="9"/>
  <c r="BY10" i="9"/>
  <c r="BZ10" i="9"/>
  <c r="BV11" i="9"/>
  <c r="BY11" i="9"/>
  <c r="BZ11" i="9"/>
  <c r="BV12" i="9"/>
  <c r="BY12" i="9"/>
  <c r="BZ12" i="9"/>
  <c r="BV13" i="9"/>
  <c r="BY13" i="9"/>
  <c r="BZ13" i="9"/>
  <c r="BV14" i="9"/>
  <c r="BY14" i="9"/>
  <c r="BZ14" i="9"/>
  <c r="BV15" i="9"/>
  <c r="BY15" i="9"/>
  <c r="BZ15" i="9"/>
  <c r="BV16" i="9"/>
  <c r="BY16" i="9"/>
  <c r="BZ16" i="9"/>
  <c r="BV17" i="9"/>
  <c r="BY17" i="9"/>
  <c r="BZ17" i="9"/>
  <c r="BV18" i="9"/>
  <c r="BY18" i="9"/>
  <c r="BZ18" i="9"/>
  <c r="BV19" i="9"/>
  <c r="BY19" i="9"/>
  <c r="BZ19" i="9"/>
  <c r="BV20" i="9"/>
  <c r="BY20" i="9"/>
  <c r="BZ20" i="9"/>
  <c r="BV21" i="9"/>
  <c r="BY21" i="9"/>
  <c r="BZ21" i="9"/>
  <c r="BV22" i="9"/>
  <c r="BY22" i="9"/>
  <c r="BZ22" i="9"/>
  <c r="BV23" i="9"/>
  <c r="BY23" i="9"/>
  <c r="BZ23" i="9"/>
  <c r="BV24" i="9"/>
  <c r="BY24" i="9"/>
  <c r="BZ24" i="9"/>
  <c r="BV25" i="9"/>
  <c r="BY25" i="9"/>
  <c r="BZ25" i="9"/>
  <c r="BV26" i="9"/>
  <c r="BY26" i="9"/>
  <c r="BZ26" i="9"/>
  <c r="F26" i="12"/>
  <c r="C7" i="12"/>
  <c r="C8" i="12"/>
  <c r="Q26" i="12"/>
  <c r="C11" i="12"/>
  <c r="N26" i="12"/>
  <c r="R26" i="12"/>
  <c r="F25" i="12"/>
  <c r="Q25" i="12"/>
  <c r="N25" i="12"/>
  <c r="R25" i="12"/>
  <c r="F24" i="12"/>
  <c r="Q24" i="12"/>
  <c r="N24" i="12"/>
  <c r="R24" i="12"/>
  <c r="F23" i="12"/>
  <c r="Q23" i="12"/>
  <c r="N23" i="12"/>
  <c r="R23" i="12"/>
  <c r="F22" i="12"/>
  <c r="Q22" i="12"/>
  <c r="N22" i="12"/>
  <c r="R22" i="12"/>
  <c r="F21" i="12"/>
  <c r="Q21" i="12"/>
  <c r="N21" i="12"/>
  <c r="R21" i="12"/>
  <c r="F20" i="12"/>
  <c r="Q20" i="12"/>
  <c r="N20" i="12"/>
  <c r="R20" i="12"/>
  <c r="F19" i="12"/>
  <c r="Q19" i="12"/>
  <c r="N19" i="12"/>
  <c r="R19" i="12"/>
  <c r="F18" i="12"/>
  <c r="Q18" i="12"/>
  <c r="N18" i="12"/>
  <c r="R18" i="12"/>
  <c r="F17" i="12"/>
  <c r="Q17" i="12"/>
  <c r="N17" i="12"/>
  <c r="R17" i="12"/>
  <c r="F16" i="12"/>
  <c r="Q16" i="12"/>
  <c r="N16" i="12"/>
  <c r="R16" i="12"/>
  <c r="F15" i="12"/>
  <c r="Q15" i="12"/>
  <c r="N15" i="12"/>
  <c r="R15" i="12"/>
  <c r="F14" i="12"/>
  <c r="Q14" i="12"/>
  <c r="N14" i="12"/>
  <c r="R14" i="12"/>
  <c r="F13" i="12"/>
  <c r="Q13" i="12"/>
  <c r="N13" i="12"/>
  <c r="R13" i="12"/>
  <c r="F12" i="12"/>
  <c r="Q12" i="12"/>
  <c r="N12" i="12"/>
  <c r="R12" i="12"/>
  <c r="F11" i="12"/>
  <c r="Q11" i="12"/>
  <c r="N11" i="12"/>
  <c r="R11" i="12"/>
  <c r="F10" i="12"/>
  <c r="Q10" i="12"/>
  <c r="N10" i="12"/>
  <c r="R10" i="12"/>
  <c r="F9" i="12"/>
  <c r="Q9" i="12"/>
  <c r="N9" i="12"/>
  <c r="R9" i="12"/>
  <c r="F8" i="12"/>
  <c r="Q8" i="12"/>
  <c r="N8" i="12"/>
  <c r="R8" i="12"/>
  <c r="F7" i="12"/>
  <c r="Q7" i="12"/>
  <c r="N7" i="12"/>
  <c r="R7" i="12"/>
  <c r="F6" i="12"/>
  <c r="Q6" i="12"/>
  <c r="N6" i="12"/>
  <c r="R6" i="12"/>
  <c r="F5" i="12"/>
  <c r="Q5" i="12"/>
  <c r="N5" i="12"/>
  <c r="R5" i="12"/>
  <c r="F4" i="12"/>
  <c r="Q4" i="12"/>
  <c r="N4" i="12"/>
  <c r="R4" i="12"/>
  <c r="F3" i="12"/>
  <c r="Q3" i="12"/>
  <c r="N3" i="12"/>
  <c r="R3" i="12"/>
  <c r="AA26" i="12"/>
  <c r="X26" i="12"/>
  <c r="AB26" i="12"/>
  <c r="AA25" i="12"/>
  <c r="X25" i="12"/>
  <c r="AB25" i="12"/>
  <c r="AA24" i="12"/>
  <c r="X24" i="12"/>
  <c r="AB24" i="12"/>
  <c r="AA23" i="12"/>
  <c r="X23" i="12"/>
  <c r="AB23" i="12"/>
  <c r="AA22" i="12"/>
  <c r="X22" i="12"/>
  <c r="AB22" i="12"/>
  <c r="AA21" i="12"/>
  <c r="X21" i="12"/>
  <c r="AB21" i="12"/>
  <c r="AA20" i="12"/>
  <c r="X20" i="12"/>
  <c r="AB20" i="12"/>
  <c r="AA19" i="12"/>
  <c r="X19" i="12"/>
  <c r="AB19" i="12"/>
  <c r="AA18" i="12"/>
  <c r="X18" i="12"/>
  <c r="AB18" i="12"/>
  <c r="AA17" i="12"/>
  <c r="X17" i="12"/>
  <c r="AB17" i="12"/>
  <c r="AA16" i="12"/>
  <c r="X16" i="12"/>
  <c r="AB16" i="12"/>
  <c r="AA15" i="12"/>
  <c r="X15" i="12"/>
  <c r="AB15" i="12"/>
  <c r="AA14" i="12"/>
  <c r="X14" i="12"/>
  <c r="AB14" i="12"/>
  <c r="AA13" i="12"/>
  <c r="X13" i="12"/>
  <c r="AB13" i="12"/>
  <c r="AA12" i="12"/>
  <c r="X12" i="12"/>
  <c r="AB12" i="12"/>
  <c r="AA11" i="12"/>
  <c r="X11" i="12"/>
  <c r="AB11" i="12"/>
  <c r="AA10" i="12"/>
  <c r="X10" i="12"/>
  <c r="AB10" i="12"/>
  <c r="AA9" i="12"/>
  <c r="X9" i="12"/>
  <c r="AB9" i="12"/>
  <c r="AA8" i="12"/>
  <c r="X8" i="12"/>
  <c r="AB8" i="12"/>
  <c r="AA7" i="12"/>
  <c r="X7" i="12"/>
  <c r="AB7" i="12"/>
  <c r="AA6" i="12"/>
  <c r="X6" i="12"/>
  <c r="AB6" i="12"/>
  <c r="AA5" i="12"/>
  <c r="X5" i="12"/>
  <c r="AB5" i="12"/>
  <c r="AA4" i="12"/>
  <c r="X4" i="12"/>
  <c r="AB4" i="12"/>
  <c r="AA3" i="12"/>
  <c r="X3" i="12"/>
  <c r="AB3" i="12"/>
  <c r="AK26" i="12"/>
  <c r="AH26" i="12"/>
  <c r="AL26" i="12"/>
  <c r="AK25" i="12"/>
  <c r="AH25" i="12"/>
  <c r="AL25" i="12"/>
  <c r="AK24" i="12"/>
  <c r="AH24" i="12"/>
  <c r="AL24" i="12"/>
  <c r="AK23" i="12"/>
  <c r="AH23" i="12"/>
  <c r="AL23" i="12"/>
  <c r="AK22" i="12"/>
  <c r="AH22" i="12"/>
  <c r="AL22" i="12"/>
  <c r="AK21" i="12"/>
  <c r="AH21" i="12"/>
  <c r="AL21" i="12"/>
  <c r="AK20" i="12"/>
  <c r="AH20" i="12"/>
  <c r="AL20" i="12"/>
  <c r="AK19" i="12"/>
  <c r="AH19" i="12"/>
  <c r="AL19" i="12"/>
  <c r="AK18" i="12"/>
  <c r="AH18" i="12"/>
  <c r="AL18" i="12"/>
  <c r="AK17" i="12"/>
  <c r="AH17" i="12"/>
  <c r="AL17" i="12"/>
  <c r="AK16" i="12"/>
  <c r="AH16" i="12"/>
  <c r="AL16" i="12"/>
  <c r="AK15" i="12"/>
  <c r="AH15" i="12"/>
  <c r="AL15" i="12"/>
  <c r="AK14" i="12"/>
  <c r="AH14" i="12"/>
  <c r="AL14" i="12"/>
  <c r="AK13" i="12"/>
  <c r="AH13" i="12"/>
  <c r="AL13" i="12"/>
  <c r="AK12" i="12"/>
  <c r="AH12" i="12"/>
  <c r="AL12" i="12"/>
  <c r="AK11" i="12"/>
  <c r="AH11" i="12"/>
  <c r="AL11" i="12"/>
  <c r="AK10" i="12"/>
  <c r="AH10" i="12"/>
  <c r="AL10" i="12"/>
  <c r="AK9" i="12"/>
  <c r="AH9" i="12"/>
  <c r="AL9" i="12"/>
  <c r="AK8" i="12"/>
  <c r="AH8" i="12"/>
  <c r="AL8" i="12"/>
  <c r="AK7" i="12"/>
  <c r="AH7" i="12"/>
  <c r="AL7" i="12"/>
  <c r="AK6" i="12"/>
  <c r="AH6" i="12"/>
  <c r="AL6" i="12"/>
  <c r="AK5" i="12"/>
  <c r="AH5" i="12"/>
  <c r="AL5" i="12"/>
  <c r="AK4" i="12"/>
  <c r="AH4" i="12"/>
  <c r="AL4" i="12"/>
  <c r="AK3" i="12"/>
  <c r="AH3" i="12"/>
  <c r="AL3" i="12"/>
  <c r="AU26" i="12"/>
  <c r="AR26" i="12"/>
  <c r="AV26" i="12"/>
  <c r="AU25" i="12"/>
  <c r="AR25" i="12"/>
  <c r="AV25" i="12"/>
  <c r="AU24" i="12"/>
  <c r="AR24" i="12"/>
  <c r="AV24" i="12"/>
  <c r="AU23" i="12"/>
  <c r="AR23" i="12"/>
  <c r="AV23" i="12"/>
  <c r="AU22" i="12"/>
  <c r="AR22" i="12"/>
  <c r="AV22" i="12"/>
  <c r="AU21" i="12"/>
  <c r="AR21" i="12"/>
  <c r="AV21" i="12"/>
  <c r="AU20" i="12"/>
  <c r="AR20" i="12"/>
  <c r="AV20" i="12"/>
  <c r="AU19" i="12"/>
  <c r="AR19" i="12"/>
  <c r="AV19" i="12"/>
  <c r="AU18" i="12"/>
  <c r="AR18" i="12"/>
  <c r="AV18" i="12"/>
  <c r="AU17" i="12"/>
  <c r="AR17" i="12"/>
  <c r="AV17" i="12"/>
  <c r="AU16" i="12"/>
  <c r="AR16" i="12"/>
  <c r="AV16" i="12"/>
  <c r="AU15" i="12"/>
  <c r="AR15" i="12"/>
  <c r="AV15" i="12"/>
  <c r="AU14" i="12"/>
  <c r="AR14" i="12"/>
  <c r="AV14" i="12"/>
  <c r="AU13" i="12"/>
  <c r="AR13" i="12"/>
  <c r="AV13" i="12"/>
  <c r="AU12" i="12"/>
  <c r="AR12" i="12"/>
  <c r="AV12" i="12"/>
  <c r="AU11" i="12"/>
  <c r="AR11" i="12"/>
  <c r="AV11" i="12"/>
  <c r="AU10" i="12"/>
  <c r="AR10" i="12"/>
  <c r="AV10" i="12"/>
  <c r="AU9" i="12"/>
  <c r="AR9" i="12"/>
  <c r="AV9" i="12"/>
  <c r="AU8" i="12"/>
  <c r="AR8" i="12"/>
  <c r="AV8" i="12"/>
  <c r="AU7" i="12"/>
  <c r="AR7" i="12"/>
  <c r="AV7" i="12"/>
  <c r="AU6" i="12"/>
  <c r="AR6" i="12"/>
  <c r="AV6" i="12"/>
  <c r="AU5" i="12"/>
  <c r="AR5" i="12"/>
  <c r="AV5" i="12"/>
  <c r="AU4" i="12"/>
  <c r="AR4" i="12"/>
  <c r="AV4" i="12"/>
  <c r="AU3" i="12"/>
  <c r="AR3" i="12"/>
  <c r="AV3" i="12"/>
  <c r="BE26" i="12"/>
  <c r="BB26" i="12"/>
  <c r="BF26" i="12"/>
  <c r="BE25" i="12"/>
  <c r="BB25" i="12"/>
  <c r="BF25" i="12"/>
  <c r="BE24" i="12"/>
  <c r="BB24" i="12"/>
  <c r="BF24" i="12"/>
  <c r="BE23" i="12"/>
  <c r="BB23" i="12"/>
  <c r="BF23" i="12"/>
  <c r="BE22" i="12"/>
  <c r="BB22" i="12"/>
  <c r="BF22" i="12"/>
  <c r="BE21" i="12"/>
  <c r="BB21" i="12"/>
  <c r="BF21" i="12"/>
  <c r="BE20" i="12"/>
  <c r="BB20" i="12"/>
  <c r="BF20" i="12"/>
  <c r="BE19" i="12"/>
  <c r="BB19" i="12"/>
  <c r="BF19" i="12"/>
  <c r="BE18" i="12"/>
  <c r="BB18" i="12"/>
  <c r="BF18" i="12"/>
  <c r="BE17" i="12"/>
  <c r="BB17" i="12"/>
  <c r="BF17" i="12"/>
  <c r="BE16" i="12"/>
  <c r="BB16" i="12"/>
  <c r="BF16" i="12"/>
  <c r="BE15" i="12"/>
  <c r="BB15" i="12"/>
  <c r="BF15" i="12"/>
  <c r="BE14" i="12"/>
  <c r="BB14" i="12"/>
  <c r="BF14" i="12"/>
  <c r="BE13" i="12"/>
  <c r="BB13" i="12"/>
  <c r="BF13" i="12"/>
  <c r="BE12" i="12"/>
  <c r="BB12" i="12"/>
  <c r="BF12" i="12"/>
  <c r="BE11" i="12"/>
  <c r="BB11" i="12"/>
  <c r="BF11" i="12"/>
  <c r="BE10" i="12"/>
  <c r="BB10" i="12"/>
  <c r="BF10" i="12"/>
  <c r="BE9" i="12"/>
  <c r="BB9" i="12"/>
  <c r="BF9" i="12"/>
  <c r="BE8" i="12"/>
  <c r="BB8" i="12"/>
  <c r="BF8" i="12"/>
  <c r="BE7" i="12"/>
  <c r="BB7" i="12"/>
  <c r="BF7" i="12"/>
  <c r="BE6" i="12"/>
  <c r="BF6" i="12"/>
  <c r="BE5" i="12"/>
  <c r="BB5" i="12"/>
  <c r="BF5" i="12"/>
  <c r="BE4" i="12"/>
  <c r="BB4" i="12"/>
  <c r="BF4" i="12"/>
  <c r="BE3" i="12"/>
  <c r="BB3" i="12"/>
  <c r="BF3" i="12"/>
  <c r="BO26" i="12"/>
  <c r="BL26" i="12"/>
  <c r="BP26" i="12"/>
  <c r="BO25" i="12"/>
  <c r="BL25" i="12"/>
  <c r="BP25" i="12"/>
  <c r="BO24" i="12"/>
  <c r="BL24" i="12"/>
  <c r="BP24" i="12"/>
  <c r="BO23" i="12"/>
  <c r="BL23" i="12"/>
  <c r="BP23" i="12"/>
  <c r="BO22" i="12"/>
  <c r="BL22" i="12"/>
  <c r="BP22" i="12"/>
  <c r="BO21" i="12"/>
  <c r="BL21" i="12"/>
  <c r="BP21" i="12"/>
  <c r="BO20" i="12"/>
  <c r="BL20" i="12"/>
  <c r="BP20" i="12"/>
  <c r="BO19" i="12"/>
  <c r="BL19" i="12"/>
  <c r="BP19" i="12"/>
  <c r="BO18" i="12"/>
  <c r="BL18" i="12"/>
  <c r="BP18" i="12"/>
  <c r="BO17" i="12"/>
  <c r="BL17" i="12"/>
  <c r="BP17" i="12"/>
  <c r="BO16" i="12"/>
  <c r="BL16" i="12"/>
  <c r="BP16" i="12"/>
  <c r="BO15" i="12"/>
  <c r="BL15" i="12"/>
  <c r="BP15" i="12"/>
  <c r="BO14" i="12"/>
  <c r="BL14" i="12"/>
  <c r="BP14" i="12"/>
  <c r="BO13" i="12"/>
  <c r="BL13" i="12"/>
  <c r="BP13" i="12"/>
  <c r="BO12" i="12"/>
  <c r="BL12" i="12"/>
  <c r="BP12" i="12"/>
  <c r="BO11" i="12"/>
  <c r="BL11" i="12"/>
  <c r="BP11" i="12"/>
  <c r="BO10" i="12"/>
  <c r="BL10" i="12"/>
  <c r="BP10" i="12"/>
  <c r="BO9" i="12"/>
  <c r="BL9" i="12"/>
  <c r="BP9" i="12"/>
  <c r="BO8" i="12"/>
  <c r="BL8" i="12"/>
  <c r="BP8" i="12"/>
  <c r="BO7" i="12"/>
  <c r="BL7" i="12"/>
  <c r="BP7" i="12"/>
  <c r="BO6" i="12"/>
  <c r="BL6" i="12"/>
  <c r="BP6" i="12"/>
  <c r="BO5" i="12"/>
  <c r="BL5" i="12"/>
  <c r="BP5" i="12"/>
  <c r="BO4" i="12"/>
  <c r="BL4" i="12"/>
  <c r="BP4" i="12"/>
  <c r="BO3" i="12"/>
  <c r="BL3" i="12"/>
  <c r="BP3" i="12"/>
  <c r="BY26" i="12"/>
  <c r="BV26" i="12"/>
  <c r="BZ26" i="12"/>
  <c r="BY25" i="12"/>
  <c r="BV25" i="12"/>
  <c r="BZ25" i="12"/>
  <c r="BY24" i="12"/>
  <c r="BV24" i="12"/>
  <c r="BZ24" i="12"/>
  <c r="BY23" i="12"/>
  <c r="BV23" i="12"/>
  <c r="BZ23" i="12"/>
  <c r="BY22" i="12"/>
  <c r="BV22" i="12"/>
  <c r="BZ22" i="12"/>
  <c r="BY21" i="12"/>
  <c r="BV21" i="12"/>
  <c r="BZ21" i="12"/>
  <c r="BY20" i="12"/>
  <c r="BV20" i="12"/>
  <c r="BZ20" i="12"/>
  <c r="BY19" i="12"/>
  <c r="BV19" i="12"/>
  <c r="BZ19" i="12"/>
  <c r="BY18" i="12"/>
  <c r="BV18" i="12"/>
  <c r="BZ18" i="12"/>
  <c r="BY17" i="12"/>
  <c r="BV17" i="12"/>
  <c r="BZ17" i="12"/>
  <c r="BY16" i="12"/>
  <c r="BV16" i="12"/>
  <c r="BZ16" i="12"/>
  <c r="BY15" i="12"/>
  <c r="BV15" i="12"/>
  <c r="BZ15" i="12"/>
  <c r="BY14" i="12"/>
  <c r="BV14" i="12"/>
  <c r="BZ14" i="12"/>
  <c r="BY13" i="12"/>
  <c r="BV13" i="12"/>
  <c r="BZ13" i="12"/>
  <c r="BY12" i="12"/>
  <c r="BV12" i="12"/>
  <c r="BZ12" i="12"/>
  <c r="BY11" i="12"/>
  <c r="BV11" i="12"/>
  <c r="BZ11" i="12"/>
  <c r="BY10" i="12"/>
  <c r="BV10" i="12"/>
  <c r="BZ10" i="12"/>
  <c r="BY9" i="12"/>
  <c r="BV9" i="12"/>
  <c r="BZ9" i="12"/>
  <c r="BY8" i="12"/>
  <c r="BV8" i="12"/>
  <c r="BZ8" i="12"/>
  <c r="BY7" i="12"/>
  <c r="BV7" i="12"/>
  <c r="BZ7" i="12"/>
  <c r="BY6" i="12"/>
  <c r="BV6" i="12"/>
  <c r="BZ6" i="12"/>
  <c r="BY5" i="12"/>
  <c r="BV5" i="12"/>
  <c r="BZ5" i="12"/>
  <c r="BY4" i="12"/>
  <c r="BV4" i="12"/>
  <c r="BZ4" i="12"/>
  <c r="BY3" i="12"/>
  <c r="BV3" i="12"/>
  <c r="BZ3" i="12"/>
  <c r="F25" i="11"/>
  <c r="C7" i="11"/>
  <c r="C8" i="11"/>
  <c r="BY25" i="11"/>
  <c r="C11" i="11"/>
  <c r="BV25" i="11"/>
  <c r="BZ25" i="11"/>
  <c r="F24" i="11"/>
  <c r="BY24" i="11"/>
  <c r="BV24" i="11"/>
  <c r="BZ24" i="11"/>
  <c r="F23" i="11"/>
  <c r="BY23" i="11"/>
  <c r="BV23" i="11"/>
  <c r="BZ23" i="11"/>
  <c r="F22" i="11"/>
  <c r="BY22" i="11"/>
  <c r="BV22" i="11"/>
  <c r="BZ22" i="11"/>
  <c r="F21" i="11"/>
  <c r="BY21" i="11"/>
  <c r="BV21" i="11"/>
  <c r="BZ21" i="11"/>
  <c r="F20" i="11"/>
  <c r="BY20" i="11"/>
  <c r="BV20" i="11"/>
  <c r="BZ20" i="11"/>
  <c r="F19" i="11"/>
  <c r="BY19" i="11"/>
  <c r="BV19" i="11"/>
  <c r="BZ19" i="11"/>
  <c r="F18" i="11"/>
  <c r="BY18" i="11"/>
  <c r="BV18" i="11"/>
  <c r="BZ18" i="11"/>
  <c r="F17" i="11"/>
  <c r="BY17" i="11"/>
  <c r="BV17" i="11"/>
  <c r="BZ17" i="11"/>
  <c r="F16" i="11"/>
  <c r="BY16" i="11"/>
  <c r="BV16" i="11"/>
  <c r="BZ16" i="11"/>
  <c r="F15" i="11"/>
  <c r="BY15" i="11"/>
  <c r="BV15" i="11"/>
  <c r="BZ15" i="11"/>
  <c r="F14" i="11"/>
  <c r="BY14" i="11"/>
  <c r="BV14" i="11"/>
  <c r="BZ14" i="11"/>
  <c r="F13" i="11"/>
  <c r="BY13" i="11"/>
  <c r="BV13" i="11"/>
  <c r="BZ13" i="11"/>
  <c r="F12" i="11"/>
  <c r="BY12" i="11"/>
  <c r="BV12" i="11"/>
  <c r="BZ12" i="11"/>
  <c r="F11" i="11"/>
  <c r="BY11" i="11"/>
  <c r="BV11" i="11"/>
  <c r="BZ11" i="11"/>
  <c r="F10" i="11"/>
  <c r="BY10" i="11"/>
  <c r="BV10" i="11"/>
  <c r="BZ10" i="11"/>
  <c r="F9" i="11"/>
  <c r="BY9" i="11"/>
  <c r="BV9" i="11"/>
  <c r="BZ9" i="11"/>
  <c r="F8" i="11"/>
  <c r="BY8" i="11"/>
  <c r="BV8" i="11"/>
  <c r="BZ8" i="11"/>
  <c r="F7" i="11"/>
  <c r="BY7" i="11"/>
  <c r="BV7" i="11"/>
  <c r="BZ7" i="11"/>
  <c r="F6" i="11"/>
  <c r="BY6" i="11"/>
  <c r="BV6" i="11"/>
  <c r="BZ6" i="11"/>
  <c r="F5" i="11"/>
  <c r="BY5" i="11"/>
  <c r="BV5" i="11"/>
  <c r="BZ5" i="11"/>
  <c r="F4" i="11"/>
  <c r="BY4" i="11"/>
  <c r="BV4" i="11"/>
  <c r="BZ4" i="11"/>
  <c r="F3" i="11"/>
  <c r="BY3" i="11"/>
  <c r="BV3" i="11"/>
  <c r="BZ3" i="11"/>
  <c r="BO25" i="11"/>
  <c r="BL25" i="11"/>
  <c r="BP25" i="11"/>
  <c r="BO24" i="11"/>
  <c r="BL24" i="11"/>
  <c r="BP24" i="11"/>
  <c r="BO23" i="11"/>
  <c r="BL23" i="11"/>
  <c r="BP23" i="11"/>
  <c r="BO22" i="11"/>
  <c r="BL22" i="11"/>
  <c r="BP22" i="11"/>
  <c r="BO21" i="11"/>
  <c r="BL21" i="11"/>
  <c r="BP21" i="11"/>
  <c r="BO20" i="11"/>
  <c r="BL20" i="11"/>
  <c r="BP20" i="11"/>
  <c r="BO19" i="11"/>
  <c r="BL19" i="11"/>
  <c r="BP19" i="11"/>
  <c r="BO18" i="11"/>
  <c r="BL18" i="11"/>
  <c r="BP18" i="11"/>
  <c r="BO17" i="11"/>
  <c r="BL17" i="11"/>
  <c r="BP17" i="11"/>
  <c r="BO16" i="11"/>
  <c r="BL16" i="11"/>
  <c r="BP16" i="11"/>
  <c r="BO15" i="11"/>
  <c r="BL15" i="11"/>
  <c r="BP15" i="11"/>
  <c r="BO14" i="11"/>
  <c r="BL14" i="11"/>
  <c r="BP14" i="11"/>
  <c r="BO13" i="11"/>
  <c r="BL13" i="11"/>
  <c r="BP13" i="11"/>
  <c r="BO12" i="11"/>
  <c r="BL12" i="11"/>
  <c r="BP12" i="11"/>
  <c r="BO11" i="11"/>
  <c r="BL11" i="11"/>
  <c r="BP11" i="11"/>
  <c r="BO10" i="11"/>
  <c r="BL10" i="11"/>
  <c r="BP10" i="11"/>
  <c r="BO9" i="11"/>
  <c r="BL9" i="11"/>
  <c r="BP9" i="11"/>
  <c r="BO8" i="11"/>
  <c r="BL8" i="11"/>
  <c r="BP8" i="11"/>
  <c r="BO7" i="11"/>
  <c r="BL7" i="11"/>
  <c r="BP7" i="11"/>
  <c r="BO6" i="11"/>
  <c r="BL6" i="11"/>
  <c r="BP6" i="11"/>
  <c r="BO5" i="11"/>
  <c r="BL5" i="11"/>
  <c r="BP5" i="11"/>
  <c r="BO4" i="11"/>
  <c r="BL4" i="11"/>
  <c r="BP4" i="11"/>
  <c r="BO3" i="11"/>
  <c r="BL3" i="11"/>
  <c r="BP3" i="11"/>
  <c r="BE25" i="11"/>
  <c r="BB25" i="11"/>
  <c r="BF25" i="11"/>
  <c r="BE24" i="11"/>
  <c r="BB24" i="11"/>
  <c r="BF24" i="11"/>
  <c r="BE23" i="11"/>
  <c r="BB23" i="11"/>
  <c r="BF23" i="11"/>
  <c r="BE22" i="11"/>
  <c r="BB22" i="11"/>
  <c r="BF22" i="11"/>
  <c r="BE21" i="11"/>
  <c r="BB21" i="11"/>
  <c r="BF21" i="11"/>
  <c r="BE20" i="11"/>
  <c r="BB20" i="11"/>
  <c r="BF20" i="11"/>
  <c r="BE19" i="11"/>
  <c r="BB19" i="11"/>
  <c r="BF19" i="11"/>
  <c r="BE18" i="11"/>
  <c r="BB18" i="11"/>
  <c r="BF18" i="11"/>
  <c r="BE17" i="11"/>
  <c r="BB17" i="11"/>
  <c r="BF17" i="11"/>
  <c r="BE16" i="11"/>
  <c r="BB16" i="11"/>
  <c r="BF16" i="11"/>
  <c r="BE15" i="11"/>
  <c r="BB15" i="11"/>
  <c r="BF15" i="11"/>
  <c r="BE14" i="11"/>
  <c r="BB14" i="11"/>
  <c r="BF14" i="11"/>
  <c r="BE13" i="11"/>
  <c r="BB13" i="11"/>
  <c r="BF13" i="11"/>
  <c r="BE12" i="11"/>
  <c r="BB12" i="11"/>
  <c r="BF12" i="11"/>
  <c r="BE11" i="11"/>
  <c r="BB11" i="11"/>
  <c r="BF11" i="11"/>
  <c r="BE10" i="11"/>
  <c r="BB10" i="11"/>
  <c r="BF10" i="11"/>
  <c r="BE9" i="11"/>
  <c r="BB9" i="11"/>
  <c r="BF9" i="11"/>
  <c r="BE8" i="11"/>
  <c r="BB8" i="11"/>
  <c r="BF8" i="11"/>
  <c r="BE7" i="11"/>
  <c r="BB7" i="11"/>
  <c r="BF7" i="11"/>
  <c r="BE6" i="11"/>
  <c r="BB6" i="11"/>
  <c r="BF6" i="11"/>
  <c r="BE5" i="11"/>
  <c r="BB5" i="11"/>
  <c r="BF5" i="11"/>
  <c r="BE4" i="11"/>
  <c r="BB4" i="11"/>
  <c r="BF4" i="11"/>
  <c r="BE3" i="11"/>
  <c r="BB3" i="11"/>
  <c r="BF3" i="11"/>
  <c r="AU25" i="11"/>
  <c r="AR25" i="11"/>
  <c r="AV25" i="11"/>
  <c r="AU24" i="11"/>
  <c r="AR24" i="11"/>
  <c r="AV24" i="11"/>
  <c r="AU23" i="11"/>
  <c r="AR23" i="11"/>
  <c r="AV23" i="11"/>
  <c r="AU22" i="11"/>
  <c r="AR22" i="11"/>
  <c r="AV22" i="11"/>
  <c r="AU21" i="11"/>
  <c r="AR21" i="11"/>
  <c r="AV21" i="11"/>
  <c r="AU20" i="11"/>
  <c r="AR20" i="11"/>
  <c r="AV20" i="11"/>
  <c r="AU19" i="11"/>
  <c r="AR19" i="11"/>
  <c r="AV19" i="11"/>
  <c r="AU18" i="11"/>
  <c r="AR18" i="11"/>
  <c r="AV18" i="11"/>
  <c r="AU17" i="11"/>
  <c r="AR17" i="11"/>
  <c r="AV17" i="11"/>
  <c r="AU16" i="11"/>
  <c r="AR16" i="11"/>
  <c r="AV16" i="11"/>
  <c r="AU15" i="11"/>
  <c r="AR15" i="11"/>
  <c r="AV15" i="11"/>
  <c r="AU14" i="11"/>
  <c r="AR14" i="11"/>
  <c r="AV14" i="11"/>
  <c r="AU13" i="11"/>
  <c r="AR13" i="11"/>
  <c r="AV13" i="11"/>
  <c r="AU12" i="11"/>
  <c r="AR12" i="11"/>
  <c r="AV12" i="11"/>
  <c r="AU11" i="11"/>
  <c r="AR11" i="11"/>
  <c r="AV11" i="11"/>
  <c r="AU10" i="11"/>
  <c r="AR10" i="11"/>
  <c r="AV10" i="11"/>
  <c r="AU9" i="11"/>
  <c r="AR9" i="11"/>
  <c r="AV9" i="11"/>
  <c r="AU8" i="11"/>
  <c r="AR8" i="11"/>
  <c r="AV8" i="11"/>
  <c r="AU7" i="11"/>
  <c r="AR7" i="11"/>
  <c r="AV7" i="11"/>
  <c r="AU6" i="11"/>
  <c r="AR6" i="11"/>
  <c r="AV6" i="11"/>
  <c r="AU5" i="11"/>
  <c r="AR5" i="11"/>
  <c r="AV5" i="11"/>
  <c r="AU4" i="11"/>
  <c r="AR4" i="11"/>
  <c r="AV4" i="11"/>
  <c r="AU3" i="11"/>
  <c r="AR3" i="11"/>
  <c r="AV3" i="11"/>
  <c r="AK25" i="11"/>
  <c r="AH25" i="11"/>
  <c r="AL25" i="11"/>
  <c r="AK24" i="11"/>
  <c r="AH24" i="11"/>
  <c r="AL24" i="11"/>
  <c r="AK23" i="11"/>
  <c r="AH23" i="11"/>
  <c r="AL23" i="11"/>
  <c r="AK22" i="11"/>
  <c r="AH22" i="11"/>
  <c r="AL22" i="11"/>
  <c r="AK21" i="11"/>
  <c r="AH21" i="11"/>
  <c r="AL21" i="11"/>
  <c r="AK20" i="11"/>
  <c r="AH20" i="11"/>
  <c r="AL20" i="11"/>
  <c r="AK19" i="11"/>
  <c r="AH19" i="11"/>
  <c r="AL19" i="11"/>
  <c r="AK18" i="11"/>
  <c r="AH18" i="11"/>
  <c r="AL18" i="11"/>
  <c r="AK17" i="11"/>
  <c r="AH17" i="11"/>
  <c r="AL17" i="11"/>
  <c r="AK16" i="11"/>
  <c r="AH16" i="11"/>
  <c r="AL16" i="11"/>
  <c r="AK15" i="11"/>
  <c r="AH15" i="11"/>
  <c r="AL15" i="11"/>
  <c r="AK14" i="11"/>
  <c r="AH14" i="11"/>
  <c r="AL14" i="11"/>
  <c r="AK13" i="11"/>
  <c r="AH13" i="11"/>
  <c r="AL13" i="11"/>
  <c r="AK12" i="11"/>
  <c r="AH12" i="11"/>
  <c r="AL12" i="11"/>
  <c r="AK11" i="11"/>
  <c r="AH11" i="11"/>
  <c r="AL11" i="11"/>
  <c r="AK10" i="11"/>
  <c r="AH10" i="11"/>
  <c r="AL10" i="11"/>
  <c r="AK9" i="11"/>
  <c r="AH9" i="11"/>
  <c r="AL9" i="11"/>
  <c r="AK8" i="11"/>
  <c r="AH8" i="11"/>
  <c r="AL8" i="11"/>
  <c r="AK7" i="11"/>
  <c r="AH7" i="11"/>
  <c r="AL7" i="11"/>
  <c r="AK6" i="11"/>
  <c r="AH6" i="11"/>
  <c r="AL6" i="11"/>
  <c r="AK5" i="11"/>
  <c r="AH5" i="11"/>
  <c r="AL5" i="11"/>
  <c r="AK4" i="11"/>
  <c r="AH4" i="11"/>
  <c r="AL4" i="11"/>
  <c r="AK3" i="11"/>
  <c r="AH3" i="11"/>
  <c r="AL3" i="11"/>
  <c r="AA25" i="11"/>
  <c r="X25" i="11"/>
  <c r="AB25" i="11"/>
  <c r="AA24" i="11"/>
  <c r="X24" i="11"/>
  <c r="AB24" i="11"/>
  <c r="AA23" i="11"/>
  <c r="X23" i="11"/>
  <c r="AB23" i="11"/>
  <c r="AA22" i="11"/>
  <c r="X22" i="11"/>
  <c r="AB22" i="11"/>
  <c r="AA21" i="11"/>
  <c r="X21" i="11"/>
  <c r="AB21" i="11"/>
  <c r="AA20" i="11"/>
  <c r="X20" i="11"/>
  <c r="AB20" i="11"/>
  <c r="AA19" i="11"/>
  <c r="X19" i="11"/>
  <c r="AB19" i="11"/>
  <c r="AA18" i="11"/>
  <c r="X18" i="11"/>
  <c r="AB18" i="11"/>
  <c r="AA17" i="11"/>
  <c r="X17" i="11"/>
  <c r="AB17" i="11"/>
  <c r="AA16" i="11"/>
  <c r="X16" i="11"/>
  <c r="AB16" i="11"/>
  <c r="AA15" i="11"/>
  <c r="X15" i="11"/>
  <c r="AB15" i="11"/>
  <c r="AA14" i="11"/>
  <c r="X14" i="11"/>
  <c r="AB14" i="11"/>
  <c r="AA13" i="11"/>
  <c r="X13" i="11"/>
  <c r="AB13" i="11"/>
  <c r="AA12" i="11"/>
  <c r="X12" i="11"/>
  <c r="AB12" i="11"/>
  <c r="AA11" i="11"/>
  <c r="X11" i="11"/>
  <c r="AB11" i="11"/>
  <c r="AA10" i="11"/>
  <c r="X10" i="11"/>
  <c r="AB10" i="11"/>
  <c r="AA9" i="11"/>
  <c r="X9" i="11"/>
  <c r="AB9" i="11"/>
  <c r="AA8" i="11"/>
  <c r="X8" i="11"/>
  <c r="AB8" i="11"/>
  <c r="AA7" i="11"/>
  <c r="X7" i="11"/>
  <c r="AB7" i="11"/>
  <c r="AA6" i="11"/>
  <c r="X6" i="11"/>
  <c r="AB6" i="11"/>
  <c r="AA5" i="11"/>
  <c r="X5" i="11"/>
  <c r="AB5" i="11"/>
  <c r="AA4" i="11"/>
  <c r="X4" i="11"/>
  <c r="AB4" i="11"/>
  <c r="AA3" i="11"/>
  <c r="X3" i="11"/>
  <c r="AB3" i="11"/>
  <c r="Q25" i="11"/>
  <c r="N25" i="11"/>
  <c r="R25" i="11"/>
  <c r="Q24" i="11"/>
  <c r="N24" i="11"/>
  <c r="R24" i="11"/>
  <c r="Q23" i="11"/>
  <c r="N23" i="11"/>
  <c r="R23" i="11"/>
  <c r="Q22" i="11"/>
  <c r="N22" i="11"/>
  <c r="R22" i="11"/>
  <c r="Q21" i="11"/>
  <c r="N21" i="11"/>
  <c r="R21" i="11"/>
  <c r="Q20" i="11"/>
  <c r="N20" i="11"/>
  <c r="R20" i="11"/>
  <c r="Q19" i="11"/>
  <c r="N19" i="11"/>
  <c r="R19" i="11"/>
  <c r="Q18" i="11"/>
  <c r="N18" i="11"/>
  <c r="R18" i="11"/>
  <c r="Q17" i="11"/>
  <c r="N17" i="11"/>
  <c r="R17" i="11"/>
  <c r="Q16" i="11"/>
  <c r="N16" i="11"/>
  <c r="R16" i="11"/>
  <c r="Q15" i="11"/>
  <c r="N15" i="11"/>
  <c r="R15" i="11"/>
  <c r="Q14" i="11"/>
  <c r="N14" i="11"/>
  <c r="R14" i="11"/>
  <c r="Q13" i="11"/>
  <c r="N13" i="11"/>
  <c r="R13" i="11"/>
  <c r="Q12" i="11"/>
  <c r="N12" i="11"/>
  <c r="R12" i="11"/>
  <c r="Q11" i="11"/>
  <c r="N11" i="11"/>
  <c r="R11" i="11"/>
  <c r="Q10" i="11"/>
  <c r="N10" i="11"/>
  <c r="R10" i="11"/>
  <c r="Q9" i="11"/>
  <c r="N9" i="11"/>
  <c r="R9" i="11"/>
  <c r="Q8" i="11"/>
  <c r="N8" i="11"/>
  <c r="R8" i="11"/>
  <c r="Q7" i="11"/>
  <c r="N7" i="11"/>
  <c r="R7" i="11"/>
  <c r="Q6" i="11"/>
  <c r="N6" i="11"/>
  <c r="R6" i="11"/>
  <c r="Q5" i="11"/>
  <c r="N5" i="11"/>
  <c r="R5" i="11"/>
  <c r="Q4" i="11"/>
  <c r="N4" i="11"/>
  <c r="R4" i="11"/>
  <c r="Q3" i="11"/>
  <c r="N3" i="11"/>
  <c r="R3" i="11"/>
  <c r="F25" i="10"/>
  <c r="C8" i="10"/>
  <c r="BY25" i="10"/>
  <c r="BV25" i="10"/>
  <c r="BZ25" i="10"/>
  <c r="F24" i="10"/>
  <c r="BY24" i="10"/>
  <c r="BV24" i="10"/>
  <c r="BZ24" i="10"/>
  <c r="F23" i="10"/>
  <c r="BY23" i="10"/>
  <c r="BV23" i="10"/>
  <c r="BZ23" i="10"/>
  <c r="F22" i="10"/>
  <c r="BY22" i="10"/>
  <c r="BV22" i="10"/>
  <c r="BZ22" i="10"/>
  <c r="F21" i="10"/>
  <c r="BY21" i="10"/>
  <c r="BV21" i="10"/>
  <c r="BZ21" i="10"/>
  <c r="F20" i="10"/>
  <c r="BY20" i="10"/>
  <c r="BV20" i="10"/>
  <c r="BZ20" i="10"/>
  <c r="F19" i="10"/>
  <c r="BY19" i="10"/>
  <c r="BV19" i="10"/>
  <c r="BZ19" i="10"/>
  <c r="F18" i="10"/>
  <c r="BY18" i="10"/>
  <c r="BV18" i="10"/>
  <c r="BZ18" i="10"/>
  <c r="F17" i="10"/>
  <c r="BY17" i="10"/>
  <c r="BV17" i="10"/>
  <c r="BZ17" i="10"/>
  <c r="F16" i="10"/>
  <c r="BY16" i="10"/>
  <c r="BV16" i="10"/>
  <c r="BZ16" i="10"/>
  <c r="F15" i="10"/>
  <c r="BY15" i="10"/>
  <c r="BV15" i="10"/>
  <c r="BZ15" i="10"/>
  <c r="F14" i="10"/>
  <c r="BY14" i="10"/>
  <c r="BV14" i="10"/>
  <c r="BZ14" i="10"/>
  <c r="F13" i="10"/>
  <c r="BY13" i="10"/>
  <c r="BV13" i="10"/>
  <c r="BZ13" i="10"/>
  <c r="F12" i="10"/>
  <c r="BY12" i="10"/>
  <c r="BV12" i="10"/>
  <c r="BZ12" i="10"/>
  <c r="F11" i="10"/>
  <c r="BY11" i="10"/>
  <c r="BV11" i="10"/>
  <c r="BZ11" i="10"/>
  <c r="F10" i="10"/>
  <c r="BY10" i="10"/>
  <c r="BV10" i="10"/>
  <c r="BZ10" i="10"/>
  <c r="F9" i="10"/>
  <c r="BY9" i="10"/>
  <c r="BV9" i="10"/>
  <c r="BZ9" i="10"/>
  <c r="F8" i="10"/>
  <c r="BY8" i="10"/>
  <c r="BV8" i="10"/>
  <c r="BZ8" i="10"/>
  <c r="F7" i="10"/>
  <c r="BY7" i="10"/>
  <c r="BV7" i="10"/>
  <c r="BZ7" i="10"/>
  <c r="F6" i="10"/>
  <c r="BY6" i="10"/>
  <c r="BV6" i="10"/>
  <c r="BZ6" i="10"/>
  <c r="F5" i="10"/>
  <c r="BY5" i="10"/>
  <c r="BV5" i="10"/>
  <c r="BZ5" i="10"/>
  <c r="F4" i="10"/>
  <c r="BY4" i="10"/>
  <c r="BV4" i="10"/>
  <c r="BZ4" i="10"/>
  <c r="F3" i="10"/>
  <c r="BY3" i="10"/>
  <c r="BV3" i="10"/>
  <c r="BZ3" i="10"/>
  <c r="Q25" i="10"/>
  <c r="N25" i="10"/>
  <c r="R25" i="10"/>
  <c r="Q24" i="10"/>
  <c r="N24" i="10"/>
  <c r="R24" i="10"/>
  <c r="Q23" i="10"/>
  <c r="N23" i="10"/>
  <c r="R23" i="10"/>
  <c r="Q22" i="10"/>
  <c r="N22" i="10"/>
  <c r="R22" i="10"/>
  <c r="Q21" i="10"/>
  <c r="N21" i="10"/>
  <c r="R21" i="10"/>
  <c r="Q20" i="10"/>
  <c r="N20" i="10"/>
  <c r="R20" i="10"/>
  <c r="Q19" i="10"/>
  <c r="N19" i="10"/>
  <c r="R19" i="10"/>
  <c r="Q18" i="10"/>
  <c r="N18" i="10"/>
  <c r="R18" i="10"/>
  <c r="Q17" i="10"/>
  <c r="N17" i="10"/>
  <c r="R17" i="10"/>
  <c r="Q16" i="10"/>
  <c r="N16" i="10"/>
  <c r="R16" i="10"/>
  <c r="Q15" i="10"/>
  <c r="N15" i="10"/>
  <c r="R15" i="10"/>
  <c r="Q14" i="10"/>
  <c r="N14" i="10"/>
  <c r="R14" i="10"/>
  <c r="Q13" i="10"/>
  <c r="N13" i="10"/>
  <c r="R13" i="10"/>
  <c r="Q12" i="10"/>
  <c r="N12" i="10"/>
  <c r="R12" i="10"/>
  <c r="Q11" i="10"/>
  <c r="N11" i="10"/>
  <c r="R11" i="10"/>
  <c r="Q10" i="10"/>
  <c r="N10" i="10"/>
  <c r="R10" i="10"/>
  <c r="Q9" i="10"/>
  <c r="N9" i="10"/>
  <c r="R9" i="10"/>
  <c r="Q8" i="10"/>
  <c r="N8" i="10"/>
  <c r="R8" i="10"/>
  <c r="Q7" i="10"/>
  <c r="N7" i="10"/>
  <c r="R7" i="10"/>
  <c r="Q6" i="10"/>
  <c r="N6" i="10"/>
  <c r="R6" i="10"/>
  <c r="Q5" i="10"/>
  <c r="N5" i="10"/>
  <c r="R5" i="10"/>
  <c r="Q4" i="10"/>
  <c r="N4" i="10"/>
  <c r="R4" i="10"/>
  <c r="Q3" i="10"/>
  <c r="R3" i="10"/>
  <c r="AK25" i="10"/>
  <c r="AH25" i="10"/>
  <c r="AL25" i="10"/>
  <c r="AK24" i="10"/>
  <c r="AH24" i="10"/>
  <c r="AL24" i="10"/>
  <c r="AK23" i="10"/>
  <c r="AH23" i="10"/>
  <c r="AL23" i="10"/>
  <c r="AK22" i="10"/>
  <c r="AH22" i="10"/>
  <c r="AL22" i="10"/>
  <c r="AK21" i="10"/>
  <c r="AH21" i="10"/>
  <c r="AL21" i="10"/>
  <c r="AK20" i="10"/>
  <c r="AH20" i="10"/>
  <c r="AL20" i="10"/>
  <c r="AK19" i="10"/>
  <c r="AH19" i="10"/>
  <c r="AL19" i="10"/>
  <c r="AK18" i="10"/>
  <c r="AH18" i="10"/>
  <c r="AL18" i="10"/>
  <c r="AK17" i="10"/>
  <c r="AH17" i="10"/>
  <c r="AL17" i="10"/>
  <c r="AK16" i="10"/>
  <c r="AH16" i="10"/>
  <c r="AL16" i="10"/>
  <c r="AK15" i="10"/>
  <c r="AH15" i="10"/>
  <c r="AL15" i="10"/>
  <c r="AK14" i="10"/>
  <c r="AH14" i="10"/>
  <c r="AL14" i="10"/>
  <c r="AK13" i="10"/>
  <c r="AH13" i="10"/>
  <c r="AL13" i="10"/>
  <c r="AK12" i="10"/>
  <c r="AH12" i="10"/>
  <c r="AL12" i="10"/>
  <c r="AK11" i="10"/>
  <c r="AH11" i="10"/>
  <c r="AL11" i="10"/>
  <c r="AK10" i="10"/>
  <c r="AH10" i="10"/>
  <c r="AL10" i="10"/>
  <c r="AK9" i="10"/>
  <c r="AH9" i="10"/>
  <c r="AL9" i="10"/>
  <c r="AK8" i="10"/>
  <c r="AH8" i="10"/>
  <c r="AL8" i="10"/>
  <c r="AK7" i="10"/>
  <c r="AH7" i="10"/>
  <c r="AL7" i="10"/>
  <c r="AK6" i="10"/>
  <c r="AH6" i="10"/>
  <c r="AL6" i="10"/>
  <c r="AK5" i="10"/>
  <c r="AH5" i="10"/>
  <c r="AL5" i="10"/>
  <c r="AK4" i="10"/>
  <c r="AH4" i="10"/>
  <c r="AL4" i="10"/>
  <c r="AK3" i="10"/>
  <c r="AH3" i="10"/>
  <c r="AL3" i="10"/>
  <c r="AA25" i="10"/>
  <c r="X25" i="10"/>
  <c r="AB25" i="10"/>
  <c r="AA24" i="10"/>
  <c r="X24" i="10"/>
  <c r="AB24" i="10"/>
  <c r="AA23" i="10"/>
  <c r="X23" i="10"/>
  <c r="AB23" i="10"/>
  <c r="AA22" i="10"/>
  <c r="X22" i="10"/>
  <c r="AB22" i="10"/>
  <c r="AA21" i="10"/>
  <c r="X21" i="10"/>
  <c r="AB21" i="10"/>
  <c r="AA20" i="10"/>
  <c r="X20" i="10"/>
  <c r="AB20" i="10"/>
  <c r="AA19" i="10"/>
  <c r="X19" i="10"/>
  <c r="AB19" i="10"/>
  <c r="AA18" i="10"/>
  <c r="X18" i="10"/>
  <c r="AB18" i="10"/>
  <c r="AA17" i="10"/>
  <c r="X17" i="10"/>
  <c r="AB17" i="10"/>
  <c r="AA16" i="10"/>
  <c r="X16" i="10"/>
  <c r="AB16" i="10"/>
  <c r="AA15" i="10"/>
  <c r="X15" i="10"/>
  <c r="AB15" i="10"/>
  <c r="AA14" i="10"/>
  <c r="X14" i="10"/>
  <c r="AB14" i="10"/>
  <c r="AA13" i="10"/>
  <c r="X13" i="10"/>
  <c r="AB13" i="10"/>
  <c r="AA12" i="10"/>
  <c r="X12" i="10"/>
  <c r="AB12" i="10"/>
  <c r="AA11" i="10"/>
  <c r="X11" i="10"/>
  <c r="AB11" i="10"/>
  <c r="AA10" i="10"/>
  <c r="X10" i="10"/>
  <c r="AB10" i="10"/>
  <c r="AA9" i="10"/>
  <c r="X9" i="10"/>
  <c r="AB9" i="10"/>
  <c r="AA8" i="10"/>
  <c r="X8" i="10"/>
  <c r="AB8" i="10"/>
  <c r="AA7" i="10"/>
  <c r="X7" i="10"/>
  <c r="AB7" i="10"/>
  <c r="AA6" i="10"/>
  <c r="X6" i="10"/>
  <c r="AB6" i="10"/>
  <c r="AA5" i="10"/>
  <c r="X5" i="10"/>
  <c r="AB5" i="10"/>
  <c r="AA4" i="10"/>
  <c r="X4" i="10"/>
  <c r="AB4" i="10"/>
  <c r="AA3" i="10"/>
  <c r="AB3" i="10"/>
  <c r="AU25" i="10"/>
  <c r="AR25" i="10"/>
  <c r="AV25" i="10"/>
  <c r="AU24" i="10"/>
  <c r="AR24" i="10"/>
  <c r="AV24" i="10"/>
  <c r="AU23" i="10"/>
  <c r="AR23" i="10"/>
  <c r="AV23" i="10"/>
  <c r="AU22" i="10"/>
  <c r="AR22" i="10"/>
  <c r="AV22" i="10"/>
  <c r="AU21" i="10"/>
  <c r="AR21" i="10"/>
  <c r="AV21" i="10"/>
  <c r="AU20" i="10"/>
  <c r="AR20" i="10"/>
  <c r="AV20" i="10"/>
  <c r="AU19" i="10"/>
  <c r="AR19" i="10"/>
  <c r="AV19" i="10"/>
  <c r="AU18" i="10"/>
  <c r="AR18" i="10"/>
  <c r="AV18" i="10"/>
  <c r="AU17" i="10"/>
  <c r="AR17" i="10"/>
  <c r="AV17" i="10"/>
  <c r="AU16" i="10"/>
  <c r="AR16" i="10"/>
  <c r="AV16" i="10"/>
  <c r="AU15" i="10"/>
  <c r="AR15" i="10"/>
  <c r="AV15" i="10"/>
  <c r="AU14" i="10"/>
  <c r="AR14" i="10"/>
  <c r="AV14" i="10"/>
  <c r="AU13" i="10"/>
  <c r="AR13" i="10"/>
  <c r="AV13" i="10"/>
  <c r="AU12" i="10"/>
  <c r="AR12" i="10"/>
  <c r="AV12" i="10"/>
  <c r="AU11" i="10"/>
  <c r="AR11" i="10"/>
  <c r="AV11" i="10"/>
  <c r="AU10" i="10"/>
  <c r="AR10" i="10"/>
  <c r="AV10" i="10"/>
  <c r="AU9" i="10"/>
  <c r="AR9" i="10"/>
  <c r="AV9" i="10"/>
  <c r="AU8" i="10"/>
  <c r="AR8" i="10"/>
  <c r="AV8" i="10"/>
  <c r="AU7" i="10"/>
  <c r="AR7" i="10"/>
  <c r="AV7" i="10"/>
  <c r="AU6" i="10"/>
  <c r="AR6" i="10"/>
  <c r="AV6" i="10"/>
  <c r="AU5" i="10"/>
  <c r="AR5" i="10"/>
  <c r="AV5" i="10"/>
  <c r="AU4" i="10"/>
  <c r="AR4" i="10"/>
  <c r="AV4" i="10"/>
  <c r="AU3" i="10"/>
  <c r="AR3" i="10"/>
  <c r="AV3" i="10"/>
  <c r="BE25" i="10"/>
  <c r="BB25" i="10"/>
  <c r="BF25" i="10"/>
  <c r="BE24" i="10"/>
  <c r="BB24" i="10"/>
  <c r="BF24" i="10"/>
  <c r="BE23" i="10"/>
  <c r="BB23" i="10"/>
  <c r="BF23" i="10"/>
  <c r="BE22" i="10"/>
  <c r="BB22" i="10"/>
  <c r="BF22" i="10"/>
  <c r="BE21" i="10"/>
  <c r="BB21" i="10"/>
  <c r="BF21" i="10"/>
  <c r="BE20" i="10"/>
  <c r="BB20" i="10"/>
  <c r="BF20" i="10"/>
  <c r="BE19" i="10"/>
  <c r="BB19" i="10"/>
  <c r="BF19" i="10"/>
  <c r="BE18" i="10"/>
  <c r="BB18" i="10"/>
  <c r="BF18" i="10"/>
  <c r="BE17" i="10"/>
  <c r="BB17" i="10"/>
  <c r="BF17" i="10"/>
  <c r="BE16" i="10"/>
  <c r="BB16" i="10"/>
  <c r="BF16" i="10"/>
  <c r="BE15" i="10"/>
  <c r="BB15" i="10"/>
  <c r="BF15" i="10"/>
  <c r="BE14" i="10"/>
  <c r="BB14" i="10"/>
  <c r="BF14" i="10"/>
  <c r="BE13" i="10"/>
  <c r="BB13" i="10"/>
  <c r="BF13" i="10"/>
  <c r="BE12" i="10"/>
  <c r="BB12" i="10"/>
  <c r="BF12" i="10"/>
  <c r="BE11" i="10"/>
  <c r="BB11" i="10"/>
  <c r="BF11" i="10"/>
  <c r="BE10" i="10"/>
  <c r="BB10" i="10"/>
  <c r="BF10" i="10"/>
  <c r="BE9" i="10"/>
  <c r="BB9" i="10"/>
  <c r="BF9" i="10"/>
  <c r="BE8" i="10"/>
  <c r="BB8" i="10"/>
  <c r="BF8" i="10"/>
  <c r="BE7" i="10"/>
  <c r="BB7" i="10"/>
  <c r="BF7" i="10"/>
  <c r="BE6" i="10"/>
  <c r="BB6" i="10"/>
  <c r="BF6" i="10"/>
  <c r="BE5" i="10"/>
  <c r="BB5" i="10"/>
  <c r="BF5" i="10"/>
  <c r="BE4" i="10"/>
  <c r="BB4" i="10"/>
  <c r="BF4" i="10"/>
  <c r="BE3" i="10"/>
  <c r="BB3" i="10"/>
  <c r="BF3" i="10"/>
  <c r="BL25" i="10"/>
  <c r="BO25" i="10"/>
  <c r="BP25" i="10"/>
  <c r="BL24" i="10"/>
  <c r="BO24" i="10"/>
  <c r="BP24" i="10"/>
  <c r="BL23" i="10"/>
  <c r="BO23" i="10"/>
  <c r="BP23" i="10"/>
  <c r="BL22" i="10"/>
  <c r="BO22" i="10"/>
  <c r="BP22" i="10"/>
  <c r="BL21" i="10"/>
  <c r="BO21" i="10"/>
  <c r="BP21" i="10"/>
  <c r="BL20" i="10"/>
  <c r="BO20" i="10"/>
  <c r="BP20" i="10"/>
  <c r="BL19" i="10"/>
  <c r="BO19" i="10"/>
  <c r="BP19" i="10"/>
  <c r="BL18" i="10"/>
  <c r="BO18" i="10"/>
  <c r="BP18" i="10"/>
  <c r="BL17" i="10"/>
  <c r="BO17" i="10"/>
  <c r="BP17" i="10"/>
  <c r="BL16" i="10"/>
  <c r="BO16" i="10"/>
  <c r="BP16" i="10"/>
  <c r="BL15" i="10"/>
  <c r="BO15" i="10"/>
  <c r="BP15" i="10"/>
  <c r="BL14" i="10"/>
  <c r="BO14" i="10"/>
  <c r="BP14" i="10"/>
  <c r="BL13" i="10"/>
  <c r="BO13" i="10"/>
  <c r="BP13" i="10"/>
  <c r="BL12" i="10"/>
  <c r="BO12" i="10"/>
  <c r="BP12" i="10"/>
  <c r="BL11" i="10"/>
  <c r="BO11" i="10"/>
  <c r="BP11" i="10"/>
  <c r="BL10" i="10"/>
  <c r="BO10" i="10"/>
  <c r="BP10" i="10"/>
  <c r="BL9" i="10"/>
  <c r="BO9" i="10"/>
  <c r="BP9" i="10"/>
  <c r="BL8" i="10"/>
  <c r="BO8" i="10"/>
  <c r="BP8" i="10"/>
  <c r="BL7" i="10"/>
  <c r="BO7" i="10"/>
  <c r="BP7" i="10"/>
  <c r="BL6" i="10"/>
  <c r="BO6" i="10"/>
  <c r="BP6" i="10"/>
  <c r="BL5" i="10"/>
  <c r="BO5" i="10"/>
  <c r="BP5" i="10"/>
  <c r="BL4" i="10"/>
  <c r="BO4" i="10"/>
  <c r="BP4" i="10"/>
  <c r="BL3" i="10"/>
  <c r="BO3" i="10"/>
  <c r="BP3" i="10"/>
  <c r="Q26" i="9"/>
  <c r="N26" i="9"/>
  <c r="R26" i="9"/>
  <c r="Q25" i="9"/>
  <c r="N25" i="9"/>
  <c r="R25" i="9"/>
  <c r="Q24" i="9"/>
  <c r="N24" i="9"/>
  <c r="R24" i="9"/>
  <c r="Q23" i="9"/>
  <c r="N23" i="9"/>
  <c r="R23" i="9"/>
  <c r="Q22" i="9"/>
  <c r="N22" i="9"/>
  <c r="R22" i="9"/>
  <c r="Q21" i="9"/>
  <c r="N21" i="9"/>
  <c r="R21" i="9"/>
  <c r="Q20" i="9"/>
  <c r="N20" i="9"/>
  <c r="R20" i="9"/>
  <c r="Q19" i="9"/>
  <c r="N19" i="9"/>
  <c r="R19" i="9"/>
  <c r="Q18" i="9"/>
  <c r="N18" i="9"/>
  <c r="R18" i="9"/>
  <c r="Q17" i="9"/>
  <c r="N17" i="9"/>
  <c r="R17" i="9"/>
  <c r="Q16" i="9"/>
  <c r="N16" i="9"/>
  <c r="R16" i="9"/>
  <c r="Q15" i="9"/>
  <c r="N15" i="9"/>
  <c r="R15" i="9"/>
  <c r="Q14" i="9"/>
  <c r="N14" i="9"/>
  <c r="R14" i="9"/>
  <c r="Q13" i="9"/>
  <c r="N13" i="9"/>
  <c r="R13" i="9"/>
  <c r="Q12" i="9"/>
  <c r="N12" i="9"/>
  <c r="R12" i="9"/>
  <c r="Q11" i="9"/>
  <c r="N11" i="9"/>
  <c r="R11" i="9"/>
  <c r="Q10" i="9"/>
  <c r="N10" i="9"/>
  <c r="R10" i="9"/>
  <c r="Q9" i="9"/>
  <c r="N9" i="9"/>
  <c r="R9" i="9"/>
  <c r="Q8" i="9"/>
  <c r="N8" i="9"/>
  <c r="R8" i="9"/>
  <c r="Q7" i="9"/>
  <c r="R7" i="9"/>
  <c r="Q6" i="9"/>
  <c r="N6" i="9"/>
  <c r="R6" i="9"/>
  <c r="Q5" i="9"/>
  <c r="N5" i="9"/>
  <c r="R5" i="9"/>
  <c r="Q4" i="9"/>
  <c r="N4" i="9"/>
  <c r="R4" i="9"/>
  <c r="Q3" i="9"/>
  <c r="N3" i="9"/>
  <c r="R3" i="9"/>
  <c r="AA26" i="9"/>
  <c r="X26" i="9"/>
  <c r="AB26" i="9"/>
  <c r="AA25" i="9"/>
  <c r="X25" i="9"/>
  <c r="AB25" i="9"/>
  <c r="AA24" i="9"/>
  <c r="X24" i="9"/>
  <c r="AB24" i="9"/>
  <c r="AA23" i="9"/>
  <c r="X23" i="9"/>
  <c r="AB23" i="9"/>
  <c r="AA22" i="9"/>
  <c r="X22" i="9"/>
  <c r="AB22" i="9"/>
  <c r="AA21" i="9"/>
  <c r="X21" i="9"/>
  <c r="AB21" i="9"/>
  <c r="AA20" i="9"/>
  <c r="X20" i="9"/>
  <c r="AB20" i="9"/>
  <c r="AA19" i="9"/>
  <c r="X19" i="9"/>
  <c r="AB19" i="9"/>
  <c r="AA18" i="9"/>
  <c r="X18" i="9"/>
  <c r="AB18" i="9"/>
  <c r="AA17" i="9"/>
  <c r="X17" i="9"/>
  <c r="AB17" i="9"/>
  <c r="AA16" i="9"/>
  <c r="X16" i="9"/>
  <c r="AB16" i="9"/>
  <c r="AA15" i="9"/>
  <c r="X15" i="9"/>
  <c r="AB15" i="9"/>
  <c r="AA14" i="9"/>
  <c r="X14" i="9"/>
  <c r="AB14" i="9"/>
  <c r="AA13" i="9"/>
  <c r="X13" i="9"/>
  <c r="AB13" i="9"/>
  <c r="AA12" i="9"/>
  <c r="X12" i="9"/>
  <c r="AB12" i="9"/>
  <c r="AA11" i="9"/>
  <c r="X11" i="9"/>
  <c r="AB11" i="9"/>
  <c r="AA10" i="9"/>
  <c r="X10" i="9"/>
  <c r="AB10" i="9"/>
  <c r="AA9" i="9"/>
  <c r="X9" i="9"/>
  <c r="AB9" i="9"/>
  <c r="AA8" i="9"/>
  <c r="X8" i="9"/>
  <c r="AB8" i="9"/>
  <c r="AA7" i="9"/>
  <c r="X7" i="9"/>
  <c r="AB7" i="9"/>
  <c r="AA6" i="9"/>
  <c r="X6" i="9"/>
  <c r="AB6" i="9"/>
  <c r="AA5" i="9"/>
  <c r="X5" i="9"/>
  <c r="AB5" i="9"/>
  <c r="AA4" i="9"/>
  <c r="X4" i="9"/>
  <c r="AB4" i="9"/>
  <c r="AA3" i="9"/>
  <c r="X3" i="9"/>
  <c r="AB3" i="9"/>
  <c r="AK26" i="9"/>
  <c r="AH26" i="9"/>
  <c r="AL26" i="9"/>
  <c r="AK25" i="9"/>
  <c r="AH25" i="9"/>
  <c r="AL25" i="9"/>
  <c r="AK24" i="9"/>
  <c r="AH24" i="9"/>
  <c r="AL24" i="9"/>
  <c r="AK23" i="9"/>
  <c r="AH23" i="9"/>
  <c r="AL23" i="9"/>
  <c r="AK22" i="9"/>
  <c r="AH22" i="9"/>
  <c r="AL22" i="9"/>
  <c r="AK21" i="9"/>
  <c r="AH21" i="9"/>
  <c r="AL21" i="9"/>
  <c r="AK20" i="9"/>
  <c r="AH20" i="9"/>
  <c r="AL20" i="9"/>
  <c r="AK19" i="9"/>
  <c r="AH19" i="9"/>
  <c r="AL19" i="9"/>
  <c r="AK18" i="9"/>
  <c r="AH18" i="9"/>
  <c r="AL18" i="9"/>
  <c r="AK17" i="9"/>
  <c r="AH17" i="9"/>
  <c r="AL17" i="9"/>
  <c r="AK16" i="9"/>
  <c r="AH16" i="9"/>
  <c r="AL16" i="9"/>
  <c r="AK15" i="9"/>
  <c r="AH15" i="9"/>
  <c r="AL15" i="9"/>
  <c r="AK14" i="9"/>
  <c r="AH14" i="9"/>
  <c r="AL14" i="9"/>
  <c r="AK13" i="9"/>
  <c r="AH13" i="9"/>
  <c r="AL13" i="9"/>
  <c r="AK12" i="9"/>
  <c r="AH12" i="9"/>
  <c r="AL12" i="9"/>
  <c r="AK11" i="9"/>
  <c r="AH11" i="9"/>
  <c r="AL11" i="9"/>
  <c r="AK10" i="9"/>
  <c r="AH10" i="9"/>
  <c r="AL10" i="9"/>
  <c r="AK9" i="9"/>
  <c r="AH9" i="9"/>
  <c r="AL9" i="9"/>
  <c r="AK8" i="9"/>
  <c r="AH8" i="9"/>
  <c r="AL8" i="9"/>
  <c r="AK7" i="9"/>
  <c r="AH7" i="9"/>
  <c r="AL7" i="9"/>
  <c r="AK6" i="9"/>
  <c r="AH6" i="9"/>
  <c r="AL6" i="9"/>
  <c r="AK5" i="9"/>
  <c r="AH5" i="9"/>
  <c r="AL5" i="9"/>
  <c r="AK4" i="9"/>
  <c r="AH4" i="9"/>
  <c r="AL4" i="9"/>
  <c r="AK3" i="9"/>
  <c r="AH3" i="9"/>
  <c r="AL3" i="9"/>
  <c r="BE26" i="9"/>
  <c r="BB26" i="9"/>
  <c r="BF26" i="9"/>
  <c r="BE25" i="9"/>
  <c r="BB25" i="9"/>
  <c r="BF25" i="9"/>
  <c r="BE24" i="9"/>
  <c r="BB24" i="9"/>
  <c r="BF24" i="9"/>
  <c r="BE23" i="9"/>
  <c r="BB23" i="9"/>
  <c r="BF23" i="9"/>
  <c r="BE22" i="9"/>
  <c r="BB22" i="9"/>
  <c r="BF22" i="9"/>
  <c r="BE21" i="9"/>
  <c r="BB21" i="9"/>
  <c r="BF21" i="9"/>
  <c r="BE20" i="9"/>
  <c r="BB20" i="9"/>
  <c r="BF20" i="9"/>
  <c r="BE19" i="9"/>
  <c r="BB19" i="9"/>
  <c r="BF19" i="9"/>
  <c r="BE18" i="9"/>
  <c r="BB18" i="9"/>
  <c r="BF18" i="9"/>
  <c r="BE17" i="9"/>
  <c r="BB17" i="9"/>
  <c r="BF17" i="9"/>
  <c r="BE16" i="9"/>
  <c r="BB16" i="9"/>
  <c r="BF16" i="9"/>
  <c r="BE15" i="9"/>
  <c r="BB15" i="9"/>
  <c r="BF15" i="9"/>
  <c r="BE14" i="9"/>
  <c r="BB14" i="9"/>
  <c r="BF14" i="9"/>
  <c r="BE13" i="9"/>
  <c r="BB13" i="9"/>
  <c r="BF13" i="9"/>
  <c r="BE12" i="9"/>
  <c r="BB12" i="9"/>
  <c r="BF12" i="9"/>
  <c r="BE11" i="9"/>
  <c r="BB11" i="9"/>
  <c r="BF11" i="9"/>
  <c r="BE10" i="9"/>
  <c r="BB10" i="9"/>
  <c r="BF10" i="9"/>
  <c r="BE9" i="9"/>
  <c r="BB9" i="9"/>
  <c r="BF9" i="9"/>
  <c r="BE8" i="9"/>
  <c r="BB8" i="9"/>
  <c r="BF8" i="9"/>
  <c r="BE7" i="9"/>
  <c r="BB7" i="9"/>
  <c r="BF7" i="9"/>
  <c r="BE6" i="9"/>
  <c r="BB6" i="9"/>
  <c r="BF6" i="9"/>
  <c r="BE5" i="9"/>
  <c r="BB5" i="9"/>
  <c r="BF5" i="9"/>
  <c r="BE4" i="9"/>
  <c r="BB4" i="9"/>
  <c r="BF4" i="9"/>
  <c r="BE3" i="9"/>
  <c r="BB3" i="9"/>
  <c r="BF3" i="9"/>
  <c r="BO26" i="9"/>
  <c r="BL26" i="9"/>
  <c r="BP26" i="9"/>
  <c r="BO25" i="9"/>
  <c r="BL25" i="9"/>
  <c r="BP25" i="9"/>
  <c r="BO24" i="9"/>
  <c r="BL24" i="9"/>
  <c r="BP24" i="9"/>
  <c r="BO23" i="9"/>
  <c r="BL23" i="9"/>
  <c r="BP23" i="9"/>
  <c r="BO22" i="9"/>
  <c r="BL22" i="9"/>
  <c r="BP22" i="9"/>
  <c r="BO21" i="9"/>
  <c r="BL21" i="9"/>
  <c r="BP21" i="9"/>
  <c r="BO20" i="9"/>
  <c r="BL20" i="9"/>
  <c r="BP20" i="9"/>
  <c r="BO19" i="9"/>
  <c r="BL19" i="9"/>
  <c r="BP19" i="9"/>
  <c r="BO18" i="9"/>
  <c r="BL18" i="9"/>
  <c r="BP18" i="9"/>
  <c r="BO17" i="9"/>
  <c r="BL17" i="9"/>
  <c r="BP17" i="9"/>
  <c r="BO16" i="9"/>
  <c r="BL16" i="9"/>
  <c r="BP16" i="9"/>
  <c r="BO15" i="9"/>
  <c r="BL15" i="9"/>
  <c r="BP15" i="9"/>
  <c r="BO14" i="9"/>
  <c r="BL14" i="9"/>
  <c r="BP14" i="9"/>
  <c r="BO13" i="9"/>
  <c r="BL13" i="9"/>
  <c r="BP13" i="9"/>
  <c r="BO12" i="9"/>
  <c r="BL12" i="9"/>
  <c r="BP12" i="9"/>
  <c r="BO11" i="9"/>
  <c r="BL11" i="9"/>
  <c r="BP11" i="9"/>
  <c r="BO10" i="9"/>
  <c r="BL10" i="9"/>
  <c r="BP10" i="9"/>
  <c r="BO9" i="9"/>
  <c r="BL9" i="9"/>
  <c r="BP9" i="9"/>
  <c r="BO8" i="9"/>
  <c r="BL8" i="9"/>
  <c r="BP8" i="9"/>
  <c r="BO7" i="9"/>
  <c r="BL7" i="9"/>
  <c r="BP7" i="9"/>
  <c r="BO6" i="9"/>
  <c r="BL6" i="9"/>
  <c r="BP6" i="9"/>
  <c r="BO5" i="9"/>
  <c r="BL5" i="9"/>
  <c r="BP5" i="9"/>
  <c r="BO4" i="9"/>
  <c r="BL4" i="9"/>
  <c r="BP4" i="9"/>
  <c r="BO3" i="9"/>
  <c r="BL3" i="9"/>
  <c r="BP3" i="9"/>
  <c r="BY5" i="9"/>
  <c r="BV5" i="9"/>
  <c r="BZ5" i="9"/>
  <c r="BY4" i="9"/>
  <c r="BV4" i="9"/>
  <c r="BZ4" i="9"/>
  <c r="BY3" i="9"/>
  <c r="BV3" i="9"/>
  <c r="BZ3" i="9"/>
  <c r="F27" i="2"/>
  <c r="C7" i="2"/>
  <c r="C8" i="2"/>
  <c r="BY27" i="2"/>
  <c r="C11" i="2"/>
  <c r="BV27" i="2"/>
  <c r="BZ27" i="2"/>
  <c r="F26" i="2"/>
  <c r="BY26" i="2"/>
  <c r="BV26" i="2"/>
  <c r="BZ26" i="2"/>
  <c r="F25" i="2"/>
  <c r="BY25" i="2"/>
  <c r="BV25" i="2"/>
  <c r="BZ25" i="2"/>
  <c r="F24" i="2"/>
  <c r="BY24" i="2"/>
  <c r="BV24" i="2"/>
  <c r="BZ24" i="2"/>
  <c r="F23" i="2"/>
  <c r="BY23" i="2"/>
  <c r="BV23" i="2"/>
  <c r="BZ23" i="2"/>
  <c r="F22" i="2"/>
  <c r="BY22" i="2"/>
  <c r="BV22" i="2"/>
  <c r="BZ22" i="2"/>
  <c r="F21" i="2"/>
  <c r="BY21" i="2"/>
  <c r="BV21" i="2"/>
  <c r="BZ21" i="2"/>
  <c r="F20" i="2"/>
  <c r="BY20" i="2"/>
  <c r="BV20" i="2"/>
  <c r="BZ20" i="2"/>
  <c r="F19" i="2"/>
  <c r="BY19" i="2"/>
  <c r="BV19" i="2"/>
  <c r="BZ19" i="2"/>
  <c r="F18" i="2"/>
  <c r="BY18" i="2"/>
  <c r="BV18" i="2"/>
  <c r="BZ18" i="2"/>
  <c r="F17" i="2"/>
  <c r="BY17" i="2"/>
  <c r="BV17" i="2"/>
  <c r="BZ17" i="2"/>
  <c r="F16" i="2"/>
  <c r="BY16" i="2"/>
  <c r="BV16" i="2"/>
  <c r="BZ16" i="2"/>
  <c r="F15" i="2"/>
  <c r="BY15" i="2"/>
  <c r="BV15" i="2"/>
  <c r="BZ15" i="2"/>
  <c r="F14" i="2"/>
  <c r="BY14" i="2"/>
  <c r="BV14" i="2"/>
  <c r="BZ14" i="2"/>
  <c r="F13" i="2"/>
  <c r="BY13" i="2"/>
  <c r="BV13" i="2"/>
  <c r="BZ13" i="2"/>
  <c r="F12" i="2"/>
  <c r="BY12" i="2"/>
  <c r="BV12" i="2"/>
  <c r="BZ12" i="2"/>
  <c r="F11" i="2"/>
  <c r="BY11" i="2"/>
  <c r="BV11" i="2"/>
  <c r="BZ11" i="2"/>
  <c r="F10" i="2"/>
  <c r="BY10" i="2"/>
  <c r="BV10" i="2"/>
  <c r="BZ10" i="2"/>
  <c r="F9" i="2"/>
  <c r="BY9" i="2"/>
  <c r="BV9" i="2"/>
  <c r="BZ9" i="2"/>
  <c r="F8" i="2"/>
  <c r="BY8" i="2"/>
  <c r="BV8" i="2"/>
  <c r="BZ8" i="2"/>
  <c r="F7" i="2"/>
  <c r="BY7" i="2"/>
  <c r="BV7" i="2"/>
  <c r="BZ7" i="2"/>
  <c r="F6" i="2"/>
  <c r="BY6" i="2"/>
  <c r="BV6" i="2"/>
  <c r="BZ6" i="2"/>
  <c r="F5" i="2"/>
  <c r="BY5" i="2"/>
  <c r="BV5" i="2"/>
  <c r="BZ5" i="2"/>
  <c r="F4" i="2"/>
  <c r="BY4" i="2"/>
  <c r="BV4" i="2"/>
  <c r="BZ4" i="2"/>
  <c r="F3" i="2"/>
  <c r="BY3" i="2"/>
  <c r="BV3" i="2"/>
  <c r="BZ3" i="2"/>
  <c r="BO27" i="2"/>
  <c r="BP27" i="2"/>
  <c r="BO26" i="2"/>
  <c r="BP26" i="2"/>
  <c r="BO25" i="2"/>
  <c r="BP25" i="2"/>
  <c r="BO24" i="2"/>
  <c r="BP24" i="2"/>
  <c r="BO23" i="2"/>
  <c r="BP23" i="2"/>
  <c r="BO22" i="2"/>
  <c r="BP22" i="2"/>
  <c r="BO21" i="2"/>
  <c r="BP21" i="2"/>
  <c r="BO20" i="2"/>
  <c r="BP20" i="2"/>
  <c r="BO19" i="2"/>
  <c r="BP19" i="2"/>
  <c r="BO18" i="2"/>
  <c r="BP18" i="2"/>
  <c r="BO17" i="2"/>
  <c r="BP17" i="2"/>
  <c r="BO16" i="2"/>
  <c r="BP16" i="2"/>
  <c r="BO15" i="2"/>
  <c r="BP15" i="2"/>
  <c r="BO14" i="2"/>
  <c r="BP14" i="2"/>
  <c r="BO13" i="2"/>
  <c r="BP13" i="2"/>
  <c r="BO12" i="2"/>
  <c r="BP12" i="2"/>
  <c r="BO11" i="2"/>
  <c r="BP11" i="2"/>
  <c r="BO10" i="2"/>
  <c r="BP10" i="2"/>
  <c r="BO9" i="2"/>
  <c r="BP9" i="2"/>
  <c r="BO8" i="2"/>
  <c r="BP8" i="2"/>
  <c r="BO7" i="2"/>
  <c r="BP7" i="2"/>
  <c r="BO6" i="2"/>
  <c r="BP6" i="2"/>
  <c r="BO5" i="2"/>
  <c r="BP5" i="2"/>
  <c r="BO4" i="2"/>
  <c r="BP4" i="2"/>
  <c r="BO3" i="2"/>
  <c r="BP3" i="2"/>
  <c r="F3" i="13"/>
  <c r="C7" i="13"/>
  <c r="C5" i="13"/>
  <c r="G3" i="13"/>
  <c r="H3" i="13"/>
  <c r="I3" i="13"/>
  <c r="J3" i="13"/>
  <c r="C11" i="13"/>
  <c r="C12" i="13"/>
  <c r="C14" i="13"/>
  <c r="K3" i="13"/>
  <c r="L3" i="13"/>
  <c r="M3" i="13"/>
  <c r="N3" i="13"/>
  <c r="O3" i="13"/>
  <c r="P3" i="13"/>
  <c r="BM4" i="2"/>
  <c r="Q3" i="13"/>
  <c r="R3" i="13"/>
  <c r="BU4" i="2"/>
  <c r="BW4" i="2"/>
  <c r="S3" i="13"/>
  <c r="T3" i="13"/>
  <c r="W3" i="9"/>
  <c r="Y3" i="9"/>
  <c r="U3" i="13"/>
  <c r="V3" i="13"/>
  <c r="AG3" i="9"/>
  <c r="AI3" i="9"/>
  <c r="W3" i="13"/>
  <c r="X3" i="13"/>
  <c r="AQ3" i="9"/>
  <c r="AS3" i="9"/>
  <c r="Y3" i="13"/>
  <c r="Z3" i="13"/>
  <c r="BA3" i="9"/>
  <c r="BC3" i="9"/>
  <c r="AA3" i="13"/>
  <c r="AB3" i="13"/>
  <c r="BK3" i="9"/>
  <c r="BM3" i="9"/>
  <c r="AC3" i="13"/>
  <c r="AD3" i="13"/>
  <c r="BU3" i="9"/>
  <c r="BW3" i="9"/>
  <c r="AE3" i="13"/>
  <c r="AR3" i="13"/>
  <c r="W3" i="11"/>
  <c r="Y3" i="11"/>
  <c r="AS3" i="13"/>
  <c r="AT3" i="13"/>
  <c r="AG3" i="11"/>
  <c r="AI3" i="11"/>
  <c r="AU3" i="13"/>
  <c r="AV3" i="13"/>
  <c r="AQ3" i="11"/>
  <c r="AS3" i="11"/>
  <c r="AW3" i="13"/>
  <c r="AX3" i="13"/>
  <c r="BA3" i="11"/>
  <c r="BC3" i="11"/>
  <c r="AY3" i="13"/>
  <c r="AZ3" i="13"/>
  <c r="BK3" i="11"/>
  <c r="BM3" i="11"/>
  <c r="BA3" i="13"/>
  <c r="BB3" i="13"/>
  <c r="BU3" i="11"/>
  <c r="BW3" i="11"/>
  <c r="BC3" i="13"/>
  <c r="BD3" i="13"/>
  <c r="W3" i="12"/>
  <c r="Y3" i="12"/>
  <c r="BE3" i="13"/>
  <c r="BF3" i="13"/>
  <c r="AG3" i="12"/>
  <c r="AI3" i="12"/>
  <c r="BG3" i="13"/>
  <c r="BH3" i="13"/>
  <c r="AQ3" i="12"/>
  <c r="AS3" i="12"/>
  <c r="BI3" i="13"/>
  <c r="BJ3" i="13"/>
  <c r="BA3" i="12"/>
  <c r="BC3" i="12"/>
  <c r="BK3" i="13"/>
  <c r="BL3" i="13"/>
  <c r="BK3" i="12"/>
  <c r="BM3" i="12"/>
  <c r="BM3" i="13"/>
  <c r="BN3" i="13"/>
  <c r="BU3" i="12"/>
  <c r="BW3" i="12"/>
  <c r="BO3" i="13"/>
  <c r="F4" i="13"/>
  <c r="G4" i="13"/>
  <c r="H4" i="13"/>
  <c r="I4" i="13"/>
  <c r="J4" i="13"/>
  <c r="K4" i="13"/>
  <c r="L4" i="13"/>
  <c r="M4" i="13"/>
  <c r="N4" i="13"/>
  <c r="O4" i="13"/>
  <c r="P4" i="13"/>
  <c r="BM5" i="2"/>
  <c r="Q4" i="13"/>
  <c r="R4" i="13"/>
  <c r="BU5" i="2"/>
  <c r="BW5" i="2"/>
  <c r="S4" i="13"/>
  <c r="T4" i="13"/>
  <c r="W4" i="9"/>
  <c r="Y4" i="9"/>
  <c r="U4" i="13"/>
  <c r="V4" i="13"/>
  <c r="AG4" i="9"/>
  <c r="AI4" i="9"/>
  <c r="W4" i="13"/>
  <c r="X4" i="13"/>
  <c r="AQ4" i="9"/>
  <c r="AS4" i="9"/>
  <c r="Y4" i="13"/>
  <c r="Z4" i="13"/>
  <c r="BA4" i="9"/>
  <c r="BC4" i="9"/>
  <c r="AA4" i="13"/>
  <c r="AB4" i="13"/>
  <c r="BK4" i="9"/>
  <c r="BM4" i="9"/>
  <c r="AC4" i="13"/>
  <c r="AD4" i="13"/>
  <c r="BU4" i="9"/>
  <c r="BW4" i="9"/>
  <c r="AE4" i="13"/>
  <c r="AF4" i="13"/>
  <c r="AG4" i="13"/>
  <c r="AH4" i="13"/>
  <c r="AG3" i="10"/>
  <c r="AI3" i="10"/>
  <c r="AI4" i="13"/>
  <c r="AJ4" i="13"/>
  <c r="AQ3" i="10"/>
  <c r="AS3" i="10"/>
  <c r="AK4" i="13"/>
  <c r="AL4" i="13"/>
  <c r="BA3" i="10"/>
  <c r="BC3" i="10"/>
  <c r="AM4" i="13"/>
  <c r="AN4" i="13"/>
  <c r="BK3" i="10"/>
  <c r="BM3" i="10"/>
  <c r="AO4" i="13"/>
  <c r="AP4" i="13"/>
  <c r="BU3" i="10"/>
  <c r="BW3" i="10"/>
  <c r="AQ4" i="13"/>
  <c r="AR4" i="13"/>
  <c r="W4" i="11"/>
  <c r="Y4" i="11"/>
  <c r="AS4" i="13"/>
  <c r="AT4" i="13"/>
  <c r="AG4" i="11"/>
  <c r="AI4" i="11"/>
  <c r="AU4" i="13"/>
  <c r="AV4" i="13"/>
  <c r="AQ4" i="11"/>
  <c r="AS4" i="11"/>
  <c r="AW4" i="13"/>
  <c r="AX4" i="13"/>
  <c r="BA4" i="11"/>
  <c r="BC4" i="11"/>
  <c r="AY4" i="13"/>
  <c r="AZ4" i="13"/>
  <c r="BK4" i="11"/>
  <c r="BM4" i="11"/>
  <c r="BA4" i="13"/>
  <c r="BB4" i="13"/>
  <c r="BU4" i="11"/>
  <c r="BW4" i="11"/>
  <c r="BC4" i="13"/>
  <c r="BD4" i="13"/>
  <c r="W4" i="12"/>
  <c r="Y4" i="12"/>
  <c r="BE4" i="13"/>
  <c r="BF4" i="13"/>
  <c r="AG4" i="12"/>
  <c r="AI4" i="12"/>
  <c r="BG4" i="13"/>
  <c r="BH4" i="13"/>
  <c r="AQ4" i="12"/>
  <c r="AS4" i="12"/>
  <c r="BI4" i="13"/>
  <c r="BJ4" i="13"/>
  <c r="BA4" i="12"/>
  <c r="BC4" i="12"/>
  <c r="BK4" i="13"/>
  <c r="BL4" i="13"/>
  <c r="BK4" i="12"/>
  <c r="BM4" i="12"/>
  <c r="BM4" i="13"/>
  <c r="BN4" i="13"/>
  <c r="BU4" i="12"/>
  <c r="BW4" i="12"/>
  <c r="BO4" i="13"/>
  <c r="F5" i="13"/>
  <c r="G5" i="13"/>
  <c r="H5" i="13"/>
  <c r="I5" i="13"/>
  <c r="J5" i="13"/>
  <c r="K5" i="13"/>
  <c r="L5" i="13"/>
  <c r="M5" i="13"/>
  <c r="N5" i="13"/>
  <c r="O5" i="13"/>
  <c r="P5" i="13"/>
  <c r="BM6" i="2"/>
  <c r="Q5" i="13"/>
  <c r="R5" i="13"/>
  <c r="BU6" i="2"/>
  <c r="BW6" i="2"/>
  <c r="S5" i="13"/>
  <c r="T5" i="13"/>
  <c r="W5" i="9"/>
  <c r="Y5" i="9"/>
  <c r="U5" i="13"/>
  <c r="V5" i="13"/>
  <c r="AG5" i="9"/>
  <c r="AI5" i="9"/>
  <c r="W5" i="13"/>
  <c r="X5" i="13"/>
  <c r="AQ5" i="9"/>
  <c r="AS5" i="9"/>
  <c r="Y5" i="13"/>
  <c r="Z5" i="13"/>
  <c r="BA5" i="9"/>
  <c r="BC5" i="9"/>
  <c r="AA5" i="13"/>
  <c r="AB5" i="13"/>
  <c r="BK5" i="9"/>
  <c r="BM5" i="9"/>
  <c r="AC5" i="13"/>
  <c r="AD5" i="13"/>
  <c r="BU5" i="9"/>
  <c r="BW5" i="9"/>
  <c r="AE5" i="13"/>
  <c r="AF5" i="13"/>
  <c r="W4" i="10"/>
  <c r="Y4" i="10"/>
  <c r="AG5" i="13"/>
  <c r="AH5" i="13"/>
  <c r="AG4" i="10"/>
  <c r="AI4" i="10"/>
  <c r="AI5" i="13"/>
  <c r="AJ5" i="13"/>
  <c r="AQ4" i="10"/>
  <c r="AS4" i="10"/>
  <c r="AK5" i="13"/>
  <c r="AL5" i="13"/>
  <c r="BA4" i="10"/>
  <c r="BC4" i="10"/>
  <c r="AM5" i="13"/>
  <c r="AN5" i="13"/>
  <c r="BK4" i="10"/>
  <c r="BM4" i="10"/>
  <c r="AO5" i="13"/>
  <c r="AP5" i="13"/>
  <c r="BU4" i="10"/>
  <c r="BW4" i="10"/>
  <c r="AQ5" i="13"/>
  <c r="AR5" i="13"/>
  <c r="W5" i="11"/>
  <c r="Y5" i="11"/>
  <c r="AS5" i="13"/>
  <c r="AT5" i="13"/>
  <c r="AG5" i="11"/>
  <c r="AI5" i="11"/>
  <c r="AU5" i="13"/>
  <c r="AV5" i="13"/>
  <c r="AQ5" i="11"/>
  <c r="AS5" i="11"/>
  <c r="AW5" i="13"/>
  <c r="AX5" i="13"/>
  <c r="BA5" i="11"/>
  <c r="BC5" i="11"/>
  <c r="AY5" i="13"/>
  <c r="AZ5" i="13"/>
  <c r="BK5" i="11"/>
  <c r="BM5" i="11"/>
  <c r="BA5" i="13"/>
  <c r="BB5" i="13"/>
  <c r="BU5" i="11"/>
  <c r="BW5" i="11"/>
  <c r="BC5" i="13"/>
  <c r="BD5" i="13"/>
  <c r="W5" i="12"/>
  <c r="Y5" i="12"/>
  <c r="BE5" i="13"/>
  <c r="BF5" i="13"/>
  <c r="AG5" i="12"/>
  <c r="AI5" i="12"/>
  <c r="BG5" i="13"/>
  <c r="BH5" i="13"/>
  <c r="AQ5" i="12"/>
  <c r="AS5" i="12"/>
  <c r="BI5" i="13"/>
  <c r="BJ5" i="13"/>
  <c r="BA5" i="12"/>
  <c r="BC5" i="12"/>
  <c r="BK5" i="13"/>
  <c r="BL5" i="13"/>
  <c r="BK5" i="12"/>
  <c r="BM5" i="12"/>
  <c r="BM5" i="13"/>
  <c r="BN5" i="13"/>
  <c r="BU5" i="12"/>
  <c r="BW5" i="12"/>
  <c r="BO5" i="13"/>
  <c r="F6" i="13"/>
  <c r="G6" i="13"/>
  <c r="H6" i="13"/>
  <c r="I6" i="13"/>
  <c r="J6" i="13"/>
  <c r="K6" i="13"/>
  <c r="L6" i="13"/>
  <c r="M6" i="13"/>
  <c r="N6" i="13"/>
  <c r="O6" i="13"/>
  <c r="P6" i="13"/>
  <c r="BM7" i="2"/>
  <c r="Q6" i="13"/>
  <c r="R6" i="13"/>
  <c r="BU7" i="2"/>
  <c r="BW7" i="2"/>
  <c r="S6" i="13"/>
  <c r="T6" i="13"/>
  <c r="W6" i="9"/>
  <c r="Y6" i="9"/>
  <c r="U6" i="13"/>
  <c r="V6" i="13"/>
  <c r="AG6" i="9"/>
  <c r="AI6" i="9"/>
  <c r="W6" i="13"/>
  <c r="X6" i="13"/>
  <c r="AQ6" i="9"/>
  <c r="AS6" i="9"/>
  <c r="Y6" i="13"/>
  <c r="Z6" i="13"/>
  <c r="BA6" i="9"/>
  <c r="BC6" i="9"/>
  <c r="AA6" i="13"/>
  <c r="AB6" i="13"/>
  <c r="BK6" i="9"/>
  <c r="BM6" i="9"/>
  <c r="AC6" i="13"/>
  <c r="AD6" i="13"/>
  <c r="BU6" i="9"/>
  <c r="BW6" i="9"/>
  <c r="AE6" i="13"/>
  <c r="AF6" i="13"/>
  <c r="W5" i="10"/>
  <c r="Y5" i="10"/>
  <c r="AG6" i="13"/>
  <c r="AH6" i="13"/>
  <c r="AG5" i="10"/>
  <c r="AI5" i="10"/>
  <c r="AI6" i="13"/>
  <c r="AJ6" i="13"/>
  <c r="AQ5" i="10"/>
  <c r="AS5" i="10"/>
  <c r="AK6" i="13"/>
  <c r="AL6" i="13"/>
  <c r="BA5" i="10"/>
  <c r="BC5" i="10"/>
  <c r="AM6" i="13"/>
  <c r="AN6" i="13"/>
  <c r="BK5" i="10"/>
  <c r="BM5" i="10"/>
  <c r="AO6" i="13"/>
  <c r="AP6" i="13"/>
  <c r="BU5" i="10"/>
  <c r="BW5" i="10"/>
  <c r="AQ6" i="13"/>
  <c r="AR6" i="13"/>
  <c r="W6" i="11"/>
  <c r="Y6" i="11"/>
  <c r="AS6" i="13"/>
  <c r="AT6" i="13"/>
  <c r="AG6" i="11"/>
  <c r="AI6" i="11"/>
  <c r="AU6" i="13"/>
  <c r="AV6" i="13"/>
  <c r="AQ6" i="11"/>
  <c r="AS6" i="11"/>
  <c r="AW6" i="13"/>
  <c r="AX6" i="13"/>
  <c r="BA6" i="11"/>
  <c r="BC6" i="11"/>
  <c r="AY6" i="13"/>
  <c r="AZ6" i="13"/>
  <c r="BK6" i="11"/>
  <c r="BM6" i="11"/>
  <c r="BA6" i="13"/>
  <c r="BB6" i="13"/>
  <c r="BU6" i="11"/>
  <c r="BW6" i="11"/>
  <c r="BC6" i="13"/>
  <c r="BD6" i="13"/>
  <c r="W6" i="12"/>
  <c r="Y6" i="12"/>
  <c r="BE6" i="13"/>
  <c r="BF6" i="13"/>
  <c r="AG6" i="12"/>
  <c r="AI6" i="12"/>
  <c r="BG6" i="13"/>
  <c r="BH6" i="13"/>
  <c r="AQ6" i="12"/>
  <c r="AS6" i="12"/>
  <c r="BI6" i="13"/>
  <c r="BJ6" i="13"/>
  <c r="BK6" i="13"/>
  <c r="BL6" i="13"/>
  <c r="BK6" i="12"/>
  <c r="BM6" i="12"/>
  <c r="BM6" i="13"/>
  <c r="BN6" i="13"/>
  <c r="BU6" i="12"/>
  <c r="BW6" i="12"/>
  <c r="BO6" i="13"/>
  <c r="F7" i="13"/>
  <c r="G7" i="13"/>
  <c r="H7" i="13"/>
  <c r="I7" i="13"/>
  <c r="J7" i="13"/>
  <c r="K7" i="13"/>
  <c r="L7" i="13"/>
  <c r="M7" i="13"/>
  <c r="N7" i="13"/>
  <c r="O7" i="13"/>
  <c r="P7" i="13"/>
  <c r="BM8" i="2"/>
  <c r="Q7" i="13"/>
  <c r="R7" i="13"/>
  <c r="BU8" i="2"/>
  <c r="BW8" i="2"/>
  <c r="S7" i="13"/>
  <c r="T7" i="13"/>
  <c r="W7" i="9"/>
  <c r="Y7" i="9"/>
  <c r="U7" i="13"/>
  <c r="V7" i="13"/>
  <c r="AG7" i="9"/>
  <c r="AI7" i="9"/>
  <c r="W7" i="13"/>
  <c r="X7" i="13"/>
  <c r="AQ7" i="9"/>
  <c r="AS7" i="9"/>
  <c r="Y7" i="13"/>
  <c r="Z7" i="13"/>
  <c r="BA7" i="9"/>
  <c r="BC7" i="9"/>
  <c r="AA7" i="13"/>
  <c r="AB7" i="13"/>
  <c r="BK7" i="9"/>
  <c r="BM7" i="9"/>
  <c r="AC7" i="13"/>
  <c r="AD7" i="13"/>
  <c r="BU7" i="9"/>
  <c r="BW7" i="9"/>
  <c r="AE7" i="13"/>
  <c r="AF7" i="13"/>
  <c r="W6" i="10"/>
  <c r="Y6" i="10"/>
  <c r="AG7" i="13"/>
  <c r="AH7" i="13"/>
  <c r="AG6" i="10"/>
  <c r="AI6" i="10"/>
  <c r="AI7" i="13"/>
  <c r="AJ7" i="13"/>
  <c r="AQ6" i="10"/>
  <c r="AS6" i="10"/>
  <c r="AK7" i="13"/>
  <c r="AL7" i="13"/>
  <c r="BA6" i="10"/>
  <c r="BC6" i="10"/>
  <c r="AM7" i="13"/>
  <c r="AN7" i="13"/>
  <c r="BK6" i="10"/>
  <c r="BM6" i="10"/>
  <c r="AO7" i="13"/>
  <c r="AP7" i="13"/>
  <c r="BU6" i="10"/>
  <c r="BW6" i="10"/>
  <c r="AQ7" i="13"/>
  <c r="AR7" i="13"/>
  <c r="W7" i="11"/>
  <c r="Y7" i="11"/>
  <c r="AS7" i="13"/>
  <c r="AT7" i="13"/>
  <c r="AG7" i="11"/>
  <c r="AI7" i="11"/>
  <c r="AU7" i="13"/>
  <c r="AV7" i="13"/>
  <c r="AQ7" i="11"/>
  <c r="AS7" i="11"/>
  <c r="AW7" i="13"/>
  <c r="AX7" i="13"/>
  <c r="BA7" i="11"/>
  <c r="BC7" i="11"/>
  <c r="AY7" i="13"/>
  <c r="AZ7" i="13"/>
  <c r="BK7" i="11"/>
  <c r="BM7" i="11"/>
  <c r="BA7" i="13"/>
  <c r="BB7" i="13"/>
  <c r="BU7" i="11"/>
  <c r="BW7" i="11"/>
  <c r="BC7" i="13"/>
  <c r="BD7" i="13"/>
  <c r="W7" i="12"/>
  <c r="Y7" i="12"/>
  <c r="BE7" i="13"/>
  <c r="BF7" i="13"/>
  <c r="AG7" i="12"/>
  <c r="AI7" i="12"/>
  <c r="BG7" i="13"/>
  <c r="BH7" i="13"/>
  <c r="AQ7" i="12"/>
  <c r="AS7" i="12"/>
  <c r="BI7" i="13"/>
  <c r="BJ7" i="13"/>
  <c r="BA7" i="12"/>
  <c r="BC7" i="12"/>
  <c r="BK7" i="13"/>
  <c r="BL7" i="13"/>
  <c r="BK7" i="12"/>
  <c r="BM7" i="12"/>
  <c r="BM7" i="13"/>
  <c r="BN7" i="13"/>
  <c r="BU7" i="12"/>
  <c r="BW7" i="12"/>
  <c r="BO7" i="13"/>
  <c r="F8" i="13"/>
  <c r="G8" i="13"/>
  <c r="H8" i="13"/>
  <c r="I8" i="13"/>
  <c r="J8" i="13"/>
  <c r="K8" i="13"/>
  <c r="L8" i="13"/>
  <c r="M8" i="13"/>
  <c r="N8" i="13"/>
  <c r="O8" i="13"/>
  <c r="P8" i="13"/>
  <c r="BM9" i="2"/>
  <c r="Q8" i="13"/>
  <c r="R8" i="13"/>
  <c r="BU9" i="2"/>
  <c r="BW9" i="2"/>
  <c r="S8" i="13"/>
  <c r="T8" i="13"/>
  <c r="W8" i="9"/>
  <c r="Y8" i="9"/>
  <c r="U8" i="13"/>
  <c r="V8" i="13"/>
  <c r="AG8" i="9"/>
  <c r="AI8" i="9"/>
  <c r="W8" i="13"/>
  <c r="X8" i="13"/>
  <c r="AQ8" i="9"/>
  <c r="AS8" i="9"/>
  <c r="Y8" i="13"/>
  <c r="Z8" i="13"/>
  <c r="BA8" i="9"/>
  <c r="BC8" i="9"/>
  <c r="AA8" i="13"/>
  <c r="AB8" i="13"/>
  <c r="BK8" i="9"/>
  <c r="BM8" i="9"/>
  <c r="AC8" i="13"/>
  <c r="AD8" i="13"/>
  <c r="BU8" i="9"/>
  <c r="BW8" i="9"/>
  <c r="AE8" i="13"/>
  <c r="AF8" i="13"/>
  <c r="W7" i="10"/>
  <c r="Y7" i="10"/>
  <c r="AG8" i="13"/>
  <c r="AH8" i="13"/>
  <c r="AG7" i="10"/>
  <c r="AI7" i="10"/>
  <c r="AI8" i="13"/>
  <c r="AJ8" i="13"/>
  <c r="AQ7" i="10"/>
  <c r="AS7" i="10"/>
  <c r="AK8" i="13"/>
  <c r="AL8" i="13"/>
  <c r="BA7" i="10"/>
  <c r="BC7" i="10"/>
  <c r="AM8" i="13"/>
  <c r="AN8" i="13"/>
  <c r="BK7" i="10"/>
  <c r="BM7" i="10"/>
  <c r="AO8" i="13"/>
  <c r="AP8" i="13"/>
  <c r="BU7" i="10"/>
  <c r="BW7" i="10"/>
  <c r="AQ8" i="13"/>
  <c r="AR8" i="13"/>
  <c r="W8" i="11"/>
  <c r="Y8" i="11"/>
  <c r="AS8" i="13"/>
  <c r="AT8" i="13"/>
  <c r="AG8" i="11"/>
  <c r="AI8" i="11"/>
  <c r="AU8" i="13"/>
  <c r="AV8" i="13"/>
  <c r="AQ8" i="11"/>
  <c r="AS8" i="11"/>
  <c r="AW8" i="13"/>
  <c r="AX8" i="13"/>
  <c r="BA8" i="11"/>
  <c r="BC8" i="11"/>
  <c r="AY8" i="13"/>
  <c r="AZ8" i="13"/>
  <c r="BK8" i="11"/>
  <c r="BM8" i="11"/>
  <c r="BA8" i="13"/>
  <c r="BB8" i="13"/>
  <c r="BU8" i="11"/>
  <c r="BW8" i="11"/>
  <c r="BC8" i="13"/>
  <c r="BD8" i="13"/>
  <c r="W8" i="12"/>
  <c r="Y8" i="12"/>
  <c r="BE8" i="13"/>
  <c r="BF8" i="13"/>
  <c r="AG8" i="12"/>
  <c r="AI8" i="12"/>
  <c r="BG8" i="13"/>
  <c r="BH8" i="13"/>
  <c r="AQ8" i="12"/>
  <c r="AS8" i="12"/>
  <c r="BI8" i="13"/>
  <c r="BJ8" i="13"/>
  <c r="BA8" i="12"/>
  <c r="BC8" i="12"/>
  <c r="BK8" i="13"/>
  <c r="BL8" i="13"/>
  <c r="BK8" i="12"/>
  <c r="BM8" i="12"/>
  <c r="BM8" i="13"/>
  <c r="BN8" i="13"/>
  <c r="BU8" i="12"/>
  <c r="BW8" i="12"/>
  <c r="BO8" i="13"/>
  <c r="F9" i="13"/>
  <c r="G9" i="13"/>
  <c r="H9" i="13"/>
  <c r="I9" i="13"/>
  <c r="J9" i="13"/>
  <c r="K9" i="13"/>
  <c r="L9" i="13"/>
  <c r="M9" i="13"/>
  <c r="N9" i="13"/>
  <c r="O9" i="13"/>
  <c r="P9" i="13"/>
  <c r="BM10" i="2"/>
  <c r="Q9" i="13"/>
  <c r="R9" i="13"/>
  <c r="BU10" i="2"/>
  <c r="BW10" i="2"/>
  <c r="S9" i="13"/>
  <c r="T9" i="13"/>
  <c r="W9" i="9"/>
  <c r="Y9" i="9"/>
  <c r="U9" i="13"/>
  <c r="V9" i="13"/>
  <c r="AG9" i="9"/>
  <c r="AI9" i="9"/>
  <c r="W9" i="13"/>
  <c r="X9" i="13"/>
  <c r="AQ9" i="9"/>
  <c r="AS9" i="9"/>
  <c r="Y9" i="13"/>
  <c r="Z9" i="13"/>
  <c r="BA9" i="9"/>
  <c r="BC9" i="9"/>
  <c r="AA9" i="13"/>
  <c r="AB9" i="13"/>
  <c r="BK9" i="9"/>
  <c r="BM9" i="9"/>
  <c r="AC9" i="13"/>
  <c r="AD9" i="13"/>
  <c r="BU9" i="9"/>
  <c r="BW9" i="9"/>
  <c r="AE9" i="13"/>
  <c r="AF9" i="13"/>
  <c r="W8" i="10"/>
  <c r="Y8" i="10"/>
  <c r="AG9" i="13"/>
  <c r="AH9" i="13"/>
  <c r="AG8" i="10"/>
  <c r="AI8" i="10"/>
  <c r="AI9" i="13"/>
  <c r="AJ9" i="13"/>
  <c r="AQ8" i="10"/>
  <c r="AS8" i="10"/>
  <c r="AK9" i="13"/>
  <c r="AL9" i="13"/>
  <c r="BA8" i="10"/>
  <c r="BC8" i="10"/>
  <c r="AM9" i="13"/>
  <c r="AN9" i="13"/>
  <c r="BK8" i="10"/>
  <c r="BM8" i="10"/>
  <c r="AO9" i="13"/>
  <c r="AP9" i="13"/>
  <c r="BU8" i="10"/>
  <c r="BW8" i="10"/>
  <c r="AQ9" i="13"/>
  <c r="AR9" i="13"/>
  <c r="W9" i="11"/>
  <c r="Y9" i="11"/>
  <c r="AS9" i="13"/>
  <c r="AT9" i="13"/>
  <c r="AG9" i="11"/>
  <c r="AI9" i="11"/>
  <c r="AU9" i="13"/>
  <c r="AV9" i="13"/>
  <c r="AQ9" i="11"/>
  <c r="AS9" i="11"/>
  <c r="AW9" i="13"/>
  <c r="AX9" i="13"/>
  <c r="BA9" i="11"/>
  <c r="BC9" i="11"/>
  <c r="AY9" i="13"/>
  <c r="AZ9" i="13"/>
  <c r="BK9" i="11"/>
  <c r="BM9" i="11"/>
  <c r="BA9" i="13"/>
  <c r="BB9" i="13"/>
  <c r="BU9" i="11"/>
  <c r="BW9" i="11"/>
  <c r="BC9" i="13"/>
  <c r="BD9" i="13"/>
  <c r="W9" i="12"/>
  <c r="Y9" i="12"/>
  <c r="BE9" i="13"/>
  <c r="BF9" i="13"/>
  <c r="AG9" i="12"/>
  <c r="AI9" i="12"/>
  <c r="BG9" i="13"/>
  <c r="BH9" i="13"/>
  <c r="AQ9" i="12"/>
  <c r="AS9" i="12"/>
  <c r="BI9" i="13"/>
  <c r="BJ9" i="13"/>
  <c r="BA9" i="12"/>
  <c r="BC9" i="12"/>
  <c r="BK9" i="13"/>
  <c r="BL9" i="13"/>
  <c r="BK9" i="12"/>
  <c r="BM9" i="12"/>
  <c r="BM9" i="13"/>
  <c r="BN9" i="13"/>
  <c r="BU9" i="12"/>
  <c r="BW9" i="12"/>
  <c r="BO9" i="13"/>
  <c r="F10" i="13"/>
  <c r="G10" i="13"/>
  <c r="H10" i="13"/>
  <c r="I10" i="13"/>
  <c r="J10" i="13"/>
  <c r="K10" i="13"/>
  <c r="L10" i="13"/>
  <c r="M10" i="13"/>
  <c r="N10" i="13"/>
  <c r="O10" i="13"/>
  <c r="P10" i="13"/>
  <c r="BM11" i="2"/>
  <c r="Q10" i="13"/>
  <c r="R10" i="13"/>
  <c r="BU11" i="2"/>
  <c r="BW11" i="2"/>
  <c r="S10" i="13"/>
  <c r="T10" i="13"/>
  <c r="W10" i="9"/>
  <c r="Y10" i="9"/>
  <c r="U10" i="13"/>
  <c r="V10" i="13"/>
  <c r="AG10" i="9"/>
  <c r="AI10" i="9"/>
  <c r="W10" i="13"/>
  <c r="X10" i="13"/>
  <c r="AQ10" i="9"/>
  <c r="AS10" i="9"/>
  <c r="Y10" i="13"/>
  <c r="Z10" i="13"/>
  <c r="BA10" i="9"/>
  <c r="BC10" i="9"/>
  <c r="AA10" i="13"/>
  <c r="AB10" i="13"/>
  <c r="BK10" i="9"/>
  <c r="BM10" i="9"/>
  <c r="AC10" i="13"/>
  <c r="AD10" i="13"/>
  <c r="BU10" i="9"/>
  <c r="BW10" i="9"/>
  <c r="AE10" i="13"/>
  <c r="AF10" i="13"/>
  <c r="W9" i="10"/>
  <c r="Y9" i="10"/>
  <c r="AG10" i="13"/>
  <c r="AH10" i="13"/>
  <c r="AG9" i="10"/>
  <c r="AI9" i="10"/>
  <c r="AI10" i="13"/>
  <c r="AJ10" i="13"/>
  <c r="AQ9" i="10"/>
  <c r="AS9" i="10"/>
  <c r="AK10" i="13"/>
  <c r="AL10" i="13"/>
  <c r="BA9" i="10"/>
  <c r="BC9" i="10"/>
  <c r="AM10" i="13"/>
  <c r="AN10" i="13"/>
  <c r="BK9" i="10"/>
  <c r="BM9" i="10"/>
  <c r="AO10" i="13"/>
  <c r="AP10" i="13"/>
  <c r="BU9" i="10"/>
  <c r="BW9" i="10"/>
  <c r="AQ10" i="13"/>
  <c r="AR10" i="13"/>
  <c r="W10" i="11"/>
  <c r="Y10" i="11"/>
  <c r="AS10" i="13"/>
  <c r="AT10" i="13"/>
  <c r="AG10" i="11"/>
  <c r="AI10" i="11"/>
  <c r="AU10" i="13"/>
  <c r="AV10" i="13"/>
  <c r="AQ10" i="11"/>
  <c r="AS10" i="11"/>
  <c r="AW10" i="13"/>
  <c r="AX10" i="13"/>
  <c r="BA10" i="11"/>
  <c r="BC10" i="11"/>
  <c r="AY10" i="13"/>
  <c r="AZ10" i="13"/>
  <c r="BK10" i="11"/>
  <c r="BM10" i="11"/>
  <c r="BA10" i="13"/>
  <c r="BB10" i="13"/>
  <c r="BU10" i="11"/>
  <c r="BW10" i="11"/>
  <c r="BC10" i="13"/>
  <c r="BD10" i="13"/>
  <c r="W10" i="12"/>
  <c r="Y10" i="12"/>
  <c r="BE10" i="13"/>
  <c r="BF10" i="13"/>
  <c r="AG10" i="12"/>
  <c r="AI10" i="12"/>
  <c r="BG10" i="13"/>
  <c r="BH10" i="13"/>
  <c r="AQ10" i="12"/>
  <c r="AS10" i="12"/>
  <c r="BI10" i="13"/>
  <c r="BJ10" i="13"/>
  <c r="BA10" i="12"/>
  <c r="BC10" i="12"/>
  <c r="BK10" i="13"/>
  <c r="BL10" i="13"/>
  <c r="BK10" i="12"/>
  <c r="BM10" i="12"/>
  <c r="BM10" i="13"/>
  <c r="BN10" i="13"/>
  <c r="BU10" i="12"/>
  <c r="BW10" i="12"/>
  <c r="BO10" i="13"/>
  <c r="F11" i="13"/>
  <c r="G11" i="13"/>
  <c r="H11" i="13"/>
  <c r="I11" i="13"/>
  <c r="J11" i="13"/>
  <c r="K11" i="13"/>
  <c r="L11" i="13"/>
  <c r="M11" i="13"/>
  <c r="N11" i="13"/>
  <c r="O11" i="13"/>
  <c r="P11" i="13"/>
  <c r="BM12" i="2"/>
  <c r="Q11" i="13"/>
  <c r="R11" i="13"/>
  <c r="BU12" i="2"/>
  <c r="BW12" i="2"/>
  <c r="S11" i="13"/>
  <c r="T11" i="13"/>
  <c r="W11" i="9"/>
  <c r="Y11" i="9"/>
  <c r="U11" i="13"/>
  <c r="V11" i="13"/>
  <c r="AG11" i="9"/>
  <c r="AI11" i="9"/>
  <c r="W11" i="13"/>
  <c r="X11" i="13"/>
  <c r="AQ11" i="9"/>
  <c r="AS11" i="9"/>
  <c r="Y11" i="13"/>
  <c r="Z11" i="13"/>
  <c r="BA11" i="9"/>
  <c r="BC11" i="9"/>
  <c r="AA11" i="13"/>
  <c r="AB11" i="13"/>
  <c r="BK11" i="9"/>
  <c r="BM11" i="9"/>
  <c r="AC11" i="13"/>
  <c r="AD11" i="13"/>
  <c r="BU11" i="9"/>
  <c r="BW11" i="9"/>
  <c r="AE11" i="13"/>
  <c r="AF11" i="13"/>
  <c r="W10" i="10"/>
  <c r="Y10" i="10"/>
  <c r="AG11" i="13"/>
  <c r="AH11" i="13"/>
  <c r="AG10" i="10"/>
  <c r="AI10" i="10"/>
  <c r="AI11" i="13"/>
  <c r="AJ11" i="13"/>
  <c r="AQ10" i="10"/>
  <c r="AS10" i="10"/>
  <c r="AK11" i="13"/>
  <c r="AL11" i="13"/>
  <c r="BA10" i="10"/>
  <c r="BC10" i="10"/>
  <c r="AM11" i="13"/>
  <c r="AN11" i="13"/>
  <c r="BK10" i="10"/>
  <c r="BM10" i="10"/>
  <c r="AO11" i="13"/>
  <c r="AP11" i="13"/>
  <c r="BU10" i="10"/>
  <c r="BW10" i="10"/>
  <c r="AQ11" i="13"/>
  <c r="AR11" i="13"/>
  <c r="W11" i="11"/>
  <c r="Y11" i="11"/>
  <c r="AS11" i="13"/>
  <c r="AT11" i="13"/>
  <c r="AG11" i="11"/>
  <c r="AI11" i="11"/>
  <c r="AU11" i="13"/>
  <c r="AV11" i="13"/>
  <c r="AQ11" i="11"/>
  <c r="AS11" i="11"/>
  <c r="AW11" i="13"/>
  <c r="AX11" i="13"/>
  <c r="BA11" i="11"/>
  <c r="BC11" i="11"/>
  <c r="AY11" i="13"/>
  <c r="AZ11" i="13"/>
  <c r="BK11" i="11"/>
  <c r="BM11" i="11"/>
  <c r="BA11" i="13"/>
  <c r="BB11" i="13"/>
  <c r="BU11" i="11"/>
  <c r="BW11" i="11"/>
  <c r="BC11" i="13"/>
  <c r="BD11" i="13"/>
  <c r="W11" i="12"/>
  <c r="Y11" i="12"/>
  <c r="BE11" i="13"/>
  <c r="BF11" i="13"/>
  <c r="AG11" i="12"/>
  <c r="AI11" i="12"/>
  <c r="BG11" i="13"/>
  <c r="BH11" i="13"/>
  <c r="AQ11" i="12"/>
  <c r="AS11" i="12"/>
  <c r="BI11" i="13"/>
  <c r="BJ11" i="13"/>
  <c r="BA11" i="12"/>
  <c r="BC11" i="12"/>
  <c r="BK11" i="13"/>
  <c r="BL11" i="13"/>
  <c r="BK11" i="12"/>
  <c r="BM11" i="12"/>
  <c r="BM11" i="13"/>
  <c r="BN11" i="13"/>
  <c r="BU11" i="12"/>
  <c r="BW11" i="12"/>
  <c r="BO11" i="13"/>
  <c r="F12" i="13"/>
  <c r="G12" i="13"/>
  <c r="H12" i="13"/>
  <c r="I12" i="13"/>
  <c r="J12" i="13"/>
  <c r="K12" i="13"/>
  <c r="L12" i="13"/>
  <c r="M12" i="13"/>
  <c r="N12" i="13"/>
  <c r="O12" i="13"/>
  <c r="P12" i="13"/>
  <c r="BM13" i="2"/>
  <c r="Q12" i="13"/>
  <c r="R12" i="13"/>
  <c r="BU13" i="2"/>
  <c r="BW13" i="2"/>
  <c r="S12" i="13"/>
  <c r="T12" i="13"/>
  <c r="W12" i="9"/>
  <c r="Y12" i="9"/>
  <c r="U12" i="13"/>
  <c r="V12" i="13"/>
  <c r="AG12" i="9"/>
  <c r="AI12" i="9"/>
  <c r="W12" i="13"/>
  <c r="X12" i="13"/>
  <c r="AQ12" i="9"/>
  <c r="AS12" i="9"/>
  <c r="Y12" i="13"/>
  <c r="Z12" i="13"/>
  <c r="BA12" i="9"/>
  <c r="BC12" i="9"/>
  <c r="AA12" i="13"/>
  <c r="AB12" i="13"/>
  <c r="BK12" i="9"/>
  <c r="BM12" i="9"/>
  <c r="AC12" i="13"/>
  <c r="AD12" i="13"/>
  <c r="BU12" i="9"/>
  <c r="BW12" i="9"/>
  <c r="AE12" i="13"/>
  <c r="AF12" i="13"/>
  <c r="W11" i="10"/>
  <c r="Y11" i="10"/>
  <c r="AG12" i="13"/>
  <c r="AH12" i="13"/>
  <c r="AG11" i="10"/>
  <c r="AI11" i="10"/>
  <c r="AI12" i="13"/>
  <c r="AJ12" i="13"/>
  <c r="AQ11" i="10"/>
  <c r="AS11" i="10"/>
  <c r="AK12" i="13"/>
  <c r="AL12" i="13"/>
  <c r="BA11" i="10"/>
  <c r="BC11" i="10"/>
  <c r="AM12" i="13"/>
  <c r="AN12" i="13"/>
  <c r="BK11" i="10"/>
  <c r="BM11" i="10"/>
  <c r="AO12" i="13"/>
  <c r="AP12" i="13"/>
  <c r="BU11" i="10"/>
  <c r="BW11" i="10"/>
  <c r="AQ12" i="13"/>
  <c r="AR12" i="13"/>
  <c r="W12" i="11"/>
  <c r="Y12" i="11"/>
  <c r="AS12" i="13"/>
  <c r="AT12" i="13"/>
  <c r="AG12" i="11"/>
  <c r="AI12" i="11"/>
  <c r="AU12" i="13"/>
  <c r="AV12" i="13"/>
  <c r="AQ12" i="11"/>
  <c r="AS12" i="11"/>
  <c r="AW12" i="13"/>
  <c r="AX12" i="13"/>
  <c r="BA12" i="11"/>
  <c r="BC12" i="11"/>
  <c r="AY12" i="13"/>
  <c r="AZ12" i="13"/>
  <c r="BK12" i="11"/>
  <c r="BM12" i="11"/>
  <c r="BA12" i="13"/>
  <c r="BB12" i="13"/>
  <c r="BU12" i="11"/>
  <c r="BW12" i="11"/>
  <c r="BC12" i="13"/>
  <c r="BD12" i="13"/>
  <c r="W12" i="12"/>
  <c r="Y12" i="12"/>
  <c r="BE12" i="13"/>
  <c r="BF12" i="13"/>
  <c r="AG12" i="12"/>
  <c r="AI12" i="12"/>
  <c r="BG12" i="13"/>
  <c r="BH12" i="13"/>
  <c r="AQ12" i="12"/>
  <c r="AS12" i="12"/>
  <c r="BI12" i="13"/>
  <c r="BJ12" i="13"/>
  <c r="BA12" i="12"/>
  <c r="BC12" i="12"/>
  <c r="BK12" i="13"/>
  <c r="BL12" i="13"/>
  <c r="BK12" i="12"/>
  <c r="BM12" i="12"/>
  <c r="BM12" i="13"/>
  <c r="BN12" i="13"/>
  <c r="BU12" i="12"/>
  <c r="BW12" i="12"/>
  <c r="BO12" i="13"/>
  <c r="F13" i="13"/>
  <c r="G13" i="13"/>
  <c r="H13" i="13"/>
  <c r="I13" i="13"/>
  <c r="J13" i="13"/>
  <c r="K13" i="13"/>
  <c r="L13" i="13"/>
  <c r="M13" i="13"/>
  <c r="N13" i="13"/>
  <c r="O13" i="13"/>
  <c r="P13" i="13"/>
  <c r="BM14" i="2"/>
  <c r="Q13" i="13"/>
  <c r="R13" i="13"/>
  <c r="BU14" i="2"/>
  <c r="BW14" i="2"/>
  <c r="S13" i="13"/>
  <c r="T13" i="13"/>
  <c r="W13" i="9"/>
  <c r="Y13" i="9"/>
  <c r="U13" i="13"/>
  <c r="V13" i="13"/>
  <c r="AG13" i="9"/>
  <c r="AI13" i="9"/>
  <c r="W13" i="13"/>
  <c r="X13" i="13"/>
  <c r="AQ13" i="9"/>
  <c r="AS13" i="9"/>
  <c r="Y13" i="13"/>
  <c r="Z13" i="13"/>
  <c r="BA13" i="9"/>
  <c r="BC13" i="9"/>
  <c r="AA13" i="13"/>
  <c r="AB13" i="13"/>
  <c r="BK13" i="9"/>
  <c r="BM13" i="9"/>
  <c r="AC13" i="13"/>
  <c r="AD13" i="13"/>
  <c r="BU13" i="9"/>
  <c r="BW13" i="9"/>
  <c r="AE13" i="13"/>
  <c r="AF13" i="13"/>
  <c r="W12" i="10"/>
  <c r="Y12" i="10"/>
  <c r="AG13" i="13"/>
  <c r="AH13" i="13"/>
  <c r="AG12" i="10"/>
  <c r="AI12" i="10"/>
  <c r="AI13" i="13"/>
  <c r="AJ13" i="13"/>
  <c r="AQ12" i="10"/>
  <c r="AS12" i="10"/>
  <c r="AK13" i="13"/>
  <c r="AL13" i="13"/>
  <c r="BA12" i="10"/>
  <c r="BC12" i="10"/>
  <c r="AM13" i="13"/>
  <c r="AN13" i="13"/>
  <c r="BK12" i="10"/>
  <c r="BM12" i="10"/>
  <c r="AO13" i="13"/>
  <c r="AP13" i="13"/>
  <c r="BU12" i="10"/>
  <c r="BW12" i="10"/>
  <c r="AQ13" i="13"/>
  <c r="AR13" i="13"/>
  <c r="W13" i="11"/>
  <c r="Y13" i="11"/>
  <c r="AS13" i="13"/>
  <c r="AT13" i="13"/>
  <c r="AG13" i="11"/>
  <c r="AI13" i="11"/>
  <c r="AU13" i="13"/>
  <c r="AV13" i="13"/>
  <c r="AQ13" i="11"/>
  <c r="AS13" i="11"/>
  <c r="AW13" i="13"/>
  <c r="AX13" i="13"/>
  <c r="BA13" i="11"/>
  <c r="BC13" i="11"/>
  <c r="AY13" i="13"/>
  <c r="AZ13" i="13"/>
  <c r="BK13" i="11"/>
  <c r="BM13" i="11"/>
  <c r="BA13" i="13"/>
  <c r="BB13" i="13"/>
  <c r="BU13" i="11"/>
  <c r="BW13" i="11"/>
  <c r="BC13" i="13"/>
  <c r="BD13" i="13"/>
  <c r="W13" i="12"/>
  <c r="Y13" i="12"/>
  <c r="BE13" i="13"/>
  <c r="BF13" i="13"/>
  <c r="AG13" i="12"/>
  <c r="AI13" i="12"/>
  <c r="BG13" i="13"/>
  <c r="BH13" i="13"/>
  <c r="AQ13" i="12"/>
  <c r="AS13" i="12"/>
  <c r="BI13" i="13"/>
  <c r="BJ13" i="13"/>
  <c r="BA13" i="12"/>
  <c r="BC13" i="12"/>
  <c r="BK13" i="13"/>
  <c r="BL13" i="13"/>
  <c r="BK13" i="12"/>
  <c r="BM13" i="12"/>
  <c r="BM13" i="13"/>
  <c r="BN13" i="13"/>
  <c r="BU13" i="12"/>
  <c r="BW13" i="12"/>
  <c r="BO13" i="13"/>
  <c r="F14" i="13"/>
  <c r="G14" i="13"/>
  <c r="H14" i="13"/>
  <c r="I14" i="13"/>
  <c r="J14" i="13"/>
  <c r="K14" i="13"/>
  <c r="L14" i="13"/>
  <c r="M14" i="13"/>
  <c r="N14" i="13"/>
  <c r="O14" i="13"/>
  <c r="P14" i="13"/>
  <c r="BM15" i="2"/>
  <c r="Q14" i="13"/>
  <c r="R14" i="13"/>
  <c r="BU15" i="2"/>
  <c r="BW15" i="2"/>
  <c r="S14" i="13"/>
  <c r="T14" i="13"/>
  <c r="W14" i="9"/>
  <c r="Y14" i="9"/>
  <c r="U14" i="13"/>
  <c r="V14" i="13"/>
  <c r="AG14" i="9"/>
  <c r="AI14" i="9"/>
  <c r="W14" i="13"/>
  <c r="X14" i="13"/>
  <c r="AQ14" i="9"/>
  <c r="AS14" i="9"/>
  <c r="Y14" i="13"/>
  <c r="Z14" i="13"/>
  <c r="BA14" i="9"/>
  <c r="BC14" i="9"/>
  <c r="AA14" i="13"/>
  <c r="AB14" i="13"/>
  <c r="BK14" i="9"/>
  <c r="BM14" i="9"/>
  <c r="AC14" i="13"/>
  <c r="AD14" i="13"/>
  <c r="BU14" i="9"/>
  <c r="BW14" i="9"/>
  <c r="AE14" i="13"/>
  <c r="AF14" i="13"/>
  <c r="W13" i="10"/>
  <c r="Y13" i="10"/>
  <c r="AG14" i="13"/>
  <c r="AH14" i="13"/>
  <c r="AG13" i="10"/>
  <c r="AI13" i="10"/>
  <c r="AI14" i="13"/>
  <c r="AJ14" i="13"/>
  <c r="AQ13" i="10"/>
  <c r="AS13" i="10"/>
  <c r="AK14" i="13"/>
  <c r="AL14" i="13"/>
  <c r="BA13" i="10"/>
  <c r="BC13" i="10"/>
  <c r="AM14" i="13"/>
  <c r="AN14" i="13"/>
  <c r="BK13" i="10"/>
  <c r="BM13" i="10"/>
  <c r="AO14" i="13"/>
  <c r="AP14" i="13"/>
  <c r="BU13" i="10"/>
  <c r="BW13" i="10"/>
  <c r="AQ14" i="13"/>
  <c r="AR14" i="13"/>
  <c r="W14" i="11"/>
  <c r="Y14" i="11"/>
  <c r="AS14" i="13"/>
  <c r="AT14" i="13"/>
  <c r="AG14" i="11"/>
  <c r="AI14" i="11"/>
  <c r="AU14" i="13"/>
  <c r="AV14" i="13"/>
  <c r="AQ14" i="11"/>
  <c r="AS14" i="11"/>
  <c r="AW14" i="13"/>
  <c r="AX14" i="13"/>
  <c r="BA14" i="11"/>
  <c r="BC14" i="11"/>
  <c r="AY14" i="13"/>
  <c r="AZ14" i="13"/>
  <c r="BK14" i="11"/>
  <c r="BM14" i="11"/>
  <c r="BA14" i="13"/>
  <c r="BB14" i="13"/>
  <c r="BU14" i="11"/>
  <c r="BW14" i="11"/>
  <c r="BC14" i="13"/>
  <c r="BD14" i="13"/>
  <c r="W14" i="12"/>
  <c r="Y14" i="12"/>
  <c r="BE14" i="13"/>
  <c r="BF14" i="13"/>
  <c r="AG14" i="12"/>
  <c r="AI14" i="12"/>
  <c r="BG14" i="13"/>
  <c r="BH14" i="13"/>
  <c r="AQ14" i="12"/>
  <c r="AS14" i="12"/>
  <c r="BI14" i="13"/>
  <c r="BJ14" i="13"/>
  <c r="BA14" i="12"/>
  <c r="BC14" i="12"/>
  <c r="BK14" i="13"/>
  <c r="BL14" i="13"/>
  <c r="BK14" i="12"/>
  <c r="BM14" i="12"/>
  <c r="BM14" i="13"/>
  <c r="BN14" i="13"/>
  <c r="BU14" i="12"/>
  <c r="BW14" i="12"/>
  <c r="BO14" i="13"/>
  <c r="F15" i="13"/>
  <c r="G15" i="13"/>
  <c r="H15" i="13"/>
  <c r="I15" i="13"/>
  <c r="J15" i="13"/>
  <c r="K15" i="13"/>
  <c r="L15" i="13"/>
  <c r="M15" i="13"/>
  <c r="N15" i="13"/>
  <c r="O15" i="13"/>
  <c r="P15" i="13"/>
  <c r="BM16" i="2"/>
  <c r="Q15" i="13"/>
  <c r="R15" i="13"/>
  <c r="BU16" i="2"/>
  <c r="BW16" i="2"/>
  <c r="S15" i="13"/>
  <c r="T15" i="13"/>
  <c r="W15" i="9"/>
  <c r="Y15" i="9"/>
  <c r="U15" i="13"/>
  <c r="V15" i="13"/>
  <c r="AG15" i="9"/>
  <c r="AI15" i="9"/>
  <c r="W15" i="13"/>
  <c r="X15" i="13"/>
  <c r="AQ15" i="9"/>
  <c r="AS15" i="9"/>
  <c r="Y15" i="13"/>
  <c r="Z15" i="13"/>
  <c r="BA15" i="9"/>
  <c r="BC15" i="9"/>
  <c r="AA15" i="13"/>
  <c r="AB15" i="13"/>
  <c r="BK15" i="9"/>
  <c r="BM15" i="9"/>
  <c r="AC15" i="13"/>
  <c r="AD15" i="13"/>
  <c r="BU15" i="9"/>
  <c r="BW15" i="9"/>
  <c r="AE15" i="13"/>
  <c r="AF15" i="13"/>
  <c r="W14" i="10"/>
  <c r="Y14" i="10"/>
  <c r="AG15" i="13"/>
  <c r="AH15" i="13"/>
  <c r="AG14" i="10"/>
  <c r="AI14" i="10"/>
  <c r="AI15" i="13"/>
  <c r="AJ15" i="13"/>
  <c r="AQ14" i="10"/>
  <c r="AS14" i="10"/>
  <c r="AK15" i="13"/>
  <c r="AL15" i="13"/>
  <c r="BA14" i="10"/>
  <c r="BC14" i="10"/>
  <c r="AM15" i="13"/>
  <c r="AN15" i="13"/>
  <c r="BK14" i="10"/>
  <c r="BM14" i="10"/>
  <c r="AO15" i="13"/>
  <c r="AP15" i="13"/>
  <c r="BU14" i="10"/>
  <c r="BW14" i="10"/>
  <c r="AQ15" i="13"/>
  <c r="AR15" i="13"/>
  <c r="AS15" i="13"/>
  <c r="AT15" i="13"/>
  <c r="AU15" i="13"/>
  <c r="AV15" i="13"/>
  <c r="AW15" i="13"/>
  <c r="AX15" i="13"/>
  <c r="AY15" i="13"/>
  <c r="AZ15" i="13"/>
  <c r="BA15" i="13"/>
  <c r="BB15" i="13"/>
  <c r="BC15" i="13"/>
  <c r="BD15" i="13"/>
  <c r="W15" i="12"/>
  <c r="Y15" i="12"/>
  <c r="BE15" i="13"/>
  <c r="BF15" i="13"/>
  <c r="AG15" i="12"/>
  <c r="AI15" i="12"/>
  <c r="BG15" i="13"/>
  <c r="BH15" i="13"/>
  <c r="AQ15" i="12"/>
  <c r="AS15" i="12"/>
  <c r="BI15" i="13"/>
  <c r="BJ15" i="13"/>
  <c r="BA15" i="12"/>
  <c r="BC15" i="12"/>
  <c r="BK15" i="13"/>
  <c r="BL15" i="13"/>
  <c r="BK15" i="12"/>
  <c r="BM15" i="12"/>
  <c r="BM15" i="13"/>
  <c r="BN15" i="13"/>
  <c r="BU15" i="12"/>
  <c r="BW15" i="12"/>
  <c r="BO15" i="13"/>
  <c r="C68" i="13"/>
  <c r="C69" i="13"/>
  <c r="C71" i="13"/>
  <c r="C65" i="13"/>
  <c r="C64" i="13"/>
  <c r="C62" i="13"/>
  <c r="C61" i="13"/>
  <c r="C54" i="13"/>
  <c r="C55" i="13"/>
  <c r="C57" i="13"/>
  <c r="C51" i="13"/>
  <c r="C50" i="13"/>
  <c r="C48" i="13"/>
  <c r="C47" i="13"/>
  <c r="C40" i="13"/>
  <c r="C41" i="13"/>
  <c r="C43" i="13"/>
  <c r="C37" i="13"/>
  <c r="C36" i="13"/>
  <c r="C34" i="13"/>
  <c r="C33" i="13"/>
  <c r="C25" i="13"/>
  <c r="C26" i="13"/>
  <c r="C28" i="13"/>
  <c r="C22" i="13"/>
  <c r="C21" i="13"/>
  <c r="C19" i="13"/>
  <c r="C18" i="13"/>
  <c r="F16" i="13"/>
  <c r="F17" i="13"/>
  <c r="F18" i="13"/>
  <c r="F19" i="13"/>
  <c r="F20" i="13"/>
  <c r="F21" i="13"/>
  <c r="F22" i="13"/>
  <c r="F23" i="13"/>
  <c r="F24" i="13"/>
  <c r="F25" i="13"/>
  <c r="F26" i="13"/>
  <c r="BN16" i="13"/>
  <c r="BU16" i="12"/>
  <c r="BW16" i="12"/>
  <c r="BO16" i="13"/>
  <c r="BN17" i="13"/>
  <c r="BU17" i="12"/>
  <c r="BW17" i="12"/>
  <c r="BO17" i="13"/>
  <c r="BN18" i="13"/>
  <c r="BU18" i="12"/>
  <c r="BW18" i="12"/>
  <c r="BO18" i="13"/>
  <c r="BN19" i="13"/>
  <c r="BU19" i="12"/>
  <c r="BW19" i="12"/>
  <c r="BO19" i="13"/>
  <c r="BN20" i="13"/>
  <c r="BU20" i="12"/>
  <c r="BW20" i="12"/>
  <c r="BO20" i="13"/>
  <c r="BN21" i="13"/>
  <c r="BU21" i="12"/>
  <c r="BW21" i="12"/>
  <c r="BO21" i="13"/>
  <c r="BN22" i="13"/>
  <c r="BU22" i="12"/>
  <c r="BW22" i="12"/>
  <c r="BO22" i="13"/>
  <c r="BN23" i="13"/>
  <c r="BU23" i="12"/>
  <c r="BW23" i="12"/>
  <c r="BO23" i="13"/>
  <c r="BN24" i="13"/>
  <c r="BU24" i="12"/>
  <c r="BW24" i="12"/>
  <c r="BO24" i="13"/>
  <c r="BN25" i="13"/>
  <c r="BU25" i="12"/>
  <c r="BW25" i="12"/>
  <c r="BO25" i="13"/>
  <c r="BN26" i="13"/>
  <c r="BU26" i="12"/>
  <c r="BW26" i="12"/>
  <c r="BO26" i="13"/>
  <c r="BL16" i="13"/>
  <c r="BK16" i="12"/>
  <c r="BM16" i="12"/>
  <c r="BM16" i="13"/>
  <c r="BL17" i="13"/>
  <c r="BK17" i="12"/>
  <c r="BM17" i="12"/>
  <c r="BM17" i="13"/>
  <c r="BL18" i="13"/>
  <c r="BK18" i="12"/>
  <c r="BM18" i="12"/>
  <c r="BM18" i="13"/>
  <c r="BL19" i="13"/>
  <c r="BK19" i="12"/>
  <c r="BM19" i="12"/>
  <c r="BM19" i="13"/>
  <c r="BL20" i="13"/>
  <c r="BK20" i="12"/>
  <c r="BM20" i="12"/>
  <c r="BM20" i="13"/>
  <c r="BL21" i="13"/>
  <c r="BK21" i="12"/>
  <c r="BM21" i="12"/>
  <c r="BM21" i="13"/>
  <c r="BL22" i="13"/>
  <c r="BK22" i="12"/>
  <c r="BM22" i="12"/>
  <c r="BM22" i="13"/>
  <c r="BL23" i="13"/>
  <c r="BK23" i="12"/>
  <c r="BM23" i="12"/>
  <c r="BM23" i="13"/>
  <c r="BL24" i="13"/>
  <c r="BK24" i="12"/>
  <c r="BM24" i="12"/>
  <c r="BM24" i="13"/>
  <c r="BL25" i="13"/>
  <c r="BK25" i="12"/>
  <c r="BM25" i="12"/>
  <c r="BM25" i="13"/>
  <c r="BL26" i="13"/>
  <c r="BK26" i="12"/>
  <c r="BM26" i="12"/>
  <c r="BM26" i="13"/>
  <c r="BJ16" i="13"/>
  <c r="BA16" i="12"/>
  <c r="BC16" i="12"/>
  <c r="BK16" i="13"/>
  <c r="BJ17" i="13"/>
  <c r="BA17" i="12"/>
  <c r="BC17" i="12"/>
  <c r="BK17" i="13"/>
  <c r="BJ18" i="13"/>
  <c r="BA18" i="12"/>
  <c r="BC18" i="12"/>
  <c r="BK18" i="13"/>
  <c r="BJ19" i="13"/>
  <c r="BA19" i="12"/>
  <c r="BC19" i="12"/>
  <c r="BK19" i="13"/>
  <c r="BJ20" i="13"/>
  <c r="BA20" i="12"/>
  <c r="BC20" i="12"/>
  <c r="BK20" i="13"/>
  <c r="BJ21" i="13"/>
  <c r="BA21" i="12"/>
  <c r="BC21" i="12"/>
  <c r="BK21" i="13"/>
  <c r="BJ22" i="13"/>
  <c r="BA22" i="12"/>
  <c r="BC22" i="12"/>
  <c r="BK22" i="13"/>
  <c r="BJ23" i="13"/>
  <c r="BA23" i="12"/>
  <c r="BC23" i="12"/>
  <c r="BK23" i="13"/>
  <c r="BJ24" i="13"/>
  <c r="BA24" i="12"/>
  <c r="BC24" i="12"/>
  <c r="BK24" i="13"/>
  <c r="BJ25" i="13"/>
  <c r="BA25" i="12"/>
  <c r="BC25" i="12"/>
  <c r="BK25" i="13"/>
  <c r="BJ26" i="13"/>
  <c r="BA26" i="12"/>
  <c r="BC26" i="12"/>
  <c r="BK26" i="13"/>
  <c r="BH16" i="13"/>
  <c r="AQ16" i="12"/>
  <c r="AS16" i="12"/>
  <c r="BI16" i="13"/>
  <c r="BH17" i="13"/>
  <c r="AQ17" i="12"/>
  <c r="AS17" i="12"/>
  <c r="BI17" i="13"/>
  <c r="BH18" i="13"/>
  <c r="AQ18" i="12"/>
  <c r="AS18" i="12"/>
  <c r="BI18" i="13"/>
  <c r="BH19" i="13"/>
  <c r="AQ19" i="12"/>
  <c r="AS19" i="12"/>
  <c r="BI19" i="13"/>
  <c r="BH20" i="13"/>
  <c r="AQ20" i="12"/>
  <c r="AS20" i="12"/>
  <c r="BI20" i="13"/>
  <c r="BH21" i="13"/>
  <c r="AQ21" i="12"/>
  <c r="AS21" i="12"/>
  <c r="BI21" i="13"/>
  <c r="BH22" i="13"/>
  <c r="AQ22" i="12"/>
  <c r="AS22" i="12"/>
  <c r="BI22" i="13"/>
  <c r="BH23" i="13"/>
  <c r="AQ23" i="12"/>
  <c r="AS23" i="12"/>
  <c r="BI23" i="13"/>
  <c r="BH24" i="13"/>
  <c r="AQ24" i="12"/>
  <c r="AS24" i="12"/>
  <c r="BI24" i="13"/>
  <c r="BH25" i="13"/>
  <c r="AQ25" i="12"/>
  <c r="AS25" i="12"/>
  <c r="BI25" i="13"/>
  <c r="BH26" i="13"/>
  <c r="AQ26" i="12"/>
  <c r="AS26" i="12"/>
  <c r="BI26" i="13"/>
  <c r="BF16" i="13"/>
  <c r="AG16" i="12"/>
  <c r="AI16" i="12"/>
  <c r="BG16" i="13"/>
  <c r="BF17" i="13"/>
  <c r="AG17" i="12"/>
  <c r="AI17" i="12"/>
  <c r="BG17" i="13"/>
  <c r="BF18" i="13"/>
  <c r="AG18" i="12"/>
  <c r="AI18" i="12"/>
  <c r="BG18" i="13"/>
  <c r="BF19" i="13"/>
  <c r="AG19" i="12"/>
  <c r="AI19" i="12"/>
  <c r="BG19" i="13"/>
  <c r="BF20" i="13"/>
  <c r="AG20" i="12"/>
  <c r="AI20" i="12"/>
  <c r="BG20" i="13"/>
  <c r="BF21" i="13"/>
  <c r="AG21" i="12"/>
  <c r="AI21" i="12"/>
  <c r="BG21" i="13"/>
  <c r="BF22" i="13"/>
  <c r="AG22" i="12"/>
  <c r="AI22" i="12"/>
  <c r="BG22" i="13"/>
  <c r="BF23" i="13"/>
  <c r="AG23" i="12"/>
  <c r="AI23" i="12"/>
  <c r="BG23" i="13"/>
  <c r="BF24" i="13"/>
  <c r="AG24" i="12"/>
  <c r="AI24" i="12"/>
  <c r="BG24" i="13"/>
  <c r="BF25" i="13"/>
  <c r="AG25" i="12"/>
  <c r="AI25" i="12"/>
  <c r="BG25" i="13"/>
  <c r="BF26" i="13"/>
  <c r="AG26" i="12"/>
  <c r="AI26" i="12"/>
  <c r="BG26" i="13"/>
  <c r="BD16" i="13"/>
  <c r="W16" i="12"/>
  <c r="Y16" i="12"/>
  <c r="BE16" i="13"/>
  <c r="BD17" i="13"/>
  <c r="W17" i="12"/>
  <c r="Y17" i="12"/>
  <c r="BE17" i="13"/>
  <c r="BD18" i="13"/>
  <c r="W18" i="12"/>
  <c r="Y18" i="12"/>
  <c r="BE18" i="13"/>
  <c r="BD19" i="13"/>
  <c r="W19" i="12"/>
  <c r="Y19" i="12"/>
  <c r="BE19" i="13"/>
  <c r="BD20" i="13"/>
  <c r="W20" i="12"/>
  <c r="Y20" i="12"/>
  <c r="BE20" i="13"/>
  <c r="BD21" i="13"/>
  <c r="W21" i="12"/>
  <c r="Y21" i="12"/>
  <c r="BE21" i="13"/>
  <c r="BD22" i="13"/>
  <c r="W22" i="12"/>
  <c r="Y22" i="12"/>
  <c r="BE22" i="13"/>
  <c r="BD23" i="13"/>
  <c r="W23" i="12"/>
  <c r="Y23" i="12"/>
  <c r="BE23" i="13"/>
  <c r="BD24" i="13"/>
  <c r="W24" i="12"/>
  <c r="Y24" i="12"/>
  <c r="BE24" i="13"/>
  <c r="BD25" i="13"/>
  <c r="W25" i="12"/>
  <c r="Y25" i="12"/>
  <c r="BE25" i="13"/>
  <c r="BD26" i="13"/>
  <c r="W26" i="12"/>
  <c r="Y26" i="12"/>
  <c r="BE26" i="13"/>
  <c r="BB16" i="13"/>
  <c r="BU15" i="11"/>
  <c r="BW15" i="11"/>
  <c r="BC16" i="13"/>
  <c r="BB17" i="13"/>
  <c r="BU16" i="11"/>
  <c r="BW16" i="11"/>
  <c r="BC17" i="13"/>
  <c r="BB18" i="13"/>
  <c r="BU17" i="11"/>
  <c r="BW17" i="11"/>
  <c r="BC18" i="13"/>
  <c r="BB19" i="13"/>
  <c r="BU18" i="11"/>
  <c r="BW18" i="11"/>
  <c r="BC19" i="13"/>
  <c r="BB20" i="13"/>
  <c r="BU19" i="11"/>
  <c r="BW19" i="11"/>
  <c r="BC20" i="13"/>
  <c r="BB21" i="13"/>
  <c r="BU20" i="11"/>
  <c r="BW20" i="11"/>
  <c r="BC21" i="13"/>
  <c r="BB22" i="13"/>
  <c r="BU21" i="11"/>
  <c r="BW21" i="11"/>
  <c r="BC22" i="13"/>
  <c r="BB23" i="13"/>
  <c r="BU22" i="11"/>
  <c r="BW22" i="11"/>
  <c r="BC23" i="13"/>
  <c r="BB24" i="13"/>
  <c r="BU23" i="11"/>
  <c r="BW23" i="11"/>
  <c r="BC24" i="13"/>
  <c r="BB25" i="13"/>
  <c r="BU24" i="11"/>
  <c r="BW24" i="11"/>
  <c r="BC25" i="13"/>
  <c r="BB26" i="13"/>
  <c r="BU25" i="11"/>
  <c r="BW25" i="11"/>
  <c r="BC26" i="13"/>
  <c r="AZ16" i="13"/>
  <c r="BK15" i="11"/>
  <c r="BM15" i="11"/>
  <c r="BA16" i="13"/>
  <c r="AZ17" i="13"/>
  <c r="BK16" i="11"/>
  <c r="BM16" i="11"/>
  <c r="BA17" i="13"/>
  <c r="AZ18" i="13"/>
  <c r="BK17" i="11"/>
  <c r="BM17" i="11"/>
  <c r="BA18" i="13"/>
  <c r="AZ19" i="13"/>
  <c r="BK18" i="11"/>
  <c r="BM18" i="11"/>
  <c r="BA19" i="13"/>
  <c r="AZ20" i="13"/>
  <c r="BK19" i="11"/>
  <c r="BM19" i="11"/>
  <c r="BA20" i="13"/>
  <c r="AZ21" i="13"/>
  <c r="BK20" i="11"/>
  <c r="BM20" i="11"/>
  <c r="BA21" i="13"/>
  <c r="AZ22" i="13"/>
  <c r="BK21" i="11"/>
  <c r="BM21" i="11"/>
  <c r="BA22" i="13"/>
  <c r="AZ23" i="13"/>
  <c r="BK22" i="11"/>
  <c r="BM22" i="11"/>
  <c r="BA23" i="13"/>
  <c r="AZ24" i="13"/>
  <c r="BK23" i="11"/>
  <c r="BM23" i="11"/>
  <c r="BA24" i="13"/>
  <c r="AZ25" i="13"/>
  <c r="BK24" i="11"/>
  <c r="BM24" i="11"/>
  <c r="BA25" i="13"/>
  <c r="AZ26" i="13"/>
  <c r="BK25" i="11"/>
  <c r="BM25" i="11"/>
  <c r="BA26" i="13"/>
  <c r="AX16" i="13"/>
  <c r="BA15" i="11"/>
  <c r="BC15" i="11"/>
  <c r="AY16" i="13"/>
  <c r="AX17" i="13"/>
  <c r="BA16" i="11"/>
  <c r="BC16" i="11"/>
  <c r="AY17" i="13"/>
  <c r="AX18" i="13"/>
  <c r="BA17" i="11"/>
  <c r="BC17" i="11"/>
  <c r="AY18" i="13"/>
  <c r="AX19" i="13"/>
  <c r="BA18" i="11"/>
  <c r="BC18" i="11"/>
  <c r="AY19" i="13"/>
  <c r="AX20" i="13"/>
  <c r="BA19" i="11"/>
  <c r="BC19" i="11"/>
  <c r="AY20" i="13"/>
  <c r="AX21" i="13"/>
  <c r="BA20" i="11"/>
  <c r="BC20" i="11"/>
  <c r="AY21" i="13"/>
  <c r="AX22" i="13"/>
  <c r="BA21" i="11"/>
  <c r="BC21" i="11"/>
  <c r="AY22" i="13"/>
  <c r="AX23" i="13"/>
  <c r="BA22" i="11"/>
  <c r="BC22" i="11"/>
  <c r="AY23" i="13"/>
  <c r="AX24" i="13"/>
  <c r="BA23" i="11"/>
  <c r="BC23" i="11"/>
  <c r="AY24" i="13"/>
  <c r="AX25" i="13"/>
  <c r="BA24" i="11"/>
  <c r="BC24" i="11"/>
  <c r="AY25" i="13"/>
  <c r="AX26" i="13"/>
  <c r="BA25" i="11"/>
  <c r="BC25" i="11"/>
  <c r="AY26" i="13"/>
  <c r="AV16" i="13"/>
  <c r="AQ15" i="11"/>
  <c r="AS15" i="11"/>
  <c r="AW16" i="13"/>
  <c r="AV17" i="13"/>
  <c r="AQ16" i="11"/>
  <c r="AS16" i="11"/>
  <c r="AW17" i="13"/>
  <c r="AV18" i="13"/>
  <c r="AQ17" i="11"/>
  <c r="AS17" i="11"/>
  <c r="AW18" i="13"/>
  <c r="AV19" i="13"/>
  <c r="AQ18" i="11"/>
  <c r="AS18" i="11"/>
  <c r="AW19" i="13"/>
  <c r="AV20" i="13"/>
  <c r="AQ19" i="11"/>
  <c r="AS19" i="11"/>
  <c r="AW20" i="13"/>
  <c r="AV21" i="13"/>
  <c r="AQ20" i="11"/>
  <c r="AS20" i="11"/>
  <c r="AW21" i="13"/>
  <c r="AV22" i="13"/>
  <c r="AQ21" i="11"/>
  <c r="AS21" i="11"/>
  <c r="AW22" i="13"/>
  <c r="AV23" i="13"/>
  <c r="AQ22" i="11"/>
  <c r="AS22" i="11"/>
  <c r="AW23" i="13"/>
  <c r="AV24" i="13"/>
  <c r="AQ23" i="11"/>
  <c r="AS23" i="11"/>
  <c r="AW24" i="13"/>
  <c r="AV25" i="13"/>
  <c r="AQ24" i="11"/>
  <c r="AS24" i="11"/>
  <c r="AW25" i="13"/>
  <c r="AV26" i="13"/>
  <c r="AQ25" i="11"/>
  <c r="AS25" i="11"/>
  <c r="AW26" i="13"/>
  <c r="AT16" i="13"/>
  <c r="AG15" i="11"/>
  <c r="AI15" i="11"/>
  <c r="AU16" i="13"/>
  <c r="AT17" i="13"/>
  <c r="AG16" i="11"/>
  <c r="AI16" i="11"/>
  <c r="AU17" i="13"/>
  <c r="AT18" i="13"/>
  <c r="AG17" i="11"/>
  <c r="AI17" i="11"/>
  <c r="AU18" i="13"/>
  <c r="AT19" i="13"/>
  <c r="AG18" i="11"/>
  <c r="AI18" i="11"/>
  <c r="AU19" i="13"/>
  <c r="AT20" i="13"/>
  <c r="AG19" i="11"/>
  <c r="AI19" i="11"/>
  <c r="AU20" i="13"/>
  <c r="AT21" i="13"/>
  <c r="AG20" i="11"/>
  <c r="AI20" i="11"/>
  <c r="AU21" i="13"/>
  <c r="AT22" i="13"/>
  <c r="AG21" i="11"/>
  <c r="AI21" i="11"/>
  <c r="AU22" i="13"/>
  <c r="AT23" i="13"/>
  <c r="AG22" i="11"/>
  <c r="AI22" i="11"/>
  <c r="AU23" i="13"/>
  <c r="AT24" i="13"/>
  <c r="AG23" i="11"/>
  <c r="AI23" i="11"/>
  <c r="AU24" i="13"/>
  <c r="AT25" i="13"/>
  <c r="AG24" i="11"/>
  <c r="AI24" i="11"/>
  <c r="AU25" i="13"/>
  <c r="AT26" i="13"/>
  <c r="AG25" i="11"/>
  <c r="AI25" i="11"/>
  <c r="AU26" i="13"/>
  <c r="AR16" i="13"/>
  <c r="W15" i="11"/>
  <c r="Y15" i="11"/>
  <c r="AS16" i="13"/>
  <c r="AR17" i="13"/>
  <c r="W16" i="11"/>
  <c r="Y16" i="11"/>
  <c r="AS17" i="13"/>
  <c r="AR18" i="13"/>
  <c r="W17" i="11"/>
  <c r="Y17" i="11"/>
  <c r="AS18" i="13"/>
  <c r="AR19" i="13"/>
  <c r="W18" i="11"/>
  <c r="Y18" i="11"/>
  <c r="AS19" i="13"/>
  <c r="AR20" i="13"/>
  <c r="W19" i="11"/>
  <c r="Y19" i="11"/>
  <c r="AS20" i="13"/>
  <c r="AR21" i="13"/>
  <c r="W20" i="11"/>
  <c r="Y20" i="11"/>
  <c r="AS21" i="13"/>
  <c r="AR22" i="13"/>
  <c r="W21" i="11"/>
  <c r="Y21" i="11"/>
  <c r="AS22" i="13"/>
  <c r="AR23" i="13"/>
  <c r="W22" i="11"/>
  <c r="Y22" i="11"/>
  <c r="AS23" i="13"/>
  <c r="AR24" i="13"/>
  <c r="W23" i="11"/>
  <c r="Y23" i="11"/>
  <c r="AS24" i="13"/>
  <c r="AR25" i="13"/>
  <c r="W24" i="11"/>
  <c r="Y24" i="11"/>
  <c r="AS25" i="13"/>
  <c r="AR26" i="13"/>
  <c r="W25" i="11"/>
  <c r="Y25" i="11"/>
  <c r="AS26" i="13"/>
  <c r="AP16" i="13"/>
  <c r="BU15" i="10"/>
  <c r="BW15" i="10"/>
  <c r="AQ16" i="13"/>
  <c r="AP17" i="13"/>
  <c r="BU16" i="10"/>
  <c r="BW16" i="10"/>
  <c r="AQ17" i="13"/>
  <c r="AP18" i="13"/>
  <c r="BU17" i="10"/>
  <c r="BW17" i="10"/>
  <c r="AQ18" i="13"/>
  <c r="AP19" i="13"/>
  <c r="BU18" i="10"/>
  <c r="BW18" i="10"/>
  <c r="AQ19" i="13"/>
  <c r="AP20" i="13"/>
  <c r="BU19" i="10"/>
  <c r="BW19" i="10"/>
  <c r="AQ20" i="13"/>
  <c r="AP21" i="13"/>
  <c r="BU20" i="10"/>
  <c r="BW20" i="10"/>
  <c r="AQ21" i="13"/>
  <c r="AP22" i="13"/>
  <c r="BU21" i="10"/>
  <c r="BW21" i="10"/>
  <c r="AQ22" i="13"/>
  <c r="AP23" i="13"/>
  <c r="BU22" i="10"/>
  <c r="BW22" i="10"/>
  <c r="AQ23" i="13"/>
  <c r="AP24" i="13"/>
  <c r="BU23" i="10"/>
  <c r="BW23" i="10"/>
  <c r="AQ24" i="13"/>
  <c r="AP25" i="13"/>
  <c r="BU24" i="10"/>
  <c r="BW24" i="10"/>
  <c r="AQ25" i="13"/>
  <c r="AP26" i="13"/>
  <c r="BU25" i="10"/>
  <c r="BW25" i="10"/>
  <c r="AQ26" i="13"/>
  <c r="AN16" i="13"/>
  <c r="BK15" i="10"/>
  <c r="BM15" i="10"/>
  <c r="AO16" i="13"/>
  <c r="AN17" i="13"/>
  <c r="BK16" i="10"/>
  <c r="BM16" i="10"/>
  <c r="AO17" i="13"/>
  <c r="AN18" i="13"/>
  <c r="BK17" i="10"/>
  <c r="BM17" i="10"/>
  <c r="AO18" i="13"/>
  <c r="AN19" i="13"/>
  <c r="BK18" i="10"/>
  <c r="BM18" i="10"/>
  <c r="AO19" i="13"/>
  <c r="AN20" i="13"/>
  <c r="BK19" i="10"/>
  <c r="BM19" i="10"/>
  <c r="AO20" i="13"/>
  <c r="AN21" i="13"/>
  <c r="BK20" i="10"/>
  <c r="BM20" i="10"/>
  <c r="AO21" i="13"/>
  <c r="AN22" i="13"/>
  <c r="BK21" i="10"/>
  <c r="BM21" i="10"/>
  <c r="AO22" i="13"/>
  <c r="AN23" i="13"/>
  <c r="BK22" i="10"/>
  <c r="BM22" i="10"/>
  <c r="AO23" i="13"/>
  <c r="AN24" i="13"/>
  <c r="BK23" i="10"/>
  <c r="BM23" i="10"/>
  <c r="AO24" i="13"/>
  <c r="AN25" i="13"/>
  <c r="BK24" i="10"/>
  <c r="BM24" i="10"/>
  <c r="AO25" i="13"/>
  <c r="AN26" i="13"/>
  <c r="BK25" i="10"/>
  <c r="BM25" i="10"/>
  <c r="AO26" i="13"/>
  <c r="AL16" i="13"/>
  <c r="BA15" i="10"/>
  <c r="BC15" i="10"/>
  <c r="AM16" i="13"/>
  <c r="AL17" i="13"/>
  <c r="BA16" i="10"/>
  <c r="BC16" i="10"/>
  <c r="AM17" i="13"/>
  <c r="AL18" i="13"/>
  <c r="BA17" i="10"/>
  <c r="BC17" i="10"/>
  <c r="AM18" i="13"/>
  <c r="AL19" i="13"/>
  <c r="BA18" i="10"/>
  <c r="BC18" i="10"/>
  <c r="AM19" i="13"/>
  <c r="AL20" i="13"/>
  <c r="BA19" i="10"/>
  <c r="BC19" i="10"/>
  <c r="AM20" i="13"/>
  <c r="AL21" i="13"/>
  <c r="BA20" i="10"/>
  <c r="BC20" i="10"/>
  <c r="AM21" i="13"/>
  <c r="AL22" i="13"/>
  <c r="BA21" i="10"/>
  <c r="BC21" i="10"/>
  <c r="AM22" i="13"/>
  <c r="AL23" i="13"/>
  <c r="BA22" i="10"/>
  <c r="BC22" i="10"/>
  <c r="AM23" i="13"/>
  <c r="AL24" i="13"/>
  <c r="BA23" i="10"/>
  <c r="BC23" i="10"/>
  <c r="AM24" i="13"/>
  <c r="AL25" i="13"/>
  <c r="BA24" i="10"/>
  <c r="BC24" i="10"/>
  <c r="AM25" i="13"/>
  <c r="AL26" i="13"/>
  <c r="BA25" i="10"/>
  <c r="BC25" i="10"/>
  <c r="AM26" i="13"/>
  <c r="AJ16" i="13"/>
  <c r="AQ15" i="10"/>
  <c r="AS15" i="10"/>
  <c r="AK16" i="13"/>
  <c r="AJ17" i="13"/>
  <c r="AQ16" i="10"/>
  <c r="AS16" i="10"/>
  <c r="AK17" i="13"/>
  <c r="AJ18" i="13"/>
  <c r="AQ17" i="10"/>
  <c r="AS17" i="10"/>
  <c r="AK18" i="13"/>
  <c r="AJ19" i="13"/>
  <c r="AQ18" i="10"/>
  <c r="AS18" i="10"/>
  <c r="AK19" i="13"/>
  <c r="AJ20" i="13"/>
  <c r="AQ19" i="10"/>
  <c r="AS19" i="10"/>
  <c r="AK20" i="13"/>
  <c r="AJ21" i="13"/>
  <c r="AQ20" i="10"/>
  <c r="AS20" i="10"/>
  <c r="AK21" i="13"/>
  <c r="AJ22" i="13"/>
  <c r="AQ21" i="10"/>
  <c r="AS21" i="10"/>
  <c r="AK22" i="13"/>
  <c r="AJ23" i="13"/>
  <c r="AQ22" i="10"/>
  <c r="AS22" i="10"/>
  <c r="AK23" i="13"/>
  <c r="AJ24" i="13"/>
  <c r="AQ23" i="10"/>
  <c r="AS23" i="10"/>
  <c r="AK24" i="13"/>
  <c r="AJ25" i="13"/>
  <c r="AQ24" i="10"/>
  <c r="AS24" i="10"/>
  <c r="AK25" i="13"/>
  <c r="AJ26" i="13"/>
  <c r="AQ25" i="10"/>
  <c r="AS25" i="10"/>
  <c r="AK26" i="13"/>
  <c r="AH16" i="13"/>
  <c r="AG15" i="10"/>
  <c r="AI15" i="10"/>
  <c r="AI16" i="13"/>
  <c r="AH17" i="13"/>
  <c r="AG16" i="10"/>
  <c r="AI16" i="10"/>
  <c r="AI17" i="13"/>
  <c r="AH18" i="13"/>
  <c r="AG17" i="10"/>
  <c r="AI17" i="10"/>
  <c r="AI18" i="13"/>
  <c r="AH19" i="13"/>
  <c r="AG18" i="10"/>
  <c r="AI18" i="10"/>
  <c r="AI19" i="13"/>
  <c r="AH20" i="13"/>
  <c r="AG19" i="10"/>
  <c r="AI19" i="10"/>
  <c r="AI20" i="13"/>
  <c r="AH21" i="13"/>
  <c r="AG20" i="10"/>
  <c r="AI20" i="10"/>
  <c r="AI21" i="13"/>
  <c r="AH22" i="13"/>
  <c r="AG21" i="10"/>
  <c r="AI21" i="10"/>
  <c r="AI22" i="13"/>
  <c r="AH23" i="13"/>
  <c r="AG22" i="10"/>
  <c r="AI22" i="10"/>
  <c r="AI23" i="13"/>
  <c r="AH24" i="13"/>
  <c r="AG23" i="10"/>
  <c r="AI23" i="10"/>
  <c r="AI24" i="13"/>
  <c r="AH25" i="13"/>
  <c r="AG24" i="10"/>
  <c r="AI24" i="10"/>
  <c r="AI25" i="13"/>
  <c r="AH26" i="13"/>
  <c r="AG25" i="10"/>
  <c r="AI25" i="10"/>
  <c r="AI26" i="13"/>
  <c r="AF16" i="13"/>
  <c r="W15" i="10"/>
  <c r="Y15" i="10"/>
  <c r="AG16" i="13"/>
  <c r="AF17" i="13"/>
  <c r="W16" i="10"/>
  <c r="Y16" i="10"/>
  <c r="AG17" i="13"/>
  <c r="AF18" i="13"/>
  <c r="W17" i="10"/>
  <c r="Y17" i="10"/>
  <c r="AG18" i="13"/>
  <c r="AF19" i="13"/>
  <c r="W18" i="10"/>
  <c r="Y18" i="10"/>
  <c r="AG19" i="13"/>
  <c r="AF20" i="13"/>
  <c r="W19" i="10"/>
  <c r="Y19" i="10"/>
  <c r="AG20" i="13"/>
  <c r="AF21" i="13"/>
  <c r="W20" i="10"/>
  <c r="Y20" i="10"/>
  <c r="AG21" i="13"/>
  <c r="AF22" i="13"/>
  <c r="W21" i="10"/>
  <c r="Y21" i="10"/>
  <c r="AG22" i="13"/>
  <c r="AF23" i="13"/>
  <c r="W22" i="10"/>
  <c r="Y22" i="10"/>
  <c r="AG23" i="13"/>
  <c r="AF24" i="13"/>
  <c r="W23" i="10"/>
  <c r="Y23" i="10"/>
  <c r="AG24" i="13"/>
  <c r="AF25" i="13"/>
  <c r="W24" i="10"/>
  <c r="Y24" i="10"/>
  <c r="AG25" i="13"/>
  <c r="AF26" i="13"/>
  <c r="W25" i="10"/>
  <c r="Y25" i="10"/>
  <c r="AG26" i="13"/>
  <c r="AD16" i="13"/>
  <c r="BU16" i="9"/>
  <c r="BW16" i="9"/>
  <c r="AE16" i="13"/>
  <c r="AD17" i="13"/>
  <c r="BU17" i="9"/>
  <c r="BW17" i="9"/>
  <c r="AE17" i="13"/>
  <c r="AD18" i="13"/>
  <c r="BU18" i="9"/>
  <c r="BW18" i="9"/>
  <c r="AE18" i="13"/>
  <c r="AD19" i="13"/>
  <c r="BU19" i="9"/>
  <c r="BW19" i="9"/>
  <c r="AE19" i="13"/>
  <c r="AD20" i="13"/>
  <c r="BU20" i="9"/>
  <c r="BW20" i="9"/>
  <c r="AE20" i="13"/>
  <c r="AD21" i="13"/>
  <c r="BU21" i="9"/>
  <c r="BW21" i="9"/>
  <c r="AE21" i="13"/>
  <c r="AD22" i="13"/>
  <c r="BU22" i="9"/>
  <c r="BW22" i="9"/>
  <c r="AE22" i="13"/>
  <c r="AD23" i="13"/>
  <c r="BU23" i="9"/>
  <c r="BW23" i="9"/>
  <c r="AE23" i="13"/>
  <c r="AD24" i="13"/>
  <c r="BU24" i="9"/>
  <c r="BW24" i="9"/>
  <c r="AE24" i="13"/>
  <c r="AD25" i="13"/>
  <c r="BU25" i="9"/>
  <c r="BW25" i="9"/>
  <c r="AE25" i="13"/>
  <c r="AD26" i="13"/>
  <c r="BU26" i="9"/>
  <c r="BW26" i="9"/>
  <c r="AE26" i="13"/>
  <c r="AB16" i="13"/>
  <c r="BK16" i="9"/>
  <c r="BM16" i="9"/>
  <c r="AC16" i="13"/>
  <c r="AB17" i="13"/>
  <c r="BK17" i="9"/>
  <c r="BM17" i="9"/>
  <c r="AC17" i="13"/>
  <c r="AB18" i="13"/>
  <c r="BK18" i="9"/>
  <c r="BM18" i="9"/>
  <c r="AC18" i="13"/>
  <c r="AB19" i="13"/>
  <c r="BK19" i="9"/>
  <c r="BM19" i="9"/>
  <c r="AC19" i="13"/>
  <c r="AB20" i="13"/>
  <c r="BK20" i="9"/>
  <c r="BM20" i="9"/>
  <c r="AC20" i="13"/>
  <c r="AB21" i="13"/>
  <c r="BK21" i="9"/>
  <c r="BM21" i="9"/>
  <c r="AC21" i="13"/>
  <c r="AB22" i="13"/>
  <c r="BK22" i="9"/>
  <c r="BM22" i="9"/>
  <c r="AC22" i="13"/>
  <c r="AB23" i="13"/>
  <c r="BK23" i="9"/>
  <c r="BM23" i="9"/>
  <c r="AC23" i="13"/>
  <c r="AB24" i="13"/>
  <c r="BK24" i="9"/>
  <c r="BM24" i="9"/>
  <c r="AC24" i="13"/>
  <c r="AB25" i="13"/>
  <c r="BK25" i="9"/>
  <c r="BM25" i="9"/>
  <c r="AC25" i="13"/>
  <c r="AB26" i="13"/>
  <c r="BK26" i="9"/>
  <c r="BM26" i="9"/>
  <c r="AC26" i="13"/>
  <c r="Z16" i="13"/>
  <c r="BA16" i="9"/>
  <c r="BC16" i="9"/>
  <c r="AA16" i="13"/>
  <c r="Z17" i="13"/>
  <c r="BA17" i="9"/>
  <c r="BC17" i="9"/>
  <c r="AA17" i="13"/>
  <c r="Z18" i="13"/>
  <c r="BA18" i="9"/>
  <c r="BC18" i="9"/>
  <c r="AA18" i="13"/>
  <c r="Z19" i="13"/>
  <c r="BA19" i="9"/>
  <c r="BC19" i="9"/>
  <c r="AA19" i="13"/>
  <c r="Z20" i="13"/>
  <c r="BA20" i="9"/>
  <c r="BC20" i="9"/>
  <c r="AA20" i="13"/>
  <c r="Z21" i="13"/>
  <c r="BA21" i="9"/>
  <c r="BC21" i="9"/>
  <c r="AA21" i="13"/>
  <c r="Z22" i="13"/>
  <c r="BA22" i="9"/>
  <c r="BC22" i="9"/>
  <c r="AA22" i="13"/>
  <c r="Z23" i="13"/>
  <c r="BA23" i="9"/>
  <c r="BC23" i="9"/>
  <c r="AA23" i="13"/>
  <c r="Z24" i="13"/>
  <c r="BA24" i="9"/>
  <c r="BC24" i="9"/>
  <c r="AA24" i="13"/>
  <c r="Z25" i="13"/>
  <c r="BA25" i="9"/>
  <c r="BC25" i="9"/>
  <c r="AA25" i="13"/>
  <c r="Z26" i="13"/>
  <c r="BA26" i="9"/>
  <c r="BC26" i="9"/>
  <c r="AA26" i="13"/>
  <c r="AQ16" i="9"/>
  <c r="AS16" i="9"/>
  <c r="Y16" i="13"/>
  <c r="AQ17" i="9"/>
  <c r="AS17" i="9"/>
  <c r="Y17" i="13"/>
  <c r="AQ18" i="9"/>
  <c r="AS18" i="9"/>
  <c r="Y18" i="13"/>
  <c r="AQ19" i="9"/>
  <c r="AS19" i="9"/>
  <c r="Y19" i="13"/>
  <c r="AQ20" i="9"/>
  <c r="AS20" i="9"/>
  <c r="Y20" i="13"/>
  <c r="AQ21" i="9"/>
  <c r="AS21" i="9"/>
  <c r="Y21" i="13"/>
  <c r="AQ22" i="9"/>
  <c r="AS22" i="9"/>
  <c r="Y22" i="13"/>
  <c r="AQ23" i="9"/>
  <c r="AS23" i="9"/>
  <c r="Y23" i="13"/>
  <c r="AQ24" i="9"/>
  <c r="AS24" i="9"/>
  <c r="Y24" i="13"/>
  <c r="AQ25" i="9"/>
  <c r="AS25" i="9"/>
  <c r="Y25" i="13"/>
  <c r="AQ26" i="9"/>
  <c r="AS26" i="9"/>
  <c r="Y26" i="13"/>
  <c r="X26" i="13"/>
  <c r="X16" i="13"/>
  <c r="X17" i="13"/>
  <c r="X18" i="13"/>
  <c r="X19" i="13"/>
  <c r="X20" i="13"/>
  <c r="X21" i="13"/>
  <c r="X22" i="13"/>
  <c r="X23" i="13"/>
  <c r="X24" i="13"/>
  <c r="X25" i="13"/>
  <c r="AG16" i="9"/>
  <c r="AI16" i="9"/>
  <c r="W16" i="13"/>
  <c r="AG17" i="9"/>
  <c r="AI17" i="9"/>
  <c r="W17" i="13"/>
  <c r="AG18" i="9"/>
  <c r="AI18" i="9"/>
  <c r="W18" i="13"/>
  <c r="AG19" i="9"/>
  <c r="AI19" i="9"/>
  <c r="W19" i="13"/>
  <c r="AG20" i="9"/>
  <c r="AI20" i="9"/>
  <c r="W20" i="13"/>
  <c r="AG21" i="9"/>
  <c r="AI21" i="9"/>
  <c r="W21" i="13"/>
  <c r="AG22" i="9"/>
  <c r="AI22" i="9"/>
  <c r="W22" i="13"/>
  <c r="AG23" i="9"/>
  <c r="AI23" i="9"/>
  <c r="W23" i="13"/>
  <c r="AG24" i="9"/>
  <c r="AI24" i="9"/>
  <c r="W24" i="13"/>
  <c r="AG25" i="9"/>
  <c r="AI25" i="9"/>
  <c r="W25" i="13"/>
  <c r="AG26" i="9"/>
  <c r="AI26" i="9"/>
  <c r="W26" i="13"/>
  <c r="V16" i="13"/>
  <c r="V17" i="13"/>
  <c r="V18" i="13"/>
  <c r="V19" i="13"/>
  <c r="V20" i="13"/>
  <c r="V21" i="13"/>
  <c r="V22" i="13"/>
  <c r="V23" i="13"/>
  <c r="V24" i="13"/>
  <c r="V25" i="13"/>
  <c r="V26" i="13"/>
  <c r="W16" i="9"/>
  <c r="Y16" i="9"/>
  <c r="U16" i="13"/>
  <c r="W17" i="9"/>
  <c r="Y17" i="9"/>
  <c r="U17" i="13"/>
  <c r="W18" i="9"/>
  <c r="Y18" i="9"/>
  <c r="U18" i="13"/>
  <c r="W19" i="9"/>
  <c r="Y19" i="9"/>
  <c r="U19" i="13"/>
  <c r="W20" i="9"/>
  <c r="Y20" i="9"/>
  <c r="U20" i="13"/>
  <c r="W21" i="9"/>
  <c r="Y21" i="9"/>
  <c r="U21" i="13"/>
  <c r="W22" i="9"/>
  <c r="Y22" i="9"/>
  <c r="U22" i="13"/>
  <c r="W23" i="9"/>
  <c r="Y23" i="9"/>
  <c r="U23" i="13"/>
  <c r="W24" i="9"/>
  <c r="Y24" i="9"/>
  <c r="U24" i="13"/>
  <c r="W25" i="9"/>
  <c r="Y25" i="9"/>
  <c r="U25" i="13"/>
  <c r="W26" i="9"/>
  <c r="Y26" i="9"/>
  <c r="U26" i="13"/>
  <c r="T16" i="13"/>
  <c r="T17" i="13"/>
  <c r="T18" i="13"/>
  <c r="T19" i="13"/>
  <c r="T20" i="13"/>
  <c r="T21" i="13"/>
  <c r="T22" i="13"/>
  <c r="T23" i="13"/>
  <c r="T24" i="13"/>
  <c r="T25" i="13"/>
  <c r="T26" i="13"/>
  <c r="BU17" i="2"/>
  <c r="BW17" i="2"/>
  <c r="S16" i="13"/>
  <c r="BU18" i="2"/>
  <c r="BW18" i="2"/>
  <c r="S17" i="13"/>
  <c r="BU19" i="2"/>
  <c r="BW19" i="2"/>
  <c r="S18" i="13"/>
  <c r="BU20" i="2"/>
  <c r="BW20" i="2"/>
  <c r="S19" i="13"/>
  <c r="BU21" i="2"/>
  <c r="BW21" i="2"/>
  <c r="S20" i="13"/>
  <c r="BU22" i="2"/>
  <c r="BW22" i="2"/>
  <c r="S21" i="13"/>
  <c r="BU23" i="2"/>
  <c r="BW23" i="2"/>
  <c r="S22" i="13"/>
  <c r="BU24" i="2"/>
  <c r="BW24" i="2"/>
  <c r="S23" i="13"/>
  <c r="BU25" i="2"/>
  <c r="BW25" i="2"/>
  <c r="S24" i="13"/>
  <c r="BU26" i="2"/>
  <c r="BW26" i="2"/>
  <c r="S25" i="13"/>
  <c r="BU27" i="2"/>
  <c r="BW27" i="2"/>
  <c r="S26" i="13"/>
  <c r="R16" i="13"/>
  <c r="R17" i="13"/>
  <c r="R18" i="13"/>
  <c r="R19" i="13"/>
  <c r="R20" i="13"/>
  <c r="R21" i="13"/>
  <c r="R22" i="13"/>
  <c r="R23" i="13"/>
  <c r="R24" i="13"/>
  <c r="R25" i="13"/>
  <c r="R26" i="13"/>
  <c r="BM17" i="2"/>
  <c r="Q16" i="13"/>
  <c r="BM18" i="2"/>
  <c r="Q17" i="13"/>
  <c r="BM19" i="2"/>
  <c r="Q18" i="13"/>
  <c r="BM20" i="2"/>
  <c r="Q19" i="13"/>
  <c r="BM21" i="2"/>
  <c r="Q20" i="13"/>
  <c r="BM22" i="2"/>
  <c r="Q21" i="13"/>
  <c r="BM23" i="2"/>
  <c r="Q22" i="13"/>
  <c r="BM24" i="2"/>
  <c r="Q23" i="13"/>
  <c r="BM25" i="2"/>
  <c r="Q24" i="13"/>
  <c r="BM26" i="2"/>
  <c r="Q25" i="13"/>
  <c r="BM27" i="2"/>
  <c r="Q26" i="13"/>
  <c r="P16" i="13"/>
  <c r="P17" i="13"/>
  <c r="P18" i="13"/>
  <c r="P19" i="13"/>
  <c r="P20" i="13"/>
  <c r="P21" i="13"/>
  <c r="P22" i="13"/>
  <c r="P23" i="13"/>
  <c r="P24" i="13"/>
  <c r="P25" i="13"/>
  <c r="P26" i="13"/>
  <c r="O16" i="13"/>
  <c r="O17" i="13"/>
  <c r="O18" i="13"/>
  <c r="O19" i="13"/>
  <c r="O20" i="13"/>
  <c r="O21" i="13"/>
  <c r="O22" i="13"/>
  <c r="O23" i="13"/>
  <c r="O24" i="13"/>
  <c r="O25" i="13"/>
  <c r="O26" i="13"/>
  <c r="N16" i="13"/>
  <c r="N17" i="13"/>
  <c r="N18" i="13"/>
  <c r="N19" i="13"/>
  <c r="N20" i="13"/>
  <c r="N21" i="13"/>
  <c r="N22" i="13"/>
  <c r="N23" i="13"/>
  <c r="N24" i="13"/>
  <c r="N25" i="13"/>
  <c r="N26" i="13"/>
  <c r="M16" i="13"/>
  <c r="M17" i="13"/>
  <c r="M18" i="13"/>
  <c r="M19" i="13"/>
  <c r="M20" i="13"/>
  <c r="M21" i="13"/>
  <c r="M22" i="13"/>
  <c r="M23" i="13"/>
  <c r="M24" i="13"/>
  <c r="M25" i="13"/>
  <c r="M26" i="13"/>
  <c r="L16" i="13"/>
  <c r="L17" i="13"/>
  <c r="L18" i="13"/>
  <c r="L19" i="13"/>
  <c r="L20" i="13"/>
  <c r="L21" i="13"/>
  <c r="L22" i="13"/>
  <c r="L23" i="13"/>
  <c r="L24" i="13"/>
  <c r="L25" i="13"/>
  <c r="L26" i="13"/>
  <c r="J16" i="13"/>
  <c r="J17" i="13"/>
  <c r="J18" i="13"/>
  <c r="J19" i="13"/>
  <c r="J20" i="13"/>
  <c r="J21" i="13"/>
  <c r="J22" i="13"/>
  <c r="J23" i="13"/>
  <c r="J24" i="13"/>
  <c r="J25" i="13"/>
  <c r="J26" i="13"/>
  <c r="I16" i="13"/>
  <c r="I17" i="13"/>
  <c r="I18" i="13"/>
  <c r="I19" i="13"/>
  <c r="I20" i="13"/>
  <c r="I21" i="13"/>
  <c r="I22" i="13"/>
  <c r="I23" i="13"/>
  <c r="I24" i="13"/>
  <c r="I25" i="13"/>
  <c r="I26" i="13"/>
  <c r="H16" i="13"/>
  <c r="H17" i="13"/>
  <c r="H18" i="13"/>
  <c r="H19" i="13"/>
  <c r="H20" i="13"/>
  <c r="H21" i="13"/>
  <c r="H22" i="13"/>
  <c r="H23" i="13"/>
  <c r="H24" i="13"/>
  <c r="H25" i="13"/>
  <c r="H26" i="13"/>
  <c r="K26" i="13"/>
  <c r="G26" i="13"/>
  <c r="K25" i="13"/>
  <c r="G25" i="13"/>
  <c r="K24" i="13"/>
  <c r="G24" i="13"/>
  <c r="K23" i="13"/>
  <c r="G23" i="13"/>
  <c r="K22" i="13"/>
  <c r="G22" i="13"/>
  <c r="K21" i="13"/>
  <c r="G21" i="13"/>
  <c r="K20" i="13"/>
  <c r="G20" i="13"/>
  <c r="K19" i="13"/>
  <c r="G19" i="13"/>
  <c r="K18" i="13"/>
  <c r="G18" i="13"/>
  <c r="K17" i="13"/>
  <c r="G17" i="13"/>
  <c r="K16" i="13"/>
  <c r="G16" i="13"/>
  <c r="C8" i="13"/>
  <c r="C4" i="13"/>
  <c r="C12" i="2"/>
  <c r="C14" i="2"/>
  <c r="BT27" i="2"/>
  <c r="BX27" i="2"/>
  <c r="BN27" i="2"/>
  <c r="G27" i="2"/>
  <c r="C5" i="2"/>
  <c r="H27" i="2"/>
  <c r="P10" i="12"/>
  <c r="BD7" i="12"/>
  <c r="C12" i="12"/>
  <c r="C14" i="12"/>
  <c r="AZ7" i="12"/>
  <c r="C12" i="11"/>
  <c r="C14" i="11"/>
  <c r="G3" i="11"/>
  <c r="C5" i="11"/>
  <c r="H3" i="11"/>
  <c r="L3" i="11"/>
  <c r="M3" i="11"/>
  <c r="O3" i="11"/>
  <c r="P3" i="11"/>
  <c r="V3" i="11"/>
  <c r="Z3" i="11"/>
  <c r="AF3" i="11"/>
  <c r="AJ3" i="11"/>
  <c r="AP3" i="11"/>
  <c r="AT3" i="11"/>
  <c r="AZ3" i="11"/>
  <c r="BD3" i="11"/>
  <c r="BJ3" i="11"/>
  <c r="BN3" i="11"/>
  <c r="BT3" i="11"/>
  <c r="BX3" i="11"/>
  <c r="C12" i="10"/>
  <c r="C14" i="10"/>
  <c r="AP4" i="10"/>
  <c r="AP5" i="10"/>
  <c r="AP6" i="10"/>
  <c r="AP7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3" i="10"/>
  <c r="V4" i="10"/>
  <c r="BX26" i="12"/>
  <c r="BT26" i="12"/>
  <c r="BN26" i="12"/>
  <c r="BJ26" i="12"/>
  <c r="BD26" i="12"/>
  <c r="AZ26" i="12"/>
  <c r="AT26" i="12"/>
  <c r="AP26" i="12"/>
  <c r="AJ26" i="12"/>
  <c r="AF26" i="12"/>
  <c r="Z26" i="12"/>
  <c r="V26" i="12"/>
  <c r="P26" i="12"/>
  <c r="M26" i="12"/>
  <c r="O26" i="12"/>
  <c r="L26" i="12"/>
  <c r="C5" i="12"/>
  <c r="H26" i="12"/>
  <c r="G26" i="12"/>
  <c r="BX25" i="12"/>
  <c r="BT25" i="12"/>
  <c r="BN25" i="12"/>
  <c r="BJ25" i="12"/>
  <c r="BD25" i="12"/>
  <c r="AZ25" i="12"/>
  <c r="AT25" i="12"/>
  <c r="AP25" i="12"/>
  <c r="AJ25" i="12"/>
  <c r="AF25" i="12"/>
  <c r="Z25" i="12"/>
  <c r="V25" i="12"/>
  <c r="P25" i="12"/>
  <c r="M25" i="12"/>
  <c r="O25" i="12"/>
  <c r="L25" i="12"/>
  <c r="H25" i="12"/>
  <c r="G25" i="12"/>
  <c r="BX24" i="12"/>
  <c r="BT24" i="12"/>
  <c r="BN24" i="12"/>
  <c r="BJ24" i="12"/>
  <c r="BD24" i="12"/>
  <c r="AZ24" i="12"/>
  <c r="AT24" i="12"/>
  <c r="AP24" i="12"/>
  <c r="AJ24" i="12"/>
  <c r="AF24" i="12"/>
  <c r="Z24" i="12"/>
  <c r="V24" i="12"/>
  <c r="P24" i="12"/>
  <c r="M24" i="12"/>
  <c r="O24" i="12"/>
  <c r="L24" i="12"/>
  <c r="H24" i="12"/>
  <c r="G24" i="12"/>
  <c r="BX23" i="12"/>
  <c r="BT23" i="12"/>
  <c r="BN23" i="12"/>
  <c r="BJ23" i="12"/>
  <c r="BD23" i="12"/>
  <c r="AZ23" i="12"/>
  <c r="AT23" i="12"/>
  <c r="AP23" i="12"/>
  <c r="AJ23" i="12"/>
  <c r="AF23" i="12"/>
  <c r="Z23" i="12"/>
  <c r="V23" i="12"/>
  <c r="P23" i="12"/>
  <c r="M23" i="12"/>
  <c r="O23" i="12"/>
  <c r="L23" i="12"/>
  <c r="H23" i="12"/>
  <c r="G23" i="12"/>
  <c r="BX22" i="12"/>
  <c r="BT22" i="12"/>
  <c r="BN22" i="12"/>
  <c r="BJ22" i="12"/>
  <c r="BD22" i="12"/>
  <c r="AZ22" i="12"/>
  <c r="AT22" i="12"/>
  <c r="AP22" i="12"/>
  <c r="AJ22" i="12"/>
  <c r="AF22" i="12"/>
  <c r="Z22" i="12"/>
  <c r="V22" i="12"/>
  <c r="P22" i="12"/>
  <c r="M22" i="12"/>
  <c r="O22" i="12"/>
  <c r="L22" i="12"/>
  <c r="H22" i="12"/>
  <c r="G22" i="12"/>
  <c r="BX21" i="12"/>
  <c r="BT21" i="12"/>
  <c r="BN21" i="12"/>
  <c r="BJ21" i="12"/>
  <c r="BD21" i="12"/>
  <c r="AZ21" i="12"/>
  <c r="AT21" i="12"/>
  <c r="AP21" i="12"/>
  <c r="AJ21" i="12"/>
  <c r="AF21" i="12"/>
  <c r="Z21" i="12"/>
  <c r="V21" i="12"/>
  <c r="P21" i="12"/>
  <c r="M21" i="12"/>
  <c r="O21" i="12"/>
  <c r="L21" i="12"/>
  <c r="H21" i="12"/>
  <c r="G21" i="12"/>
  <c r="BX20" i="12"/>
  <c r="BT20" i="12"/>
  <c r="BN20" i="12"/>
  <c r="BJ20" i="12"/>
  <c r="BD20" i="12"/>
  <c r="AZ20" i="12"/>
  <c r="AT20" i="12"/>
  <c r="AP20" i="12"/>
  <c r="AJ20" i="12"/>
  <c r="AF20" i="12"/>
  <c r="Z20" i="12"/>
  <c r="V20" i="12"/>
  <c r="P20" i="12"/>
  <c r="M20" i="12"/>
  <c r="O20" i="12"/>
  <c r="L20" i="12"/>
  <c r="H20" i="12"/>
  <c r="G20" i="12"/>
  <c r="BX19" i="12"/>
  <c r="BT19" i="12"/>
  <c r="BN19" i="12"/>
  <c r="BJ19" i="12"/>
  <c r="BD19" i="12"/>
  <c r="AZ19" i="12"/>
  <c r="AT19" i="12"/>
  <c r="AP19" i="12"/>
  <c r="AJ19" i="12"/>
  <c r="AF19" i="12"/>
  <c r="Z19" i="12"/>
  <c r="V19" i="12"/>
  <c r="P19" i="12"/>
  <c r="M19" i="12"/>
  <c r="O19" i="12"/>
  <c r="L19" i="12"/>
  <c r="H19" i="12"/>
  <c r="G19" i="12"/>
  <c r="BX18" i="12"/>
  <c r="BT18" i="12"/>
  <c r="BN18" i="12"/>
  <c r="BJ18" i="12"/>
  <c r="BD18" i="12"/>
  <c r="AZ18" i="12"/>
  <c r="AT18" i="12"/>
  <c r="AP18" i="12"/>
  <c r="AJ18" i="12"/>
  <c r="AF18" i="12"/>
  <c r="Z18" i="12"/>
  <c r="V18" i="12"/>
  <c r="P18" i="12"/>
  <c r="M18" i="12"/>
  <c r="O18" i="12"/>
  <c r="L18" i="12"/>
  <c r="H18" i="12"/>
  <c r="G18" i="12"/>
  <c r="BX17" i="12"/>
  <c r="BT17" i="12"/>
  <c r="BN17" i="12"/>
  <c r="BJ17" i="12"/>
  <c r="BD17" i="12"/>
  <c r="AZ17" i="12"/>
  <c r="AT17" i="12"/>
  <c r="AP17" i="12"/>
  <c r="AJ17" i="12"/>
  <c r="AF17" i="12"/>
  <c r="Z17" i="12"/>
  <c r="V17" i="12"/>
  <c r="P17" i="12"/>
  <c r="M17" i="12"/>
  <c r="O17" i="12"/>
  <c r="L17" i="12"/>
  <c r="H17" i="12"/>
  <c r="G17" i="12"/>
  <c r="BX16" i="12"/>
  <c r="BT16" i="12"/>
  <c r="BN16" i="12"/>
  <c r="BJ16" i="12"/>
  <c r="BD16" i="12"/>
  <c r="AZ16" i="12"/>
  <c r="AT16" i="12"/>
  <c r="AP16" i="12"/>
  <c r="AJ16" i="12"/>
  <c r="AF16" i="12"/>
  <c r="Z16" i="12"/>
  <c r="V16" i="12"/>
  <c r="P16" i="12"/>
  <c r="M16" i="12"/>
  <c r="O16" i="12"/>
  <c r="L16" i="12"/>
  <c r="H16" i="12"/>
  <c r="G16" i="12"/>
  <c r="BX15" i="12"/>
  <c r="BT15" i="12"/>
  <c r="BN15" i="12"/>
  <c r="BJ15" i="12"/>
  <c r="BD15" i="12"/>
  <c r="AZ15" i="12"/>
  <c r="AT15" i="12"/>
  <c r="AP15" i="12"/>
  <c r="AJ15" i="12"/>
  <c r="AF15" i="12"/>
  <c r="Z15" i="12"/>
  <c r="V15" i="12"/>
  <c r="P15" i="12"/>
  <c r="M15" i="12"/>
  <c r="O15" i="12"/>
  <c r="L15" i="12"/>
  <c r="H15" i="12"/>
  <c r="G15" i="12"/>
  <c r="BX14" i="12"/>
  <c r="BT14" i="12"/>
  <c r="BN14" i="12"/>
  <c r="BJ14" i="12"/>
  <c r="BD14" i="12"/>
  <c r="AZ14" i="12"/>
  <c r="AT14" i="12"/>
  <c r="AP14" i="12"/>
  <c r="AJ14" i="12"/>
  <c r="AF14" i="12"/>
  <c r="Z14" i="12"/>
  <c r="V14" i="12"/>
  <c r="P14" i="12"/>
  <c r="M14" i="12"/>
  <c r="O14" i="12"/>
  <c r="L14" i="12"/>
  <c r="H14" i="12"/>
  <c r="G14" i="12"/>
  <c r="BX13" i="12"/>
  <c r="BT13" i="12"/>
  <c r="BN13" i="12"/>
  <c r="BJ13" i="12"/>
  <c r="BD13" i="12"/>
  <c r="AZ13" i="12"/>
  <c r="AT13" i="12"/>
  <c r="AP13" i="12"/>
  <c r="AJ13" i="12"/>
  <c r="AF13" i="12"/>
  <c r="Z13" i="12"/>
  <c r="V13" i="12"/>
  <c r="P13" i="12"/>
  <c r="M13" i="12"/>
  <c r="O13" i="12"/>
  <c r="L13" i="12"/>
  <c r="H13" i="12"/>
  <c r="G13" i="12"/>
  <c r="BX12" i="12"/>
  <c r="BT12" i="12"/>
  <c r="BN12" i="12"/>
  <c r="BJ12" i="12"/>
  <c r="BD12" i="12"/>
  <c r="AZ12" i="12"/>
  <c r="AT12" i="12"/>
  <c r="AP12" i="12"/>
  <c r="AJ12" i="12"/>
  <c r="AF12" i="12"/>
  <c r="Z12" i="12"/>
  <c r="V12" i="12"/>
  <c r="P12" i="12"/>
  <c r="M12" i="12"/>
  <c r="O12" i="12"/>
  <c r="L12" i="12"/>
  <c r="H12" i="12"/>
  <c r="G12" i="12"/>
  <c r="BX11" i="12"/>
  <c r="BT11" i="12"/>
  <c r="BN11" i="12"/>
  <c r="BJ11" i="12"/>
  <c r="BD11" i="12"/>
  <c r="AZ11" i="12"/>
  <c r="AT11" i="12"/>
  <c r="AP11" i="12"/>
  <c r="AJ11" i="12"/>
  <c r="AF11" i="12"/>
  <c r="Z11" i="12"/>
  <c r="V11" i="12"/>
  <c r="P11" i="12"/>
  <c r="M11" i="12"/>
  <c r="O11" i="12"/>
  <c r="L11" i="12"/>
  <c r="H11" i="12"/>
  <c r="G11" i="12"/>
  <c r="BX10" i="12"/>
  <c r="BT10" i="12"/>
  <c r="BN10" i="12"/>
  <c r="BJ10" i="12"/>
  <c r="BD10" i="12"/>
  <c r="AZ10" i="12"/>
  <c r="AT10" i="12"/>
  <c r="AP10" i="12"/>
  <c r="AJ10" i="12"/>
  <c r="AF10" i="12"/>
  <c r="Z10" i="12"/>
  <c r="V10" i="12"/>
  <c r="M10" i="12"/>
  <c r="O10" i="12"/>
  <c r="L10" i="12"/>
  <c r="H10" i="12"/>
  <c r="G10" i="12"/>
  <c r="BX9" i="12"/>
  <c r="BT9" i="12"/>
  <c r="BN9" i="12"/>
  <c r="BJ9" i="12"/>
  <c r="BD9" i="12"/>
  <c r="AZ9" i="12"/>
  <c r="AT9" i="12"/>
  <c r="AP9" i="12"/>
  <c r="AJ9" i="12"/>
  <c r="AF9" i="12"/>
  <c r="Z9" i="12"/>
  <c r="V9" i="12"/>
  <c r="P9" i="12"/>
  <c r="M9" i="12"/>
  <c r="O9" i="12"/>
  <c r="L9" i="12"/>
  <c r="H9" i="12"/>
  <c r="G9" i="12"/>
  <c r="BX8" i="12"/>
  <c r="BT8" i="12"/>
  <c r="BN8" i="12"/>
  <c r="BJ8" i="12"/>
  <c r="BD8" i="12"/>
  <c r="AZ8" i="12"/>
  <c r="AT8" i="12"/>
  <c r="AP8" i="12"/>
  <c r="AJ8" i="12"/>
  <c r="AF8" i="12"/>
  <c r="Z8" i="12"/>
  <c r="V8" i="12"/>
  <c r="P8" i="12"/>
  <c r="M8" i="12"/>
  <c r="O8" i="12"/>
  <c r="L8" i="12"/>
  <c r="H8" i="12"/>
  <c r="G8" i="12"/>
  <c r="BX7" i="12"/>
  <c r="BT7" i="12"/>
  <c r="BN7" i="12"/>
  <c r="BJ7" i="12"/>
  <c r="AT7" i="12"/>
  <c r="AP7" i="12"/>
  <c r="AJ7" i="12"/>
  <c r="AF7" i="12"/>
  <c r="Z7" i="12"/>
  <c r="V7" i="12"/>
  <c r="P7" i="12"/>
  <c r="M7" i="12"/>
  <c r="O7" i="12"/>
  <c r="L7" i="12"/>
  <c r="H7" i="12"/>
  <c r="G7" i="12"/>
  <c r="BX6" i="12"/>
  <c r="BT6" i="12"/>
  <c r="BN6" i="12"/>
  <c r="BJ6" i="12"/>
  <c r="AT6" i="12"/>
  <c r="AP6" i="12"/>
  <c r="AJ6" i="12"/>
  <c r="AF6" i="12"/>
  <c r="Z6" i="12"/>
  <c r="V6" i="12"/>
  <c r="P6" i="12"/>
  <c r="M6" i="12"/>
  <c r="O6" i="12"/>
  <c r="L6" i="12"/>
  <c r="H6" i="12"/>
  <c r="G6" i="12"/>
  <c r="BX5" i="12"/>
  <c r="BT5" i="12"/>
  <c r="BN5" i="12"/>
  <c r="BJ5" i="12"/>
  <c r="BD5" i="12"/>
  <c r="AZ5" i="12"/>
  <c r="AT5" i="12"/>
  <c r="AP5" i="12"/>
  <c r="AJ5" i="12"/>
  <c r="AF5" i="12"/>
  <c r="Z5" i="12"/>
  <c r="V5" i="12"/>
  <c r="P5" i="12"/>
  <c r="M5" i="12"/>
  <c r="O5" i="12"/>
  <c r="L5" i="12"/>
  <c r="H5" i="12"/>
  <c r="G5" i="12"/>
  <c r="BX4" i="12"/>
  <c r="BT4" i="12"/>
  <c r="BN4" i="12"/>
  <c r="BJ4" i="12"/>
  <c r="BD4" i="12"/>
  <c r="AZ4" i="12"/>
  <c r="AT4" i="12"/>
  <c r="AP4" i="12"/>
  <c r="AJ4" i="12"/>
  <c r="AF4" i="12"/>
  <c r="Z4" i="12"/>
  <c r="V4" i="12"/>
  <c r="P4" i="12"/>
  <c r="M4" i="12"/>
  <c r="O4" i="12"/>
  <c r="L4" i="12"/>
  <c r="H4" i="12"/>
  <c r="G4" i="12"/>
  <c r="C4" i="12"/>
  <c r="BX3" i="12"/>
  <c r="BT3" i="12"/>
  <c r="BN3" i="12"/>
  <c r="BJ3" i="12"/>
  <c r="BD3" i="12"/>
  <c r="AZ3" i="12"/>
  <c r="AT3" i="12"/>
  <c r="AP3" i="12"/>
  <c r="AJ3" i="12"/>
  <c r="AF3" i="12"/>
  <c r="Z3" i="12"/>
  <c r="V3" i="12"/>
  <c r="P3" i="12"/>
  <c r="M3" i="12"/>
  <c r="O3" i="12"/>
  <c r="L3" i="12"/>
  <c r="H3" i="12"/>
  <c r="G3" i="12"/>
  <c r="BX25" i="11"/>
  <c r="BT25" i="11"/>
  <c r="BN25" i="11"/>
  <c r="BJ25" i="11"/>
  <c r="BD25" i="11"/>
  <c r="AZ25" i="11"/>
  <c r="AT25" i="11"/>
  <c r="AP25" i="11"/>
  <c r="AJ25" i="11"/>
  <c r="AF25" i="11"/>
  <c r="Z25" i="11"/>
  <c r="V25" i="11"/>
  <c r="P25" i="11"/>
  <c r="M25" i="11"/>
  <c r="O25" i="11"/>
  <c r="L25" i="11"/>
  <c r="H25" i="11"/>
  <c r="G25" i="11"/>
  <c r="BX24" i="11"/>
  <c r="BT24" i="11"/>
  <c r="BN24" i="11"/>
  <c r="BJ24" i="11"/>
  <c r="BD24" i="11"/>
  <c r="AZ24" i="11"/>
  <c r="AT24" i="11"/>
  <c r="AP24" i="11"/>
  <c r="AJ24" i="11"/>
  <c r="AF24" i="11"/>
  <c r="Z24" i="11"/>
  <c r="V24" i="11"/>
  <c r="P24" i="11"/>
  <c r="M24" i="11"/>
  <c r="O24" i="11"/>
  <c r="L24" i="11"/>
  <c r="H24" i="11"/>
  <c r="G24" i="11"/>
  <c r="BX23" i="11"/>
  <c r="BT23" i="11"/>
  <c r="BN23" i="11"/>
  <c r="BJ23" i="11"/>
  <c r="BD23" i="11"/>
  <c r="AZ23" i="11"/>
  <c r="AT23" i="11"/>
  <c r="AP23" i="11"/>
  <c r="AJ23" i="11"/>
  <c r="AF23" i="11"/>
  <c r="Z23" i="11"/>
  <c r="V23" i="11"/>
  <c r="P23" i="11"/>
  <c r="M23" i="11"/>
  <c r="O23" i="11"/>
  <c r="L23" i="11"/>
  <c r="H23" i="11"/>
  <c r="G23" i="11"/>
  <c r="BX22" i="11"/>
  <c r="BT22" i="11"/>
  <c r="BN22" i="11"/>
  <c r="BJ22" i="11"/>
  <c r="BD22" i="11"/>
  <c r="AZ22" i="11"/>
  <c r="AT22" i="11"/>
  <c r="AP22" i="11"/>
  <c r="AJ22" i="11"/>
  <c r="AF22" i="11"/>
  <c r="Z22" i="11"/>
  <c r="V22" i="11"/>
  <c r="P22" i="11"/>
  <c r="M22" i="11"/>
  <c r="O22" i="11"/>
  <c r="L22" i="11"/>
  <c r="H22" i="11"/>
  <c r="G22" i="11"/>
  <c r="BX21" i="11"/>
  <c r="BT21" i="11"/>
  <c r="BN21" i="11"/>
  <c r="BJ21" i="11"/>
  <c r="BD21" i="11"/>
  <c r="AZ21" i="11"/>
  <c r="AT21" i="11"/>
  <c r="AP21" i="11"/>
  <c r="AJ21" i="11"/>
  <c r="AF21" i="11"/>
  <c r="Z21" i="11"/>
  <c r="V21" i="11"/>
  <c r="P21" i="11"/>
  <c r="M21" i="11"/>
  <c r="O21" i="11"/>
  <c r="L21" i="11"/>
  <c r="H21" i="11"/>
  <c r="G21" i="11"/>
  <c r="BX20" i="11"/>
  <c r="BT20" i="11"/>
  <c r="BN20" i="11"/>
  <c r="BJ20" i="11"/>
  <c r="BD20" i="11"/>
  <c r="AZ20" i="11"/>
  <c r="AT20" i="11"/>
  <c r="AP20" i="11"/>
  <c r="AJ20" i="11"/>
  <c r="AF20" i="11"/>
  <c r="Z20" i="11"/>
  <c r="V20" i="11"/>
  <c r="P20" i="11"/>
  <c r="M20" i="11"/>
  <c r="O20" i="11"/>
  <c r="L20" i="11"/>
  <c r="H20" i="11"/>
  <c r="G20" i="11"/>
  <c r="BX19" i="11"/>
  <c r="BT19" i="11"/>
  <c r="BN19" i="11"/>
  <c r="BJ19" i="11"/>
  <c r="BD19" i="11"/>
  <c r="AZ19" i="11"/>
  <c r="AT19" i="11"/>
  <c r="AP19" i="11"/>
  <c r="AJ19" i="11"/>
  <c r="AF19" i="11"/>
  <c r="Z19" i="11"/>
  <c r="V19" i="11"/>
  <c r="P19" i="11"/>
  <c r="M19" i="11"/>
  <c r="O19" i="11"/>
  <c r="L19" i="11"/>
  <c r="H19" i="11"/>
  <c r="G19" i="11"/>
  <c r="BX18" i="11"/>
  <c r="BT18" i="11"/>
  <c r="BN18" i="11"/>
  <c r="BJ18" i="11"/>
  <c r="BD18" i="11"/>
  <c r="AZ18" i="11"/>
  <c r="AT18" i="11"/>
  <c r="AP18" i="11"/>
  <c r="AJ18" i="11"/>
  <c r="AF18" i="11"/>
  <c r="Z18" i="11"/>
  <c r="V18" i="11"/>
  <c r="P18" i="11"/>
  <c r="M18" i="11"/>
  <c r="O18" i="11"/>
  <c r="L18" i="11"/>
  <c r="H18" i="11"/>
  <c r="G18" i="11"/>
  <c r="BX17" i="11"/>
  <c r="BT17" i="11"/>
  <c r="BN17" i="11"/>
  <c r="BJ17" i="11"/>
  <c r="BD17" i="11"/>
  <c r="AZ17" i="11"/>
  <c r="AT17" i="11"/>
  <c r="AP17" i="11"/>
  <c r="AJ17" i="11"/>
  <c r="AF17" i="11"/>
  <c r="Z17" i="11"/>
  <c r="V17" i="11"/>
  <c r="P17" i="11"/>
  <c r="M17" i="11"/>
  <c r="O17" i="11"/>
  <c r="L17" i="11"/>
  <c r="H17" i="11"/>
  <c r="G17" i="11"/>
  <c r="BX16" i="11"/>
  <c r="BT16" i="11"/>
  <c r="BN16" i="11"/>
  <c r="BJ16" i="11"/>
  <c r="BD16" i="11"/>
  <c r="AZ16" i="11"/>
  <c r="AT16" i="11"/>
  <c r="AP16" i="11"/>
  <c r="AJ16" i="11"/>
  <c r="AF16" i="11"/>
  <c r="Z16" i="11"/>
  <c r="V16" i="11"/>
  <c r="P16" i="11"/>
  <c r="M16" i="11"/>
  <c r="O16" i="11"/>
  <c r="L16" i="11"/>
  <c r="H16" i="11"/>
  <c r="G16" i="11"/>
  <c r="BX15" i="11"/>
  <c r="BT15" i="11"/>
  <c r="BN15" i="11"/>
  <c r="BJ15" i="11"/>
  <c r="BD15" i="11"/>
  <c r="AZ15" i="11"/>
  <c r="AT15" i="11"/>
  <c r="AP15" i="11"/>
  <c r="AJ15" i="11"/>
  <c r="AF15" i="11"/>
  <c r="Z15" i="11"/>
  <c r="V15" i="11"/>
  <c r="P15" i="11"/>
  <c r="M15" i="11"/>
  <c r="O15" i="11"/>
  <c r="L15" i="11"/>
  <c r="H15" i="11"/>
  <c r="G15" i="11"/>
  <c r="BX14" i="11"/>
  <c r="BT14" i="11"/>
  <c r="BN14" i="11"/>
  <c r="BJ14" i="11"/>
  <c r="BD14" i="11"/>
  <c r="AZ14" i="11"/>
  <c r="AT14" i="11"/>
  <c r="AP14" i="11"/>
  <c r="AJ14" i="11"/>
  <c r="AF14" i="11"/>
  <c r="Z14" i="11"/>
  <c r="V14" i="11"/>
  <c r="P14" i="11"/>
  <c r="M14" i="11"/>
  <c r="O14" i="11"/>
  <c r="L14" i="11"/>
  <c r="H14" i="11"/>
  <c r="G14" i="11"/>
  <c r="BX13" i="11"/>
  <c r="BT13" i="11"/>
  <c r="BN13" i="11"/>
  <c r="BJ13" i="11"/>
  <c r="BD13" i="11"/>
  <c r="AZ13" i="11"/>
  <c r="AT13" i="11"/>
  <c r="AP13" i="11"/>
  <c r="AJ13" i="11"/>
  <c r="AF13" i="11"/>
  <c r="Z13" i="11"/>
  <c r="V13" i="11"/>
  <c r="P13" i="11"/>
  <c r="M13" i="11"/>
  <c r="O13" i="11"/>
  <c r="L13" i="11"/>
  <c r="H13" i="11"/>
  <c r="G13" i="11"/>
  <c r="BX12" i="11"/>
  <c r="BT12" i="11"/>
  <c r="BN12" i="11"/>
  <c r="BJ12" i="11"/>
  <c r="BD12" i="11"/>
  <c r="AZ12" i="11"/>
  <c r="AT12" i="11"/>
  <c r="AP12" i="11"/>
  <c r="AJ12" i="11"/>
  <c r="AF12" i="11"/>
  <c r="Z12" i="11"/>
  <c r="V12" i="11"/>
  <c r="P12" i="11"/>
  <c r="M12" i="11"/>
  <c r="O12" i="11"/>
  <c r="L12" i="11"/>
  <c r="H12" i="11"/>
  <c r="G12" i="11"/>
  <c r="BX11" i="11"/>
  <c r="BT11" i="11"/>
  <c r="BN11" i="11"/>
  <c r="BJ11" i="11"/>
  <c r="BD11" i="11"/>
  <c r="AZ11" i="11"/>
  <c r="AT11" i="11"/>
  <c r="AP11" i="11"/>
  <c r="AJ11" i="11"/>
  <c r="AF11" i="11"/>
  <c r="Z11" i="11"/>
  <c r="V11" i="11"/>
  <c r="P11" i="11"/>
  <c r="M11" i="11"/>
  <c r="O11" i="11"/>
  <c r="L11" i="11"/>
  <c r="H11" i="11"/>
  <c r="G11" i="11"/>
  <c r="BX10" i="11"/>
  <c r="BT10" i="11"/>
  <c r="BN10" i="11"/>
  <c r="BJ10" i="11"/>
  <c r="BD10" i="11"/>
  <c r="AZ10" i="11"/>
  <c r="AT10" i="11"/>
  <c r="AP10" i="11"/>
  <c r="AJ10" i="11"/>
  <c r="AF10" i="11"/>
  <c r="Z10" i="11"/>
  <c r="V10" i="11"/>
  <c r="P10" i="11"/>
  <c r="M10" i="11"/>
  <c r="O10" i="11"/>
  <c r="L10" i="11"/>
  <c r="H10" i="11"/>
  <c r="G10" i="11"/>
  <c r="BX9" i="11"/>
  <c r="BT9" i="11"/>
  <c r="BN9" i="11"/>
  <c r="BJ9" i="11"/>
  <c r="BD9" i="11"/>
  <c r="AZ9" i="11"/>
  <c r="AT9" i="11"/>
  <c r="AP9" i="11"/>
  <c r="AJ9" i="11"/>
  <c r="AF9" i="11"/>
  <c r="Z9" i="11"/>
  <c r="V9" i="11"/>
  <c r="P9" i="11"/>
  <c r="M9" i="11"/>
  <c r="O9" i="11"/>
  <c r="L9" i="11"/>
  <c r="H9" i="11"/>
  <c r="G9" i="11"/>
  <c r="BX8" i="11"/>
  <c r="BT8" i="11"/>
  <c r="BN8" i="11"/>
  <c r="BJ8" i="11"/>
  <c r="BD8" i="11"/>
  <c r="AZ8" i="11"/>
  <c r="AT8" i="11"/>
  <c r="AP8" i="11"/>
  <c r="AJ8" i="11"/>
  <c r="AF8" i="11"/>
  <c r="Z8" i="11"/>
  <c r="V8" i="11"/>
  <c r="P8" i="11"/>
  <c r="M8" i="11"/>
  <c r="O8" i="11"/>
  <c r="L8" i="11"/>
  <c r="H8" i="11"/>
  <c r="G8" i="11"/>
  <c r="BX7" i="11"/>
  <c r="BT7" i="11"/>
  <c r="BN7" i="11"/>
  <c r="BJ7" i="11"/>
  <c r="BD7" i="11"/>
  <c r="AZ7" i="11"/>
  <c r="AT7" i="11"/>
  <c r="AP7" i="11"/>
  <c r="AJ7" i="11"/>
  <c r="AF7" i="11"/>
  <c r="Z7" i="11"/>
  <c r="V7" i="11"/>
  <c r="P7" i="11"/>
  <c r="M7" i="11"/>
  <c r="O7" i="11"/>
  <c r="L7" i="11"/>
  <c r="H7" i="11"/>
  <c r="G7" i="11"/>
  <c r="BX6" i="11"/>
  <c r="BT6" i="11"/>
  <c r="BN6" i="11"/>
  <c r="BJ6" i="11"/>
  <c r="BD6" i="11"/>
  <c r="AZ6" i="11"/>
  <c r="AT6" i="11"/>
  <c r="AP6" i="11"/>
  <c r="AJ6" i="11"/>
  <c r="AF6" i="11"/>
  <c r="Z6" i="11"/>
  <c r="V6" i="11"/>
  <c r="P6" i="11"/>
  <c r="M6" i="11"/>
  <c r="O6" i="11"/>
  <c r="L6" i="11"/>
  <c r="H6" i="11"/>
  <c r="G6" i="11"/>
  <c r="BX5" i="11"/>
  <c r="BT5" i="11"/>
  <c r="BN5" i="11"/>
  <c r="BJ5" i="11"/>
  <c r="BD5" i="11"/>
  <c r="AZ5" i="11"/>
  <c r="AT5" i="11"/>
  <c r="AP5" i="11"/>
  <c r="AJ5" i="11"/>
  <c r="AF5" i="11"/>
  <c r="Z5" i="11"/>
  <c r="V5" i="11"/>
  <c r="P5" i="11"/>
  <c r="M5" i="11"/>
  <c r="O5" i="11"/>
  <c r="L5" i="11"/>
  <c r="H5" i="11"/>
  <c r="G5" i="11"/>
  <c r="BX4" i="11"/>
  <c r="BT4" i="11"/>
  <c r="BN4" i="11"/>
  <c r="BJ4" i="11"/>
  <c r="BD4" i="11"/>
  <c r="AZ4" i="11"/>
  <c r="AT4" i="11"/>
  <c r="AP4" i="11"/>
  <c r="AJ4" i="11"/>
  <c r="AF4" i="11"/>
  <c r="Z4" i="11"/>
  <c r="V4" i="11"/>
  <c r="P4" i="11"/>
  <c r="M4" i="11"/>
  <c r="O4" i="11"/>
  <c r="L4" i="11"/>
  <c r="H4" i="11"/>
  <c r="G4" i="11"/>
  <c r="C4" i="11"/>
  <c r="BX25" i="10"/>
  <c r="BT25" i="10"/>
  <c r="BN25" i="10"/>
  <c r="BJ25" i="10"/>
  <c r="BD25" i="10"/>
  <c r="AZ25" i="10"/>
  <c r="AT25" i="10"/>
  <c r="AJ25" i="10"/>
  <c r="AF25" i="10"/>
  <c r="Z25" i="10"/>
  <c r="V25" i="10"/>
  <c r="P25" i="10"/>
  <c r="M25" i="10"/>
  <c r="O25" i="10"/>
  <c r="L25" i="10"/>
  <c r="C5" i="10"/>
  <c r="H25" i="10"/>
  <c r="G25" i="10"/>
  <c r="BX24" i="10"/>
  <c r="BT24" i="10"/>
  <c r="BN24" i="10"/>
  <c r="BJ24" i="10"/>
  <c r="BD24" i="10"/>
  <c r="AZ24" i="10"/>
  <c r="AT24" i="10"/>
  <c r="AJ24" i="10"/>
  <c r="AF24" i="10"/>
  <c r="Z24" i="10"/>
  <c r="V24" i="10"/>
  <c r="P24" i="10"/>
  <c r="M24" i="10"/>
  <c r="O24" i="10"/>
  <c r="L24" i="10"/>
  <c r="H24" i="10"/>
  <c r="G24" i="10"/>
  <c r="BX23" i="10"/>
  <c r="BT23" i="10"/>
  <c r="BN23" i="10"/>
  <c r="BJ23" i="10"/>
  <c r="BD23" i="10"/>
  <c r="AZ23" i="10"/>
  <c r="AT23" i="10"/>
  <c r="AJ23" i="10"/>
  <c r="AF23" i="10"/>
  <c r="Z23" i="10"/>
  <c r="V23" i="10"/>
  <c r="P23" i="10"/>
  <c r="M23" i="10"/>
  <c r="O23" i="10"/>
  <c r="L23" i="10"/>
  <c r="H23" i="10"/>
  <c r="G23" i="10"/>
  <c r="BX22" i="10"/>
  <c r="BT22" i="10"/>
  <c r="BN22" i="10"/>
  <c r="BJ22" i="10"/>
  <c r="BD22" i="10"/>
  <c r="AZ22" i="10"/>
  <c r="AT22" i="10"/>
  <c r="AJ22" i="10"/>
  <c r="AF22" i="10"/>
  <c r="Z22" i="10"/>
  <c r="V22" i="10"/>
  <c r="P22" i="10"/>
  <c r="M22" i="10"/>
  <c r="O22" i="10"/>
  <c r="L22" i="10"/>
  <c r="H22" i="10"/>
  <c r="G22" i="10"/>
  <c r="BX21" i="10"/>
  <c r="BT21" i="10"/>
  <c r="BN21" i="10"/>
  <c r="BJ21" i="10"/>
  <c r="BD21" i="10"/>
  <c r="AZ21" i="10"/>
  <c r="AT21" i="10"/>
  <c r="AJ21" i="10"/>
  <c r="AF21" i="10"/>
  <c r="Z21" i="10"/>
  <c r="V21" i="10"/>
  <c r="P21" i="10"/>
  <c r="M21" i="10"/>
  <c r="O21" i="10"/>
  <c r="L21" i="10"/>
  <c r="H21" i="10"/>
  <c r="G21" i="10"/>
  <c r="BX20" i="10"/>
  <c r="BT20" i="10"/>
  <c r="BN20" i="10"/>
  <c r="BJ20" i="10"/>
  <c r="BD20" i="10"/>
  <c r="AZ20" i="10"/>
  <c r="AT20" i="10"/>
  <c r="AJ20" i="10"/>
  <c r="AF20" i="10"/>
  <c r="Z20" i="10"/>
  <c r="V20" i="10"/>
  <c r="P20" i="10"/>
  <c r="M20" i="10"/>
  <c r="O20" i="10"/>
  <c r="L20" i="10"/>
  <c r="H20" i="10"/>
  <c r="G20" i="10"/>
  <c r="BX19" i="10"/>
  <c r="BT19" i="10"/>
  <c r="BN19" i="10"/>
  <c r="BJ19" i="10"/>
  <c r="BD19" i="10"/>
  <c r="AZ19" i="10"/>
  <c r="AT19" i="10"/>
  <c r="AJ19" i="10"/>
  <c r="AF19" i="10"/>
  <c r="Z19" i="10"/>
  <c r="V19" i="10"/>
  <c r="P19" i="10"/>
  <c r="M19" i="10"/>
  <c r="O19" i="10"/>
  <c r="L19" i="10"/>
  <c r="H19" i="10"/>
  <c r="G19" i="10"/>
  <c r="BX18" i="10"/>
  <c r="BT18" i="10"/>
  <c r="BN18" i="10"/>
  <c r="BJ18" i="10"/>
  <c r="BD18" i="10"/>
  <c r="AZ18" i="10"/>
  <c r="AT18" i="10"/>
  <c r="AJ18" i="10"/>
  <c r="AF18" i="10"/>
  <c r="Z18" i="10"/>
  <c r="V18" i="10"/>
  <c r="P18" i="10"/>
  <c r="M18" i="10"/>
  <c r="O18" i="10"/>
  <c r="L18" i="10"/>
  <c r="H18" i="10"/>
  <c r="G18" i="10"/>
  <c r="BX17" i="10"/>
  <c r="BT17" i="10"/>
  <c r="BN17" i="10"/>
  <c r="BJ17" i="10"/>
  <c r="BD17" i="10"/>
  <c r="AZ17" i="10"/>
  <c r="AT17" i="10"/>
  <c r="AJ17" i="10"/>
  <c r="AF17" i="10"/>
  <c r="Z17" i="10"/>
  <c r="V17" i="10"/>
  <c r="P17" i="10"/>
  <c r="M17" i="10"/>
  <c r="O17" i="10"/>
  <c r="L17" i="10"/>
  <c r="H17" i="10"/>
  <c r="G17" i="10"/>
  <c r="BX16" i="10"/>
  <c r="BT16" i="10"/>
  <c r="BN16" i="10"/>
  <c r="BJ16" i="10"/>
  <c r="BD16" i="10"/>
  <c r="AZ16" i="10"/>
  <c r="AT16" i="10"/>
  <c r="AJ16" i="10"/>
  <c r="AF16" i="10"/>
  <c r="Z16" i="10"/>
  <c r="V16" i="10"/>
  <c r="P16" i="10"/>
  <c r="M16" i="10"/>
  <c r="O16" i="10"/>
  <c r="L16" i="10"/>
  <c r="H16" i="10"/>
  <c r="G16" i="10"/>
  <c r="BX15" i="10"/>
  <c r="BT15" i="10"/>
  <c r="BN15" i="10"/>
  <c r="BJ15" i="10"/>
  <c r="BD15" i="10"/>
  <c r="AZ15" i="10"/>
  <c r="AT15" i="10"/>
  <c r="AJ15" i="10"/>
  <c r="AF15" i="10"/>
  <c r="Z15" i="10"/>
  <c r="V15" i="10"/>
  <c r="P15" i="10"/>
  <c r="M15" i="10"/>
  <c r="O15" i="10"/>
  <c r="L15" i="10"/>
  <c r="H15" i="10"/>
  <c r="G15" i="10"/>
  <c r="BX14" i="10"/>
  <c r="BT14" i="10"/>
  <c r="BN14" i="10"/>
  <c r="BJ14" i="10"/>
  <c r="BD14" i="10"/>
  <c r="AZ14" i="10"/>
  <c r="AT14" i="10"/>
  <c r="AJ14" i="10"/>
  <c r="AF14" i="10"/>
  <c r="Z14" i="10"/>
  <c r="V14" i="10"/>
  <c r="P14" i="10"/>
  <c r="M14" i="10"/>
  <c r="O14" i="10"/>
  <c r="L14" i="10"/>
  <c r="H14" i="10"/>
  <c r="G14" i="10"/>
  <c r="BX13" i="10"/>
  <c r="BT13" i="10"/>
  <c r="BN13" i="10"/>
  <c r="BJ13" i="10"/>
  <c r="BD13" i="10"/>
  <c r="AZ13" i="10"/>
  <c r="AT13" i="10"/>
  <c r="AJ13" i="10"/>
  <c r="AF13" i="10"/>
  <c r="Z13" i="10"/>
  <c r="V13" i="10"/>
  <c r="P13" i="10"/>
  <c r="M13" i="10"/>
  <c r="O13" i="10"/>
  <c r="L13" i="10"/>
  <c r="H13" i="10"/>
  <c r="G13" i="10"/>
  <c r="BX12" i="10"/>
  <c r="BT12" i="10"/>
  <c r="BN12" i="10"/>
  <c r="BJ12" i="10"/>
  <c r="BD12" i="10"/>
  <c r="AZ12" i="10"/>
  <c r="AT12" i="10"/>
  <c r="AJ12" i="10"/>
  <c r="AF12" i="10"/>
  <c r="Z12" i="10"/>
  <c r="V12" i="10"/>
  <c r="P12" i="10"/>
  <c r="M12" i="10"/>
  <c r="O12" i="10"/>
  <c r="L12" i="10"/>
  <c r="H12" i="10"/>
  <c r="G12" i="10"/>
  <c r="BX11" i="10"/>
  <c r="BT11" i="10"/>
  <c r="BN11" i="10"/>
  <c r="BJ11" i="10"/>
  <c r="BD11" i="10"/>
  <c r="AZ11" i="10"/>
  <c r="AT11" i="10"/>
  <c r="AJ11" i="10"/>
  <c r="AF11" i="10"/>
  <c r="Z11" i="10"/>
  <c r="V11" i="10"/>
  <c r="P11" i="10"/>
  <c r="M11" i="10"/>
  <c r="O11" i="10"/>
  <c r="L11" i="10"/>
  <c r="H11" i="10"/>
  <c r="G11" i="10"/>
  <c r="BX10" i="10"/>
  <c r="BT10" i="10"/>
  <c r="BN10" i="10"/>
  <c r="BJ10" i="10"/>
  <c r="BD10" i="10"/>
  <c r="AZ10" i="10"/>
  <c r="AT10" i="10"/>
  <c r="AJ10" i="10"/>
  <c r="AF10" i="10"/>
  <c r="Z10" i="10"/>
  <c r="V10" i="10"/>
  <c r="P10" i="10"/>
  <c r="M10" i="10"/>
  <c r="O10" i="10"/>
  <c r="L10" i="10"/>
  <c r="H10" i="10"/>
  <c r="G10" i="10"/>
  <c r="BX9" i="10"/>
  <c r="BT9" i="10"/>
  <c r="BN9" i="10"/>
  <c r="BJ9" i="10"/>
  <c r="BD9" i="10"/>
  <c r="AZ9" i="10"/>
  <c r="AT9" i="10"/>
  <c r="AJ9" i="10"/>
  <c r="AF9" i="10"/>
  <c r="Z9" i="10"/>
  <c r="V9" i="10"/>
  <c r="P9" i="10"/>
  <c r="M9" i="10"/>
  <c r="O9" i="10"/>
  <c r="L9" i="10"/>
  <c r="H9" i="10"/>
  <c r="G9" i="10"/>
  <c r="BX8" i="10"/>
  <c r="BT8" i="10"/>
  <c r="BN8" i="10"/>
  <c r="BJ8" i="10"/>
  <c r="BD8" i="10"/>
  <c r="AZ8" i="10"/>
  <c r="AT8" i="10"/>
  <c r="AJ8" i="10"/>
  <c r="AF8" i="10"/>
  <c r="Z8" i="10"/>
  <c r="V8" i="10"/>
  <c r="P8" i="10"/>
  <c r="M8" i="10"/>
  <c r="O8" i="10"/>
  <c r="L8" i="10"/>
  <c r="H8" i="10"/>
  <c r="G8" i="10"/>
  <c r="BX7" i="10"/>
  <c r="BT7" i="10"/>
  <c r="BN7" i="10"/>
  <c r="BJ7" i="10"/>
  <c r="BD7" i="10"/>
  <c r="AZ7" i="10"/>
  <c r="AT7" i="10"/>
  <c r="AJ7" i="10"/>
  <c r="AF7" i="10"/>
  <c r="Z7" i="10"/>
  <c r="V7" i="10"/>
  <c r="P7" i="10"/>
  <c r="M7" i="10"/>
  <c r="O7" i="10"/>
  <c r="L7" i="10"/>
  <c r="H7" i="10"/>
  <c r="G7" i="10"/>
  <c r="BX6" i="10"/>
  <c r="BT6" i="10"/>
  <c r="BN6" i="10"/>
  <c r="BJ6" i="10"/>
  <c r="BD6" i="10"/>
  <c r="AZ6" i="10"/>
  <c r="AT6" i="10"/>
  <c r="AJ6" i="10"/>
  <c r="AF6" i="10"/>
  <c r="Z6" i="10"/>
  <c r="V6" i="10"/>
  <c r="P6" i="10"/>
  <c r="M6" i="10"/>
  <c r="O6" i="10"/>
  <c r="L6" i="10"/>
  <c r="H6" i="10"/>
  <c r="G6" i="10"/>
  <c r="BX5" i="10"/>
  <c r="BT5" i="10"/>
  <c r="BN5" i="10"/>
  <c r="BJ5" i="10"/>
  <c r="BD5" i="10"/>
  <c r="AZ5" i="10"/>
  <c r="AT5" i="10"/>
  <c r="AJ5" i="10"/>
  <c r="AF5" i="10"/>
  <c r="Z5" i="10"/>
  <c r="V5" i="10"/>
  <c r="P5" i="10"/>
  <c r="M5" i="10"/>
  <c r="O5" i="10"/>
  <c r="L5" i="10"/>
  <c r="H5" i="10"/>
  <c r="G5" i="10"/>
  <c r="BX4" i="10"/>
  <c r="BT4" i="10"/>
  <c r="BN4" i="10"/>
  <c r="BJ4" i="10"/>
  <c r="AZ4" i="10"/>
  <c r="AT4" i="10"/>
  <c r="AJ4" i="10"/>
  <c r="AF4" i="10"/>
  <c r="Z4" i="10"/>
  <c r="P4" i="10"/>
  <c r="M4" i="10"/>
  <c r="O4" i="10"/>
  <c r="L4" i="10"/>
  <c r="H4" i="10"/>
  <c r="G4" i="10"/>
  <c r="C4" i="10"/>
  <c r="BX3" i="10"/>
  <c r="BT3" i="10"/>
  <c r="BN3" i="10"/>
  <c r="BJ3" i="10"/>
  <c r="BD3" i="10"/>
  <c r="AZ3" i="10"/>
  <c r="AT3" i="10"/>
  <c r="AJ3" i="10"/>
  <c r="AF3" i="10"/>
  <c r="H3" i="10"/>
  <c r="G3" i="10"/>
  <c r="BX26" i="9"/>
  <c r="C12" i="9"/>
  <c r="C14" i="9"/>
  <c r="BT26" i="9"/>
  <c r="BN26" i="9"/>
  <c r="BJ26" i="9"/>
  <c r="BD26" i="9"/>
  <c r="AZ26" i="9"/>
  <c r="AT26" i="9"/>
  <c r="AP26" i="9"/>
  <c r="AJ26" i="9"/>
  <c r="AF26" i="9"/>
  <c r="Z26" i="9"/>
  <c r="V26" i="9"/>
  <c r="P26" i="9"/>
  <c r="M26" i="9"/>
  <c r="O26" i="9"/>
  <c r="L26" i="9"/>
  <c r="C5" i="9"/>
  <c r="H26" i="9"/>
  <c r="G26" i="9"/>
  <c r="BX25" i="9"/>
  <c r="BT25" i="9"/>
  <c r="BN25" i="9"/>
  <c r="BJ25" i="9"/>
  <c r="BD25" i="9"/>
  <c r="AZ25" i="9"/>
  <c r="AT25" i="9"/>
  <c r="AP25" i="9"/>
  <c r="AJ25" i="9"/>
  <c r="AF25" i="9"/>
  <c r="Z25" i="9"/>
  <c r="V25" i="9"/>
  <c r="P25" i="9"/>
  <c r="M25" i="9"/>
  <c r="O25" i="9"/>
  <c r="L25" i="9"/>
  <c r="H25" i="9"/>
  <c r="G25" i="9"/>
  <c r="BX24" i="9"/>
  <c r="BT24" i="9"/>
  <c r="BN24" i="9"/>
  <c r="BJ24" i="9"/>
  <c r="BD24" i="9"/>
  <c r="AZ24" i="9"/>
  <c r="AT24" i="9"/>
  <c r="AP24" i="9"/>
  <c r="AJ24" i="9"/>
  <c r="AF24" i="9"/>
  <c r="Z24" i="9"/>
  <c r="V24" i="9"/>
  <c r="P24" i="9"/>
  <c r="M24" i="9"/>
  <c r="O24" i="9"/>
  <c r="L24" i="9"/>
  <c r="H24" i="9"/>
  <c r="G24" i="9"/>
  <c r="BX23" i="9"/>
  <c r="BT23" i="9"/>
  <c r="BN23" i="9"/>
  <c r="BJ23" i="9"/>
  <c r="BD23" i="9"/>
  <c r="AZ23" i="9"/>
  <c r="AT23" i="9"/>
  <c r="AP23" i="9"/>
  <c r="AJ23" i="9"/>
  <c r="AF23" i="9"/>
  <c r="Z23" i="9"/>
  <c r="V23" i="9"/>
  <c r="P23" i="9"/>
  <c r="M23" i="9"/>
  <c r="O23" i="9"/>
  <c r="L23" i="9"/>
  <c r="H23" i="9"/>
  <c r="G23" i="9"/>
  <c r="BX22" i="9"/>
  <c r="BT22" i="9"/>
  <c r="BN22" i="9"/>
  <c r="BJ22" i="9"/>
  <c r="BD22" i="9"/>
  <c r="AZ22" i="9"/>
  <c r="AT22" i="9"/>
  <c r="AP22" i="9"/>
  <c r="AJ22" i="9"/>
  <c r="AF22" i="9"/>
  <c r="Z22" i="9"/>
  <c r="V22" i="9"/>
  <c r="P22" i="9"/>
  <c r="M22" i="9"/>
  <c r="O22" i="9"/>
  <c r="L22" i="9"/>
  <c r="H22" i="9"/>
  <c r="G22" i="9"/>
  <c r="BX21" i="9"/>
  <c r="BT21" i="9"/>
  <c r="BN21" i="9"/>
  <c r="BJ21" i="9"/>
  <c r="BD21" i="9"/>
  <c r="AZ21" i="9"/>
  <c r="AT21" i="9"/>
  <c r="AP21" i="9"/>
  <c r="AJ21" i="9"/>
  <c r="AF21" i="9"/>
  <c r="Z21" i="9"/>
  <c r="V21" i="9"/>
  <c r="P21" i="9"/>
  <c r="M21" i="9"/>
  <c r="O21" i="9"/>
  <c r="L21" i="9"/>
  <c r="H21" i="9"/>
  <c r="G21" i="9"/>
  <c r="BX20" i="9"/>
  <c r="BT20" i="9"/>
  <c r="BN20" i="9"/>
  <c r="BJ20" i="9"/>
  <c r="BD20" i="9"/>
  <c r="AZ20" i="9"/>
  <c r="AT20" i="9"/>
  <c r="AP20" i="9"/>
  <c r="AJ20" i="9"/>
  <c r="AF20" i="9"/>
  <c r="Z20" i="9"/>
  <c r="V20" i="9"/>
  <c r="P20" i="9"/>
  <c r="M20" i="9"/>
  <c r="O20" i="9"/>
  <c r="L20" i="9"/>
  <c r="H20" i="9"/>
  <c r="G20" i="9"/>
  <c r="BX19" i="9"/>
  <c r="BT19" i="9"/>
  <c r="BN19" i="9"/>
  <c r="BJ19" i="9"/>
  <c r="BD19" i="9"/>
  <c r="AZ19" i="9"/>
  <c r="AT19" i="9"/>
  <c r="AP19" i="9"/>
  <c r="AJ19" i="9"/>
  <c r="AF19" i="9"/>
  <c r="Z19" i="9"/>
  <c r="V19" i="9"/>
  <c r="P19" i="9"/>
  <c r="M19" i="9"/>
  <c r="O19" i="9"/>
  <c r="L19" i="9"/>
  <c r="H19" i="9"/>
  <c r="G19" i="9"/>
  <c r="BX18" i="9"/>
  <c r="BT18" i="9"/>
  <c r="BN18" i="9"/>
  <c r="BJ18" i="9"/>
  <c r="BD18" i="9"/>
  <c r="AZ18" i="9"/>
  <c r="AT18" i="9"/>
  <c r="AP18" i="9"/>
  <c r="AJ18" i="9"/>
  <c r="AF18" i="9"/>
  <c r="Z18" i="9"/>
  <c r="V18" i="9"/>
  <c r="P18" i="9"/>
  <c r="M18" i="9"/>
  <c r="O18" i="9"/>
  <c r="L18" i="9"/>
  <c r="H18" i="9"/>
  <c r="G18" i="9"/>
  <c r="BX17" i="9"/>
  <c r="BT17" i="9"/>
  <c r="BN17" i="9"/>
  <c r="BJ17" i="9"/>
  <c r="BD17" i="9"/>
  <c r="AZ17" i="9"/>
  <c r="AT17" i="9"/>
  <c r="AP17" i="9"/>
  <c r="AJ17" i="9"/>
  <c r="AF17" i="9"/>
  <c r="Z17" i="9"/>
  <c r="V17" i="9"/>
  <c r="P17" i="9"/>
  <c r="M17" i="9"/>
  <c r="O17" i="9"/>
  <c r="L17" i="9"/>
  <c r="H17" i="9"/>
  <c r="G17" i="9"/>
  <c r="BX16" i="9"/>
  <c r="BT16" i="9"/>
  <c r="BN16" i="9"/>
  <c r="BJ16" i="9"/>
  <c r="BD16" i="9"/>
  <c r="AZ16" i="9"/>
  <c r="AT16" i="9"/>
  <c r="AP16" i="9"/>
  <c r="AJ16" i="9"/>
  <c r="AF16" i="9"/>
  <c r="Z16" i="9"/>
  <c r="V16" i="9"/>
  <c r="P16" i="9"/>
  <c r="M16" i="9"/>
  <c r="O16" i="9"/>
  <c r="L16" i="9"/>
  <c r="H16" i="9"/>
  <c r="G16" i="9"/>
  <c r="BX15" i="9"/>
  <c r="BT15" i="9"/>
  <c r="BN15" i="9"/>
  <c r="BJ15" i="9"/>
  <c r="BD15" i="9"/>
  <c r="AZ15" i="9"/>
  <c r="AT15" i="9"/>
  <c r="AP15" i="9"/>
  <c r="AJ15" i="9"/>
  <c r="AF15" i="9"/>
  <c r="Z15" i="9"/>
  <c r="V15" i="9"/>
  <c r="P15" i="9"/>
  <c r="M15" i="9"/>
  <c r="O15" i="9"/>
  <c r="L15" i="9"/>
  <c r="H15" i="9"/>
  <c r="G15" i="9"/>
  <c r="BX14" i="9"/>
  <c r="BT14" i="9"/>
  <c r="BN14" i="9"/>
  <c r="BJ14" i="9"/>
  <c r="BD14" i="9"/>
  <c r="AZ14" i="9"/>
  <c r="AT14" i="9"/>
  <c r="AP14" i="9"/>
  <c r="AJ14" i="9"/>
  <c r="AF14" i="9"/>
  <c r="Z14" i="9"/>
  <c r="V14" i="9"/>
  <c r="P14" i="9"/>
  <c r="M14" i="9"/>
  <c r="O14" i="9"/>
  <c r="L14" i="9"/>
  <c r="H14" i="9"/>
  <c r="G14" i="9"/>
  <c r="BX13" i="9"/>
  <c r="BT13" i="9"/>
  <c r="BN13" i="9"/>
  <c r="BJ13" i="9"/>
  <c r="BD13" i="9"/>
  <c r="AZ13" i="9"/>
  <c r="AT13" i="9"/>
  <c r="AP13" i="9"/>
  <c r="AJ13" i="9"/>
  <c r="AF13" i="9"/>
  <c r="Z13" i="9"/>
  <c r="V13" i="9"/>
  <c r="P13" i="9"/>
  <c r="M13" i="9"/>
  <c r="O13" i="9"/>
  <c r="L13" i="9"/>
  <c r="H13" i="9"/>
  <c r="G13" i="9"/>
  <c r="BX12" i="9"/>
  <c r="BT12" i="9"/>
  <c r="BN12" i="9"/>
  <c r="BJ12" i="9"/>
  <c r="BD12" i="9"/>
  <c r="AZ12" i="9"/>
  <c r="AT12" i="9"/>
  <c r="AP12" i="9"/>
  <c r="AJ12" i="9"/>
  <c r="AF12" i="9"/>
  <c r="Z12" i="9"/>
  <c r="V12" i="9"/>
  <c r="P12" i="9"/>
  <c r="M12" i="9"/>
  <c r="O12" i="9"/>
  <c r="L12" i="9"/>
  <c r="H12" i="9"/>
  <c r="G12" i="9"/>
  <c r="BX11" i="9"/>
  <c r="BT11" i="9"/>
  <c r="BN11" i="9"/>
  <c r="BJ11" i="9"/>
  <c r="BD11" i="9"/>
  <c r="AZ11" i="9"/>
  <c r="AT11" i="9"/>
  <c r="AP11" i="9"/>
  <c r="AJ11" i="9"/>
  <c r="AF11" i="9"/>
  <c r="Z11" i="9"/>
  <c r="V11" i="9"/>
  <c r="P11" i="9"/>
  <c r="M11" i="9"/>
  <c r="O11" i="9"/>
  <c r="L11" i="9"/>
  <c r="H11" i="9"/>
  <c r="G11" i="9"/>
  <c r="BX10" i="9"/>
  <c r="BT10" i="9"/>
  <c r="BN10" i="9"/>
  <c r="BJ10" i="9"/>
  <c r="BD10" i="9"/>
  <c r="AZ10" i="9"/>
  <c r="AT10" i="9"/>
  <c r="AP10" i="9"/>
  <c r="AJ10" i="9"/>
  <c r="AF10" i="9"/>
  <c r="Z10" i="9"/>
  <c r="V10" i="9"/>
  <c r="P10" i="9"/>
  <c r="M10" i="9"/>
  <c r="O10" i="9"/>
  <c r="L10" i="9"/>
  <c r="H10" i="9"/>
  <c r="G10" i="9"/>
  <c r="BX9" i="9"/>
  <c r="BT9" i="9"/>
  <c r="BN9" i="9"/>
  <c r="BJ9" i="9"/>
  <c r="BD9" i="9"/>
  <c r="AZ9" i="9"/>
  <c r="AT9" i="9"/>
  <c r="AP9" i="9"/>
  <c r="AJ9" i="9"/>
  <c r="AF9" i="9"/>
  <c r="Z9" i="9"/>
  <c r="V9" i="9"/>
  <c r="P9" i="9"/>
  <c r="M9" i="9"/>
  <c r="O9" i="9"/>
  <c r="L9" i="9"/>
  <c r="H9" i="9"/>
  <c r="G9" i="9"/>
  <c r="BX8" i="9"/>
  <c r="BT8" i="9"/>
  <c r="BN8" i="9"/>
  <c r="BJ8" i="9"/>
  <c r="BD8" i="9"/>
  <c r="AZ8" i="9"/>
  <c r="AT8" i="9"/>
  <c r="AP8" i="9"/>
  <c r="AJ8" i="9"/>
  <c r="AF8" i="9"/>
  <c r="Z8" i="9"/>
  <c r="V8" i="9"/>
  <c r="P8" i="9"/>
  <c r="M8" i="9"/>
  <c r="O8" i="9"/>
  <c r="L8" i="9"/>
  <c r="H8" i="9"/>
  <c r="G8" i="9"/>
  <c r="BX7" i="9"/>
  <c r="BT7" i="9"/>
  <c r="BN7" i="9"/>
  <c r="BJ7" i="9"/>
  <c r="BD7" i="9"/>
  <c r="AZ7" i="9"/>
  <c r="AT7" i="9"/>
  <c r="AP7" i="9"/>
  <c r="AJ7" i="9"/>
  <c r="AF7" i="9"/>
  <c r="Z7" i="9"/>
  <c r="V7" i="9"/>
  <c r="P7" i="9"/>
  <c r="M7" i="9"/>
  <c r="O7" i="9"/>
  <c r="L7" i="9"/>
  <c r="H7" i="9"/>
  <c r="G7" i="9"/>
  <c r="BX6" i="9"/>
  <c r="BT6" i="9"/>
  <c r="BN6" i="9"/>
  <c r="BJ6" i="9"/>
  <c r="BD6" i="9"/>
  <c r="AZ6" i="9"/>
  <c r="AT6" i="9"/>
  <c r="AP6" i="9"/>
  <c r="AJ6" i="9"/>
  <c r="AF6" i="9"/>
  <c r="Z6" i="9"/>
  <c r="V6" i="9"/>
  <c r="P6" i="9"/>
  <c r="M6" i="9"/>
  <c r="O6" i="9"/>
  <c r="L6" i="9"/>
  <c r="H6" i="9"/>
  <c r="G6" i="9"/>
  <c r="BX5" i="9"/>
  <c r="BT5" i="9"/>
  <c r="BN5" i="9"/>
  <c r="BJ5" i="9"/>
  <c r="BD5" i="9"/>
  <c r="AZ5" i="9"/>
  <c r="AT5" i="9"/>
  <c r="AP5" i="9"/>
  <c r="AJ5" i="9"/>
  <c r="AF5" i="9"/>
  <c r="Z5" i="9"/>
  <c r="V5" i="9"/>
  <c r="P5" i="9"/>
  <c r="M5" i="9"/>
  <c r="O5" i="9"/>
  <c r="L5" i="9"/>
  <c r="H5" i="9"/>
  <c r="G5" i="9"/>
  <c r="BX4" i="9"/>
  <c r="BT4" i="9"/>
  <c r="BN4" i="9"/>
  <c r="BJ4" i="9"/>
  <c r="BD4" i="9"/>
  <c r="AZ4" i="9"/>
  <c r="AT4" i="9"/>
  <c r="AP4" i="9"/>
  <c r="AJ4" i="9"/>
  <c r="AF4" i="9"/>
  <c r="Z4" i="9"/>
  <c r="V4" i="9"/>
  <c r="P4" i="9"/>
  <c r="M4" i="9"/>
  <c r="O4" i="9"/>
  <c r="L4" i="9"/>
  <c r="H4" i="9"/>
  <c r="G4" i="9"/>
  <c r="C4" i="9"/>
  <c r="BX3" i="9"/>
  <c r="BT3" i="9"/>
  <c r="BN3" i="9"/>
  <c r="BJ3" i="9"/>
  <c r="BD3" i="9"/>
  <c r="AZ3" i="9"/>
  <c r="AT3" i="9"/>
  <c r="AP3" i="9"/>
  <c r="AJ3" i="9"/>
  <c r="AF3" i="9"/>
  <c r="Z3" i="9"/>
  <c r="V3" i="9"/>
  <c r="P3" i="9"/>
  <c r="M3" i="9"/>
  <c r="O3" i="9"/>
  <c r="L3" i="9"/>
  <c r="H3" i="9"/>
  <c r="G3" i="9"/>
  <c r="BX26" i="2"/>
  <c r="BX25" i="2"/>
  <c r="BX24" i="2"/>
  <c r="BX23" i="2"/>
  <c r="BX22" i="2"/>
  <c r="BX21" i="2"/>
  <c r="BX20" i="2"/>
  <c r="BX19" i="2"/>
  <c r="BX18" i="2"/>
  <c r="BX17" i="2"/>
  <c r="BX16" i="2"/>
  <c r="BX15" i="2"/>
  <c r="BX14" i="2"/>
  <c r="BX13" i="2"/>
  <c r="BX12" i="2"/>
  <c r="BX11" i="2"/>
  <c r="BX10" i="2"/>
  <c r="BX9" i="2"/>
  <c r="BX8" i="2"/>
  <c r="BX7" i="2"/>
  <c r="BX6" i="2"/>
  <c r="BX5" i="2"/>
  <c r="BX4" i="2"/>
  <c r="BX3" i="2"/>
  <c r="BU3" i="2"/>
  <c r="BW3" i="2"/>
  <c r="BN26" i="2"/>
  <c r="BN25" i="2"/>
  <c r="BN24" i="2"/>
  <c r="BN23" i="2"/>
  <c r="BN22" i="2"/>
  <c r="BN21" i="2"/>
  <c r="BN20" i="2"/>
  <c r="BN19" i="2"/>
  <c r="BN18" i="2"/>
  <c r="BN17" i="2"/>
  <c r="BN16" i="2"/>
  <c r="BN15" i="2"/>
  <c r="BN14" i="2"/>
  <c r="BN13" i="2"/>
  <c r="BN12" i="2"/>
  <c r="BN11" i="2"/>
  <c r="BN10" i="2"/>
  <c r="BN9" i="2"/>
  <c r="BN8" i="2"/>
  <c r="BN7" i="2"/>
  <c r="BN6" i="2"/>
  <c r="BN5" i="2"/>
  <c r="BN4" i="2"/>
  <c r="BN3" i="2"/>
  <c r="BM3" i="2"/>
  <c r="BT26" i="2"/>
  <c r="BT25" i="2"/>
  <c r="BT24" i="2"/>
  <c r="BT23" i="2"/>
  <c r="BT22" i="2"/>
  <c r="BT21" i="2"/>
  <c r="BT20" i="2"/>
  <c r="BT19" i="2"/>
  <c r="BT18" i="2"/>
  <c r="BT17" i="2"/>
  <c r="BT16" i="2"/>
  <c r="BT15" i="2"/>
  <c r="BT14" i="2"/>
  <c r="BT13" i="2"/>
  <c r="BT12" i="2"/>
  <c r="BT11" i="2"/>
  <c r="BT10" i="2"/>
  <c r="BT9" i="2"/>
  <c r="BT8" i="2"/>
  <c r="BT7" i="2"/>
  <c r="BT6" i="2"/>
  <c r="BT5" i="2"/>
  <c r="BT4" i="2"/>
  <c r="BT3" i="2"/>
  <c r="G3" i="2"/>
  <c r="H26" i="2"/>
  <c r="C4" i="2"/>
  <c r="H3" i="2"/>
  <c r="H5" i="2"/>
  <c r="H7" i="2"/>
  <c r="G8" i="2"/>
  <c r="H9" i="2"/>
  <c r="G10" i="2"/>
  <c r="H11" i="2"/>
  <c r="G12" i="2"/>
  <c r="H13" i="2"/>
  <c r="G14" i="2"/>
  <c r="H15" i="2"/>
  <c r="G16" i="2"/>
  <c r="H17" i="2"/>
  <c r="G18" i="2"/>
  <c r="H19" i="2"/>
  <c r="G20" i="2"/>
  <c r="H21" i="2"/>
  <c r="G22" i="2"/>
  <c r="H23" i="2"/>
  <c r="G24" i="2"/>
  <c r="H25" i="2"/>
  <c r="G26" i="2"/>
  <c r="H4" i="2"/>
  <c r="H6" i="2"/>
  <c r="H8" i="2"/>
  <c r="G9" i="2"/>
  <c r="H10" i="2"/>
  <c r="G11" i="2"/>
  <c r="H12" i="2"/>
  <c r="G13" i="2"/>
  <c r="H14" i="2"/>
  <c r="G15" i="2"/>
  <c r="H16" i="2"/>
  <c r="G17" i="2"/>
  <c r="H18" i="2"/>
  <c r="G19" i="2"/>
  <c r="H20" i="2"/>
  <c r="G21" i="2"/>
  <c r="H22" i="2"/>
  <c r="G23" i="2"/>
  <c r="H24" i="2"/>
  <c r="G25" i="2"/>
  <c r="G6" i="2"/>
  <c r="G4" i="2"/>
  <c r="G7" i="2"/>
  <c r="G5" i="2"/>
</calcChain>
</file>

<file path=xl/sharedStrings.xml><?xml version="1.0" encoding="utf-8"?>
<sst xmlns="http://schemas.openxmlformats.org/spreadsheetml/2006/main" count="636" uniqueCount="70">
  <si>
    <t>U*</t>
  </si>
  <si>
    <t>k[N/m]</t>
    <phoneticPr fontId="0" type="noConversion"/>
  </si>
  <si>
    <t>μ</t>
    <phoneticPr fontId="0" type="noConversion"/>
  </si>
  <si>
    <t>υ</t>
    <phoneticPr fontId="0" type="noConversion"/>
  </si>
  <si>
    <t>ρ[kg/m3]</t>
    <phoneticPr fontId="0" type="noConversion"/>
  </si>
  <si>
    <t>D[m]</t>
    <phoneticPr fontId="0" type="noConversion"/>
  </si>
  <si>
    <t>L[m]</t>
    <phoneticPr fontId="0" type="noConversion"/>
  </si>
  <si>
    <t>m*</t>
    <phoneticPr fontId="0" type="noConversion"/>
  </si>
  <si>
    <t>mosc (kg)</t>
  </si>
  <si>
    <t>A/D 0.04</t>
  </si>
  <si>
    <t>A/D 0.08</t>
  </si>
  <si>
    <t>A/D 0.12</t>
  </si>
  <si>
    <t>A/D 0.16</t>
  </si>
  <si>
    <t>A/D 0.20</t>
  </si>
  <si>
    <t>A/D 0.24</t>
  </si>
  <si>
    <t>mdis(kg)</t>
  </si>
  <si>
    <t>f_n,water=</t>
  </si>
  <si>
    <t>madd (kg)</t>
  </si>
  <si>
    <t>f*</t>
  </si>
  <si>
    <t>Test Conditions</t>
  </si>
  <si>
    <t>error_har</t>
  </si>
  <si>
    <t>Harness Damping Ratio   =</t>
  </si>
  <si>
    <t>damping ratio_struture</t>
  </si>
  <si>
    <t>STD</t>
  </si>
  <si>
    <r>
      <t>Temprature (</t>
    </r>
    <r>
      <rPr>
        <sz val="12"/>
        <color theme="1"/>
        <rFont val="Noteworthy Bold"/>
        <family val="1"/>
      </rPr>
      <t>⁰</t>
    </r>
    <r>
      <rPr>
        <sz val="12"/>
        <color theme="1"/>
        <rFont val="Times New Roman"/>
        <family val="1"/>
      </rPr>
      <t>C)</t>
    </r>
  </si>
  <si>
    <r>
      <t xml:space="preserve">fn,w </t>
    </r>
    <r>
      <rPr>
        <sz val="12"/>
        <color theme="1"/>
        <rFont val="Times New Roman"/>
        <family val="1"/>
      </rPr>
      <t>(Hz)</t>
    </r>
  </si>
  <si>
    <t>Motor freq. (Hz)</t>
  </si>
  <si>
    <r>
      <rPr>
        <i/>
        <sz val="12"/>
        <color theme="1"/>
        <rFont val="Times New Roman"/>
        <family val="1"/>
      </rPr>
      <t>fosc</t>
    </r>
    <r>
      <rPr>
        <sz val="12"/>
        <color theme="1"/>
        <rFont val="Times New Roman"/>
        <family val="1"/>
      </rPr>
      <t xml:space="preserve"> (Hz)</t>
    </r>
  </si>
  <si>
    <r>
      <rPr>
        <i/>
        <sz val="12"/>
        <color theme="1"/>
        <rFont val="Times New Roman"/>
        <family val="1"/>
      </rPr>
      <t>U</t>
    </r>
    <r>
      <rPr>
        <sz val="12"/>
        <color theme="1"/>
        <rFont val="Times New Roman"/>
        <family val="1"/>
      </rPr>
      <t xml:space="preserve"> (m/s)</t>
    </r>
  </si>
  <si>
    <r>
      <t>Re</t>
    </r>
    <r>
      <rPr>
        <vertAlign val="subscript"/>
        <sz val="12"/>
        <color theme="1"/>
        <rFont val="Times New Roman"/>
        <family val="1"/>
      </rPr>
      <t>D</t>
    </r>
  </si>
  <si>
    <r>
      <rPr>
        <i/>
        <sz val="12"/>
        <color theme="1"/>
        <rFont val="Times New Roman"/>
        <family val="1"/>
      </rPr>
      <t>A/D</t>
    </r>
    <r>
      <rPr>
        <sz val="12"/>
        <color theme="1"/>
        <rFont val="Times New Roman"/>
        <family val="1"/>
      </rPr>
      <t xml:space="preserve"> 0.00</t>
    </r>
  </si>
  <si>
    <t>Pdiss (W)</t>
  </si>
  <si>
    <t>Pharn (W)</t>
  </si>
  <si>
    <t>Pmech (W)</t>
  </si>
  <si>
    <r>
      <rPr>
        <i/>
        <sz val="12"/>
        <color theme="1"/>
        <rFont val="Times New Roman"/>
        <family val="1"/>
      </rPr>
      <t>U</t>
    </r>
    <r>
      <rPr>
        <sz val="12"/>
        <color theme="1"/>
        <rFont val="Times New Roman"/>
        <family val="1"/>
      </rPr>
      <t xml:space="preserve"> (m/s)</t>
    </r>
  </si>
  <si>
    <r>
      <t>Re</t>
    </r>
    <r>
      <rPr>
        <vertAlign val="subscript"/>
        <sz val="12"/>
        <color theme="1"/>
        <rFont val="Times New Roman"/>
        <family val="1"/>
      </rPr>
      <t>D</t>
    </r>
  </si>
  <si>
    <r>
      <rPr>
        <i/>
        <sz val="12"/>
        <color theme="1"/>
        <rFont val="Times New Roman"/>
        <family val="1"/>
      </rPr>
      <t>A/D</t>
    </r>
    <r>
      <rPr>
        <sz val="12"/>
        <color theme="1"/>
        <rFont val="Times New Roman"/>
        <family val="1"/>
      </rPr>
      <t xml:space="preserve"> 0.00</t>
    </r>
  </si>
  <si>
    <r>
      <rPr>
        <i/>
        <sz val="12"/>
        <color theme="1"/>
        <rFont val="Times New Roman"/>
        <family val="1"/>
      </rPr>
      <t>fosc</t>
    </r>
    <r>
      <rPr>
        <sz val="12"/>
        <color theme="1"/>
        <rFont val="Times New Roman"/>
        <family val="1"/>
      </rPr>
      <t xml:space="preserve"> (Hz)</t>
    </r>
  </si>
  <si>
    <t>Pharn0.04</t>
  </si>
  <si>
    <t>Pmech0.04</t>
  </si>
  <si>
    <t>Pharn0.08</t>
  </si>
  <si>
    <t>Pmech0.08</t>
  </si>
  <si>
    <t>Pharn0.12</t>
  </si>
  <si>
    <t>Pmech0.12</t>
  </si>
  <si>
    <t>Pharn0.16</t>
  </si>
  <si>
    <t>Pmech0.16</t>
  </si>
  <si>
    <t>Pharn0.20</t>
  </si>
  <si>
    <t>Pmech0.20</t>
  </si>
  <si>
    <t>Pharn0.24</t>
  </si>
  <si>
    <t>Pmech0.24</t>
  </si>
  <si>
    <t>k=1200 Harness &amp; Mechanical Power (W)</t>
  </si>
  <si>
    <t>k=1000 Harness &amp; Mechanical Power (W)</t>
  </si>
  <si>
    <t>k=400 Harness &amp; Mechanical Power (W)</t>
  </si>
  <si>
    <t>k=600 Harness &amp; Mechanical Power (W)</t>
  </si>
  <si>
    <t>k=755 Harness &amp; Mechanical Power (W)</t>
  </si>
  <si>
    <r>
      <t>η</t>
    </r>
    <r>
      <rPr>
        <i/>
        <vertAlign val="subscript"/>
        <sz val="12"/>
        <rFont val="Times New Roman"/>
        <family val="1"/>
      </rPr>
      <t xml:space="preserve">D_harness </t>
    </r>
  </si>
  <si>
    <t>Pfluid (AD)</t>
  </si>
  <si>
    <t>Re</t>
  </si>
  <si>
    <t>U (m/s)</t>
  </si>
  <si>
    <t>K (N/m)</t>
  </si>
  <si>
    <t>m*</t>
  </si>
  <si>
    <t>Harness power (W)</t>
  </si>
  <si>
    <t>Converted power (W)</t>
  </si>
  <si>
    <t>Harness damping ratio</t>
  </si>
  <si>
    <t>Total damping ratio</t>
  </si>
  <si>
    <t>Total damping K=400</t>
  </si>
  <si>
    <t>Total damping K=600</t>
  </si>
  <si>
    <t>Total damping K=755</t>
  </si>
  <si>
    <t>Total damping K=1,000</t>
  </si>
  <si>
    <t>Total damping K=1,200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</si>
</sst>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_ "/>
    <numFmt numFmtId="165" formatCode="0.0000"/>
    <numFmt numFmtId="166" formatCode="0.000"/>
    <numFmt numFmtId="167" formatCode="0.000E+00"/>
  </numFmts>
  <fonts count="1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Noteworthy Bold"/>
      <family val="1"/>
    </font>
    <font>
      <i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9C0006"/>
      <name val="Calibri"/>
      <family val="2"/>
      <charset val="134"/>
      <scheme val="minor"/>
    </font>
    <font>
      <i/>
      <sz val="12"/>
      <color theme="1"/>
      <name val="Times New Roman"/>
      <family val="1"/>
    </font>
    <font>
      <sz val="12"/>
      <color rgb="FF9C0006"/>
      <name val="Times New Roman"/>
      <family val="1"/>
    </font>
    <font>
      <sz val="11"/>
      <color rgb="FF006100"/>
      <name val="Calibri"/>
      <family val="2"/>
      <scheme val="minor"/>
    </font>
    <font>
      <sz val="12"/>
      <color rgb="FF006100"/>
      <name val="Times New Roman"/>
      <family val="1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98">
    <xf numFmtId="0" fontId="0" fillId="0" borderId="0"/>
    <xf numFmtId="0" fontId="2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4" fillId="6" borderId="0" applyNumberFormat="0" applyBorder="0" applyAlignment="0" applyProtection="0"/>
  </cellStyleXfs>
  <cellXfs count="165">
    <xf numFmtId="0" fontId="0" fillId="0" borderId="0" xfId="0"/>
    <xf numFmtId="0" fontId="1" fillId="0" borderId="0" xfId="0" applyFont="1"/>
    <xf numFmtId="0" fontId="5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/>
    </xf>
    <xf numFmtId="165" fontId="5" fillId="0" borderId="4" xfId="0" applyNumberFormat="1" applyFont="1" applyFill="1" applyBorder="1" applyAlignment="1">
      <alignment horizontal="center" vertical="center"/>
    </xf>
    <xf numFmtId="11" fontId="5" fillId="0" borderId="5" xfId="0" applyNumberFormat="1" applyFont="1" applyFill="1" applyBorder="1" applyAlignment="1">
      <alignment horizontal="center" vertical="center"/>
    </xf>
    <xf numFmtId="11" fontId="5" fillId="0" borderId="5" xfId="0" applyNumberFormat="1" applyFont="1" applyBorder="1" applyAlignment="1">
      <alignment horizontal="center"/>
    </xf>
    <xf numFmtId="11" fontId="5" fillId="0" borderId="7" xfId="0" applyNumberFormat="1" applyFont="1" applyBorder="1" applyAlignment="1">
      <alignment horizontal="center"/>
    </xf>
    <xf numFmtId="0" fontId="1" fillId="0" borderId="0" xfId="0" applyFont="1" applyBorder="1"/>
    <xf numFmtId="165" fontId="5" fillId="2" borderId="8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7" fontId="5" fillId="0" borderId="5" xfId="0" applyNumberFormat="1" applyFont="1" applyFill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/>
    </xf>
    <xf numFmtId="165" fontId="10" fillId="0" borderId="16" xfId="0" applyNumberFormat="1" applyFont="1" applyBorder="1" applyAlignment="1">
      <alignment horizontal="center"/>
    </xf>
    <xf numFmtId="165" fontId="10" fillId="0" borderId="17" xfId="0" applyNumberFormat="1" applyFont="1" applyBorder="1" applyAlignment="1">
      <alignment horizontal="center" vertical="center"/>
    </xf>
    <xf numFmtId="165" fontId="10" fillId="0" borderId="18" xfId="0" applyNumberFormat="1" applyFont="1" applyFill="1" applyBorder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165" fontId="10" fillId="0" borderId="18" xfId="0" applyNumberFormat="1" applyFont="1" applyBorder="1" applyAlignment="1">
      <alignment horizontal="center"/>
    </xf>
    <xf numFmtId="165" fontId="10" fillId="0" borderId="19" xfId="0" applyNumberFormat="1" applyFont="1" applyBorder="1" applyAlignment="1">
      <alignment horizontal="center"/>
    </xf>
    <xf numFmtId="165" fontId="10" fillId="0" borderId="20" xfId="0" applyNumberFormat="1" applyFont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center" vertical="center"/>
    </xf>
    <xf numFmtId="165" fontId="10" fillId="0" borderId="21" xfId="0" applyNumberFormat="1" applyFont="1" applyBorder="1" applyAlignment="1">
      <alignment horizontal="center"/>
    </xf>
    <xf numFmtId="165" fontId="10" fillId="0" borderId="22" xfId="0" applyNumberFormat="1" applyFont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2" fillId="0" borderId="2" xfId="0" applyNumberFormat="1" applyFont="1" applyBorder="1" applyAlignment="1">
      <alignment horizontal="center" vertical="center"/>
    </xf>
    <xf numFmtId="165" fontId="5" fillId="0" borderId="18" xfId="0" applyNumberFormat="1" applyFont="1" applyFill="1" applyBorder="1" applyAlignment="1">
      <alignment horizontal="center" vertical="center"/>
    </xf>
    <xf numFmtId="165" fontId="5" fillId="0" borderId="21" xfId="0" applyNumberFormat="1" applyFont="1" applyFill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165" fontId="5" fillId="0" borderId="21" xfId="0" applyNumberFormat="1" applyFont="1" applyBorder="1" applyAlignment="1">
      <alignment horizontal="center" vertical="center"/>
    </xf>
    <xf numFmtId="165" fontId="5" fillId="5" borderId="18" xfId="0" applyNumberFormat="1" applyFont="1" applyFill="1" applyBorder="1" applyAlignment="1">
      <alignment horizontal="center" vertical="center"/>
    </xf>
    <xf numFmtId="165" fontId="5" fillId="5" borderId="0" xfId="0" applyNumberFormat="1" applyFont="1" applyFill="1" applyBorder="1" applyAlignment="1">
      <alignment horizontal="center" vertical="center"/>
    </xf>
    <xf numFmtId="165" fontId="5" fillId="5" borderId="21" xfId="0" applyNumberFormat="1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5" fillId="0" borderId="18" xfId="0" applyNumberFormat="1" applyFont="1" applyBorder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65" fontId="5" fillId="0" borderId="19" xfId="0" applyNumberFormat="1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/>
    </xf>
    <xf numFmtId="165" fontId="10" fillId="0" borderId="17" xfId="0" applyNumberFormat="1" applyFont="1" applyBorder="1" applyAlignment="1">
      <alignment horizontal="center"/>
    </xf>
    <xf numFmtId="165" fontId="10" fillId="0" borderId="15" xfId="0" applyNumberFormat="1" applyFont="1" applyBorder="1" applyAlignment="1">
      <alignment horizontal="center"/>
    </xf>
    <xf numFmtId="165" fontId="10" fillId="0" borderId="20" xfId="0" applyNumberFormat="1" applyFont="1" applyBorder="1" applyAlignment="1">
      <alignment horizontal="center"/>
    </xf>
    <xf numFmtId="165" fontId="10" fillId="0" borderId="18" xfId="0" applyNumberFormat="1" applyFont="1" applyFill="1" applyBorder="1" applyAlignment="1">
      <alignment horizontal="center"/>
    </xf>
    <xf numFmtId="165" fontId="10" fillId="0" borderId="21" xfId="0" applyNumberFormat="1" applyFont="1" applyFill="1" applyBorder="1" applyAlignment="1">
      <alignment horizontal="center"/>
    </xf>
    <xf numFmtId="165" fontId="10" fillId="5" borderId="18" xfId="0" applyNumberFormat="1" applyFont="1" applyFill="1" applyBorder="1" applyAlignment="1">
      <alignment horizontal="center"/>
    </xf>
    <xf numFmtId="165" fontId="10" fillId="5" borderId="0" xfId="0" applyNumberFormat="1" applyFont="1" applyFill="1" applyBorder="1" applyAlignment="1">
      <alignment horizontal="center"/>
    </xf>
    <xf numFmtId="165" fontId="10" fillId="5" borderId="21" xfId="0" applyNumberFormat="1" applyFont="1" applyFill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5" fontId="5" fillId="0" borderId="17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165" fontId="5" fillId="0" borderId="18" xfId="0" applyNumberFormat="1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165" fontId="5" fillId="5" borderId="18" xfId="0" applyNumberFormat="1" applyFont="1" applyFill="1" applyBorder="1" applyAlignment="1">
      <alignment horizontal="center"/>
    </xf>
    <xf numFmtId="165" fontId="5" fillId="5" borderId="0" xfId="0" applyNumberFormat="1" applyFont="1" applyFill="1" applyBorder="1" applyAlignment="1">
      <alignment horizontal="center"/>
    </xf>
    <xf numFmtId="165" fontId="5" fillId="5" borderId="21" xfId="0" applyNumberFormat="1" applyFont="1" applyFill="1" applyBorder="1" applyAlignment="1">
      <alignment horizontal="center"/>
    </xf>
    <xf numFmtId="165" fontId="11" fillId="4" borderId="18" xfId="96" applyNumberFormat="1" applyBorder="1" applyAlignment="1">
      <alignment horizontal="center"/>
    </xf>
    <xf numFmtId="165" fontId="11" fillId="4" borderId="0" xfId="96" applyNumberFormat="1" applyBorder="1" applyAlignment="1">
      <alignment horizontal="center"/>
    </xf>
    <xf numFmtId="165" fontId="11" fillId="4" borderId="21" xfId="96" applyNumberFormat="1" applyBorder="1" applyAlignment="1">
      <alignment horizontal="center"/>
    </xf>
    <xf numFmtId="165" fontId="13" fillId="4" borderId="18" xfId="96" applyNumberFormat="1" applyFont="1" applyBorder="1" applyAlignment="1">
      <alignment horizontal="center"/>
    </xf>
    <xf numFmtId="165" fontId="13" fillId="4" borderId="0" xfId="96" applyNumberFormat="1" applyFont="1" applyBorder="1" applyAlignment="1">
      <alignment horizontal="center"/>
    </xf>
    <xf numFmtId="165" fontId="13" fillId="4" borderId="21" xfId="96" applyNumberFormat="1" applyFont="1" applyBorder="1" applyAlignment="1">
      <alignment horizontal="center"/>
    </xf>
    <xf numFmtId="165" fontId="5" fillId="0" borderId="24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165" fontId="5" fillId="0" borderId="31" xfId="0" applyNumberFormat="1" applyFont="1" applyBorder="1" applyAlignment="1">
      <alignment horizontal="center" vertical="center"/>
    </xf>
    <xf numFmtId="165" fontId="5" fillId="0" borderId="32" xfId="0" applyNumberFormat="1" applyFont="1" applyBorder="1" applyAlignment="1">
      <alignment horizontal="center" vertical="center"/>
    </xf>
    <xf numFmtId="165" fontId="5" fillId="0" borderId="23" xfId="0" applyNumberFormat="1" applyFont="1" applyBorder="1" applyAlignment="1">
      <alignment horizontal="center" vertical="center"/>
    </xf>
    <xf numFmtId="165" fontId="12" fillId="0" borderId="26" xfId="0" applyNumberFormat="1" applyFont="1" applyBorder="1" applyAlignment="1">
      <alignment horizontal="center" vertical="center"/>
    </xf>
    <xf numFmtId="165" fontId="12" fillId="0" borderId="31" xfId="0" applyNumberFormat="1" applyFont="1" applyBorder="1" applyAlignment="1">
      <alignment horizontal="center" vertical="center"/>
    </xf>
    <xf numFmtId="165" fontId="12" fillId="0" borderId="27" xfId="0" applyNumberFormat="1" applyFont="1" applyBorder="1" applyAlignment="1">
      <alignment horizontal="center" vertical="center"/>
    </xf>
    <xf numFmtId="165" fontId="5" fillId="0" borderId="27" xfId="0" applyNumberFormat="1" applyFont="1" applyBorder="1" applyAlignment="1">
      <alignment horizontal="center" vertical="center"/>
    </xf>
    <xf numFmtId="165" fontId="5" fillId="0" borderId="28" xfId="0" applyNumberFormat="1" applyFont="1" applyBorder="1" applyAlignment="1">
      <alignment horizontal="center" vertical="center"/>
    </xf>
    <xf numFmtId="165" fontId="12" fillId="0" borderId="32" xfId="0" applyNumberFormat="1" applyFont="1" applyBorder="1" applyAlignment="1">
      <alignment horizontal="center" vertical="center"/>
    </xf>
    <xf numFmtId="165" fontId="12" fillId="0" borderId="23" xfId="0" applyNumberFormat="1" applyFont="1" applyBorder="1" applyAlignment="1">
      <alignment horizontal="center" vertical="center"/>
    </xf>
    <xf numFmtId="165" fontId="12" fillId="0" borderId="28" xfId="0" applyNumberFormat="1" applyFont="1" applyBorder="1" applyAlignment="1">
      <alignment horizontal="center" vertical="center"/>
    </xf>
    <xf numFmtId="165" fontId="12" fillId="0" borderId="24" xfId="0" applyNumberFormat="1" applyFont="1" applyBorder="1" applyAlignment="1">
      <alignment horizontal="center" vertical="center"/>
    </xf>
    <xf numFmtId="165" fontId="12" fillId="0" borderId="25" xfId="0" applyNumberFormat="1" applyFont="1" applyBorder="1" applyAlignment="1">
      <alignment horizontal="center" vertical="center"/>
    </xf>
    <xf numFmtId="165" fontId="5" fillId="0" borderId="29" xfId="0" applyNumberFormat="1" applyFont="1" applyBorder="1" applyAlignment="1">
      <alignment horizontal="center" vertical="center"/>
    </xf>
    <xf numFmtId="165" fontId="5" fillId="0" borderId="30" xfId="0" applyNumberFormat="1" applyFont="1" applyBorder="1" applyAlignment="1">
      <alignment horizontal="center" vertical="center"/>
    </xf>
    <xf numFmtId="165" fontId="15" fillId="6" borderId="23" xfId="97" applyNumberFormat="1" applyFont="1" applyBorder="1" applyAlignment="1">
      <alignment horizontal="center" vertical="center"/>
    </xf>
    <xf numFmtId="165" fontId="14" fillId="6" borderId="23" xfId="97" applyNumberFormat="1" applyBorder="1" applyAlignment="1">
      <alignment horizontal="center" vertical="center"/>
    </xf>
    <xf numFmtId="165" fontId="5" fillId="2" borderId="33" xfId="0" applyNumberFormat="1" applyFont="1" applyFill="1" applyBorder="1" applyAlignment="1">
      <alignment horizontal="center" vertical="center"/>
    </xf>
    <xf numFmtId="0" fontId="16" fillId="7" borderId="2" xfId="97" applyFont="1" applyFill="1" applyBorder="1" applyAlignment="1">
      <alignment horizontal="center" vertical="center" wrapText="1"/>
    </xf>
    <xf numFmtId="165" fontId="5" fillId="2" borderId="35" xfId="0" applyNumberFormat="1" applyFont="1" applyFill="1" applyBorder="1" applyAlignment="1">
      <alignment horizontal="center" vertical="center"/>
    </xf>
    <xf numFmtId="0" fontId="1" fillId="0" borderId="35" xfId="0" applyFont="1" applyBorder="1"/>
    <xf numFmtId="0" fontId="1" fillId="0" borderId="36" xfId="0" applyFont="1" applyBorder="1"/>
    <xf numFmtId="165" fontId="5" fillId="2" borderId="36" xfId="0" applyNumberFormat="1" applyFont="1" applyFill="1" applyBorder="1" applyAlignment="1">
      <alignment horizontal="center" vertical="center"/>
    </xf>
    <xf numFmtId="11" fontId="5" fillId="0" borderId="24" xfId="0" applyNumberFormat="1" applyFont="1" applyFill="1" applyBorder="1" applyAlignment="1">
      <alignment horizontal="center" vertical="center"/>
    </xf>
    <xf numFmtId="11" fontId="5" fillId="0" borderId="24" xfId="0" applyNumberFormat="1" applyFont="1" applyBorder="1" applyAlignment="1">
      <alignment horizontal="center"/>
    </xf>
    <xf numFmtId="11" fontId="5" fillId="0" borderId="37" xfId="0" applyNumberFormat="1" applyFont="1" applyBorder="1" applyAlignment="1">
      <alignment horizontal="center"/>
    </xf>
    <xf numFmtId="165" fontId="14" fillId="6" borderId="0" xfId="97" applyNumberForma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 vertical="center"/>
    </xf>
    <xf numFmtId="165" fontId="18" fillId="5" borderId="0" xfId="0" applyNumberFormat="1" applyFont="1" applyFill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justify" vertical="center" wrapText="1"/>
    </xf>
    <xf numFmtId="0" fontId="5" fillId="0" borderId="39" xfId="0" applyFont="1" applyBorder="1" applyAlignment="1">
      <alignment horizontal="justify" vertical="center" wrapText="1"/>
    </xf>
    <xf numFmtId="0" fontId="9" fillId="0" borderId="39" xfId="0" applyFont="1" applyBorder="1" applyAlignment="1">
      <alignment horizontal="justify" vertical="center" wrapText="1"/>
    </xf>
    <xf numFmtId="0" fontId="5" fillId="0" borderId="40" xfId="0" applyFont="1" applyBorder="1" applyAlignment="1">
      <alignment horizontal="justify" vertical="center" wrapText="1"/>
    </xf>
    <xf numFmtId="0" fontId="5" fillId="0" borderId="41" xfId="0" applyFont="1" applyBorder="1" applyAlignment="1">
      <alignment horizontal="justify" vertical="center" wrapText="1"/>
    </xf>
    <xf numFmtId="0" fontId="5" fillId="0" borderId="42" xfId="0" applyFont="1" applyBorder="1" applyAlignment="1">
      <alignment horizontal="justify" vertical="center" wrapText="1"/>
    </xf>
    <xf numFmtId="0" fontId="5" fillId="0" borderId="43" xfId="0" applyFont="1" applyBorder="1" applyAlignment="1">
      <alignment horizontal="justify" vertical="center" wrapText="1"/>
    </xf>
    <xf numFmtId="165" fontId="18" fillId="0" borderId="23" xfId="0" applyNumberFormat="1" applyFont="1" applyBorder="1" applyAlignment="1">
      <alignment horizontal="center" vertical="center"/>
    </xf>
    <xf numFmtId="2" fontId="0" fillId="0" borderId="0" xfId="0" applyNumberFormat="1"/>
    <xf numFmtId="0" fontId="14" fillId="6" borderId="0" xfId="97"/>
    <xf numFmtId="165" fontId="5" fillId="2" borderId="1" xfId="0" applyNumberFormat="1" applyFont="1" applyFill="1" applyBorder="1" applyAlignment="1">
      <alignment horizontal="right" vertical="center"/>
    </xf>
    <xf numFmtId="165" fontId="5" fillId="2" borderId="10" xfId="0" applyNumberFormat="1" applyFont="1" applyFill="1" applyBorder="1" applyAlignment="1">
      <alignment horizontal="right" vertical="center"/>
    </xf>
    <xf numFmtId="165" fontId="5" fillId="2" borderId="11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3" borderId="10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166" fontId="5" fillId="2" borderId="14" xfId="0" applyNumberFormat="1" applyFont="1" applyFill="1" applyBorder="1" applyAlignment="1">
      <alignment horizontal="center" vertical="center"/>
    </xf>
    <xf numFmtId="166" fontId="5" fillId="2" borderId="11" xfId="0" applyNumberFormat="1" applyFont="1" applyFill="1" applyBorder="1" applyAlignment="1">
      <alignment horizontal="center" vertical="center"/>
    </xf>
    <xf numFmtId="165" fontId="5" fillId="2" borderId="35" xfId="0" applyNumberFormat="1" applyFont="1" applyFill="1" applyBorder="1" applyAlignment="1">
      <alignment horizontal="right" vertical="center"/>
    </xf>
    <xf numFmtId="166" fontId="5" fillId="2" borderId="35" xfId="0" applyNumberFormat="1" applyFont="1" applyFill="1" applyBorder="1" applyAlignment="1">
      <alignment horizontal="center" vertical="center"/>
    </xf>
    <xf numFmtId="165" fontId="5" fillId="3" borderId="11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right" vertical="center"/>
    </xf>
    <xf numFmtId="165" fontId="13" fillId="4" borderId="15" xfId="96" applyNumberFormat="1" applyFont="1" applyBorder="1" applyAlignment="1">
      <alignment horizontal="center" vertical="center"/>
    </xf>
    <xf numFmtId="165" fontId="11" fillId="4" borderId="15" xfId="96" applyNumberFormat="1" applyBorder="1" applyAlignment="1">
      <alignment horizontal="center" vertical="center"/>
    </xf>
    <xf numFmtId="165" fontId="11" fillId="4" borderId="30" xfId="96" applyNumberFormat="1" applyBorder="1" applyAlignment="1">
      <alignment horizontal="center" vertical="center"/>
    </xf>
    <xf numFmtId="165" fontId="5" fillId="2" borderId="24" xfId="0" applyNumberFormat="1" applyFont="1" applyFill="1" applyBorder="1" applyAlignment="1">
      <alignment horizontal="center" vertical="center"/>
    </xf>
    <xf numFmtId="165" fontId="5" fillId="2" borderId="25" xfId="0" applyNumberFormat="1" applyFont="1" applyFill="1" applyBorder="1" applyAlignment="1">
      <alignment horizontal="center" vertical="center"/>
    </xf>
    <xf numFmtId="165" fontId="5" fillId="2" borderId="26" xfId="0" applyNumberFormat="1" applyFont="1" applyFill="1" applyBorder="1" applyAlignment="1">
      <alignment horizontal="center" vertical="center"/>
    </xf>
  </cellXfs>
  <cellStyles count="98">
    <cellStyle name="Bad" xfId="96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Good" xfId="97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28</xdr:row>
      <xdr:rowOff>0</xdr:rowOff>
    </xdr:from>
    <xdr:to>
      <xdr:col>58</xdr:col>
      <xdr:colOff>76200</xdr:colOff>
      <xdr:row>28</xdr:row>
      <xdr:rowOff>209550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1825" y="5695950"/>
          <a:ext cx="762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BZ54"/>
  <sheetViews>
    <sheetView topLeftCell="AY1" zoomScale="85" zoomScaleNormal="85" zoomScalePageLayoutView="85" workbookViewId="0">
      <selection activeCell="BE3" sqref="BE3:BF26"/>
    </sheetView>
  </sheetViews>
  <sheetFormatPr defaultColWidth="8.7109375" defaultRowHeight="19.899999999999999" customHeight="1"/>
  <cols>
    <col min="1" max="1" width="6.28515625" style="1" customWidth="1"/>
    <col min="2" max="2" width="22.42578125" style="1" customWidth="1"/>
    <col min="3" max="3" width="12.7109375" style="1" customWidth="1"/>
    <col min="4" max="4" width="8.7109375" style="1"/>
    <col min="5" max="5" width="14.7109375" style="1" bestFit="1" customWidth="1"/>
    <col min="6" max="76" width="11.140625" style="1" customWidth="1"/>
    <col min="77" max="77" width="12.7109375" style="1" customWidth="1"/>
    <col min="78" max="78" width="11.42578125" style="1" customWidth="1"/>
    <col min="79" max="16384" width="8.7109375" style="1"/>
  </cols>
  <sheetData>
    <row r="1" spans="2:78" ht="19.899999999999999" customHeight="1" thickBot="1">
      <c r="D1" s="2"/>
      <c r="E1" s="150" t="s">
        <v>19</v>
      </c>
      <c r="F1" s="151"/>
      <c r="G1" s="151"/>
      <c r="H1" s="152"/>
      <c r="I1" s="147" t="s">
        <v>21</v>
      </c>
      <c r="J1" s="148"/>
      <c r="K1" s="148"/>
      <c r="L1" s="148"/>
      <c r="M1" s="149"/>
      <c r="N1" s="153">
        <v>0</v>
      </c>
      <c r="O1" s="154"/>
      <c r="P1" s="34"/>
      <c r="Q1" s="123"/>
      <c r="R1" s="123"/>
      <c r="S1" s="147" t="s">
        <v>21</v>
      </c>
      <c r="T1" s="148"/>
      <c r="U1" s="148"/>
      <c r="V1" s="148"/>
      <c r="W1" s="149"/>
      <c r="X1" s="153">
        <v>0.04</v>
      </c>
      <c r="Y1" s="154"/>
      <c r="Z1" s="34"/>
      <c r="AA1" s="123"/>
      <c r="AB1" s="123"/>
      <c r="AC1" s="147" t="s">
        <v>21</v>
      </c>
      <c r="AD1" s="148"/>
      <c r="AE1" s="148"/>
      <c r="AF1" s="148"/>
      <c r="AG1" s="149"/>
      <c r="AH1" s="153">
        <v>0.08</v>
      </c>
      <c r="AI1" s="154"/>
      <c r="AJ1" s="34"/>
      <c r="AK1" s="123"/>
      <c r="AL1" s="123"/>
      <c r="AM1" s="147" t="s">
        <v>21</v>
      </c>
      <c r="AN1" s="148"/>
      <c r="AO1" s="148"/>
      <c r="AP1" s="148"/>
      <c r="AQ1" s="149"/>
      <c r="AR1" s="153">
        <v>0.12</v>
      </c>
      <c r="AS1" s="154"/>
      <c r="AT1" s="34"/>
      <c r="AU1" s="123"/>
      <c r="AV1" s="123"/>
      <c r="AW1" s="147" t="s">
        <v>21</v>
      </c>
      <c r="AX1" s="148"/>
      <c r="AY1" s="148"/>
      <c r="AZ1" s="148"/>
      <c r="BA1" s="149"/>
      <c r="BB1" s="153">
        <v>0.16</v>
      </c>
      <c r="BC1" s="154"/>
      <c r="BD1" s="34"/>
      <c r="BE1" s="123"/>
      <c r="BF1" s="123"/>
      <c r="BG1" s="147" t="s">
        <v>21</v>
      </c>
      <c r="BH1" s="148"/>
      <c r="BI1" s="148"/>
      <c r="BJ1" s="148"/>
      <c r="BK1" s="149"/>
      <c r="BL1" s="153">
        <v>0.2</v>
      </c>
      <c r="BM1" s="154"/>
      <c r="BN1" s="34"/>
      <c r="BO1" s="123"/>
      <c r="BP1" s="123"/>
      <c r="BQ1" s="147" t="s">
        <v>21</v>
      </c>
      <c r="BR1" s="148"/>
      <c r="BS1" s="148"/>
      <c r="BT1" s="148"/>
      <c r="BU1" s="149"/>
      <c r="BV1" s="153">
        <v>0.24</v>
      </c>
      <c r="BW1" s="154"/>
      <c r="BX1" s="34"/>
    </row>
    <row r="2" spans="2:78" ht="19.899999999999999" customHeight="1">
      <c r="B2" s="4" t="s">
        <v>1</v>
      </c>
      <c r="C2" s="5">
        <v>1200</v>
      </c>
      <c r="D2" s="2"/>
      <c r="E2" s="25" t="s">
        <v>26</v>
      </c>
      <c r="F2" s="22" t="s">
        <v>34</v>
      </c>
      <c r="G2" s="61" t="s">
        <v>0</v>
      </c>
      <c r="H2" s="26" t="s">
        <v>35</v>
      </c>
      <c r="I2" s="25" t="s">
        <v>36</v>
      </c>
      <c r="J2" s="22" t="s">
        <v>23</v>
      </c>
      <c r="K2" s="22" t="s">
        <v>37</v>
      </c>
      <c r="L2" s="61" t="s">
        <v>18</v>
      </c>
      <c r="M2" s="22" t="s">
        <v>31</v>
      </c>
      <c r="N2" s="22" t="s">
        <v>32</v>
      </c>
      <c r="O2" s="22" t="s">
        <v>33</v>
      </c>
      <c r="P2" s="26" t="s">
        <v>20</v>
      </c>
      <c r="Q2" s="124" t="s">
        <v>56</v>
      </c>
      <c r="R2" s="124" t="s">
        <v>55</v>
      </c>
      <c r="S2" s="25" t="s">
        <v>9</v>
      </c>
      <c r="T2" s="22" t="s">
        <v>23</v>
      </c>
      <c r="U2" s="22" t="s">
        <v>37</v>
      </c>
      <c r="V2" s="61" t="s">
        <v>18</v>
      </c>
      <c r="W2" s="22" t="s">
        <v>31</v>
      </c>
      <c r="X2" s="22" t="s">
        <v>32</v>
      </c>
      <c r="Y2" s="22" t="s">
        <v>33</v>
      </c>
      <c r="Z2" s="26" t="s">
        <v>20</v>
      </c>
      <c r="AA2" s="124" t="s">
        <v>56</v>
      </c>
      <c r="AB2" s="124" t="s">
        <v>55</v>
      </c>
      <c r="AC2" s="25" t="s">
        <v>10</v>
      </c>
      <c r="AD2" s="22" t="s">
        <v>23</v>
      </c>
      <c r="AE2" s="22" t="s">
        <v>37</v>
      </c>
      <c r="AF2" s="61" t="s">
        <v>18</v>
      </c>
      <c r="AG2" s="22" t="s">
        <v>31</v>
      </c>
      <c r="AH2" s="22" t="s">
        <v>32</v>
      </c>
      <c r="AI2" s="22" t="s">
        <v>33</v>
      </c>
      <c r="AJ2" s="26" t="s">
        <v>20</v>
      </c>
      <c r="AK2" s="124" t="s">
        <v>56</v>
      </c>
      <c r="AL2" s="124" t="s">
        <v>55</v>
      </c>
      <c r="AM2" s="25" t="s">
        <v>11</v>
      </c>
      <c r="AN2" s="22" t="s">
        <v>23</v>
      </c>
      <c r="AO2" s="22" t="s">
        <v>37</v>
      </c>
      <c r="AP2" s="61" t="s">
        <v>18</v>
      </c>
      <c r="AQ2" s="22" t="s">
        <v>31</v>
      </c>
      <c r="AR2" s="22" t="s">
        <v>32</v>
      </c>
      <c r="AS2" s="22" t="s">
        <v>33</v>
      </c>
      <c r="AT2" s="26" t="s">
        <v>20</v>
      </c>
      <c r="AU2" s="124" t="s">
        <v>56</v>
      </c>
      <c r="AV2" s="124" t="s">
        <v>55</v>
      </c>
      <c r="AW2" s="25" t="s">
        <v>12</v>
      </c>
      <c r="AX2" s="22" t="s">
        <v>23</v>
      </c>
      <c r="AY2" s="22" t="s">
        <v>37</v>
      </c>
      <c r="AZ2" s="61" t="s">
        <v>18</v>
      </c>
      <c r="BA2" s="22" t="s">
        <v>31</v>
      </c>
      <c r="BB2" s="22" t="s">
        <v>32</v>
      </c>
      <c r="BC2" s="22" t="s">
        <v>33</v>
      </c>
      <c r="BD2" s="26" t="s">
        <v>20</v>
      </c>
      <c r="BE2" s="124" t="s">
        <v>56</v>
      </c>
      <c r="BF2" s="124" t="s">
        <v>55</v>
      </c>
      <c r="BG2" s="25" t="s">
        <v>13</v>
      </c>
      <c r="BH2" s="22" t="s">
        <v>23</v>
      </c>
      <c r="BI2" s="22" t="s">
        <v>37</v>
      </c>
      <c r="BJ2" s="61" t="s">
        <v>18</v>
      </c>
      <c r="BK2" s="22" t="s">
        <v>31</v>
      </c>
      <c r="BL2" s="22" t="s">
        <v>32</v>
      </c>
      <c r="BM2" s="22" t="s">
        <v>33</v>
      </c>
      <c r="BN2" s="26" t="s">
        <v>20</v>
      </c>
      <c r="BO2" s="124" t="s">
        <v>56</v>
      </c>
      <c r="BP2" s="124" t="s">
        <v>55</v>
      </c>
      <c r="BQ2" s="25" t="s">
        <v>14</v>
      </c>
      <c r="BR2" s="22" t="s">
        <v>23</v>
      </c>
      <c r="BS2" s="22" t="s">
        <v>37</v>
      </c>
      <c r="BT2" s="61" t="s">
        <v>18</v>
      </c>
      <c r="BU2" s="22" t="s">
        <v>31</v>
      </c>
      <c r="BV2" s="22" t="s">
        <v>32</v>
      </c>
      <c r="BW2" s="22" t="s">
        <v>33</v>
      </c>
      <c r="BX2" s="26" t="s">
        <v>20</v>
      </c>
      <c r="BY2" s="124" t="s">
        <v>56</v>
      </c>
      <c r="BZ2" s="124" t="s">
        <v>55</v>
      </c>
    </row>
    <row r="3" spans="2:78" ht="19.899999999999999" customHeight="1">
      <c r="B3" s="6" t="s">
        <v>24</v>
      </c>
      <c r="C3" s="7">
        <v>20.5</v>
      </c>
      <c r="D3" s="2"/>
      <c r="E3" s="42">
        <v>22</v>
      </c>
      <c r="F3" s="23">
        <f>0.02*E3-0.0054</f>
        <v>0.43459999999999999</v>
      </c>
      <c r="G3" s="23">
        <f t="shared" ref="G3:G26" si="0">F3/$C$14/$C$7</f>
        <v>3.1612818791472326</v>
      </c>
      <c r="H3" s="30">
        <f t="shared" ref="H3:H26" si="1">F3*$C$7/$C$5</f>
        <v>38869.15492957746</v>
      </c>
      <c r="I3" s="25">
        <v>0</v>
      </c>
      <c r="J3" s="22">
        <v>0</v>
      </c>
      <c r="K3" s="22">
        <v>0</v>
      </c>
      <c r="L3" s="22">
        <f t="shared" ref="L3:L26" si="2">K3/$C$14</f>
        <v>0</v>
      </c>
      <c r="M3" s="22">
        <f>4*PI()^2*$C$13*SQRT($C$11*$C$2)*($C$7*I3*K3)^2</f>
        <v>0</v>
      </c>
      <c r="N3" s="22">
        <f>4*PI()^2*N$1*SQRT($C$11*$C$2)*($C$7*I3*K3)^2</f>
        <v>0</v>
      </c>
      <c r="O3" s="22">
        <f>M3+N3</f>
        <v>0</v>
      </c>
      <c r="P3" s="38">
        <f>2*PI()^2*N$1*2*SQRT($C$2*$C$11)*J3*$C$7^2*K3^2/SQRT(2)</f>
        <v>0</v>
      </c>
      <c r="Q3" s="18">
        <f t="shared" ref="Q3:Q26" si="3">0.5926*0.5*$C$6*$F3^3*($C$7*I3*2+$C$7)*$C$8</f>
        <v>1.9354323193646394</v>
      </c>
      <c r="R3" s="71">
        <f t="shared" ref="R3:R26" si="4">N3/Q3</f>
        <v>0</v>
      </c>
      <c r="S3" s="25">
        <v>0</v>
      </c>
      <c r="T3" s="22">
        <v>0</v>
      </c>
      <c r="U3" s="22">
        <v>0</v>
      </c>
      <c r="V3" s="22">
        <f t="shared" ref="V3:V26" si="5">U3/$C$14</f>
        <v>0</v>
      </c>
      <c r="W3" s="22">
        <f>4*PI()^2*$C$13*SQRT($C$11*$C$2)*($C$7*S3*U3)^2</f>
        <v>0</v>
      </c>
      <c r="X3" s="22">
        <f>4*PI()^2*X$1*SQRT($C$11*$C$2)*($C$7*S3*U3)^2</f>
        <v>0</v>
      </c>
      <c r="Y3" s="22">
        <f>W3+X3</f>
        <v>0</v>
      </c>
      <c r="Z3" s="38">
        <f>2*PI()^2*X$1*2*SQRT($C$2*$C$11)*T3*$C$7^2*U3^2/SQRT(2)</f>
        <v>0</v>
      </c>
      <c r="AA3" s="18">
        <f t="shared" ref="AA3:AA26" si="6">0.5926*0.5*$C$6*$F3^3*($C$7*S3*2+$C$7)*$C$8</f>
        <v>1.9354323193646394</v>
      </c>
      <c r="AB3" s="71">
        <f t="shared" ref="AB3:AB26" si="7">X3/AA3</f>
        <v>0</v>
      </c>
      <c r="AC3" s="29">
        <v>0</v>
      </c>
      <c r="AD3" s="23">
        <v>0</v>
      </c>
      <c r="AE3" s="23">
        <v>0</v>
      </c>
      <c r="AF3" s="22">
        <f t="shared" ref="AF3:AF26" si="8">AE3/$C$14</f>
        <v>0</v>
      </c>
      <c r="AG3" s="22">
        <f>4*PI()^2*$C$13*SQRT($C$11*$C$2)*($C$7*AC3*AE3)^2</f>
        <v>0</v>
      </c>
      <c r="AH3" s="22">
        <f>4*PI()^2*AH$1*SQRT($C$11*$C$2)*($C$7*AC3*AE3)^2</f>
        <v>0</v>
      </c>
      <c r="AI3" s="22">
        <f>AG3+AH3</f>
        <v>0</v>
      </c>
      <c r="AJ3" s="38">
        <f>2*PI()^2*AH$1*2*SQRT($C$2*$C$11)*AD3*$C$7^2*AE3^2/SQRT(2)</f>
        <v>0</v>
      </c>
      <c r="AK3" s="18">
        <f t="shared" ref="AK3:AK26" si="9">0.5926*0.5*$C$6*$F3^3*($C$7*AC3*2+$C$7)*$C$8</f>
        <v>1.9354323193646394</v>
      </c>
      <c r="AL3" s="71">
        <f t="shared" ref="AL3:AL26" si="10">AH3/AK3</f>
        <v>0</v>
      </c>
      <c r="AM3" s="29">
        <v>0</v>
      </c>
      <c r="AN3" s="23">
        <v>0</v>
      </c>
      <c r="AO3" s="23">
        <v>0</v>
      </c>
      <c r="AP3" s="22">
        <f t="shared" ref="AP3:AP26" si="11">AO3/$C$14</f>
        <v>0</v>
      </c>
      <c r="AQ3" s="22">
        <f>4*PI()^2*$C$13*SQRT($C$11*$C$2)*($C$7*AM3*AO3)^2</f>
        <v>0</v>
      </c>
      <c r="AR3" s="22">
        <f>4*PI()^2*AR$1*SQRT($C$11*$C$2)*($C$7*AM3*AO3)^2</f>
        <v>0</v>
      </c>
      <c r="AS3" s="22">
        <f>AQ3+AR3</f>
        <v>0</v>
      </c>
      <c r="AT3" s="38">
        <f>2*PI()^2*AR$1*2*SQRT($C$2*$C$11)*AN3*$C$7^2*AO3^2/SQRT(2)</f>
        <v>0</v>
      </c>
      <c r="AU3" s="18">
        <f t="shared" ref="AU3:AU26" si="12">0.5926*0.5*$C$6*$F3^3*($C$7*AM3*2+$C$7)*$C$8</f>
        <v>1.9354323193646394</v>
      </c>
      <c r="AV3" s="71">
        <f t="shared" ref="AV3:AV26" si="13">AR3/AU3</f>
        <v>0</v>
      </c>
      <c r="AW3" s="29">
        <v>0</v>
      </c>
      <c r="AX3" s="23">
        <v>0</v>
      </c>
      <c r="AY3" s="23">
        <v>0</v>
      </c>
      <c r="AZ3" s="22">
        <f t="shared" ref="AZ3:AZ26" si="14">AY3/$C$14</f>
        <v>0</v>
      </c>
      <c r="BA3" s="22">
        <f>4*PI()^2*$C$13*SQRT($C$11*$C$2)*($C$7*AW3*AY3)^2</f>
        <v>0</v>
      </c>
      <c r="BB3" s="22">
        <f>4*PI()^2*BB$1*SQRT($C$11*$C$2)*($C$7*AW3*AY3)^2</f>
        <v>0</v>
      </c>
      <c r="BC3" s="22">
        <f>BA3+BB3</f>
        <v>0</v>
      </c>
      <c r="BD3" s="38">
        <f>2*PI()^2*BB$1*2*SQRT($C$2*$C$11)*AX3*$C$7^2*AY3^2/SQRT(2)</f>
        <v>0</v>
      </c>
      <c r="BE3" s="18">
        <f t="shared" ref="BE3:BE26" si="15">0.5926*0.5*$C$6*$F3^3*($C$7*AW3*2+$C$7)*$C$8</f>
        <v>1.9354323193646394</v>
      </c>
      <c r="BF3" s="71">
        <f t="shared" ref="BF3:BF26" si="16">BB3/BE3</f>
        <v>0</v>
      </c>
      <c r="BG3" s="25">
        <v>0</v>
      </c>
      <c r="BH3" s="23">
        <v>0</v>
      </c>
      <c r="BI3" s="23">
        <v>0</v>
      </c>
      <c r="BJ3" s="22">
        <f t="shared" ref="BJ3:BJ26" si="17">BI3/$C$14</f>
        <v>0</v>
      </c>
      <c r="BK3" s="22">
        <f>4*PI()^2*$C$13*SQRT($C$11*$C$2)*($C$7*BG3*BI3)^2</f>
        <v>0</v>
      </c>
      <c r="BL3" s="22">
        <f>4*PI()^2*BL$1*SQRT($C$11*$C$2)*($C$7*BG3*BI3)^2</f>
        <v>0</v>
      </c>
      <c r="BM3" s="22">
        <f>BK3+BL3</f>
        <v>0</v>
      </c>
      <c r="BN3" s="38">
        <f>2*PI()^2*BL$1*2*SQRT($C$2*$C$11)*BH3*$C$7^2*BI3^2/SQRT(2)</f>
        <v>0</v>
      </c>
      <c r="BO3" s="18">
        <f t="shared" ref="BO3:BO26" si="18">0.5926*0.5*$C$6*$F3^3*($C$7*BG3*2+$C$7)*$C$8</f>
        <v>1.9354323193646394</v>
      </c>
      <c r="BP3" s="71">
        <f t="shared" ref="BP3:BP26" si="19">BL3/BO3</f>
        <v>0</v>
      </c>
      <c r="BQ3" s="29">
        <v>0</v>
      </c>
      <c r="BR3" s="23">
        <v>0</v>
      </c>
      <c r="BS3" s="23">
        <v>0</v>
      </c>
      <c r="BT3" s="22">
        <f t="shared" ref="BT3:BT26" si="20">BS3/$C$14</f>
        <v>0</v>
      </c>
      <c r="BU3" s="22">
        <f>4*PI()^2*$C$13*SQRT($C$11*$C$2)*($C$7*BQ3*BS3)^2</f>
        <v>0</v>
      </c>
      <c r="BV3" s="22">
        <f>4*PI()^2*BV$1*SQRT($C$11*$C$2)*($C$7*BQ3*BS3)^2</f>
        <v>0</v>
      </c>
      <c r="BW3" s="22">
        <f>BU3+BV3</f>
        <v>0</v>
      </c>
      <c r="BX3" s="38">
        <f>2*PI()^2*BV$1*2*SQRT($C$2*$C$11)*BR3*$C$7^2*BS3^2/SQRT(2)</f>
        <v>0</v>
      </c>
      <c r="BY3" s="18">
        <f t="shared" ref="BY3:BY25" si="21">0.5926*0.5*$C$6*$F3^3*($C$7*BQ3*2+$C$7)*$C$8</f>
        <v>1.9354323193646394</v>
      </c>
      <c r="BZ3" s="71">
        <f t="shared" ref="BZ3:BZ25" si="22">BV3/BY3</f>
        <v>0</v>
      </c>
    </row>
    <row r="4" spans="2:78" ht="19.899999999999999" customHeight="1">
      <c r="B4" s="10" t="s">
        <v>2</v>
      </c>
      <c r="C4" s="40">
        <f>1.003887*10^-3</f>
        <v>1.003887E-3</v>
      </c>
      <c r="D4" s="2"/>
      <c r="E4" s="42">
        <v>24</v>
      </c>
      <c r="F4" s="23">
        <f t="shared" ref="F4:F26" si="23">0.02*E4-0.0054</f>
        <v>0.47459999999999997</v>
      </c>
      <c r="G4" s="23">
        <f t="shared" si="0"/>
        <v>3.4522420152859556</v>
      </c>
      <c r="H4" s="30">
        <f t="shared" si="1"/>
        <v>42446.619718309856</v>
      </c>
      <c r="I4" s="87">
        <v>0</v>
      </c>
      <c r="J4" s="88">
        <v>0</v>
      </c>
      <c r="K4" s="89">
        <v>0</v>
      </c>
      <c r="L4" s="22">
        <f t="shared" si="2"/>
        <v>0</v>
      </c>
      <c r="M4" s="22">
        <f t="shared" ref="M4:M26" si="24">4*PI()^2*$C$13*SQRT($C$11*$C$2)*($C$7*I4*K4)^2</f>
        <v>0</v>
      </c>
      <c r="N4" s="22">
        <f t="shared" ref="N4:N26" si="25">4*PI()^2*N$1*SQRT($C$11*$C$2)*($C$7*I4*K4)^2</f>
        <v>0</v>
      </c>
      <c r="O4" s="22">
        <f t="shared" ref="O4:O26" si="26">M4+N4</f>
        <v>0</v>
      </c>
      <c r="P4" s="38">
        <f t="shared" ref="P4:P26" si="27">2*PI()^2*N$1*2*SQRT($C$2*$C$11)*J4*$C$7^2*K4^2/SQRT(2)</f>
        <v>0</v>
      </c>
      <c r="Q4" s="18">
        <f t="shared" si="3"/>
        <v>2.5205308924070855</v>
      </c>
      <c r="R4" s="71">
        <f t="shared" si="4"/>
        <v>0</v>
      </c>
      <c r="S4" s="87">
        <v>0</v>
      </c>
      <c r="T4" s="88">
        <v>0</v>
      </c>
      <c r="U4" s="89">
        <v>0</v>
      </c>
      <c r="V4" s="22">
        <f t="shared" si="5"/>
        <v>0</v>
      </c>
      <c r="W4" s="22">
        <f t="shared" ref="W4:W26" si="28">4*PI()^2*$C$13*SQRT($C$11*$C$2)*($C$7*S4*U4)^2</f>
        <v>0</v>
      </c>
      <c r="X4" s="22">
        <f t="shared" ref="X4:X26" si="29">4*PI()^2*X$1*SQRT($C$11*$C$2)*($C$7*S4*U4)^2</f>
        <v>0</v>
      </c>
      <c r="Y4" s="22">
        <f t="shared" ref="Y4:Y26" si="30">W4+X4</f>
        <v>0</v>
      </c>
      <c r="Z4" s="38">
        <f t="shared" ref="Z4:Z26" si="31">2*PI()^2*X$1*2*SQRT($C$2*$C$11)*T4*$C$7^2*U4^2/SQRT(2)</f>
        <v>0</v>
      </c>
      <c r="AA4" s="18">
        <f t="shared" si="6"/>
        <v>2.5205308924070855</v>
      </c>
      <c r="AB4" s="71">
        <f t="shared" si="7"/>
        <v>0</v>
      </c>
      <c r="AC4" s="90">
        <v>0</v>
      </c>
      <c r="AD4" s="91">
        <v>0</v>
      </c>
      <c r="AE4" s="92">
        <v>0</v>
      </c>
      <c r="AF4" s="22">
        <f t="shared" si="8"/>
        <v>0</v>
      </c>
      <c r="AG4" s="22">
        <f t="shared" ref="AG4:AG26" si="32">4*PI()^2*$C$13*SQRT($C$11*$C$2)*($C$7*AC4*AE4)^2</f>
        <v>0</v>
      </c>
      <c r="AH4" s="22">
        <f t="shared" ref="AH4:AH26" si="33">4*PI()^2*AH$1*SQRT($C$11*$C$2)*($C$7*AC4*AE4)^2</f>
        <v>0</v>
      </c>
      <c r="AI4" s="22">
        <f t="shared" ref="AI4:AI26" si="34">AG4+AH4</f>
        <v>0</v>
      </c>
      <c r="AJ4" s="38">
        <f t="shared" ref="AJ4:AJ26" si="35">2*PI()^2*AH$1*2*SQRT($C$2*$C$11)*AD4*$C$7^2*AE4^2/SQRT(2)</f>
        <v>0</v>
      </c>
      <c r="AK4" s="18">
        <f t="shared" si="9"/>
        <v>2.5205308924070855</v>
      </c>
      <c r="AL4" s="71">
        <f t="shared" si="10"/>
        <v>0</v>
      </c>
      <c r="AM4" s="90">
        <v>0</v>
      </c>
      <c r="AN4" s="91">
        <v>0</v>
      </c>
      <c r="AO4" s="92">
        <v>0</v>
      </c>
      <c r="AP4" s="22">
        <f t="shared" si="11"/>
        <v>0</v>
      </c>
      <c r="AQ4" s="22">
        <f t="shared" ref="AQ4:AQ26" si="36">4*PI()^2*$C$13*SQRT($C$11*$C$2)*($C$7*AM4*AO4)^2</f>
        <v>0</v>
      </c>
      <c r="AR4" s="22">
        <f t="shared" ref="AR4:AR26" si="37">4*PI()^2*AR$1*SQRT($C$11*$C$2)*($C$7*AM4*AO4)^2</f>
        <v>0</v>
      </c>
      <c r="AS4" s="22">
        <f t="shared" ref="AS4:AS26" si="38">AQ4+AR4</f>
        <v>0</v>
      </c>
      <c r="AT4" s="38">
        <f t="shared" ref="AT4:AT26" si="39">2*PI()^2*AR$1*2*SQRT($C$2*$C$11)*AN4*$C$7^2*AO4^2/SQRT(2)</f>
        <v>0</v>
      </c>
      <c r="AU4" s="18">
        <f t="shared" si="12"/>
        <v>2.5205308924070855</v>
      </c>
      <c r="AV4" s="71">
        <f t="shared" si="13"/>
        <v>0</v>
      </c>
      <c r="AW4" s="90">
        <v>0</v>
      </c>
      <c r="AX4" s="91">
        <v>0</v>
      </c>
      <c r="AY4" s="92">
        <v>0</v>
      </c>
      <c r="AZ4" s="22">
        <f t="shared" si="14"/>
        <v>0</v>
      </c>
      <c r="BA4" s="22">
        <f t="shared" ref="BA4:BA26" si="40">4*PI()^2*$C$13*SQRT($C$11*$C$2)*($C$7*AW4*AY4)^2</f>
        <v>0</v>
      </c>
      <c r="BB4" s="22">
        <f t="shared" ref="BB4:BB26" si="41">4*PI()^2*BB$1*SQRT($C$11*$C$2)*($C$7*AW4*AY4)^2</f>
        <v>0</v>
      </c>
      <c r="BC4" s="22">
        <f t="shared" ref="BC4:BC26" si="42">BA4+BB4</f>
        <v>0</v>
      </c>
      <c r="BD4" s="38">
        <f t="shared" ref="BD4:BD26" si="43">2*PI()^2*BB$1*2*SQRT($C$2*$C$11)*AX4*$C$7^2*AY4^2/SQRT(2)</f>
        <v>0</v>
      </c>
      <c r="BE4" s="18">
        <f t="shared" si="15"/>
        <v>2.5205308924070855</v>
      </c>
      <c r="BF4" s="71">
        <f t="shared" si="16"/>
        <v>0</v>
      </c>
      <c r="BG4" s="90">
        <v>0</v>
      </c>
      <c r="BH4" s="91">
        <v>0</v>
      </c>
      <c r="BI4" s="92">
        <v>0</v>
      </c>
      <c r="BJ4" s="22">
        <f t="shared" si="17"/>
        <v>0</v>
      </c>
      <c r="BK4" s="22">
        <f t="shared" ref="BK4:BK26" si="44">4*PI()^2*$C$13*SQRT($C$11*$C$2)*($C$7*BG4*BI4)^2</f>
        <v>0</v>
      </c>
      <c r="BL4" s="22">
        <f t="shared" ref="BL4:BL26" si="45">4*PI()^2*BL$1*SQRT($C$11*$C$2)*($C$7*BG4*BI4)^2</f>
        <v>0</v>
      </c>
      <c r="BM4" s="22">
        <f t="shared" ref="BM4:BM26" si="46">BK4+BL4</f>
        <v>0</v>
      </c>
      <c r="BN4" s="38">
        <f t="shared" ref="BN4:BN26" si="47">2*PI()^2*BL$1*2*SQRT($C$2*$C$11)*BH4*$C$7^2*BI4^2/SQRT(2)</f>
        <v>0</v>
      </c>
      <c r="BO4" s="18">
        <f t="shared" si="18"/>
        <v>2.5205308924070855</v>
      </c>
      <c r="BP4" s="71">
        <f t="shared" si="19"/>
        <v>0</v>
      </c>
      <c r="BQ4" s="90">
        <v>0</v>
      </c>
      <c r="BR4" s="91">
        <v>0</v>
      </c>
      <c r="BS4" s="92">
        <v>0</v>
      </c>
      <c r="BT4" s="22">
        <f t="shared" si="20"/>
        <v>0</v>
      </c>
      <c r="BU4" s="22">
        <f t="shared" ref="BU4:BU26" si="48">4*PI()^2*$C$13*SQRT($C$11*$C$2)*($C$7*BQ4*BS4)^2</f>
        <v>0</v>
      </c>
      <c r="BV4" s="22">
        <f t="shared" ref="BV4:BV26" si="49">4*PI()^2*BV$1*SQRT($C$11*$C$2)*($C$7*BQ4*BS4)^2</f>
        <v>0</v>
      </c>
      <c r="BW4" s="22">
        <f t="shared" ref="BW4:BW26" si="50">BU4+BV4</f>
        <v>0</v>
      </c>
      <c r="BX4" s="38">
        <f t="shared" ref="BX4:BX26" si="51">2*PI()^2*BV$1*2*SQRT($C$2*$C$11)*BR4*$C$7^2*BS4^2/SQRT(2)</f>
        <v>0</v>
      </c>
      <c r="BY4" s="18">
        <f t="shared" si="21"/>
        <v>2.5205308924070855</v>
      </c>
      <c r="BZ4" s="71">
        <f t="shared" si="22"/>
        <v>0</v>
      </c>
    </row>
    <row r="5" spans="2:78" ht="19.899999999999999" customHeight="1">
      <c r="B5" s="6" t="s">
        <v>3</v>
      </c>
      <c r="C5" s="41">
        <f>9.94*10^-7</f>
        <v>9.9399999999999993E-7</v>
      </c>
      <c r="D5" s="2"/>
      <c r="E5" s="42">
        <v>26</v>
      </c>
      <c r="F5" s="23">
        <f t="shared" si="23"/>
        <v>0.51460000000000006</v>
      </c>
      <c r="G5" s="23">
        <f t="shared" si="0"/>
        <v>3.7432021514246805</v>
      </c>
      <c r="H5" s="30">
        <f t="shared" si="1"/>
        <v>46024.084507042258</v>
      </c>
      <c r="I5" s="87">
        <v>0</v>
      </c>
      <c r="J5" s="88">
        <v>0</v>
      </c>
      <c r="K5" s="89">
        <v>0</v>
      </c>
      <c r="L5" s="22">
        <f t="shared" si="2"/>
        <v>0</v>
      </c>
      <c r="M5" s="22">
        <f t="shared" si="24"/>
        <v>0</v>
      </c>
      <c r="N5" s="22">
        <f t="shared" si="25"/>
        <v>0</v>
      </c>
      <c r="O5" s="22">
        <f t="shared" si="26"/>
        <v>0</v>
      </c>
      <c r="P5" s="38">
        <f t="shared" si="27"/>
        <v>0</v>
      </c>
      <c r="Q5" s="18">
        <f t="shared" si="3"/>
        <v>3.2130550659246251</v>
      </c>
      <c r="R5" s="71">
        <f t="shared" si="4"/>
        <v>0</v>
      </c>
      <c r="S5" s="70">
        <v>0</v>
      </c>
      <c r="T5" s="18">
        <v>0</v>
      </c>
      <c r="U5" s="71">
        <v>0</v>
      </c>
      <c r="V5" s="22">
        <f t="shared" si="5"/>
        <v>0</v>
      </c>
      <c r="W5" s="22">
        <f t="shared" si="28"/>
        <v>0</v>
      </c>
      <c r="X5" s="22">
        <f t="shared" si="29"/>
        <v>0</v>
      </c>
      <c r="Y5" s="22">
        <f t="shared" si="30"/>
        <v>0</v>
      </c>
      <c r="Z5" s="38">
        <f t="shared" si="31"/>
        <v>0</v>
      </c>
      <c r="AA5" s="18">
        <f t="shared" si="6"/>
        <v>3.2130550659246251</v>
      </c>
      <c r="AB5" s="71">
        <f t="shared" si="7"/>
        <v>0</v>
      </c>
      <c r="AC5" s="70">
        <v>0</v>
      </c>
      <c r="AD5" s="18">
        <v>0</v>
      </c>
      <c r="AE5" s="71">
        <v>0</v>
      </c>
      <c r="AF5" s="22">
        <f t="shared" si="8"/>
        <v>0</v>
      </c>
      <c r="AG5" s="22">
        <f t="shared" si="32"/>
        <v>0</v>
      </c>
      <c r="AH5" s="22">
        <f t="shared" si="33"/>
        <v>0</v>
      </c>
      <c r="AI5" s="22">
        <f t="shared" si="34"/>
        <v>0</v>
      </c>
      <c r="AJ5" s="38">
        <f t="shared" si="35"/>
        <v>0</v>
      </c>
      <c r="AK5" s="18">
        <f t="shared" si="9"/>
        <v>3.2130550659246251</v>
      </c>
      <c r="AL5" s="71">
        <f t="shared" si="10"/>
        <v>0</v>
      </c>
      <c r="AM5" s="62">
        <v>0</v>
      </c>
      <c r="AN5" s="8">
        <v>0</v>
      </c>
      <c r="AO5" s="63">
        <v>0</v>
      </c>
      <c r="AP5" s="22">
        <f t="shared" si="11"/>
        <v>0</v>
      </c>
      <c r="AQ5" s="22">
        <f t="shared" si="36"/>
        <v>0</v>
      </c>
      <c r="AR5" s="22">
        <f t="shared" si="37"/>
        <v>0</v>
      </c>
      <c r="AS5" s="22">
        <f t="shared" si="38"/>
        <v>0</v>
      </c>
      <c r="AT5" s="38">
        <f t="shared" si="39"/>
        <v>0</v>
      </c>
      <c r="AU5" s="18">
        <f t="shared" si="12"/>
        <v>3.2130550659246251</v>
      </c>
      <c r="AV5" s="71">
        <f t="shared" si="13"/>
        <v>0</v>
      </c>
      <c r="AW5" s="62">
        <v>0</v>
      </c>
      <c r="AX5" s="8">
        <v>0</v>
      </c>
      <c r="AY5" s="63">
        <v>0</v>
      </c>
      <c r="AZ5" s="22">
        <f t="shared" si="14"/>
        <v>0</v>
      </c>
      <c r="BA5" s="22">
        <f t="shared" si="40"/>
        <v>0</v>
      </c>
      <c r="BB5" s="22">
        <f t="shared" si="41"/>
        <v>0</v>
      </c>
      <c r="BC5" s="22">
        <f t="shared" si="42"/>
        <v>0</v>
      </c>
      <c r="BD5" s="38">
        <f t="shared" si="43"/>
        <v>0</v>
      </c>
      <c r="BE5" s="18">
        <f t="shared" si="15"/>
        <v>3.2130550659246251</v>
      </c>
      <c r="BF5" s="71">
        <f t="shared" si="16"/>
        <v>0</v>
      </c>
      <c r="BG5" s="62">
        <v>0</v>
      </c>
      <c r="BH5" s="8">
        <v>0</v>
      </c>
      <c r="BI5" s="63">
        <v>0</v>
      </c>
      <c r="BJ5" s="22">
        <f t="shared" si="17"/>
        <v>0</v>
      </c>
      <c r="BK5" s="22">
        <f t="shared" si="44"/>
        <v>0</v>
      </c>
      <c r="BL5" s="22">
        <f t="shared" si="45"/>
        <v>0</v>
      </c>
      <c r="BM5" s="22">
        <f t="shared" si="46"/>
        <v>0</v>
      </c>
      <c r="BN5" s="38">
        <f t="shared" si="47"/>
        <v>0</v>
      </c>
      <c r="BO5" s="18">
        <f t="shared" si="18"/>
        <v>3.2130550659246251</v>
      </c>
      <c r="BP5" s="71">
        <f t="shared" si="19"/>
        <v>0</v>
      </c>
      <c r="BQ5" s="62">
        <v>0</v>
      </c>
      <c r="BR5" s="8">
        <v>0</v>
      </c>
      <c r="BS5" s="63">
        <v>0</v>
      </c>
      <c r="BT5" s="22">
        <f t="shared" si="20"/>
        <v>0</v>
      </c>
      <c r="BU5" s="22">
        <f t="shared" si="48"/>
        <v>0</v>
      </c>
      <c r="BV5" s="22">
        <f t="shared" si="49"/>
        <v>0</v>
      </c>
      <c r="BW5" s="22">
        <f t="shared" si="50"/>
        <v>0</v>
      </c>
      <c r="BX5" s="38">
        <f t="shared" si="51"/>
        <v>0</v>
      </c>
      <c r="BY5" s="18">
        <f t="shared" si="21"/>
        <v>3.2130550659246251</v>
      </c>
      <c r="BZ5" s="71">
        <f t="shared" si="22"/>
        <v>0</v>
      </c>
    </row>
    <row r="6" spans="2:78" ht="19.899999999999999" customHeight="1">
      <c r="B6" s="10" t="s">
        <v>4</v>
      </c>
      <c r="C6" s="11">
        <v>999.72964999999999</v>
      </c>
      <c r="D6" s="2"/>
      <c r="E6" s="42">
        <v>28</v>
      </c>
      <c r="F6" s="23">
        <f t="shared" si="23"/>
        <v>0.55460000000000009</v>
      </c>
      <c r="G6" s="23">
        <f t="shared" si="0"/>
        <v>4.0341622875634036</v>
      </c>
      <c r="H6" s="30">
        <f t="shared" si="1"/>
        <v>49601.549295774654</v>
      </c>
      <c r="I6" s="70">
        <v>0.63619999999999999</v>
      </c>
      <c r="J6" s="18">
        <v>1.6E-2</v>
      </c>
      <c r="K6" s="71">
        <v>1.448</v>
      </c>
      <c r="L6" s="22">
        <f t="shared" si="2"/>
        <v>0.93636209091891753</v>
      </c>
      <c r="M6" s="22">
        <f t="shared" si="24"/>
        <v>0.49516074558735307</v>
      </c>
      <c r="N6" s="22">
        <f>4*PI()^2*N$1*SQRT($C$11*$C$2)*($C$7*I6*K6)^2</f>
        <v>0</v>
      </c>
      <c r="O6" s="22">
        <f t="shared" si="26"/>
        <v>0.49516074558735307</v>
      </c>
      <c r="P6" s="38">
        <f t="shared" si="27"/>
        <v>0</v>
      </c>
      <c r="Q6" s="18">
        <f t="shared" si="3"/>
        <v>9.1397264868516181</v>
      </c>
      <c r="R6" s="71">
        <f t="shared" si="4"/>
        <v>0</v>
      </c>
      <c r="S6" s="70">
        <v>0.52139999999999997</v>
      </c>
      <c r="T6" s="18">
        <v>2.1999999999999999E-2</v>
      </c>
      <c r="U6" s="71">
        <v>1.429</v>
      </c>
      <c r="V6" s="22">
        <f t="shared" si="5"/>
        <v>0.92407557177011967</v>
      </c>
      <c r="W6" s="22">
        <f t="shared" si="28"/>
        <v>0.32391291627942059</v>
      </c>
      <c r="X6" s="22">
        <f t="shared" si="29"/>
        <v>0.64782583255884119</v>
      </c>
      <c r="Y6" s="22">
        <f t="shared" si="30"/>
        <v>0.97173874883826183</v>
      </c>
      <c r="Z6" s="38">
        <f t="shared" si="31"/>
        <v>3.7070111403263335E-2</v>
      </c>
      <c r="AA6" s="18">
        <f t="shared" si="6"/>
        <v>8.216261779326036</v>
      </c>
      <c r="AB6" s="71">
        <f t="shared" si="7"/>
        <v>7.8846785796055918E-2</v>
      </c>
      <c r="AC6" s="70">
        <v>0.42620000000000002</v>
      </c>
      <c r="AD6" s="18">
        <v>1.9E-2</v>
      </c>
      <c r="AE6" s="71">
        <v>1.4039999999999999</v>
      </c>
      <c r="AF6" s="22">
        <f t="shared" si="8"/>
        <v>0.90790909920591167</v>
      </c>
      <c r="AG6" s="22">
        <f t="shared" si="32"/>
        <v>0.20892136818476573</v>
      </c>
      <c r="AH6" s="22">
        <f t="shared" si="33"/>
        <v>0.83568547273906291</v>
      </c>
      <c r="AI6" s="22">
        <f t="shared" si="34"/>
        <v>1.0446068409238287</v>
      </c>
      <c r="AJ6" s="38">
        <f t="shared" si="35"/>
        <v>6.1809405290544982E-2</v>
      </c>
      <c r="AK6" s="18">
        <f t="shared" si="9"/>
        <v>7.4504617779633602</v>
      </c>
      <c r="AL6" s="71">
        <f t="shared" si="10"/>
        <v>0.11216559424689831</v>
      </c>
      <c r="AM6" s="70">
        <v>0.35680000000000001</v>
      </c>
      <c r="AN6" s="18">
        <v>1.6E-2</v>
      </c>
      <c r="AO6" s="71">
        <v>1.3720000000000001</v>
      </c>
      <c r="AP6" s="22">
        <f t="shared" si="11"/>
        <v>0.88721601432372577</v>
      </c>
      <c r="AQ6" s="22">
        <f t="shared" si="36"/>
        <v>0.13982333905206229</v>
      </c>
      <c r="AR6" s="22">
        <f t="shared" si="37"/>
        <v>0.83894003431237374</v>
      </c>
      <c r="AS6" s="22">
        <f t="shared" si="38"/>
        <v>0.97876337336443608</v>
      </c>
      <c r="AT6" s="38">
        <f t="shared" si="39"/>
        <v>7.455662029087079E-2</v>
      </c>
      <c r="AU6" s="18">
        <f t="shared" si="12"/>
        <v>6.8922000122640963</v>
      </c>
      <c r="AV6" s="71">
        <f t="shared" si="13"/>
        <v>0.12172311204253355</v>
      </c>
      <c r="AW6" s="70">
        <v>0.27589999999999998</v>
      </c>
      <c r="AX6" s="18">
        <v>1.4E-2</v>
      </c>
      <c r="AY6" s="71">
        <v>1.321</v>
      </c>
      <c r="AZ6" s="22">
        <v>0</v>
      </c>
      <c r="BA6" s="22">
        <v>0</v>
      </c>
      <c r="BB6" s="22">
        <v>0</v>
      </c>
      <c r="BC6" s="22">
        <v>0</v>
      </c>
      <c r="BD6" s="38">
        <v>0</v>
      </c>
      <c r="BE6" s="18">
        <f t="shared" si="15"/>
        <v>6.2414308934590483</v>
      </c>
      <c r="BF6" s="71">
        <f t="shared" si="16"/>
        <v>0</v>
      </c>
      <c r="BG6" s="70">
        <v>0.23899999999999999</v>
      </c>
      <c r="BH6" s="18">
        <v>1.6E-2</v>
      </c>
      <c r="BI6" s="71">
        <v>1.3169999999999999</v>
      </c>
      <c r="BJ6" s="22">
        <f t="shared" si="17"/>
        <v>0.8516497746824685</v>
      </c>
      <c r="BK6" s="22">
        <f t="shared" si="44"/>
        <v>5.78081547427272E-2</v>
      </c>
      <c r="BL6" s="22">
        <f t="shared" si="45"/>
        <v>0.57808154742727191</v>
      </c>
      <c r="BM6" s="22">
        <f t="shared" si="46"/>
        <v>0.63588970216999907</v>
      </c>
      <c r="BN6" s="38">
        <f t="shared" si="47"/>
        <v>0.11449810255832689</v>
      </c>
      <c r="BO6" s="18">
        <f t="shared" si="18"/>
        <v>5.9446029517543977</v>
      </c>
      <c r="BP6" s="71">
        <f t="shared" si="19"/>
        <v>9.7244770108097109E-2</v>
      </c>
      <c r="BQ6" s="62">
        <v>0.2117</v>
      </c>
      <c r="BR6" s="8">
        <v>1.2999999999999999E-2</v>
      </c>
      <c r="BS6" s="63">
        <v>1.3129999999999999</v>
      </c>
      <c r="BT6" s="22">
        <f t="shared" si="20"/>
        <v>0.84906313907219522</v>
      </c>
      <c r="BU6" s="22">
        <f t="shared" si="48"/>
        <v>4.5080935852801568E-2</v>
      </c>
      <c r="BV6" s="22">
        <f t="shared" si="49"/>
        <v>0.54097123023361882</v>
      </c>
      <c r="BW6" s="22">
        <f t="shared" si="50"/>
        <v>0.58605216608642041</v>
      </c>
      <c r="BX6" s="38">
        <f t="shared" si="51"/>
        <v>0.11095855890993937</v>
      </c>
      <c r="BY6" s="18">
        <f t="shared" si="21"/>
        <v>5.724998539598924</v>
      </c>
      <c r="BZ6" s="71">
        <f t="shared" si="22"/>
        <v>9.4492815411533301E-2</v>
      </c>
    </row>
    <row r="7" spans="2:78" ht="19.899999999999999" customHeight="1">
      <c r="B7" s="10" t="s">
        <v>5</v>
      </c>
      <c r="C7" s="11">
        <f>3.5*0.0254</f>
        <v>8.8899999999999993E-2</v>
      </c>
      <c r="D7" s="2"/>
      <c r="E7" s="42">
        <v>30</v>
      </c>
      <c r="F7" s="23">
        <f t="shared" si="23"/>
        <v>0.59460000000000002</v>
      </c>
      <c r="G7" s="23">
        <f t="shared" si="0"/>
        <v>4.3251224237021271</v>
      </c>
      <c r="H7" s="30">
        <f t="shared" si="1"/>
        <v>53179.014084507042</v>
      </c>
      <c r="I7" s="70">
        <v>0.79990000000000006</v>
      </c>
      <c r="J7" s="18">
        <v>1.6E-2</v>
      </c>
      <c r="K7" s="71">
        <v>1.492</v>
      </c>
      <c r="L7" s="22">
        <f t="shared" si="2"/>
        <v>0.96481508263192328</v>
      </c>
      <c r="M7" s="22">
        <f t="shared" si="24"/>
        <v>0.83105696722936007</v>
      </c>
      <c r="N7" s="22">
        <f t="shared" si="25"/>
        <v>0</v>
      </c>
      <c r="O7" s="22">
        <f t="shared" si="26"/>
        <v>0.83105696722936007</v>
      </c>
      <c r="P7" s="38">
        <f t="shared" si="27"/>
        <v>0</v>
      </c>
      <c r="Q7" s="18">
        <f t="shared" si="3"/>
        <v>12.886158742163834</v>
      </c>
      <c r="R7" s="71">
        <f t="shared" si="4"/>
        <v>0</v>
      </c>
      <c r="S7" s="70">
        <v>0.65349999999999997</v>
      </c>
      <c r="T7" s="18">
        <v>2.1000000000000001E-2</v>
      </c>
      <c r="U7" s="71">
        <v>1.45</v>
      </c>
      <c r="V7" s="22">
        <f t="shared" si="5"/>
        <v>0.93765540872405417</v>
      </c>
      <c r="W7" s="22">
        <f t="shared" si="28"/>
        <v>0.52390065719893697</v>
      </c>
      <c r="X7" s="22">
        <f t="shared" si="29"/>
        <v>1.0478013143978739</v>
      </c>
      <c r="Y7" s="22">
        <f t="shared" si="30"/>
        <v>1.571701971596811</v>
      </c>
      <c r="Z7" s="38">
        <f t="shared" si="31"/>
        <v>3.6432758244694316E-2</v>
      </c>
      <c r="AA7" s="18">
        <f t="shared" si="6"/>
        <v>11.434867381403173</v>
      </c>
      <c r="AB7" s="71">
        <f t="shared" si="7"/>
        <v>9.1632135244693866E-2</v>
      </c>
      <c r="AC7" s="70">
        <v>0.50180000000000002</v>
      </c>
      <c r="AD7" s="18">
        <v>2.5999999999999999E-2</v>
      </c>
      <c r="AE7" s="71">
        <v>1.448</v>
      </c>
      <c r="AF7" s="22">
        <f t="shared" si="8"/>
        <v>0.93636209091891753</v>
      </c>
      <c r="AG7" s="22">
        <f t="shared" si="32"/>
        <v>0.30804927614090111</v>
      </c>
      <c r="AH7" s="22">
        <f t="shared" si="33"/>
        <v>1.2321971045636044</v>
      </c>
      <c r="AI7" s="22">
        <f t="shared" si="34"/>
        <v>1.5402463807045055</v>
      </c>
      <c r="AJ7" s="38">
        <f t="shared" si="35"/>
        <v>8.9965753174102117E-2</v>
      </c>
      <c r="AK7" s="18">
        <f t="shared" si="9"/>
        <v>9.9310361011614194</v>
      </c>
      <c r="AL7" s="71">
        <f t="shared" si="10"/>
        <v>0.12407538267024333</v>
      </c>
      <c r="AM7" s="70">
        <v>0.27700000000000002</v>
      </c>
      <c r="AN7" s="18">
        <v>2.1000000000000001E-2</v>
      </c>
      <c r="AO7" s="71">
        <v>1.4179999999999999</v>
      </c>
      <c r="AP7" s="22">
        <f t="shared" si="11"/>
        <v>0.91696232384186815</v>
      </c>
      <c r="AQ7" s="22">
        <f t="shared" si="36"/>
        <v>9.0018910997331142E-2</v>
      </c>
      <c r="AR7" s="22">
        <f t="shared" si="37"/>
        <v>0.54011346598398691</v>
      </c>
      <c r="AS7" s="22">
        <f t="shared" si="38"/>
        <v>0.63013237698131808</v>
      </c>
      <c r="AT7" s="38">
        <f t="shared" si="39"/>
        <v>0.10452730757023268</v>
      </c>
      <c r="AU7" s="18">
        <f t="shared" si="12"/>
        <v>7.7025504597748276</v>
      </c>
      <c r="AV7" s="71">
        <f t="shared" si="13"/>
        <v>7.0121379769549255E-2</v>
      </c>
      <c r="AW7" s="70">
        <v>0.20300000000000001</v>
      </c>
      <c r="AX7" s="18">
        <v>0.02</v>
      </c>
      <c r="AY7" s="71">
        <v>1.387</v>
      </c>
      <c r="AZ7" s="22">
        <f t="shared" ref="AZ7" si="52">AY7/$C$14</f>
        <v>0.89691589786225046</v>
      </c>
      <c r="BA7" s="22">
        <f t="shared" ref="BA7" si="53">4*PI()^2*$C$13*SQRT($C$11*$C$2)*($C$7*AW7*AY7)^2</f>
        <v>4.6255859258502167E-2</v>
      </c>
      <c r="BB7" s="22">
        <f t="shared" ref="BB7" si="54">4*PI()^2*BB$1*SQRT($C$11*$C$2)*($C$7*AW7*AY7)^2</f>
        <v>0.37004687406801734</v>
      </c>
      <c r="BC7" s="22">
        <f t="shared" ref="BC7" si="55">BA7+BB7</f>
        <v>0.41630273332651951</v>
      </c>
      <c r="BD7" s="38">
        <f t="shared" ref="BD7" si="56">2*PI()^2*BB$1*2*SQRT($C$2*$C$11)*AX7*$C$7^2*AY7^2/SQRT(2)</f>
        <v>0.12699296464868329</v>
      </c>
      <c r="BE7" s="18">
        <f t="shared" si="15"/>
        <v>6.9689742255105589</v>
      </c>
      <c r="BF7" s="71">
        <f t="shared" si="16"/>
        <v>5.309918821530827E-2</v>
      </c>
      <c r="BG7" s="70">
        <v>0.19239999999999999</v>
      </c>
      <c r="BH7" s="18">
        <v>1.9E-2</v>
      </c>
      <c r="BI7" s="71">
        <v>1.385</v>
      </c>
      <c r="BJ7" s="22">
        <f t="shared" si="17"/>
        <v>0.89562258005711382</v>
      </c>
      <c r="BK7" s="22">
        <f t="shared" si="44"/>
        <v>4.1431574432400538E-2</v>
      </c>
      <c r="BL7" s="22">
        <f t="shared" si="45"/>
        <v>0.41431574432400531</v>
      </c>
      <c r="BM7" s="22">
        <f t="shared" si="46"/>
        <v>0.45574731875640584</v>
      </c>
      <c r="BN7" s="38">
        <f t="shared" si="47"/>
        <v>0.15036955166690971</v>
      </c>
      <c r="BO7" s="18">
        <f t="shared" si="18"/>
        <v>6.8638943865483792</v>
      </c>
      <c r="BP7" s="71">
        <f t="shared" si="19"/>
        <v>6.0361614120398886E-2</v>
      </c>
      <c r="BQ7" s="70">
        <v>0.1691</v>
      </c>
      <c r="BR7" s="18">
        <v>1.7000000000000001E-2</v>
      </c>
      <c r="BS7" s="71">
        <v>1.3660000000000001</v>
      </c>
      <c r="BT7" s="22">
        <f t="shared" si="20"/>
        <v>0.88333606090831596</v>
      </c>
      <c r="BU7" s="22">
        <f t="shared" si="48"/>
        <v>3.1132239931040553E-2</v>
      </c>
      <c r="BV7" s="22">
        <f t="shared" si="49"/>
        <v>0.37358687917248667</v>
      </c>
      <c r="BW7" s="22">
        <f t="shared" si="50"/>
        <v>0.4047191191035272</v>
      </c>
      <c r="BX7" s="38">
        <f t="shared" si="51"/>
        <v>0.15705013831629372</v>
      </c>
      <c r="BY7" s="18">
        <f t="shared" si="21"/>
        <v>6.6329170046786841</v>
      </c>
      <c r="BZ7" s="71">
        <f t="shared" si="22"/>
        <v>5.6323165043218298E-2</v>
      </c>
    </row>
    <row r="8" spans="2:78" ht="19.899999999999999" customHeight="1">
      <c r="B8" s="10" t="s">
        <v>6</v>
      </c>
      <c r="C8" s="11">
        <f>35.25*0.0254</f>
        <v>0.89534999999999998</v>
      </c>
      <c r="D8" s="2"/>
      <c r="E8" s="42">
        <v>32</v>
      </c>
      <c r="F8" s="23">
        <f t="shared" si="23"/>
        <v>0.63460000000000005</v>
      </c>
      <c r="G8" s="23">
        <f t="shared" si="0"/>
        <v>4.6160825598408506</v>
      </c>
      <c r="H8" s="30">
        <f t="shared" si="1"/>
        <v>56756.478873239437</v>
      </c>
      <c r="I8" s="70">
        <v>0.93289999999999995</v>
      </c>
      <c r="J8" s="18">
        <v>1.4E-2</v>
      </c>
      <c r="K8" s="71">
        <v>1.579</v>
      </c>
      <c r="L8" s="22">
        <f t="shared" si="2"/>
        <v>1.0210744071553666</v>
      </c>
      <c r="M8" s="22">
        <f t="shared" si="24"/>
        <v>1.266065577501019</v>
      </c>
      <c r="N8" s="22">
        <f t="shared" si="25"/>
        <v>0</v>
      </c>
      <c r="O8" s="22">
        <f t="shared" si="26"/>
        <v>1.266065577501019</v>
      </c>
      <c r="P8" s="38">
        <f t="shared" si="27"/>
        <v>0</v>
      </c>
      <c r="Q8" s="18">
        <f t="shared" si="3"/>
        <v>17.268511519835762</v>
      </c>
      <c r="R8" s="71">
        <f t="shared" si="4"/>
        <v>0</v>
      </c>
      <c r="S8" s="70">
        <v>0.85240000000000005</v>
      </c>
      <c r="T8" s="18">
        <v>1.6E-2</v>
      </c>
      <c r="U8" s="71">
        <v>1.544</v>
      </c>
      <c r="V8" s="22">
        <f t="shared" si="5"/>
        <v>0.99844134556547559</v>
      </c>
      <c r="W8" s="22">
        <f t="shared" si="28"/>
        <v>1.0106556983809341</v>
      </c>
      <c r="X8" s="22">
        <f t="shared" si="29"/>
        <v>2.0213113967618681</v>
      </c>
      <c r="Y8" s="22">
        <f t="shared" si="30"/>
        <v>3.0319670951428019</v>
      </c>
      <c r="Z8" s="38">
        <f t="shared" si="31"/>
        <v>3.1473955570832407E-2</v>
      </c>
      <c r="AA8" s="18">
        <f t="shared" si="6"/>
        <v>16.298370423215776</v>
      </c>
      <c r="AB8" s="71">
        <f t="shared" si="7"/>
        <v>0.12401923286040091</v>
      </c>
      <c r="AC8" s="70">
        <v>0.78420000000000001</v>
      </c>
      <c r="AD8" s="18">
        <v>1.2999999999999999E-2</v>
      </c>
      <c r="AE8" s="71">
        <v>1.51</v>
      </c>
      <c r="AF8" s="22">
        <f t="shared" si="8"/>
        <v>0.97645494287815293</v>
      </c>
      <c r="AG8" s="22">
        <f t="shared" si="32"/>
        <v>0.81814320067071933</v>
      </c>
      <c r="AH8" s="22">
        <f t="shared" si="33"/>
        <v>3.2725728026828773</v>
      </c>
      <c r="AI8" s="22">
        <f t="shared" si="34"/>
        <v>4.090716003353597</v>
      </c>
      <c r="AJ8" s="38">
        <f t="shared" si="35"/>
        <v>4.8917470900105661E-2</v>
      </c>
      <c r="AK8" s="18">
        <f t="shared" si="9"/>
        <v>15.476462065582444</v>
      </c>
      <c r="AL8" s="71">
        <f t="shared" si="10"/>
        <v>0.21145483953730201</v>
      </c>
      <c r="AM8" s="70">
        <v>0.65720000000000001</v>
      </c>
      <c r="AN8" s="18">
        <v>2.1999999999999999E-2</v>
      </c>
      <c r="AO8" s="71">
        <v>1.4890000000000001</v>
      </c>
      <c r="AP8" s="22">
        <f t="shared" si="11"/>
        <v>0.96287510592421843</v>
      </c>
      <c r="AQ8" s="22">
        <f t="shared" si="36"/>
        <v>0.55873549261219002</v>
      </c>
      <c r="AR8" s="22">
        <f t="shared" si="37"/>
        <v>3.3524129556731403</v>
      </c>
      <c r="AS8" s="22">
        <f t="shared" si="38"/>
        <v>3.9111484482853305</v>
      </c>
      <c r="AT8" s="38">
        <f t="shared" si="39"/>
        <v>0.12074525800096267</v>
      </c>
      <c r="AU8" s="18">
        <f t="shared" si="12"/>
        <v>13.945928906939733</v>
      </c>
      <c r="AV8" s="71">
        <f t="shared" si="13"/>
        <v>0.24038649401151918</v>
      </c>
      <c r="AW8" s="70">
        <v>0.53390000000000004</v>
      </c>
      <c r="AX8" s="18">
        <v>2.5999999999999999E-2</v>
      </c>
      <c r="AY8" s="71">
        <v>1.488</v>
      </c>
      <c r="AZ8" s="22">
        <f t="shared" si="14"/>
        <v>0.96222844702165011</v>
      </c>
      <c r="BA8" s="22">
        <f t="shared" si="40"/>
        <v>0.36825398829689865</v>
      </c>
      <c r="BB8" s="22">
        <f t="shared" si="41"/>
        <v>2.9460319063751892</v>
      </c>
      <c r="BC8" s="22">
        <f t="shared" si="42"/>
        <v>3.3142858946720879</v>
      </c>
      <c r="BD8" s="38">
        <f t="shared" si="43"/>
        <v>0.19000977972657965</v>
      </c>
      <c r="BE8" s="18">
        <f t="shared" si="15"/>
        <v>12.459986084414959</v>
      </c>
      <c r="BF8" s="71">
        <f t="shared" si="16"/>
        <v>0.23643942187544714</v>
      </c>
      <c r="BG8" s="70">
        <v>0.36280000000000001</v>
      </c>
      <c r="BH8" s="18">
        <v>2.4E-2</v>
      </c>
      <c r="BI8" s="71">
        <v>1.498</v>
      </c>
      <c r="BJ8" s="22">
        <f t="shared" si="17"/>
        <v>0.9686950360473332</v>
      </c>
      <c r="BK8" s="22">
        <f t="shared" si="44"/>
        <v>0.17233755946161441</v>
      </c>
      <c r="BL8" s="22">
        <f t="shared" si="45"/>
        <v>1.7233755946161442</v>
      </c>
      <c r="BM8" s="22">
        <f t="shared" si="46"/>
        <v>1.8957131540777585</v>
      </c>
      <c r="BN8" s="38">
        <f t="shared" si="47"/>
        <v>0.2221987572131871</v>
      </c>
      <c r="BO8" s="18">
        <f t="shared" si="18"/>
        <v>10.39798432501521</v>
      </c>
      <c r="BP8" s="71">
        <f t="shared" si="19"/>
        <v>0.16574131492678734</v>
      </c>
      <c r="BQ8" s="70">
        <v>0.27729999999999999</v>
      </c>
      <c r="BR8" s="18">
        <v>2.3E-2</v>
      </c>
      <c r="BS8" s="71">
        <v>1.4970000000000001</v>
      </c>
      <c r="BT8" s="22">
        <f t="shared" si="20"/>
        <v>0.96804837714476499</v>
      </c>
      <c r="BU8" s="22">
        <f t="shared" si="48"/>
        <v>0.10054606874836809</v>
      </c>
      <c r="BV8" s="22">
        <f t="shared" si="49"/>
        <v>1.2065528249804169</v>
      </c>
      <c r="BW8" s="22">
        <f t="shared" si="50"/>
        <v>1.3070988937287851</v>
      </c>
      <c r="BX8" s="38">
        <f t="shared" si="51"/>
        <v>0.25518752502629338</v>
      </c>
      <c r="BY8" s="18">
        <f t="shared" si="21"/>
        <v>9.3675860174250385</v>
      </c>
      <c r="BZ8" s="71">
        <f t="shared" si="22"/>
        <v>0.12880082688710384</v>
      </c>
    </row>
    <row r="9" spans="2:78" ht="19.899999999999999" customHeight="1">
      <c r="B9" s="10" t="s">
        <v>15</v>
      </c>
      <c r="C9" s="11">
        <v>5.4249999999999998</v>
      </c>
      <c r="D9" s="2"/>
      <c r="E9" s="42">
        <v>34</v>
      </c>
      <c r="F9" s="23">
        <f t="shared" si="23"/>
        <v>0.67460000000000009</v>
      </c>
      <c r="G9" s="23">
        <f t="shared" si="0"/>
        <v>4.907042695979575</v>
      </c>
      <c r="H9" s="30">
        <f t="shared" si="1"/>
        <v>60333.94366197184</v>
      </c>
      <c r="I9" s="70">
        <v>0.98260000000000003</v>
      </c>
      <c r="J9" s="18">
        <v>1.2999999999999999E-2</v>
      </c>
      <c r="K9" s="71">
        <v>1.651</v>
      </c>
      <c r="L9" s="22">
        <f t="shared" si="2"/>
        <v>1.0676338481402852</v>
      </c>
      <c r="M9" s="22">
        <f t="shared" si="24"/>
        <v>1.535569300705526</v>
      </c>
      <c r="N9" s="22">
        <f t="shared" si="25"/>
        <v>0</v>
      </c>
      <c r="O9" s="22">
        <f t="shared" si="26"/>
        <v>1.535569300705526</v>
      </c>
      <c r="P9" s="38">
        <f t="shared" si="27"/>
        <v>0</v>
      </c>
      <c r="Q9" s="18">
        <f t="shared" si="3"/>
        <v>21.463563372593224</v>
      </c>
      <c r="R9" s="71">
        <f t="shared" si="4"/>
        <v>0</v>
      </c>
      <c r="S9" s="70">
        <v>0.91310000000000002</v>
      </c>
      <c r="T9" s="18">
        <v>1.2999999999999999E-2</v>
      </c>
      <c r="U9" s="71">
        <v>1.6279999999999999</v>
      </c>
      <c r="V9" s="22">
        <f t="shared" si="5"/>
        <v>1.0527606933812139</v>
      </c>
      <c r="W9" s="22">
        <f t="shared" si="28"/>
        <v>1.2893393627289966</v>
      </c>
      <c r="X9" s="22">
        <f t="shared" si="29"/>
        <v>2.5786787254579933</v>
      </c>
      <c r="Y9" s="22">
        <f t="shared" si="30"/>
        <v>3.8680180881869899</v>
      </c>
      <c r="Z9" s="38">
        <f t="shared" si="31"/>
        <v>2.843078860447034E-2</v>
      </c>
      <c r="AA9" s="18">
        <f t="shared" si="6"/>
        <v>20.45741359895554</v>
      </c>
      <c r="AB9" s="71">
        <f t="shared" si="7"/>
        <v>0.1260510627594511</v>
      </c>
      <c r="AC9" s="70">
        <v>0.84699999999999998</v>
      </c>
      <c r="AD9" s="18">
        <v>1.6E-2</v>
      </c>
      <c r="AE9" s="71">
        <v>1.5980000000000001</v>
      </c>
      <c r="AF9" s="22">
        <f t="shared" si="8"/>
        <v>1.0333609263041645</v>
      </c>
      <c r="AG9" s="22">
        <f t="shared" si="32"/>
        <v>1.0689124255730458</v>
      </c>
      <c r="AH9" s="22">
        <f t="shared" si="33"/>
        <v>4.2756497022921831</v>
      </c>
      <c r="AI9" s="22">
        <f t="shared" si="34"/>
        <v>5.3445621278652293</v>
      </c>
      <c r="AJ9" s="38">
        <f t="shared" si="35"/>
        <v>6.7428000450934847E-2</v>
      </c>
      <c r="AK9" s="18">
        <f t="shared" si="9"/>
        <v>19.500485540862726</v>
      </c>
      <c r="AL9" s="71">
        <f t="shared" si="10"/>
        <v>0.21925862785994113</v>
      </c>
      <c r="AM9" s="70">
        <v>0.78039999999999998</v>
      </c>
      <c r="AN9" s="18">
        <v>1.6E-2</v>
      </c>
      <c r="AO9" s="71">
        <v>1.5669999999999999</v>
      </c>
      <c r="AP9" s="22">
        <f t="shared" si="11"/>
        <v>1.0133145003245467</v>
      </c>
      <c r="AQ9" s="22">
        <f t="shared" si="36"/>
        <v>0.8725579289646328</v>
      </c>
      <c r="AR9" s="22">
        <f t="shared" si="37"/>
        <v>5.2353475737877968</v>
      </c>
      <c r="AS9" s="22">
        <f t="shared" si="38"/>
        <v>6.1079055027524296</v>
      </c>
      <c r="AT9" s="38">
        <f t="shared" si="39"/>
        <v>9.7255905809553206E-2</v>
      </c>
      <c r="AU9" s="18">
        <f t="shared" si="12"/>
        <v>18.536318995189781</v>
      </c>
      <c r="AV9" s="71">
        <f t="shared" si="13"/>
        <v>0.28243728299811749</v>
      </c>
      <c r="AW9" s="70">
        <v>0.71589999999999998</v>
      </c>
      <c r="AX9" s="18">
        <v>1.7999999999999999E-2</v>
      </c>
      <c r="AY9" s="71">
        <v>1.554</v>
      </c>
      <c r="AZ9" s="22">
        <f t="shared" si="14"/>
        <v>1.0049079345911587</v>
      </c>
      <c r="BA9" s="22">
        <f t="shared" si="40"/>
        <v>0.72215181765652614</v>
      </c>
      <c r="BB9" s="22">
        <f t="shared" si="41"/>
        <v>5.7772145412522091</v>
      </c>
      <c r="BC9" s="22">
        <f t="shared" si="42"/>
        <v>6.4993663589087349</v>
      </c>
      <c r="BD9" s="38">
        <f t="shared" si="43"/>
        <v>0.14347336296394506</v>
      </c>
      <c r="BE9" s="18">
        <f t="shared" si="15"/>
        <v>17.602554097353362</v>
      </c>
      <c r="BF9" s="71">
        <f t="shared" si="16"/>
        <v>0.32820319763260059</v>
      </c>
      <c r="BG9" s="70">
        <v>0.63449999999999995</v>
      </c>
      <c r="BH9" s="18">
        <v>1.6E-2</v>
      </c>
      <c r="BI9" s="71">
        <v>1.5409999999999999</v>
      </c>
      <c r="BJ9" s="22">
        <f t="shared" si="17"/>
        <v>0.99650136885777063</v>
      </c>
      <c r="BK9" s="22">
        <f t="shared" si="44"/>
        <v>0.55781512419742241</v>
      </c>
      <c r="BL9" s="22">
        <f t="shared" si="45"/>
        <v>5.578151241974223</v>
      </c>
      <c r="BM9" s="22">
        <f t="shared" si="46"/>
        <v>6.1359663661716457</v>
      </c>
      <c r="BN9" s="38">
        <f t="shared" si="47"/>
        <v>0.15675883137991087</v>
      </c>
      <c r="BO9" s="18">
        <f t="shared" si="18"/>
        <v>16.424128319308657</v>
      </c>
      <c r="BP9" s="71">
        <f t="shared" si="19"/>
        <v>0.33963149419725336</v>
      </c>
      <c r="BQ9" s="70">
        <v>0.52569999999999995</v>
      </c>
      <c r="BR9" s="18">
        <v>3.7999999999999999E-2</v>
      </c>
      <c r="BS9" s="71">
        <v>1.534</v>
      </c>
      <c r="BT9" s="22">
        <f t="shared" si="20"/>
        <v>0.9919747565397925</v>
      </c>
      <c r="BU9" s="22">
        <f t="shared" si="48"/>
        <v>0.37944464506738873</v>
      </c>
      <c r="BV9" s="22">
        <f t="shared" si="49"/>
        <v>4.5533357408086648</v>
      </c>
      <c r="BW9" s="22">
        <f t="shared" si="50"/>
        <v>4.9327803858760539</v>
      </c>
      <c r="BX9" s="38">
        <f t="shared" si="51"/>
        <v>0.44271304488968544</v>
      </c>
      <c r="BY9" s="18">
        <f t="shared" si="21"/>
        <v>14.849033421872974</v>
      </c>
      <c r="BZ9" s="71">
        <f t="shared" si="22"/>
        <v>0.3066418945560116</v>
      </c>
    </row>
    <row r="10" spans="2:78" ht="19.899999999999999" customHeight="1">
      <c r="B10" s="10" t="s">
        <v>7</v>
      </c>
      <c r="C10" s="11">
        <v>1.343</v>
      </c>
      <c r="D10" s="2"/>
      <c r="E10" s="42">
        <v>36</v>
      </c>
      <c r="F10" s="23">
        <f t="shared" si="23"/>
        <v>0.71460000000000001</v>
      </c>
      <c r="G10" s="23">
        <f t="shared" si="0"/>
        <v>5.1980028321182976</v>
      </c>
      <c r="H10" s="30">
        <f t="shared" si="1"/>
        <v>63911.408450704221</v>
      </c>
      <c r="I10" s="70">
        <v>1.0112000000000001</v>
      </c>
      <c r="J10" s="18">
        <v>1.6E-2</v>
      </c>
      <c r="K10" s="71">
        <v>1.718</v>
      </c>
      <c r="L10" s="22">
        <f t="shared" si="2"/>
        <v>1.1109599946123621</v>
      </c>
      <c r="M10" s="22">
        <f t="shared" si="24"/>
        <v>1.7609304194550537</v>
      </c>
      <c r="N10" s="22">
        <f t="shared" si="25"/>
        <v>0</v>
      </c>
      <c r="O10" s="22">
        <f t="shared" si="26"/>
        <v>1.7609304194550537</v>
      </c>
      <c r="P10" s="38">
        <f>2*PI()^2*N$1*2*SQRT($C$2*$C$11)*J10*$C$7^2*K10^2/SQRT(2)</f>
        <v>0</v>
      </c>
      <c r="Q10" s="18">
        <f t="shared" si="3"/>
        <v>26.004577324102335</v>
      </c>
      <c r="R10" s="71">
        <f t="shared" si="4"/>
        <v>0</v>
      </c>
      <c r="S10" s="70">
        <v>0.9476</v>
      </c>
      <c r="T10" s="18">
        <v>1.2999999999999999E-2</v>
      </c>
      <c r="U10" s="71">
        <v>1.6890000000000001</v>
      </c>
      <c r="V10" s="22">
        <f t="shared" si="5"/>
        <v>1.0922068864378811</v>
      </c>
      <c r="W10" s="22">
        <f t="shared" si="28"/>
        <v>1.4946212691763627</v>
      </c>
      <c r="X10" s="22">
        <f t="shared" si="29"/>
        <v>2.9892425383527255</v>
      </c>
      <c r="Y10" s="22">
        <f t="shared" si="30"/>
        <v>4.4838638075290884</v>
      </c>
      <c r="Z10" s="38">
        <f t="shared" si="31"/>
        <v>3.0601266721551761E-2</v>
      </c>
      <c r="AA10" s="18">
        <f t="shared" si="6"/>
        <v>24.910154932749169</v>
      </c>
      <c r="AB10" s="71">
        <f t="shared" si="7"/>
        <v>0.12000096131167751</v>
      </c>
      <c r="AC10" s="70">
        <v>0.88470000000000004</v>
      </c>
      <c r="AD10" s="18">
        <v>1.6E-2</v>
      </c>
      <c r="AE10" s="71">
        <v>1.6779999999999999</v>
      </c>
      <c r="AF10" s="22">
        <f t="shared" si="8"/>
        <v>1.0850936385096295</v>
      </c>
      <c r="AG10" s="22">
        <f t="shared" si="32"/>
        <v>1.2858719492307511</v>
      </c>
      <c r="AH10" s="22">
        <f t="shared" si="33"/>
        <v>5.1434877969230044</v>
      </c>
      <c r="AI10" s="22">
        <f t="shared" si="34"/>
        <v>6.4293597461537555</v>
      </c>
      <c r="AJ10" s="38">
        <f t="shared" si="35"/>
        <v>7.4348231762516828E-2</v>
      </c>
      <c r="AK10" s="18">
        <f t="shared" si="9"/>
        <v>23.827778070860578</v>
      </c>
      <c r="AL10" s="71">
        <f t="shared" si="10"/>
        <v>0.21586099138690018</v>
      </c>
      <c r="AM10" s="70">
        <v>0.82689999999999997</v>
      </c>
      <c r="AN10" s="18">
        <v>1.4E-2</v>
      </c>
      <c r="AO10" s="71">
        <v>1.6519999999999999</v>
      </c>
      <c r="AP10" s="22">
        <f t="shared" si="11"/>
        <v>1.0682805070428534</v>
      </c>
      <c r="AQ10" s="22">
        <f t="shared" si="36"/>
        <v>1.0887992794022028</v>
      </c>
      <c r="AR10" s="22">
        <f t="shared" si="37"/>
        <v>6.5327956764132171</v>
      </c>
      <c r="AS10" s="22">
        <f t="shared" si="38"/>
        <v>7.6215949558154197</v>
      </c>
      <c r="AT10" s="38">
        <f t="shared" si="39"/>
        <v>9.4581485143047067E-2</v>
      </c>
      <c r="AU10" s="18">
        <f t="shared" si="12"/>
        <v>22.83316149507106</v>
      </c>
      <c r="AV10" s="71">
        <f t="shared" si="13"/>
        <v>0.2861099930390032</v>
      </c>
      <c r="AW10" s="70">
        <v>0.75690000000000002</v>
      </c>
      <c r="AX10" s="18">
        <v>1.4999999999999999E-2</v>
      </c>
      <c r="AY10" s="71">
        <v>1.633</v>
      </c>
      <c r="AZ10" s="22">
        <f t="shared" si="14"/>
        <v>1.0559939878940554</v>
      </c>
      <c r="BA10" s="22">
        <f t="shared" si="40"/>
        <v>0.89139693176204682</v>
      </c>
      <c r="BB10" s="22">
        <f t="shared" si="41"/>
        <v>7.1311754540963745</v>
      </c>
      <c r="BC10" s="22">
        <f t="shared" si="42"/>
        <v>8.022572385858421</v>
      </c>
      <c r="BD10" s="38">
        <f t="shared" si="43"/>
        <v>0.13202627572724396</v>
      </c>
      <c r="BE10" s="18">
        <f t="shared" si="15"/>
        <v>21.628608548613173</v>
      </c>
      <c r="BF10" s="71">
        <f t="shared" si="16"/>
        <v>0.32971032038737536</v>
      </c>
      <c r="BG10" s="70">
        <v>0.70940000000000003</v>
      </c>
      <c r="BH10" s="18">
        <v>1.6E-2</v>
      </c>
      <c r="BI10" s="71">
        <v>1.627</v>
      </c>
      <c r="BJ10" s="22">
        <f t="shared" si="17"/>
        <v>1.0521140344786457</v>
      </c>
      <c r="BK10" s="22">
        <f t="shared" si="44"/>
        <v>0.77728310694574154</v>
      </c>
      <c r="BL10" s="22">
        <f t="shared" si="45"/>
        <v>7.772831069457415</v>
      </c>
      <c r="BM10" s="22">
        <f t="shared" si="46"/>
        <v>8.5501141764031559</v>
      </c>
      <c r="BN10" s="38">
        <f t="shared" si="47"/>
        <v>0.17474382814023112</v>
      </c>
      <c r="BO10" s="18">
        <f t="shared" si="18"/>
        <v>20.811233334945317</v>
      </c>
      <c r="BP10" s="71">
        <f t="shared" si="19"/>
        <v>0.37349209171594916</v>
      </c>
      <c r="BQ10" s="70">
        <v>0.63139999999999996</v>
      </c>
      <c r="BR10" s="18">
        <v>3.1E-2</v>
      </c>
      <c r="BS10" s="71">
        <v>1.6060000000000001</v>
      </c>
      <c r="BT10" s="22">
        <f t="shared" si="20"/>
        <v>1.0385341975247111</v>
      </c>
      <c r="BU10" s="22">
        <f t="shared" si="48"/>
        <v>0.59995957932347821</v>
      </c>
      <c r="BV10" s="22">
        <f t="shared" si="49"/>
        <v>7.1995149518817385</v>
      </c>
      <c r="BW10" s="22">
        <f t="shared" si="50"/>
        <v>7.7994745312052167</v>
      </c>
      <c r="BX10" s="38">
        <f t="shared" si="51"/>
        <v>0.39585923301707282</v>
      </c>
      <c r="BY10" s="18">
        <f t="shared" si="21"/>
        <v>19.469017194606526</v>
      </c>
      <c r="BZ10" s="71">
        <f t="shared" si="22"/>
        <v>0.36979344565354894</v>
      </c>
    </row>
    <row r="11" spans="2:78" ht="19.899999999999999" customHeight="1">
      <c r="B11" s="13" t="s">
        <v>8</v>
      </c>
      <c r="C11" s="11">
        <f>C9*C10</f>
        <v>7.2857749999999992</v>
      </c>
      <c r="D11" s="2"/>
      <c r="E11" s="42">
        <v>38</v>
      </c>
      <c r="F11" s="23">
        <f t="shared" si="23"/>
        <v>0.75460000000000005</v>
      </c>
      <c r="G11" s="23">
        <f t="shared" si="0"/>
        <v>5.488962968257022</v>
      </c>
      <c r="H11" s="30">
        <f t="shared" si="1"/>
        <v>67488.873239436623</v>
      </c>
      <c r="I11" s="70">
        <v>1.0382</v>
      </c>
      <c r="J11" s="18">
        <v>1.4E-2</v>
      </c>
      <c r="K11" s="71">
        <v>1.7569999999999999</v>
      </c>
      <c r="L11" s="22">
        <f t="shared" si="2"/>
        <v>1.1361796918125262</v>
      </c>
      <c r="M11" s="22">
        <f t="shared" si="24"/>
        <v>1.9414549924360274</v>
      </c>
      <c r="N11" s="22">
        <f t="shared" si="25"/>
        <v>0</v>
      </c>
      <c r="O11" s="22">
        <f t="shared" si="26"/>
        <v>1.9414549924360274</v>
      </c>
      <c r="P11" s="38">
        <f t="shared" si="27"/>
        <v>0</v>
      </c>
      <c r="Q11" s="18">
        <f t="shared" si="3"/>
        <v>31.167504315910879</v>
      </c>
      <c r="R11" s="71">
        <f t="shared" si="4"/>
        <v>0</v>
      </c>
      <c r="S11" s="70">
        <v>0.95630000000000004</v>
      </c>
      <c r="T11" s="18">
        <v>1.4999999999999999E-2</v>
      </c>
      <c r="U11" s="71">
        <v>1.75</v>
      </c>
      <c r="V11" s="22">
        <f t="shared" si="5"/>
        <v>1.1316530794945481</v>
      </c>
      <c r="W11" s="22">
        <f t="shared" si="28"/>
        <v>1.6341283475992252</v>
      </c>
      <c r="X11" s="22">
        <f t="shared" si="29"/>
        <v>3.2682566951984504</v>
      </c>
      <c r="Y11" s="22">
        <f t="shared" si="30"/>
        <v>4.9023850427976754</v>
      </c>
      <c r="Z11" s="38">
        <f t="shared" si="31"/>
        <v>3.7905664047690288E-2</v>
      </c>
      <c r="AA11" s="18">
        <f t="shared" si="6"/>
        <v>29.508020111338585</v>
      </c>
      <c r="AB11" s="71">
        <f t="shared" si="7"/>
        <v>0.1107582509048992</v>
      </c>
      <c r="AC11" s="70">
        <v>0.89910000000000001</v>
      </c>
      <c r="AD11" s="18">
        <v>1.4999999999999999E-2</v>
      </c>
      <c r="AE11" s="71">
        <v>1.73</v>
      </c>
      <c r="AF11" s="22">
        <f t="shared" si="8"/>
        <v>1.1187199014431819</v>
      </c>
      <c r="AG11" s="22">
        <f t="shared" si="32"/>
        <v>1.4116595045071756</v>
      </c>
      <c r="AH11" s="22">
        <f t="shared" si="33"/>
        <v>5.6466380180287024</v>
      </c>
      <c r="AI11" s="22">
        <f t="shared" si="34"/>
        <v>7.0582975225358782</v>
      </c>
      <c r="AJ11" s="38">
        <f t="shared" si="35"/>
        <v>7.4088399626665954E-2</v>
      </c>
      <c r="AK11" s="18">
        <f t="shared" si="9"/>
        <v>28.34901527005</v>
      </c>
      <c r="AL11" s="71">
        <f t="shared" si="10"/>
        <v>0.19918286276399269</v>
      </c>
      <c r="AM11" s="70">
        <v>0.84840000000000004</v>
      </c>
      <c r="AN11" s="18">
        <v>1.4E-2</v>
      </c>
      <c r="AO11" s="71">
        <v>1.722</v>
      </c>
      <c r="AP11" s="22">
        <f t="shared" si="11"/>
        <v>1.1135466302226353</v>
      </c>
      <c r="AQ11" s="22">
        <f t="shared" si="36"/>
        <v>1.2453441037289499</v>
      </c>
      <c r="AR11" s="22">
        <f t="shared" si="37"/>
        <v>7.4720646223736997</v>
      </c>
      <c r="AS11" s="22">
        <f t="shared" si="38"/>
        <v>8.7174087261026489</v>
      </c>
      <c r="AT11" s="38">
        <f t="shared" si="39"/>
        <v>0.10276668261484913</v>
      </c>
      <c r="AU11" s="18">
        <f t="shared" si="12"/>
        <v>27.321715524362389</v>
      </c>
      <c r="AV11" s="71">
        <f t="shared" si="13"/>
        <v>0.27348446021667144</v>
      </c>
      <c r="AW11" s="70">
        <v>0.78169999999999995</v>
      </c>
      <c r="AX11" s="18">
        <v>1.6E-2</v>
      </c>
      <c r="AY11" s="71">
        <v>1.7090000000000001</v>
      </c>
      <c r="AZ11" s="22">
        <f t="shared" si="14"/>
        <v>1.1051400644892473</v>
      </c>
      <c r="BA11" s="22">
        <f t="shared" si="40"/>
        <v>1.0413245427298834</v>
      </c>
      <c r="BB11" s="22">
        <f t="shared" si="41"/>
        <v>8.3305963418390672</v>
      </c>
      <c r="BC11" s="22">
        <f t="shared" si="42"/>
        <v>9.3719208845689508</v>
      </c>
      <c r="BD11" s="38">
        <f t="shared" si="43"/>
        <v>0.15424136223552035</v>
      </c>
      <c r="BE11" s="18">
        <f t="shared" si="15"/>
        <v>25.970218620272373</v>
      </c>
      <c r="BF11" s="71">
        <f t="shared" si="16"/>
        <v>0.3207749793579403</v>
      </c>
      <c r="BG11" s="70">
        <v>0.72809999999999997</v>
      </c>
      <c r="BH11" s="18">
        <v>1.4999999999999999E-2</v>
      </c>
      <c r="BI11" s="71">
        <v>1.6970000000000001</v>
      </c>
      <c r="BJ11" s="22">
        <f t="shared" si="17"/>
        <v>1.0973801576584277</v>
      </c>
      <c r="BK11" s="22">
        <f t="shared" si="44"/>
        <v>0.89077393715712549</v>
      </c>
      <c r="BL11" s="22">
        <f t="shared" si="45"/>
        <v>8.9077393715712532</v>
      </c>
      <c r="BM11" s="22">
        <f t="shared" si="46"/>
        <v>9.7985133087283778</v>
      </c>
      <c r="BN11" s="38">
        <f t="shared" si="47"/>
        <v>0.17822215914369779</v>
      </c>
      <c r="BO11" s="18">
        <f t="shared" si="18"/>
        <v>24.884158139624329</v>
      </c>
      <c r="BP11" s="71">
        <f t="shared" si="19"/>
        <v>0.35796828333874797</v>
      </c>
      <c r="BQ11" s="70">
        <v>0.67820000000000003</v>
      </c>
      <c r="BR11" s="18">
        <v>1.9E-2</v>
      </c>
      <c r="BS11" s="71">
        <v>1.694</v>
      </c>
      <c r="BT11" s="22">
        <f t="shared" si="20"/>
        <v>1.0954401809507226</v>
      </c>
      <c r="BU11" s="22">
        <f t="shared" si="48"/>
        <v>0.77013017091676272</v>
      </c>
      <c r="BV11" s="22">
        <f t="shared" si="49"/>
        <v>9.2415620510011536</v>
      </c>
      <c r="BW11" s="22">
        <f t="shared" si="50"/>
        <v>10.011692221917917</v>
      </c>
      <c r="BX11" s="38">
        <f t="shared" si="51"/>
        <v>0.26994072880953435</v>
      </c>
      <c r="BY11" s="18">
        <f t="shared" si="21"/>
        <v>23.873068251856843</v>
      </c>
      <c r="BZ11" s="71">
        <f t="shared" si="22"/>
        <v>0.38711245464991062</v>
      </c>
    </row>
    <row r="12" spans="2:78" ht="19.899999999999999" customHeight="1">
      <c r="B12" s="13" t="s">
        <v>17</v>
      </c>
      <c r="C12" s="11">
        <f>1*C9</f>
        <v>5.4249999999999998</v>
      </c>
      <c r="D12" s="2"/>
      <c r="E12" s="42">
        <v>40</v>
      </c>
      <c r="F12" s="23">
        <f t="shared" si="23"/>
        <v>0.79460000000000008</v>
      </c>
      <c r="G12" s="23">
        <f t="shared" si="0"/>
        <v>5.7799231043957455</v>
      </c>
      <c r="H12" s="30">
        <f t="shared" si="1"/>
        <v>71066.338028169019</v>
      </c>
      <c r="I12" s="70">
        <v>1.0692999999999999</v>
      </c>
      <c r="J12" s="18">
        <v>1.7000000000000001E-2</v>
      </c>
      <c r="K12" s="71">
        <v>1.732</v>
      </c>
      <c r="L12" s="22">
        <f t="shared" si="2"/>
        <v>1.1200132192483185</v>
      </c>
      <c r="M12" s="22">
        <f t="shared" si="24"/>
        <v>2.001320592037676</v>
      </c>
      <c r="N12" s="22">
        <f t="shared" si="25"/>
        <v>0</v>
      </c>
      <c r="O12" s="22">
        <f t="shared" si="26"/>
        <v>2.001320592037676</v>
      </c>
      <c r="P12" s="38">
        <f t="shared" si="27"/>
        <v>0</v>
      </c>
      <c r="Q12" s="18">
        <f t="shared" si="3"/>
        <v>37.127052793094592</v>
      </c>
      <c r="R12" s="71">
        <f t="shared" si="4"/>
        <v>0</v>
      </c>
      <c r="S12" s="70">
        <v>0.97089999999999999</v>
      </c>
      <c r="T12" s="18">
        <v>1.4999999999999999E-2</v>
      </c>
      <c r="U12" s="71">
        <v>1.726</v>
      </c>
      <c r="V12" s="22">
        <f t="shared" si="5"/>
        <v>1.1161332658329086</v>
      </c>
      <c r="W12" s="22">
        <f t="shared" si="28"/>
        <v>1.6385222375312913</v>
      </c>
      <c r="X12" s="22">
        <f t="shared" si="29"/>
        <v>3.2770444750625827</v>
      </c>
      <c r="Y12" s="22">
        <f t="shared" si="30"/>
        <v>4.9155667125938738</v>
      </c>
      <c r="Z12" s="38">
        <f t="shared" si="31"/>
        <v>3.6873095192991666E-2</v>
      </c>
      <c r="AA12" s="18">
        <f t="shared" si="6"/>
        <v>34.799070893623167</v>
      </c>
      <c r="AB12" s="71">
        <f t="shared" si="7"/>
        <v>9.4170458891851966E-2</v>
      </c>
      <c r="AC12" s="70">
        <v>0.88729999999999998</v>
      </c>
      <c r="AD12" s="18">
        <v>1.7999999999999999E-2</v>
      </c>
      <c r="AE12" s="71">
        <v>1.7190000000000001</v>
      </c>
      <c r="AF12" s="22">
        <f t="shared" si="8"/>
        <v>1.1116066535149305</v>
      </c>
      <c r="AG12" s="22">
        <f t="shared" si="32"/>
        <v>1.3574207114623069</v>
      </c>
      <c r="AH12" s="22">
        <f t="shared" si="33"/>
        <v>5.4296828458492277</v>
      </c>
      <c r="AI12" s="22">
        <f t="shared" si="34"/>
        <v>6.7871035573115348</v>
      </c>
      <c r="AJ12" s="38">
        <f t="shared" si="35"/>
        <v>8.7779076393817018E-2</v>
      </c>
      <c r="AK12" s="18">
        <f t="shared" si="9"/>
        <v>32.821232613177926</v>
      </c>
      <c r="AL12" s="71">
        <f t="shared" si="10"/>
        <v>0.16543202108957897</v>
      </c>
      <c r="AM12" s="70">
        <v>0.81499999999999995</v>
      </c>
      <c r="AN12" s="18">
        <v>1.6E-2</v>
      </c>
      <c r="AO12" s="71">
        <v>1.7150000000000001</v>
      </c>
      <c r="AP12" s="22">
        <f t="shared" si="11"/>
        <v>1.1090200179046572</v>
      </c>
      <c r="AQ12" s="22">
        <f t="shared" si="36"/>
        <v>1.1398959776767428</v>
      </c>
      <c r="AR12" s="22">
        <f t="shared" si="37"/>
        <v>6.8393758660604567</v>
      </c>
      <c r="AS12" s="22">
        <f t="shared" si="38"/>
        <v>7.9792718437371999</v>
      </c>
      <c r="AT12" s="38">
        <f t="shared" si="39"/>
        <v>0.11649471920448559</v>
      </c>
      <c r="AU12" s="18">
        <f t="shared" si="12"/>
        <v>31.110733717529719</v>
      </c>
      <c r="AV12" s="71">
        <f t="shared" si="13"/>
        <v>0.21983974817690421</v>
      </c>
      <c r="AW12" s="70">
        <v>0.75829999999999997</v>
      </c>
      <c r="AX12" s="18">
        <v>1.7999999999999999E-2</v>
      </c>
      <c r="AY12" s="71">
        <v>1.7130000000000001</v>
      </c>
      <c r="AZ12" s="22">
        <f t="shared" si="14"/>
        <v>1.1077267000995206</v>
      </c>
      <c r="BA12" s="22">
        <f t="shared" si="40"/>
        <v>0.9845065113807554</v>
      </c>
      <c r="BB12" s="22">
        <f t="shared" si="41"/>
        <v>7.8760520910460432</v>
      </c>
      <c r="BC12" s="22">
        <f t="shared" si="42"/>
        <v>8.8605586024267993</v>
      </c>
      <c r="BD12" s="38">
        <f t="shared" si="43"/>
        <v>0.17433475475219365</v>
      </c>
      <c r="BE12" s="18">
        <f t="shared" si="15"/>
        <v>29.769305123017215</v>
      </c>
      <c r="BF12" s="71">
        <f t="shared" si="16"/>
        <v>0.26456956447251395</v>
      </c>
      <c r="BG12" s="70">
        <v>0.70199999999999996</v>
      </c>
      <c r="BH12" s="18">
        <v>1.6E-2</v>
      </c>
      <c r="BI12" s="71">
        <v>1.7070000000000001</v>
      </c>
      <c r="BJ12" s="22">
        <f t="shared" si="17"/>
        <v>1.1038467466841106</v>
      </c>
      <c r="BK12" s="22">
        <f t="shared" si="44"/>
        <v>0.8378437251010965</v>
      </c>
      <c r="BL12" s="22">
        <f t="shared" si="45"/>
        <v>8.3784372510109648</v>
      </c>
      <c r="BM12" s="22">
        <f t="shared" si="46"/>
        <v>9.2162809761120617</v>
      </c>
      <c r="BN12" s="38">
        <f t="shared" si="47"/>
        <v>0.19235070481362423</v>
      </c>
      <c r="BO12" s="18">
        <f t="shared" si="18"/>
        <v>28.437339869559487</v>
      </c>
      <c r="BP12" s="71">
        <f t="shared" si="19"/>
        <v>0.2946280239094935</v>
      </c>
      <c r="BQ12" s="70">
        <v>0.64029999999999998</v>
      </c>
      <c r="BR12" s="18">
        <v>2.1999999999999999E-2</v>
      </c>
      <c r="BS12" s="71">
        <v>1.698</v>
      </c>
      <c r="BT12" s="22">
        <f t="shared" si="20"/>
        <v>1.0980268165609959</v>
      </c>
      <c r="BU12" s="22">
        <f t="shared" si="48"/>
        <v>0.68970620060073684</v>
      </c>
      <c r="BV12" s="22">
        <f t="shared" si="49"/>
        <v>8.276474407208843</v>
      </c>
      <c r="BW12" s="22">
        <f t="shared" si="50"/>
        <v>8.96618060780958</v>
      </c>
      <c r="BX12" s="38">
        <f t="shared" si="51"/>
        <v>0.31404078609097791</v>
      </c>
      <c r="BY12" s="18">
        <f t="shared" si="21"/>
        <v>26.977619511862468</v>
      </c>
      <c r="BZ12" s="71">
        <f t="shared" si="22"/>
        <v>0.30679038984776075</v>
      </c>
    </row>
    <row r="13" spans="2:78" ht="19.899999999999999" customHeight="1">
      <c r="B13" s="35" t="s">
        <v>22</v>
      </c>
      <c r="C13" s="36">
        <v>0.02</v>
      </c>
      <c r="D13" s="2"/>
      <c r="E13" s="42">
        <v>42</v>
      </c>
      <c r="F13" s="23">
        <f t="shared" si="23"/>
        <v>0.83460000000000001</v>
      </c>
      <c r="G13" s="23">
        <f t="shared" si="0"/>
        <v>6.070883240534469</v>
      </c>
      <c r="H13" s="30">
        <f t="shared" si="1"/>
        <v>74643.8028169014</v>
      </c>
      <c r="I13" s="70">
        <v>1.117</v>
      </c>
      <c r="J13" s="18">
        <v>3.2000000000000001E-2</v>
      </c>
      <c r="K13" s="71">
        <v>1.6519999999999999</v>
      </c>
      <c r="L13" s="22">
        <f t="shared" si="2"/>
        <v>1.0682805070428534</v>
      </c>
      <c r="M13" s="22">
        <f t="shared" si="24"/>
        <v>1.986772715380474</v>
      </c>
      <c r="N13" s="22">
        <f t="shared" si="25"/>
        <v>0</v>
      </c>
      <c r="O13" s="22">
        <f t="shared" si="26"/>
        <v>1.986772715380474</v>
      </c>
      <c r="P13" s="38">
        <f t="shared" si="27"/>
        <v>0</v>
      </c>
      <c r="Q13" s="18">
        <f t="shared" si="3"/>
        <v>44.328596347821176</v>
      </c>
      <c r="R13" s="71">
        <f t="shared" si="4"/>
        <v>0</v>
      </c>
      <c r="S13" s="70">
        <v>0.96020000000000005</v>
      </c>
      <c r="T13" s="18">
        <v>1.6E-2</v>
      </c>
      <c r="U13" s="71">
        <v>1.633</v>
      </c>
      <c r="V13" s="22">
        <f t="shared" si="5"/>
        <v>1.0559939878940554</v>
      </c>
      <c r="W13" s="22">
        <f t="shared" si="28"/>
        <v>1.4345560708301377</v>
      </c>
      <c r="X13" s="22">
        <f t="shared" si="29"/>
        <v>2.8691121416602754</v>
      </c>
      <c r="Y13" s="22">
        <f t="shared" si="30"/>
        <v>4.3036682124904129</v>
      </c>
      <c r="Z13" s="38">
        <f t="shared" si="31"/>
        <v>3.520700686059839E-2</v>
      </c>
      <c r="AA13" s="18">
        <f t="shared" si="6"/>
        <v>40.03006579288094</v>
      </c>
      <c r="AB13" s="71">
        <f t="shared" si="7"/>
        <v>7.1673930202995728E-2</v>
      </c>
      <c r="AC13" s="70">
        <v>0.83379999999999999</v>
      </c>
      <c r="AD13" s="18">
        <v>0.02</v>
      </c>
      <c r="AE13" s="71">
        <v>1.631</v>
      </c>
      <c r="AF13" s="22">
        <f t="shared" si="8"/>
        <v>1.0547006700889188</v>
      </c>
      <c r="AG13" s="22">
        <f t="shared" si="32"/>
        <v>1.0790795411670935</v>
      </c>
      <c r="AH13" s="22">
        <f t="shared" si="33"/>
        <v>4.3163181646683739</v>
      </c>
      <c r="AI13" s="22">
        <f t="shared" si="34"/>
        <v>5.3953977058354674</v>
      </c>
      <c r="AJ13" s="38">
        <f t="shared" si="35"/>
        <v>8.7802052074029149E-2</v>
      </c>
      <c r="AK13" s="18">
        <f t="shared" si="9"/>
        <v>36.564923814918913</v>
      </c>
      <c r="AL13" s="71">
        <f t="shared" si="10"/>
        <v>0.11804532087954922</v>
      </c>
      <c r="AM13" s="70">
        <v>0.7268</v>
      </c>
      <c r="AN13" s="18">
        <v>2.1000000000000001E-2</v>
      </c>
      <c r="AO13" s="71">
        <v>1.6259999999999999</v>
      </c>
      <c r="AP13" s="22">
        <f t="shared" si="11"/>
        <v>1.0514673755760773</v>
      </c>
      <c r="AQ13" s="22">
        <f t="shared" si="36"/>
        <v>0.81487815349597803</v>
      </c>
      <c r="AR13" s="22">
        <f t="shared" si="37"/>
        <v>4.8892689209758675</v>
      </c>
      <c r="AS13" s="22">
        <f t="shared" si="38"/>
        <v>5.7041470744718454</v>
      </c>
      <c r="AT13" s="38">
        <f t="shared" si="39"/>
        <v>0.13744165774594452</v>
      </c>
      <c r="AU13" s="18">
        <f t="shared" si="12"/>
        <v>33.631615336739031</v>
      </c>
      <c r="AV13" s="71">
        <f t="shared" si="13"/>
        <v>0.14537716586080393</v>
      </c>
      <c r="AW13" s="70">
        <v>0.62139999999999995</v>
      </c>
      <c r="AX13" s="18">
        <v>2.5999999999999999E-2</v>
      </c>
      <c r="AY13" s="71">
        <v>1.6459999999999999</v>
      </c>
      <c r="AZ13" s="22">
        <f t="shared" si="14"/>
        <v>1.0644005536274435</v>
      </c>
      <c r="BA13" s="22">
        <f t="shared" si="40"/>
        <v>0.61041319718178666</v>
      </c>
      <c r="BB13" s="22">
        <f t="shared" si="41"/>
        <v>4.8833055774542933</v>
      </c>
      <c r="BC13" s="22">
        <f t="shared" si="42"/>
        <v>5.49371877463608</v>
      </c>
      <c r="BD13" s="38">
        <f t="shared" si="43"/>
        <v>0.23250363859337866</v>
      </c>
      <c r="BE13" s="18">
        <f t="shared" si="15"/>
        <v>30.742169415242213</v>
      </c>
      <c r="BF13" s="71">
        <f t="shared" si="16"/>
        <v>0.15884713637135547</v>
      </c>
      <c r="BG13" s="70">
        <v>0.54369999999999996</v>
      </c>
      <c r="BH13" s="18">
        <v>2.4E-2</v>
      </c>
      <c r="BI13" s="71">
        <v>1.6659999999999999</v>
      </c>
      <c r="BJ13" s="22">
        <f t="shared" si="17"/>
        <v>1.0773337316788099</v>
      </c>
      <c r="BK13" s="22">
        <f t="shared" si="44"/>
        <v>0.47872974794079481</v>
      </c>
      <c r="BL13" s="22">
        <f t="shared" si="45"/>
        <v>4.7872974794079477</v>
      </c>
      <c r="BM13" s="22">
        <f t="shared" si="46"/>
        <v>5.2660272273487427</v>
      </c>
      <c r="BN13" s="38">
        <f t="shared" si="47"/>
        <v>0.27483243959262316</v>
      </c>
      <c r="BO13" s="18">
        <f t="shared" si="18"/>
        <v>28.612094006320937</v>
      </c>
      <c r="BP13" s="71">
        <f t="shared" si="19"/>
        <v>0.16731727074398489</v>
      </c>
      <c r="BQ13" s="70">
        <v>0.45500000000000002</v>
      </c>
      <c r="BR13" s="18">
        <v>2.5000000000000001E-2</v>
      </c>
      <c r="BS13" s="71">
        <v>1.71</v>
      </c>
      <c r="BT13" s="22">
        <f t="shared" si="20"/>
        <v>1.1057867233918155</v>
      </c>
      <c r="BU13" s="22">
        <f t="shared" si="48"/>
        <v>0.35321307290043785</v>
      </c>
      <c r="BV13" s="22">
        <f t="shared" si="49"/>
        <v>4.238556874805254</v>
      </c>
      <c r="BW13" s="22">
        <f t="shared" si="50"/>
        <v>4.5917699477056919</v>
      </c>
      <c r="BX13" s="38">
        <f t="shared" si="51"/>
        <v>0.36192637466726907</v>
      </c>
      <c r="BY13" s="18">
        <f t="shared" si="21"/>
        <v>26.180463520203599</v>
      </c>
      <c r="BZ13" s="71">
        <f t="shared" si="22"/>
        <v>0.16189770175514034</v>
      </c>
    </row>
    <row r="14" spans="2:78" ht="19.899999999999999" customHeight="1" thickBot="1">
      <c r="B14" s="14" t="s">
        <v>16</v>
      </c>
      <c r="C14" s="15">
        <f>1/(2*PI())*SQRT($C$2/(C11+C12))</f>
        <v>1.546410319301774</v>
      </c>
      <c r="D14" s="2"/>
      <c r="E14" s="42">
        <v>44</v>
      </c>
      <c r="F14" s="23">
        <f t="shared" si="23"/>
        <v>0.87460000000000004</v>
      </c>
      <c r="G14" s="23">
        <f t="shared" si="0"/>
        <v>6.3618433766731934</v>
      </c>
      <c r="H14" s="30">
        <f t="shared" si="1"/>
        <v>78221.267605633795</v>
      </c>
      <c r="I14" s="70">
        <v>1.3317000000000001</v>
      </c>
      <c r="J14" s="18">
        <v>3.9E-2</v>
      </c>
      <c r="K14" s="71">
        <v>1.5640000000000001</v>
      </c>
      <c r="L14" s="22">
        <f t="shared" si="2"/>
        <v>1.0113745236168419</v>
      </c>
      <c r="M14" s="22">
        <f t="shared" si="24"/>
        <v>2.5310927035540156</v>
      </c>
      <c r="N14" s="22">
        <f t="shared" si="25"/>
        <v>0</v>
      </c>
      <c r="O14" s="22">
        <f t="shared" si="26"/>
        <v>2.5310927035540156</v>
      </c>
      <c r="P14" s="38">
        <f t="shared" si="27"/>
        <v>0</v>
      </c>
      <c r="Q14" s="18">
        <f t="shared" si="3"/>
        <v>57.785860273272526</v>
      </c>
      <c r="R14" s="71">
        <f t="shared" si="4"/>
        <v>0</v>
      </c>
      <c r="S14" s="70">
        <v>1.0017</v>
      </c>
      <c r="T14" s="18">
        <v>2.3E-2</v>
      </c>
      <c r="U14" s="71">
        <v>1.599</v>
      </c>
      <c r="V14" s="22">
        <f t="shared" si="5"/>
        <v>1.0340075852067327</v>
      </c>
      <c r="W14" s="22">
        <f t="shared" si="28"/>
        <v>1.4969042794539946</v>
      </c>
      <c r="X14" s="22">
        <f t="shared" si="29"/>
        <v>2.9938085589079892</v>
      </c>
      <c r="Y14" s="22">
        <f t="shared" si="30"/>
        <v>4.4907128383619836</v>
      </c>
      <c r="Z14" s="38">
        <f t="shared" si="31"/>
        <v>4.852454996646241E-2</v>
      </c>
      <c r="AA14" s="18">
        <f t="shared" si="6"/>
        <v>47.375130410205465</v>
      </c>
      <c r="AB14" s="71">
        <f t="shared" si="7"/>
        <v>6.3193674254521284E-2</v>
      </c>
      <c r="AC14" s="62">
        <v>0.84279999999999999</v>
      </c>
      <c r="AD14" s="8">
        <v>1.9E-2</v>
      </c>
      <c r="AE14" s="63">
        <v>1.591</v>
      </c>
      <c r="AF14" s="22">
        <f t="shared" si="8"/>
        <v>1.0288343139861864</v>
      </c>
      <c r="AG14" s="22">
        <f t="shared" si="32"/>
        <v>1.0490861852165567</v>
      </c>
      <c r="AH14" s="22">
        <f t="shared" si="33"/>
        <v>4.1963447408662269</v>
      </c>
      <c r="AI14" s="22">
        <f t="shared" si="34"/>
        <v>5.2454309260827836</v>
      </c>
      <c r="AJ14" s="38">
        <f t="shared" si="35"/>
        <v>7.9370791041294297E-2</v>
      </c>
      <c r="AK14" s="18">
        <f t="shared" si="9"/>
        <v>42.362206242807417</v>
      </c>
      <c r="AL14" s="71">
        <f t="shared" si="10"/>
        <v>9.9058692005181262E-2</v>
      </c>
      <c r="AM14" s="93">
        <v>0.68669999999999998</v>
      </c>
      <c r="AN14" s="72">
        <v>2.5999999999999999E-2</v>
      </c>
      <c r="AO14" s="94">
        <v>1.5880000000000001</v>
      </c>
      <c r="AP14" s="22">
        <f t="shared" si="11"/>
        <v>1.0268943372784816</v>
      </c>
      <c r="AQ14" s="22">
        <f t="shared" si="36"/>
        <v>0.6938360259613644</v>
      </c>
      <c r="AR14" s="22">
        <f t="shared" si="37"/>
        <v>4.1630161557681866</v>
      </c>
      <c r="AS14" s="22">
        <f t="shared" si="38"/>
        <v>4.8568521817295514</v>
      </c>
      <c r="AT14" s="38">
        <f t="shared" si="39"/>
        <v>0.16230516916475077</v>
      </c>
      <c r="AU14" s="18">
        <f t="shared" si="12"/>
        <v>37.437615540914173</v>
      </c>
      <c r="AV14" s="71">
        <f t="shared" si="13"/>
        <v>0.11119875279499522</v>
      </c>
      <c r="AW14" s="62">
        <v>0.52739999999999998</v>
      </c>
      <c r="AX14" s="8">
        <v>2.5000000000000001E-2</v>
      </c>
      <c r="AY14" s="63">
        <v>1.6220000000000001</v>
      </c>
      <c r="AZ14" s="22">
        <f t="shared" si="14"/>
        <v>1.0488807399658042</v>
      </c>
      <c r="BA14" s="22">
        <f t="shared" si="40"/>
        <v>0.42697623719399286</v>
      </c>
      <c r="BB14" s="22">
        <f t="shared" si="41"/>
        <v>3.4158098975519429</v>
      </c>
      <c r="BC14" s="22">
        <f t="shared" si="42"/>
        <v>3.8427861347459356</v>
      </c>
      <c r="BD14" s="38">
        <f t="shared" si="43"/>
        <v>0.21708931712096569</v>
      </c>
      <c r="BE14" s="18">
        <f t="shared" si="15"/>
        <v>32.412072307015443</v>
      </c>
      <c r="BF14" s="71">
        <f t="shared" si="16"/>
        <v>0.10538696400515578</v>
      </c>
      <c r="BG14" s="62">
        <v>0.33779999999999999</v>
      </c>
      <c r="BH14" s="8">
        <v>3.3000000000000002E-2</v>
      </c>
      <c r="BI14" s="63">
        <v>1.7150000000000001</v>
      </c>
      <c r="BJ14" s="22">
        <f t="shared" si="17"/>
        <v>1.1090200179046572</v>
      </c>
      <c r="BK14" s="22">
        <f t="shared" si="44"/>
        <v>0.19582552257647487</v>
      </c>
      <c r="BL14" s="22">
        <f t="shared" si="45"/>
        <v>1.9582552257647485</v>
      </c>
      <c r="BM14" s="22">
        <f t="shared" si="46"/>
        <v>2.1540807483412232</v>
      </c>
      <c r="BN14" s="38">
        <f t="shared" si="47"/>
        <v>0.40045059726541921</v>
      </c>
      <c r="BO14" s="18">
        <f t="shared" si="18"/>
        <v>26.430634785689644</v>
      </c>
      <c r="BP14" s="71">
        <f t="shared" si="19"/>
        <v>7.4090359223040983E-2</v>
      </c>
      <c r="BQ14" s="62">
        <v>0.30309999999999998</v>
      </c>
      <c r="BR14" s="8">
        <v>4.1000000000000002E-2</v>
      </c>
      <c r="BS14" s="63">
        <v>1.7549999999999999</v>
      </c>
      <c r="BT14" s="22">
        <f t="shared" si="20"/>
        <v>1.1348863740073896</v>
      </c>
      <c r="BU14" s="22">
        <f t="shared" si="48"/>
        <v>0.16510030261087855</v>
      </c>
      <c r="BV14" s="22">
        <f t="shared" si="49"/>
        <v>1.9812036313305423</v>
      </c>
      <c r="BW14" s="22">
        <f t="shared" si="50"/>
        <v>2.1463039339414207</v>
      </c>
      <c r="BX14" s="38">
        <f t="shared" si="51"/>
        <v>0.62521026733034801</v>
      </c>
      <c r="BY14" s="18">
        <f t="shared" si="21"/>
        <v>25.335930766755016</v>
      </c>
      <c r="BZ14" s="71">
        <f t="shared" si="22"/>
        <v>7.8197388900754866E-2</v>
      </c>
    </row>
    <row r="15" spans="2:78" ht="19.899999999999999" customHeight="1">
      <c r="B15" s="2"/>
      <c r="C15" s="2"/>
      <c r="D15" s="2"/>
      <c r="E15" s="42">
        <v>45</v>
      </c>
      <c r="F15" s="23">
        <f t="shared" si="23"/>
        <v>0.89460000000000006</v>
      </c>
      <c r="G15" s="23">
        <f t="shared" si="0"/>
        <v>6.5073234447425543</v>
      </c>
      <c r="H15" s="30">
        <f t="shared" si="1"/>
        <v>80010</v>
      </c>
      <c r="I15" s="70">
        <v>1.5093000000000001</v>
      </c>
      <c r="J15" s="18">
        <v>3.5999999999999997E-2</v>
      </c>
      <c r="K15" s="71">
        <v>1.552</v>
      </c>
      <c r="L15" s="22">
        <f t="shared" si="2"/>
        <v>1.0036146167860223</v>
      </c>
      <c r="M15" s="22">
        <f t="shared" si="24"/>
        <v>3.2015208378298872</v>
      </c>
      <c r="N15" s="22">
        <f t="shared" si="25"/>
        <v>0</v>
      </c>
      <c r="O15" s="22">
        <f t="shared" si="26"/>
        <v>3.2015208378298872</v>
      </c>
      <c r="P15" s="38">
        <f t="shared" si="27"/>
        <v>0</v>
      </c>
      <c r="Q15" s="18">
        <f t="shared" si="3"/>
        <v>67.837570265803336</v>
      </c>
      <c r="R15" s="71">
        <f t="shared" si="4"/>
        <v>0</v>
      </c>
      <c r="S15" s="70">
        <v>0.97560000000000002</v>
      </c>
      <c r="T15" s="18">
        <v>2.5000000000000001E-2</v>
      </c>
      <c r="U15" s="71">
        <v>1.5820000000000001</v>
      </c>
      <c r="V15" s="22">
        <f t="shared" si="5"/>
        <v>1.0230143838630716</v>
      </c>
      <c r="W15" s="22">
        <f t="shared" si="28"/>
        <v>1.389883171386503</v>
      </c>
      <c r="X15" s="22">
        <f t="shared" si="29"/>
        <v>2.7797663427730059</v>
      </c>
      <c r="Y15" s="22">
        <f t="shared" si="30"/>
        <v>4.1696495141595094</v>
      </c>
      <c r="Z15" s="38">
        <f t="shared" si="31"/>
        <v>5.1628525250662111E-2</v>
      </c>
      <c r="AA15" s="18">
        <f t="shared" si="6"/>
        <v>49.818901450365502</v>
      </c>
      <c r="AB15" s="71">
        <f t="shared" si="7"/>
        <v>5.5797423504861568E-2</v>
      </c>
      <c r="AC15" s="70">
        <v>0.78900000000000003</v>
      </c>
      <c r="AD15" s="18">
        <v>2.1999999999999999E-2</v>
      </c>
      <c r="AE15" s="71">
        <v>1.5629999999999999</v>
      </c>
      <c r="AF15" s="22">
        <f t="shared" si="8"/>
        <v>1.0107278647142734</v>
      </c>
      <c r="AG15" s="22">
        <f t="shared" si="32"/>
        <v>0.88734747411351511</v>
      </c>
      <c r="AH15" s="22">
        <f t="shared" si="33"/>
        <v>3.5493898964540604</v>
      </c>
      <c r="AI15" s="22">
        <f t="shared" si="34"/>
        <v>4.4367373705675757</v>
      </c>
      <c r="AJ15" s="38">
        <f t="shared" si="35"/>
        <v>8.8696684331723799E-2</v>
      </c>
      <c r="AK15" s="18">
        <f t="shared" si="9"/>
        <v>43.518950914557564</v>
      </c>
      <c r="AL15" s="71">
        <f t="shared" si="10"/>
        <v>8.1559638315333347E-2</v>
      </c>
      <c r="AM15" s="62">
        <v>0.63780000000000003</v>
      </c>
      <c r="AN15" s="8">
        <v>2.9000000000000001E-2</v>
      </c>
      <c r="AO15" s="63">
        <v>1.552</v>
      </c>
      <c r="AP15" s="22">
        <f t="shared" si="11"/>
        <v>1.0036146167860223</v>
      </c>
      <c r="AQ15" s="22">
        <f t="shared" si="36"/>
        <v>0.57170793311274126</v>
      </c>
      <c r="AR15" s="22">
        <f t="shared" si="37"/>
        <v>3.4302475986764476</v>
      </c>
      <c r="AS15" s="22">
        <f t="shared" si="38"/>
        <v>4.0019555317891893</v>
      </c>
      <c r="AT15" s="38">
        <f t="shared" si="39"/>
        <v>0.17291769559611464</v>
      </c>
      <c r="AU15" s="18">
        <f t="shared" si="12"/>
        <v>38.414167843742113</v>
      </c>
      <c r="AV15" s="71">
        <f t="shared" si="13"/>
        <v>8.9296418254580373E-2</v>
      </c>
      <c r="AW15" s="62">
        <v>0.46710000000000002</v>
      </c>
      <c r="AX15" s="8">
        <v>3.2000000000000001E-2</v>
      </c>
      <c r="AY15" s="63">
        <v>1.5640000000000001</v>
      </c>
      <c r="AZ15" s="22">
        <f t="shared" si="14"/>
        <v>1.0113745236168419</v>
      </c>
      <c r="BA15" s="22">
        <f t="shared" si="40"/>
        <v>0.31139740346986489</v>
      </c>
      <c r="BB15" s="22">
        <f t="shared" si="41"/>
        <v>2.4911792277589191</v>
      </c>
      <c r="BC15" s="22">
        <f t="shared" si="42"/>
        <v>2.8025766312287841</v>
      </c>
      <c r="BD15" s="38">
        <f t="shared" si="43"/>
        <v>0.25835699222123704</v>
      </c>
      <c r="BE15" s="18">
        <f t="shared" si="15"/>
        <v>32.651029813396903</v>
      </c>
      <c r="BF15" s="71">
        <f t="shared" si="16"/>
        <v>7.6297110443260013E-2</v>
      </c>
      <c r="BG15" s="62">
        <v>0</v>
      </c>
      <c r="BH15" s="8">
        <v>0</v>
      </c>
      <c r="BI15" s="63">
        <v>0</v>
      </c>
      <c r="BJ15" s="22">
        <f t="shared" si="17"/>
        <v>0</v>
      </c>
      <c r="BK15" s="22">
        <f t="shared" si="44"/>
        <v>0</v>
      </c>
      <c r="BL15" s="22">
        <f t="shared" si="45"/>
        <v>0</v>
      </c>
      <c r="BM15" s="22">
        <f t="shared" si="46"/>
        <v>0</v>
      </c>
      <c r="BN15" s="38">
        <f t="shared" si="47"/>
        <v>0</v>
      </c>
      <c r="BO15" s="18">
        <f t="shared" si="18"/>
        <v>16.880896398199209</v>
      </c>
      <c r="BP15" s="71">
        <f t="shared" si="19"/>
        <v>0</v>
      </c>
      <c r="BQ15" s="62">
        <v>0</v>
      </c>
      <c r="BR15" s="8">
        <v>0</v>
      </c>
      <c r="BS15" s="63">
        <v>0</v>
      </c>
      <c r="BT15" s="22">
        <f t="shared" si="20"/>
        <v>0</v>
      </c>
      <c r="BU15" s="22">
        <f t="shared" si="48"/>
        <v>0</v>
      </c>
      <c r="BV15" s="22">
        <f t="shared" si="49"/>
        <v>0</v>
      </c>
      <c r="BW15" s="22">
        <f t="shared" si="50"/>
        <v>0</v>
      </c>
      <c r="BX15" s="38">
        <f t="shared" si="51"/>
        <v>0</v>
      </c>
      <c r="BY15" s="18">
        <f t="shared" si="21"/>
        <v>16.880896398199209</v>
      </c>
      <c r="BZ15" s="71">
        <f t="shared" si="22"/>
        <v>0</v>
      </c>
    </row>
    <row r="16" spans="2:78" ht="19.899999999999999" customHeight="1">
      <c r="B16" s="2"/>
      <c r="C16" s="2"/>
      <c r="D16" s="2"/>
      <c r="E16" s="42">
        <v>46</v>
      </c>
      <c r="F16" s="23">
        <f t="shared" si="23"/>
        <v>0.91460000000000008</v>
      </c>
      <c r="G16" s="23">
        <f t="shared" si="0"/>
        <v>6.6528035128119161</v>
      </c>
      <c r="H16" s="30">
        <f t="shared" si="1"/>
        <v>81798.732394366205</v>
      </c>
      <c r="I16" s="70">
        <v>1.5728</v>
      </c>
      <c r="J16" s="18">
        <v>2.7E-2</v>
      </c>
      <c r="K16" s="71">
        <v>1.5680000000000001</v>
      </c>
      <c r="L16" s="22">
        <f t="shared" si="2"/>
        <v>1.0139611592271152</v>
      </c>
      <c r="M16" s="22">
        <f t="shared" si="24"/>
        <v>3.548631249139234</v>
      </c>
      <c r="N16" s="22">
        <f t="shared" si="25"/>
        <v>0</v>
      </c>
      <c r="O16" s="22">
        <f t="shared" si="26"/>
        <v>3.548631249139234</v>
      </c>
      <c r="P16" s="38">
        <f t="shared" si="27"/>
        <v>0</v>
      </c>
      <c r="Q16" s="18">
        <f t="shared" si="3"/>
        <v>74.780748840867091</v>
      </c>
      <c r="R16" s="71">
        <f t="shared" si="4"/>
        <v>0</v>
      </c>
      <c r="S16" s="70">
        <v>1.0604</v>
      </c>
      <c r="T16" s="18">
        <v>2.1999999999999999E-2</v>
      </c>
      <c r="U16" s="71">
        <v>1.591</v>
      </c>
      <c r="V16" s="22">
        <f t="shared" si="5"/>
        <v>1.0288343139861864</v>
      </c>
      <c r="W16" s="22">
        <f t="shared" si="28"/>
        <v>1.660739641687764</v>
      </c>
      <c r="X16" s="22">
        <f t="shared" si="29"/>
        <v>3.321479283375528</v>
      </c>
      <c r="Y16" s="22">
        <f t="shared" si="30"/>
        <v>4.9822189250632922</v>
      </c>
      <c r="Z16" s="38">
        <f t="shared" si="31"/>
        <v>4.5951510602854601E-2</v>
      </c>
      <c r="AA16" s="18">
        <f t="shared" si="6"/>
        <v>56.294809191088866</v>
      </c>
      <c r="AB16" s="71">
        <f t="shared" si="7"/>
        <v>5.900151952022778E-2</v>
      </c>
      <c r="AC16" s="70">
        <v>0.93979999999999997</v>
      </c>
      <c r="AD16" s="18">
        <v>2.1999999999999999E-2</v>
      </c>
      <c r="AE16" s="71">
        <v>1.5720000000000001</v>
      </c>
      <c r="AF16" s="22">
        <f t="shared" si="8"/>
        <v>1.0165477948373884</v>
      </c>
      <c r="AG16" s="22">
        <f t="shared" si="32"/>
        <v>1.2734963944561861</v>
      </c>
      <c r="AH16" s="22">
        <f t="shared" si="33"/>
        <v>5.0939855778247445</v>
      </c>
      <c r="AI16" s="22">
        <f t="shared" si="34"/>
        <v>6.367481972280931</v>
      </c>
      <c r="AJ16" s="38">
        <f t="shared" si="35"/>
        <v>8.972108412902767E-2</v>
      </c>
      <c r="AK16" s="18">
        <f t="shared" si="9"/>
        <v>51.943903020590717</v>
      </c>
      <c r="AL16" s="71">
        <f t="shared" si="10"/>
        <v>9.8067054680228277E-2</v>
      </c>
      <c r="AM16" s="62">
        <v>0.82379999999999998</v>
      </c>
      <c r="AN16" s="8">
        <v>1.7000000000000001E-2</v>
      </c>
      <c r="AO16" s="63">
        <v>1.5389999999999999</v>
      </c>
      <c r="AP16" s="22">
        <f t="shared" si="11"/>
        <v>0.99520805105263399</v>
      </c>
      <c r="AQ16" s="22">
        <f t="shared" si="36"/>
        <v>0.9378698395513948</v>
      </c>
      <c r="AR16" s="22">
        <f t="shared" si="37"/>
        <v>5.6272190373083681</v>
      </c>
      <c r="AS16" s="22">
        <f t="shared" si="38"/>
        <v>6.5650888768597628</v>
      </c>
      <c r="AT16" s="38">
        <f t="shared" si="39"/>
        <v>9.9674523583365912E-2</v>
      </c>
      <c r="AU16" s="18">
        <f t="shared" si="12"/>
        <v>47.758951811819692</v>
      </c>
      <c r="AV16" s="71">
        <f t="shared" si="13"/>
        <v>0.11782543007813057</v>
      </c>
      <c r="AW16" s="62">
        <v>0.68540000000000001</v>
      </c>
      <c r="AX16" s="8">
        <v>1.9E-2</v>
      </c>
      <c r="AY16" s="63">
        <v>1.5149999999999999</v>
      </c>
      <c r="AZ16" s="22">
        <f t="shared" si="14"/>
        <v>0.97968823739099442</v>
      </c>
      <c r="BA16" s="22">
        <f t="shared" si="40"/>
        <v>0.62912250462018737</v>
      </c>
      <c r="BB16" s="22">
        <f t="shared" si="41"/>
        <v>5.032980036961499</v>
      </c>
      <c r="BC16" s="22">
        <f t="shared" si="42"/>
        <v>5.6621025415816861</v>
      </c>
      <c r="BD16" s="38">
        <f t="shared" si="43"/>
        <v>0.14393804865422266</v>
      </c>
      <c r="BE16" s="18">
        <f t="shared" si="15"/>
        <v>42.765872093768749</v>
      </c>
      <c r="BF16" s="71">
        <f t="shared" si="16"/>
        <v>0.11768683276062164</v>
      </c>
      <c r="BG16" s="62">
        <v>0.55300000000000005</v>
      </c>
      <c r="BH16" s="8">
        <v>2.1999999999999999E-2</v>
      </c>
      <c r="BI16" s="63">
        <v>1.5009999999999999</v>
      </c>
      <c r="BJ16" s="22">
        <f t="shared" si="17"/>
        <v>0.97063501275503805</v>
      </c>
      <c r="BK16" s="22">
        <f t="shared" si="44"/>
        <v>0.40200680253432564</v>
      </c>
      <c r="BL16" s="22">
        <f t="shared" si="45"/>
        <v>4.0200680253432566</v>
      </c>
      <c r="BM16" s="22">
        <f t="shared" si="46"/>
        <v>4.4220748278775819</v>
      </c>
      <c r="BN16" s="38">
        <f t="shared" si="47"/>
        <v>0.20449882754965173</v>
      </c>
      <c r="BO16" s="18">
        <f t="shared" si="18"/>
        <v>37.989255369274915</v>
      </c>
      <c r="BP16" s="71">
        <f t="shared" si="19"/>
        <v>0.10582118512895679</v>
      </c>
      <c r="BQ16" s="62">
        <v>0.38769999999999999</v>
      </c>
      <c r="BR16" s="8">
        <v>2.1000000000000001E-2</v>
      </c>
      <c r="BS16" s="63">
        <v>1.5209999999999999</v>
      </c>
      <c r="BT16" s="22">
        <f t="shared" si="20"/>
        <v>0.98356819080640434</v>
      </c>
      <c r="BU16" s="22">
        <f t="shared" si="48"/>
        <v>0.20289520571874889</v>
      </c>
      <c r="BV16" s="22">
        <f t="shared" si="49"/>
        <v>2.4347424686249868</v>
      </c>
      <c r="BW16" s="22">
        <f t="shared" si="50"/>
        <v>2.6376376743437357</v>
      </c>
      <c r="BX16" s="38">
        <f t="shared" si="51"/>
        <v>0.2405280475615616</v>
      </c>
      <c r="BY16" s="18">
        <f t="shared" si="21"/>
        <v>32.025699896776203</v>
      </c>
      <c r="BZ16" s="71">
        <f t="shared" si="22"/>
        <v>7.6024645096673588E-2</v>
      </c>
    </row>
    <row r="17" spans="2:78" ht="19.899999999999999" customHeight="1">
      <c r="B17" s="2"/>
      <c r="C17" s="2"/>
      <c r="D17" s="2"/>
      <c r="E17" s="42">
        <v>48</v>
      </c>
      <c r="F17" s="23">
        <f t="shared" si="23"/>
        <v>0.9546</v>
      </c>
      <c r="G17" s="23">
        <f t="shared" si="0"/>
        <v>6.9437636489506387</v>
      </c>
      <c r="H17" s="30">
        <f t="shared" si="1"/>
        <v>85376.1971830986</v>
      </c>
      <c r="I17" s="70">
        <v>1.5481</v>
      </c>
      <c r="J17" s="18">
        <v>3.3000000000000002E-2</v>
      </c>
      <c r="K17" s="71">
        <v>1.589</v>
      </c>
      <c r="L17" s="22">
        <f t="shared" si="2"/>
        <v>1.0275409961810498</v>
      </c>
      <c r="M17" s="22">
        <f t="shared" si="24"/>
        <v>3.5307549010676045</v>
      </c>
      <c r="N17" s="22">
        <f t="shared" si="25"/>
        <v>0</v>
      </c>
      <c r="O17" s="22">
        <f t="shared" si="26"/>
        <v>3.5307549010676045</v>
      </c>
      <c r="P17" s="38">
        <f t="shared" si="27"/>
        <v>0</v>
      </c>
      <c r="Q17" s="18">
        <f t="shared" si="3"/>
        <v>84.014503722840061</v>
      </c>
      <c r="R17" s="71">
        <f t="shared" si="4"/>
        <v>0</v>
      </c>
      <c r="S17" s="70">
        <v>1.1144000000000001</v>
      </c>
      <c r="T17" s="18">
        <v>1.7000000000000001E-2</v>
      </c>
      <c r="U17" s="71">
        <v>1.61</v>
      </c>
      <c r="V17" s="22">
        <f t="shared" si="5"/>
        <v>1.0411208331349844</v>
      </c>
      <c r="W17" s="22">
        <f t="shared" si="28"/>
        <v>1.8782600177301403</v>
      </c>
      <c r="X17" s="22">
        <f t="shared" si="29"/>
        <v>3.7565200354602806</v>
      </c>
      <c r="Y17" s="22">
        <f t="shared" si="30"/>
        <v>5.6347800531904211</v>
      </c>
      <c r="Z17" s="38">
        <f t="shared" si="31"/>
        <v>3.6361134589960403E-2</v>
      </c>
      <c r="AA17" s="18">
        <f t="shared" si="6"/>
        <v>66.223824427592902</v>
      </c>
      <c r="AB17" s="71">
        <f t="shared" si="7"/>
        <v>5.6724601273481938E-2</v>
      </c>
      <c r="AC17" s="70">
        <v>0.99490000000000001</v>
      </c>
      <c r="AD17" s="18">
        <v>1.7999999999999999E-2</v>
      </c>
      <c r="AE17" s="71">
        <v>1.589</v>
      </c>
      <c r="AF17" s="22">
        <f t="shared" si="8"/>
        <v>1.0275409961810498</v>
      </c>
      <c r="AG17" s="22">
        <f t="shared" si="32"/>
        <v>1.4582379994127181</v>
      </c>
      <c r="AH17" s="22">
        <f t="shared" si="33"/>
        <v>5.8329519976508726</v>
      </c>
      <c r="AI17" s="22">
        <f t="shared" si="34"/>
        <v>7.2911899970635909</v>
      </c>
      <c r="AJ17" s="38">
        <f t="shared" si="35"/>
        <v>7.5004452968195801E-2</v>
      </c>
      <c r="AK17" s="18">
        <f t="shared" si="9"/>
        <v>61.321850307735779</v>
      </c>
      <c r="AL17" s="71">
        <f t="shared" si="10"/>
        <v>9.5120286951208374E-2</v>
      </c>
      <c r="AM17" s="70">
        <v>0.89200000000000002</v>
      </c>
      <c r="AN17" s="18">
        <v>1.2999999999999999E-2</v>
      </c>
      <c r="AO17" s="71">
        <v>1.5620000000000001</v>
      </c>
      <c r="AP17" s="22">
        <f t="shared" si="11"/>
        <v>1.0100812058117052</v>
      </c>
      <c r="AQ17" s="22">
        <f t="shared" si="36"/>
        <v>1.1326964066781131</v>
      </c>
      <c r="AR17" s="22">
        <f t="shared" si="37"/>
        <v>6.7961784400686787</v>
      </c>
      <c r="AS17" s="22">
        <f t="shared" si="38"/>
        <v>7.9288748467467922</v>
      </c>
      <c r="AT17" s="38">
        <f t="shared" si="39"/>
        <v>7.8516949610190845E-2</v>
      </c>
      <c r="AU17" s="18">
        <f t="shared" si="12"/>
        <v>57.100819873147493</v>
      </c>
      <c r="AV17" s="71">
        <f t="shared" si="13"/>
        <v>0.11902068052904932</v>
      </c>
      <c r="AW17" s="70">
        <v>0.76549999999999996</v>
      </c>
      <c r="AX17" s="18">
        <v>1.7000000000000001E-2</v>
      </c>
      <c r="AY17" s="71">
        <v>1.524</v>
      </c>
      <c r="AZ17" s="22">
        <f t="shared" si="14"/>
        <v>0.98550816751410941</v>
      </c>
      <c r="BA17" s="22">
        <f t="shared" si="40"/>
        <v>0.79411258553566955</v>
      </c>
      <c r="BB17" s="22">
        <f t="shared" si="41"/>
        <v>6.3529006842853564</v>
      </c>
      <c r="BC17" s="22">
        <f t="shared" si="42"/>
        <v>7.1470132698210262</v>
      </c>
      <c r="BD17" s="38">
        <f t="shared" si="43"/>
        <v>0.13032135879234885</v>
      </c>
      <c r="BE17" s="18">
        <f t="shared" si="15"/>
        <v>51.911700825767348</v>
      </c>
      <c r="BF17" s="71">
        <f t="shared" si="16"/>
        <v>0.12237897397366673</v>
      </c>
      <c r="BG17" s="62">
        <v>0.64939999999999998</v>
      </c>
      <c r="BH17" s="8">
        <v>1.4999999999999999E-2</v>
      </c>
      <c r="BI17" s="63">
        <v>1.506</v>
      </c>
      <c r="BJ17" s="22">
        <f t="shared" si="17"/>
        <v>0.97386830726787976</v>
      </c>
      <c r="BK17" s="22">
        <f t="shared" si="44"/>
        <v>0.55807975370151608</v>
      </c>
      <c r="BL17" s="22">
        <f t="shared" si="45"/>
        <v>5.5807975370151599</v>
      </c>
      <c r="BM17" s="22">
        <f t="shared" si="46"/>
        <v>6.1388772907166764</v>
      </c>
      <c r="BN17" s="38">
        <f t="shared" si="47"/>
        <v>0.14036148679847718</v>
      </c>
      <c r="BO17" s="18">
        <f t="shared" si="18"/>
        <v>47.149197099278538</v>
      </c>
      <c r="BP17" s="71">
        <f t="shared" si="19"/>
        <v>0.11836463567479404</v>
      </c>
      <c r="BQ17" s="62">
        <v>0.56359999999999999</v>
      </c>
      <c r="BR17" s="8">
        <v>1.4999999999999999E-2</v>
      </c>
      <c r="BS17" s="63">
        <v>1.492</v>
      </c>
      <c r="BT17" s="22">
        <f t="shared" si="20"/>
        <v>0.96481508263192328</v>
      </c>
      <c r="BU17" s="22">
        <f t="shared" si="48"/>
        <v>0.41257353867772562</v>
      </c>
      <c r="BV17" s="22">
        <f t="shared" si="49"/>
        <v>4.9508824641327074</v>
      </c>
      <c r="BW17" s="22">
        <f t="shared" si="50"/>
        <v>5.363456002810433</v>
      </c>
      <c r="BX17" s="38">
        <f t="shared" si="51"/>
        <v>0.16531676891296188</v>
      </c>
      <c r="BY17" s="18">
        <f t="shared" si="21"/>
        <v>43.629620701925056</v>
      </c>
      <c r="BZ17" s="71">
        <f t="shared" si="22"/>
        <v>0.1134752579665278</v>
      </c>
    </row>
    <row r="18" spans="2:78" ht="19.899999999999999" customHeight="1">
      <c r="B18" s="2"/>
      <c r="C18" s="2"/>
      <c r="D18" s="2"/>
      <c r="E18" s="42">
        <v>50</v>
      </c>
      <c r="F18" s="23">
        <f t="shared" si="23"/>
        <v>0.99460000000000004</v>
      </c>
      <c r="G18" s="23">
        <f t="shared" si="0"/>
        <v>7.2347237850893631</v>
      </c>
      <c r="H18" s="30">
        <f t="shared" si="1"/>
        <v>88953.661971830996</v>
      </c>
      <c r="I18" s="101">
        <v>1.5346</v>
      </c>
      <c r="J18" s="102">
        <v>4.4999999999999998E-2</v>
      </c>
      <c r="K18" s="103">
        <v>1.615</v>
      </c>
      <c r="L18" s="22">
        <f t="shared" si="2"/>
        <v>1.0443541276478259</v>
      </c>
      <c r="M18" s="22">
        <f t="shared" si="24"/>
        <v>3.5839108333297824</v>
      </c>
      <c r="N18" s="22">
        <f t="shared" si="25"/>
        <v>0</v>
      </c>
      <c r="O18" s="22">
        <f t="shared" si="26"/>
        <v>3.5839108333297824</v>
      </c>
      <c r="P18" s="38">
        <f t="shared" si="27"/>
        <v>0</v>
      </c>
      <c r="Q18" s="18">
        <f t="shared" si="3"/>
        <v>94.398093568603429</v>
      </c>
      <c r="R18" s="71">
        <f t="shared" si="4"/>
        <v>0</v>
      </c>
      <c r="S18" s="70">
        <v>1.1739999999999999</v>
      </c>
      <c r="T18" s="18">
        <v>1.4999999999999999E-2</v>
      </c>
      <c r="U18" s="71">
        <v>1.63</v>
      </c>
      <c r="V18" s="22">
        <f t="shared" si="5"/>
        <v>1.0540540111863506</v>
      </c>
      <c r="W18" s="22">
        <f t="shared" si="28"/>
        <v>2.1366488704922473</v>
      </c>
      <c r="X18" s="22">
        <f t="shared" si="29"/>
        <v>4.2732977409844946</v>
      </c>
      <c r="Y18" s="22">
        <f t="shared" si="30"/>
        <v>6.4099466114767418</v>
      </c>
      <c r="Z18" s="38">
        <f t="shared" si="31"/>
        <v>3.2885406957814958E-2</v>
      </c>
      <c r="AA18" s="18">
        <f t="shared" si="6"/>
        <v>77.667555604955353</v>
      </c>
      <c r="AB18" s="71">
        <f t="shared" si="7"/>
        <v>5.5020371218066882E-2</v>
      </c>
      <c r="AC18" s="70">
        <v>1.0583</v>
      </c>
      <c r="AD18" s="18">
        <v>1.4999999999999999E-2</v>
      </c>
      <c r="AE18" s="71">
        <v>1.609</v>
      </c>
      <c r="AF18" s="22">
        <f t="shared" si="8"/>
        <v>1.0404741742324159</v>
      </c>
      <c r="AG18" s="22">
        <f t="shared" si="32"/>
        <v>1.6918094067820617</v>
      </c>
      <c r="AH18" s="22">
        <f t="shared" si="33"/>
        <v>6.7672376271282468</v>
      </c>
      <c r="AI18" s="22">
        <f t="shared" si="34"/>
        <v>8.4590470339103092</v>
      </c>
      <c r="AJ18" s="38">
        <f t="shared" si="35"/>
        <v>6.4087022658252057E-2</v>
      </c>
      <c r="AK18" s="18">
        <f t="shared" si="9"/>
        <v>72.29949336869889</v>
      </c>
      <c r="AL18" s="71">
        <f t="shared" si="10"/>
        <v>9.3600069818166015E-2</v>
      </c>
      <c r="AM18" s="70">
        <v>0.94910000000000005</v>
      </c>
      <c r="AN18" s="18">
        <v>1.2999999999999999E-2</v>
      </c>
      <c r="AO18" s="71">
        <v>1.583</v>
      </c>
      <c r="AP18" s="22">
        <f t="shared" si="11"/>
        <v>1.0236610427656399</v>
      </c>
      <c r="AQ18" s="22">
        <f t="shared" si="36"/>
        <v>1.3170659783257221</v>
      </c>
      <c r="AR18" s="22">
        <f t="shared" si="37"/>
        <v>7.9023958699543329</v>
      </c>
      <c r="AS18" s="22">
        <f t="shared" si="38"/>
        <v>9.219461848280055</v>
      </c>
      <c r="AT18" s="38">
        <f t="shared" si="39"/>
        <v>8.0642352683913995E-2</v>
      </c>
      <c r="AU18" s="18">
        <f t="shared" si="12"/>
        <v>67.233007662569179</v>
      </c>
      <c r="AV18" s="71">
        <f t="shared" si="13"/>
        <v>0.11753744395334936</v>
      </c>
      <c r="AW18" s="95">
        <v>0.83989999999999998</v>
      </c>
      <c r="AX18" s="96">
        <v>1.2999999999999999E-2</v>
      </c>
      <c r="AY18" s="97">
        <v>1.55</v>
      </c>
      <c r="AZ18" s="22">
        <f t="shared" si="14"/>
        <v>1.0023212989808856</v>
      </c>
      <c r="BA18" s="22">
        <f t="shared" si="40"/>
        <v>0.98887253240358497</v>
      </c>
      <c r="BB18" s="22">
        <f t="shared" si="41"/>
        <v>7.9109802592286798</v>
      </c>
      <c r="BC18" s="22">
        <f t="shared" si="42"/>
        <v>8.8998527916322647</v>
      </c>
      <c r="BD18" s="38">
        <f t="shared" si="43"/>
        <v>0.10308690306346552</v>
      </c>
      <c r="BE18" s="18">
        <f t="shared" si="15"/>
        <v>62.166521956439468</v>
      </c>
      <c r="BF18" s="71">
        <f t="shared" si="16"/>
        <v>0.12725467036376847</v>
      </c>
      <c r="BG18" s="70">
        <v>0.745</v>
      </c>
      <c r="BH18" s="18">
        <v>1.2999999999999999E-2</v>
      </c>
      <c r="BI18" s="71">
        <v>1.522</v>
      </c>
      <c r="BJ18" s="22">
        <f t="shared" si="17"/>
        <v>0.98421484970897277</v>
      </c>
      <c r="BK18" s="22">
        <f t="shared" si="44"/>
        <v>0.75017675904849723</v>
      </c>
      <c r="BL18" s="22">
        <f t="shared" si="45"/>
        <v>7.5017675904849712</v>
      </c>
      <c r="BM18" s="22">
        <f t="shared" si="46"/>
        <v>8.2519443495334688</v>
      </c>
      <c r="BN18" s="38">
        <f t="shared" si="47"/>
        <v>0.12424514128827722</v>
      </c>
      <c r="BO18" s="18">
        <f t="shared" si="18"/>
        <v>57.763504616588648</v>
      </c>
      <c r="BP18" s="71">
        <f t="shared" si="19"/>
        <v>0.12987036780885691</v>
      </c>
      <c r="BQ18" s="70">
        <v>0.64529999999999998</v>
      </c>
      <c r="BR18" s="18">
        <v>1.2E-2</v>
      </c>
      <c r="BS18" s="71">
        <v>1.5</v>
      </c>
      <c r="BT18" s="22">
        <f t="shared" si="20"/>
        <v>0.96998835385246984</v>
      </c>
      <c r="BU18" s="22">
        <f t="shared" si="48"/>
        <v>0.54667297294337591</v>
      </c>
      <c r="BV18" s="22">
        <f t="shared" si="49"/>
        <v>6.5600756753205109</v>
      </c>
      <c r="BW18" s="22">
        <f t="shared" si="50"/>
        <v>7.1067486482638866</v>
      </c>
      <c r="BX18" s="38">
        <f t="shared" si="51"/>
        <v>0.13367548464165063</v>
      </c>
      <c r="BY18" s="18">
        <f t="shared" si="21"/>
        <v>53.137784608336531</v>
      </c>
      <c r="BZ18" s="71">
        <f t="shared" si="22"/>
        <v>0.12345406801719265</v>
      </c>
    </row>
    <row r="19" spans="2:78" ht="19.899999999999999" customHeight="1">
      <c r="B19" s="16"/>
      <c r="C19" s="2"/>
      <c r="D19" s="2"/>
      <c r="E19" s="42">
        <v>52</v>
      </c>
      <c r="F19" s="23">
        <f t="shared" si="23"/>
        <v>1.0346</v>
      </c>
      <c r="G19" s="23">
        <f t="shared" si="0"/>
        <v>7.5256839212280857</v>
      </c>
      <c r="H19" s="30">
        <f t="shared" si="1"/>
        <v>92531.126760563377</v>
      </c>
      <c r="I19" s="70">
        <v>1.3868</v>
      </c>
      <c r="J19" s="18">
        <v>2.5000000000000001E-2</v>
      </c>
      <c r="K19" s="71">
        <v>1.649</v>
      </c>
      <c r="L19" s="22">
        <f t="shared" si="2"/>
        <v>1.0663405303351485</v>
      </c>
      <c r="M19" s="22">
        <f t="shared" si="24"/>
        <v>3.0513409131198834</v>
      </c>
      <c r="N19" s="22">
        <f t="shared" si="25"/>
        <v>0</v>
      </c>
      <c r="O19" s="22">
        <f t="shared" si="26"/>
        <v>3.0513409131198834</v>
      </c>
      <c r="P19" s="38">
        <f t="shared" si="27"/>
        <v>0</v>
      </c>
      <c r="Q19" s="18">
        <f t="shared" si="3"/>
        <v>98.53309135650845</v>
      </c>
      <c r="R19" s="71">
        <f t="shared" si="4"/>
        <v>0</v>
      </c>
      <c r="S19" s="70">
        <v>1.2017</v>
      </c>
      <c r="T19" s="18">
        <v>1.7000000000000001E-2</v>
      </c>
      <c r="U19" s="71">
        <v>1.645</v>
      </c>
      <c r="V19" s="22">
        <f t="shared" si="5"/>
        <v>1.0637538947248752</v>
      </c>
      <c r="W19" s="22">
        <f t="shared" si="28"/>
        <v>2.28005688255175</v>
      </c>
      <c r="X19" s="22">
        <f t="shared" si="29"/>
        <v>4.5601137651035</v>
      </c>
      <c r="Y19" s="22">
        <f t="shared" si="30"/>
        <v>6.84017064765525</v>
      </c>
      <c r="Z19" s="38">
        <f t="shared" si="31"/>
        <v>3.7959237386211014E-2</v>
      </c>
      <c r="AA19" s="18">
        <f t="shared" si="6"/>
        <v>88.866738160573675</v>
      </c>
      <c r="AB19" s="71">
        <f t="shared" si="7"/>
        <v>5.1314067101954519E-2</v>
      </c>
      <c r="AC19" s="70">
        <v>1.0837000000000001</v>
      </c>
      <c r="AD19" s="18">
        <v>1.7000000000000001E-2</v>
      </c>
      <c r="AE19" s="71">
        <v>1.629</v>
      </c>
      <c r="AF19" s="22">
        <f t="shared" si="8"/>
        <v>1.0534073522837823</v>
      </c>
      <c r="AG19" s="22">
        <f t="shared" si="32"/>
        <v>1.8183692155033868</v>
      </c>
      <c r="AH19" s="22">
        <f t="shared" si="33"/>
        <v>7.2734768620135473</v>
      </c>
      <c r="AI19" s="22">
        <f t="shared" si="34"/>
        <v>9.0918460775169336</v>
      </c>
      <c r="AJ19" s="38">
        <f t="shared" si="35"/>
        <v>7.4448823389866969E-2</v>
      </c>
      <c r="AK19" s="18">
        <f t="shared" si="9"/>
        <v>82.70450327607719</v>
      </c>
      <c r="AL19" s="71">
        <f t="shared" si="10"/>
        <v>8.7945354532072348E-2</v>
      </c>
      <c r="AM19" s="70">
        <v>0.96740000000000004</v>
      </c>
      <c r="AN19" s="18">
        <v>1.4E-2</v>
      </c>
      <c r="AO19" s="71">
        <v>1.599</v>
      </c>
      <c r="AP19" s="22">
        <f t="shared" si="11"/>
        <v>1.0340075852067327</v>
      </c>
      <c r="AQ19" s="22">
        <f t="shared" si="36"/>
        <v>1.3961460390308691</v>
      </c>
      <c r="AR19" s="22">
        <f t="shared" si="37"/>
        <v>8.3768762341852145</v>
      </c>
      <c r="AS19" s="22">
        <f t="shared" si="38"/>
        <v>9.7730222732160836</v>
      </c>
      <c r="AT19" s="38">
        <f t="shared" si="39"/>
        <v>8.8610047764844407E-2</v>
      </c>
      <c r="AU19" s="18">
        <f t="shared" si="12"/>
        <v>76.631046351781052</v>
      </c>
      <c r="AV19" s="71">
        <f t="shared" si="13"/>
        <v>0.10931439192061247</v>
      </c>
      <c r="AW19" s="70">
        <v>0.8639</v>
      </c>
      <c r="AX19" s="18">
        <v>1.2E-2</v>
      </c>
      <c r="AY19" s="71">
        <v>1.5640000000000001</v>
      </c>
      <c r="AZ19" s="22">
        <f t="shared" si="14"/>
        <v>1.0113745236168419</v>
      </c>
      <c r="BA19" s="22">
        <f t="shared" si="40"/>
        <v>1.0651780303613601</v>
      </c>
      <c r="BB19" s="22">
        <f t="shared" si="41"/>
        <v>8.5214242428908804</v>
      </c>
      <c r="BC19" s="22">
        <f t="shared" si="42"/>
        <v>9.5866022732522396</v>
      </c>
      <c r="BD19" s="38">
        <f t="shared" si="43"/>
        <v>9.6883872082963882E-2</v>
      </c>
      <c r="BE19" s="18">
        <f t="shared" si="15"/>
        <v>71.226035245464203</v>
      </c>
      <c r="BF19" s="71">
        <f t="shared" si="16"/>
        <v>0.11963917707231275</v>
      </c>
      <c r="BG19" s="70">
        <v>0.76259999999999994</v>
      </c>
      <c r="BH19" s="18">
        <v>1.2E-2</v>
      </c>
      <c r="BI19" s="71">
        <v>1.5389999999999999</v>
      </c>
      <c r="BJ19" s="22">
        <f t="shared" si="17"/>
        <v>0.99520805105263399</v>
      </c>
      <c r="BK19" s="22">
        <f t="shared" si="44"/>
        <v>0.80369746127439778</v>
      </c>
      <c r="BL19" s="22">
        <f t="shared" si="45"/>
        <v>8.0369746127439772</v>
      </c>
      <c r="BM19" s="22">
        <f t="shared" si="46"/>
        <v>8.8406720740183751</v>
      </c>
      <c r="BN19" s="38">
        <f t="shared" si="47"/>
        <v>0.11726414539219518</v>
      </c>
      <c r="BO19" s="18">
        <f t="shared" si="18"/>
        <v>65.935913264112557</v>
      </c>
      <c r="BP19" s="71">
        <f t="shared" si="19"/>
        <v>0.12189069984594152</v>
      </c>
      <c r="BQ19" s="70">
        <v>0.68140000000000001</v>
      </c>
      <c r="BR19" s="18">
        <v>1.2E-2</v>
      </c>
      <c r="BS19" s="71">
        <v>1.5169999999999999</v>
      </c>
      <c r="BT19" s="22">
        <f t="shared" si="20"/>
        <v>0.98098155519613106</v>
      </c>
      <c r="BU19" s="22">
        <f t="shared" si="48"/>
        <v>0.62344360567998491</v>
      </c>
      <c r="BV19" s="22">
        <f t="shared" si="49"/>
        <v>7.4813232681598185</v>
      </c>
      <c r="BW19" s="22">
        <f t="shared" si="50"/>
        <v>8.1047668738398038</v>
      </c>
      <c r="BX19" s="38">
        <f t="shared" si="51"/>
        <v>0.13672263216688868</v>
      </c>
      <c r="BY19" s="18">
        <f t="shared" si="21"/>
        <v>61.695460106306484</v>
      </c>
      <c r="BZ19" s="71">
        <f t="shared" si="22"/>
        <v>0.12126213590544373</v>
      </c>
    </row>
    <row r="20" spans="2:78" ht="19.899999999999999" customHeight="1">
      <c r="B20" s="16"/>
      <c r="C20" s="2"/>
      <c r="D20" s="17"/>
      <c r="E20" s="42">
        <v>54</v>
      </c>
      <c r="F20" s="23">
        <f t="shared" si="23"/>
        <v>1.0746</v>
      </c>
      <c r="G20" s="23">
        <f t="shared" si="0"/>
        <v>7.8166440573668101</v>
      </c>
      <c r="H20" s="30">
        <f t="shared" si="1"/>
        <v>96108.591549295772</v>
      </c>
      <c r="I20" s="70">
        <v>1.4094</v>
      </c>
      <c r="J20" s="18">
        <v>2.3E-2</v>
      </c>
      <c r="K20" s="71">
        <v>1.657</v>
      </c>
      <c r="L20" s="22">
        <f t="shared" si="2"/>
        <v>1.0715138015556951</v>
      </c>
      <c r="M20" s="22">
        <f t="shared" si="24"/>
        <v>3.1822574075860834</v>
      </c>
      <c r="N20" s="22">
        <f t="shared" si="25"/>
        <v>0</v>
      </c>
      <c r="O20" s="22">
        <f t="shared" si="26"/>
        <v>3.1822574075860834</v>
      </c>
      <c r="P20" s="38">
        <f t="shared" si="27"/>
        <v>0</v>
      </c>
      <c r="Q20" s="18">
        <f t="shared" si="3"/>
        <v>111.73165857566642</v>
      </c>
      <c r="R20" s="71">
        <f t="shared" si="4"/>
        <v>0</v>
      </c>
      <c r="S20" s="70">
        <v>1.2230000000000001</v>
      </c>
      <c r="T20" s="18">
        <v>1.4E-2</v>
      </c>
      <c r="U20" s="71">
        <v>1.6559999999999999</v>
      </c>
      <c r="V20" s="22">
        <f t="shared" si="5"/>
        <v>1.0708671426531267</v>
      </c>
      <c r="W20" s="22">
        <f t="shared" si="28"/>
        <v>2.3932900425898507</v>
      </c>
      <c r="X20" s="22">
        <f t="shared" si="29"/>
        <v>4.7865800851797013</v>
      </c>
      <c r="Y20" s="22">
        <f t="shared" si="30"/>
        <v>7.1798701277695525</v>
      </c>
      <c r="Z20" s="38">
        <f t="shared" si="31"/>
        <v>3.1680020456194065E-2</v>
      </c>
      <c r="AA20" s="18">
        <f t="shared" si="6"/>
        <v>100.82415823079148</v>
      </c>
      <c r="AB20" s="71">
        <f t="shared" si="7"/>
        <v>4.7474535559453745E-2</v>
      </c>
      <c r="AC20" s="70">
        <v>1.0989</v>
      </c>
      <c r="AD20" s="18">
        <v>1.6E-2</v>
      </c>
      <c r="AE20" s="71">
        <v>1.637</v>
      </c>
      <c r="AF20" s="22">
        <f t="shared" si="8"/>
        <v>1.0585806235043287</v>
      </c>
      <c r="AG20" s="22">
        <f t="shared" si="32"/>
        <v>1.8881455115657522</v>
      </c>
      <c r="AH20" s="22">
        <f t="shared" si="33"/>
        <v>7.5525820462630087</v>
      </c>
      <c r="AI20" s="22">
        <f t="shared" si="34"/>
        <v>9.4407275578287617</v>
      </c>
      <c r="AJ20" s="38">
        <f t="shared" si="35"/>
        <v>7.0759391565959798E-2</v>
      </c>
      <c r="AK20" s="18">
        <f t="shared" si="9"/>
        <v>93.562244106333438</v>
      </c>
      <c r="AL20" s="71">
        <f t="shared" si="10"/>
        <v>8.0722540576084342E-2</v>
      </c>
      <c r="AM20" s="70">
        <v>0.98650000000000004</v>
      </c>
      <c r="AN20" s="18">
        <v>1.4999999999999999E-2</v>
      </c>
      <c r="AO20" s="71">
        <v>1.6080000000000001</v>
      </c>
      <c r="AP20" s="22">
        <f t="shared" si="11"/>
        <v>1.0398275153298477</v>
      </c>
      <c r="AQ20" s="22">
        <f t="shared" si="36"/>
        <v>1.4682094767006104</v>
      </c>
      <c r="AR20" s="22">
        <f t="shared" si="37"/>
        <v>8.8092568602036625</v>
      </c>
      <c r="AS20" s="22">
        <f t="shared" si="38"/>
        <v>10.277466336904272</v>
      </c>
      <c r="AT20" s="38">
        <f t="shared" si="39"/>
        <v>9.6011080089019166E-2</v>
      </c>
      <c r="AU20" s="18">
        <f t="shared" si="12"/>
        <v>86.984974585067647</v>
      </c>
      <c r="AV20" s="71">
        <f t="shared" si="13"/>
        <v>0.10127331648052136</v>
      </c>
      <c r="AW20" s="70">
        <v>0.88080000000000003</v>
      </c>
      <c r="AX20" s="18">
        <v>0.01</v>
      </c>
      <c r="AY20" s="71">
        <v>1.5760000000000001</v>
      </c>
      <c r="AZ20" s="22">
        <f t="shared" si="14"/>
        <v>1.0191344304476617</v>
      </c>
      <c r="BA20" s="22">
        <f t="shared" si="40"/>
        <v>1.1243170409062395</v>
      </c>
      <c r="BB20" s="22">
        <f t="shared" si="41"/>
        <v>8.9945363272499161</v>
      </c>
      <c r="BC20" s="22">
        <f t="shared" si="42"/>
        <v>10.118853368156156</v>
      </c>
      <c r="BD20" s="38">
        <f t="shared" si="43"/>
        <v>8.1980237170691486E-2</v>
      </c>
      <c r="BE20" s="18">
        <f t="shared" si="15"/>
        <v>80.799766503236725</v>
      </c>
      <c r="BF20" s="71">
        <f t="shared" si="16"/>
        <v>0.11131884059206541</v>
      </c>
      <c r="BG20" s="70">
        <v>0.79610000000000003</v>
      </c>
      <c r="BH20" s="18">
        <v>8.9999999999999993E-3</v>
      </c>
      <c r="BI20" s="71">
        <v>1.55</v>
      </c>
      <c r="BJ20" s="22">
        <f t="shared" si="17"/>
        <v>1.0023212989808856</v>
      </c>
      <c r="BK20" s="22">
        <f t="shared" si="44"/>
        <v>0.88842423933571435</v>
      </c>
      <c r="BL20" s="22">
        <f t="shared" si="45"/>
        <v>8.8842423933571428</v>
      </c>
      <c r="BM20" s="22">
        <f t="shared" si="46"/>
        <v>9.7726666326928573</v>
      </c>
      <c r="BN20" s="38">
        <f t="shared" si="47"/>
        <v>8.9209819958768227E-2</v>
      </c>
      <c r="BO20" s="18">
        <f t="shared" si="18"/>
        <v>75.843407709186806</v>
      </c>
      <c r="BP20" s="71">
        <f t="shared" si="19"/>
        <v>0.11713928292123676</v>
      </c>
      <c r="BQ20" s="70">
        <v>0.71709999999999996</v>
      </c>
      <c r="BR20" s="18">
        <v>1.2E-2</v>
      </c>
      <c r="BS20" s="71">
        <v>1.5269999999999999</v>
      </c>
      <c r="BT20" s="22">
        <f t="shared" si="20"/>
        <v>0.98744814422181426</v>
      </c>
      <c r="BU20" s="22">
        <f t="shared" si="48"/>
        <v>0.69961526051417111</v>
      </c>
      <c r="BV20" s="22">
        <f t="shared" si="49"/>
        <v>8.3953831261700529</v>
      </c>
      <c r="BW20" s="22">
        <f t="shared" si="50"/>
        <v>9.0949983866842246</v>
      </c>
      <c r="BX20" s="38">
        <f t="shared" si="51"/>
        <v>0.13853111294577394</v>
      </c>
      <c r="BY20" s="18">
        <f t="shared" si="21"/>
        <v>71.220593721820265</v>
      </c>
      <c r="BZ20" s="71">
        <f t="shared" si="22"/>
        <v>0.1178785894282416</v>
      </c>
    </row>
    <row r="21" spans="2:78" ht="19.899999999999999" customHeight="1">
      <c r="B21" s="16"/>
      <c r="C21" s="2"/>
      <c r="D21" s="17"/>
      <c r="E21" s="42">
        <v>56</v>
      </c>
      <c r="F21" s="23">
        <f t="shared" si="23"/>
        <v>1.1146</v>
      </c>
      <c r="G21" s="23">
        <f t="shared" si="0"/>
        <v>8.1076041935055354</v>
      </c>
      <c r="H21" s="30">
        <f t="shared" si="1"/>
        <v>99686.056338028182</v>
      </c>
      <c r="I21" s="70">
        <v>1.3604000000000001</v>
      </c>
      <c r="J21" s="18">
        <v>2.4E-2</v>
      </c>
      <c r="K21" s="71">
        <v>1.675</v>
      </c>
      <c r="L21" s="22">
        <f t="shared" si="2"/>
        <v>1.0831536618019246</v>
      </c>
      <c r="M21" s="22">
        <f t="shared" si="24"/>
        <v>3.0295953407461891</v>
      </c>
      <c r="N21" s="22">
        <f t="shared" si="25"/>
        <v>0</v>
      </c>
      <c r="O21" s="22">
        <f t="shared" si="26"/>
        <v>3.0295953407461891</v>
      </c>
      <c r="P21" s="38">
        <f t="shared" si="27"/>
        <v>0</v>
      </c>
      <c r="Q21" s="18">
        <f t="shared" si="3"/>
        <v>121.47929579181356</v>
      </c>
      <c r="R21" s="71">
        <f t="shared" si="4"/>
        <v>0</v>
      </c>
      <c r="S21" s="70">
        <v>1.2172000000000001</v>
      </c>
      <c r="T21" s="18">
        <v>1.7000000000000001E-2</v>
      </c>
      <c r="U21" s="71">
        <v>1.665</v>
      </c>
      <c r="V21" s="22">
        <f t="shared" si="5"/>
        <v>1.0766870727762416</v>
      </c>
      <c r="W21" s="22">
        <f t="shared" si="28"/>
        <v>2.3964817055877727</v>
      </c>
      <c r="X21" s="22">
        <f t="shared" si="29"/>
        <v>4.7929634111755455</v>
      </c>
      <c r="Y21" s="22">
        <f t="shared" si="30"/>
        <v>7.1894451167633182</v>
      </c>
      <c r="Z21" s="38">
        <f t="shared" si="31"/>
        <v>3.8887869425814195E-2</v>
      </c>
      <c r="AA21" s="18">
        <f t="shared" si="6"/>
        <v>112.1287071241143</v>
      </c>
      <c r="AB21" s="71">
        <f t="shared" si="7"/>
        <v>4.2745194643778919E-2</v>
      </c>
      <c r="AC21" s="70">
        <v>1.0964</v>
      </c>
      <c r="AD21" s="18">
        <v>1.2999999999999999E-2</v>
      </c>
      <c r="AE21" s="71">
        <v>1.641</v>
      </c>
      <c r="AF21" s="22">
        <f t="shared" si="8"/>
        <v>1.061167259114602</v>
      </c>
      <c r="AG21" s="22">
        <f t="shared" si="32"/>
        <v>1.8887608439906975</v>
      </c>
      <c r="AH21" s="22">
        <f t="shared" si="33"/>
        <v>7.5550433759627902</v>
      </c>
      <c r="AI21" s="22">
        <f t="shared" si="34"/>
        <v>9.4438042199534884</v>
      </c>
      <c r="AJ21" s="38">
        <f t="shared" si="35"/>
        <v>5.7773311677096366E-2</v>
      </c>
      <c r="AK21" s="18">
        <f t="shared" si="9"/>
        <v>104.24078037091547</v>
      </c>
      <c r="AL21" s="71">
        <f t="shared" si="10"/>
        <v>7.2476849742298607E-2</v>
      </c>
      <c r="AM21" s="70">
        <v>0.98699999999999999</v>
      </c>
      <c r="AN21" s="18">
        <v>1.2999999999999999E-2</v>
      </c>
      <c r="AO21" s="71">
        <v>1.6180000000000001</v>
      </c>
      <c r="AP21" s="22">
        <f t="shared" si="11"/>
        <v>1.0462941043555309</v>
      </c>
      <c r="AQ21" s="22">
        <f t="shared" si="36"/>
        <v>1.4880348234796044</v>
      </c>
      <c r="AR21" s="22">
        <f t="shared" si="37"/>
        <v>8.9282089408776262</v>
      </c>
      <c r="AS21" s="22">
        <f t="shared" si="38"/>
        <v>10.41624376435723</v>
      </c>
      <c r="AT21" s="38">
        <f t="shared" si="39"/>
        <v>8.4247766165094676E-2</v>
      </c>
      <c r="AU21" s="18">
        <f t="shared" si="12"/>
        <v>97.097244056346355</v>
      </c>
      <c r="AV21" s="71">
        <f t="shared" si="13"/>
        <v>9.1951208581126265E-2</v>
      </c>
      <c r="AW21" s="70">
        <v>0.90280000000000005</v>
      </c>
      <c r="AX21" s="18">
        <v>1.4999999999999999E-2</v>
      </c>
      <c r="AY21" s="71">
        <v>1.591</v>
      </c>
      <c r="AZ21" s="22">
        <f t="shared" si="14"/>
        <v>1.0288343139861864</v>
      </c>
      <c r="BA21" s="22">
        <f t="shared" si="40"/>
        <v>1.2037747100408669</v>
      </c>
      <c r="BB21" s="22">
        <f t="shared" si="41"/>
        <v>9.6301976803269351</v>
      </c>
      <c r="BC21" s="22">
        <f t="shared" si="42"/>
        <v>10.833972390367801</v>
      </c>
      <c r="BD21" s="38">
        <f t="shared" si="43"/>
        <v>0.1253223016441489</v>
      </c>
      <c r="BE21" s="18">
        <f t="shared" si="15"/>
        <v>91.599202395590225</v>
      </c>
      <c r="BF21" s="71">
        <f t="shared" si="16"/>
        <v>0.1051340779009944</v>
      </c>
      <c r="BG21" s="70">
        <v>0.82950000000000002</v>
      </c>
      <c r="BH21" s="18">
        <v>1.0999999999999999E-2</v>
      </c>
      <c r="BI21" s="71">
        <v>1.5720000000000001</v>
      </c>
      <c r="BJ21" s="22">
        <f t="shared" si="17"/>
        <v>1.0165477948373884</v>
      </c>
      <c r="BK21" s="22">
        <f t="shared" si="44"/>
        <v>0.99210952467684921</v>
      </c>
      <c r="BL21" s="22">
        <f t="shared" si="45"/>
        <v>9.9210952467684912</v>
      </c>
      <c r="BM21" s="22">
        <f t="shared" si="46"/>
        <v>10.91320477144534</v>
      </c>
      <c r="BN21" s="38">
        <f t="shared" si="47"/>
        <v>0.11215135516128458</v>
      </c>
      <c r="BO21" s="18">
        <f t="shared" si="18"/>
        <v>86.812902470015104</v>
      </c>
      <c r="BP21" s="71">
        <f t="shared" si="19"/>
        <v>0.11428134487491885</v>
      </c>
      <c r="BQ21" s="70">
        <v>0.75329999999999997</v>
      </c>
      <c r="BR21" s="18">
        <v>1.2999999999999999E-2</v>
      </c>
      <c r="BS21" s="71">
        <v>1.556</v>
      </c>
      <c r="BT21" s="22">
        <f t="shared" si="20"/>
        <v>1.0062012523962953</v>
      </c>
      <c r="BU21" s="22">
        <f t="shared" si="48"/>
        <v>0.80163537755361403</v>
      </c>
      <c r="BV21" s="22">
        <f t="shared" si="49"/>
        <v>9.6196245306433674</v>
      </c>
      <c r="BW21" s="22">
        <f t="shared" si="50"/>
        <v>10.421259908196982</v>
      </c>
      <c r="BX21" s="38">
        <f t="shared" si="51"/>
        <v>0.15582980986605618</v>
      </c>
      <c r="BY21" s="18">
        <f t="shared" si="21"/>
        <v>81.837240064437708</v>
      </c>
      <c r="BZ21" s="71">
        <f t="shared" si="22"/>
        <v>0.11754580827834596</v>
      </c>
    </row>
    <row r="22" spans="2:78" ht="19.899999999999999" customHeight="1">
      <c r="B22" s="2"/>
      <c r="C22" s="2"/>
      <c r="D22" s="17"/>
      <c r="E22" s="42">
        <v>58</v>
      </c>
      <c r="F22" s="23">
        <f t="shared" si="23"/>
        <v>1.1545999999999998</v>
      </c>
      <c r="G22" s="24">
        <f t="shared" si="0"/>
        <v>8.3985643296442571</v>
      </c>
      <c r="H22" s="31">
        <f t="shared" si="1"/>
        <v>103263.52112676055</v>
      </c>
      <c r="I22" s="70">
        <v>1.2753000000000001</v>
      </c>
      <c r="J22" s="18">
        <v>2.3E-2</v>
      </c>
      <c r="K22" s="71">
        <v>1.6519999999999999</v>
      </c>
      <c r="L22" s="22">
        <f t="shared" si="2"/>
        <v>1.0682805070428534</v>
      </c>
      <c r="M22" s="22">
        <f t="shared" si="24"/>
        <v>2.5898019902212761</v>
      </c>
      <c r="N22" s="22">
        <f t="shared" si="25"/>
        <v>0</v>
      </c>
      <c r="O22" s="22">
        <f t="shared" si="26"/>
        <v>2.5898019902212761</v>
      </c>
      <c r="P22" s="38">
        <f t="shared" si="27"/>
        <v>0</v>
      </c>
      <c r="Q22" s="18">
        <f t="shared" si="3"/>
        <v>128.8561737370477</v>
      </c>
      <c r="R22" s="71">
        <f t="shared" si="4"/>
        <v>0</v>
      </c>
      <c r="S22" s="70">
        <v>1.1376999999999999</v>
      </c>
      <c r="T22" s="18">
        <v>1.7000000000000001E-2</v>
      </c>
      <c r="U22" s="71">
        <v>1.6359999999999999</v>
      </c>
      <c r="V22" s="22">
        <f t="shared" si="5"/>
        <v>1.0579339646017605</v>
      </c>
      <c r="W22" s="22">
        <f t="shared" si="28"/>
        <v>2.021360942214629</v>
      </c>
      <c r="X22" s="22">
        <f t="shared" si="29"/>
        <v>4.0427218844292581</v>
      </c>
      <c r="Y22" s="22">
        <f t="shared" si="30"/>
        <v>6.0640828266438866</v>
      </c>
      <c r="Z22" s="38">
        <f t="shared" si="31"/>
        <v>3.7545014191385603E-2</v>
      </c>
      <c r="AA22" s="18">
        <f t="shared" si="6"/>
        <v>118.86878596809721</v>
      </c>
      <c r="AB22" s="71">
        <f t="shared" si="7"/>
        <v>3.4009953508856987E-2</v>
      </c>
      <c r="AC22" s="70">
        <v>1.0237000000000001</v>
      </c>
      <c r="AD22" s="18">
        <v>1.2999999999999999E-2</v>
      </c>
      <c r="AE22" s="71">
        <v>1.627</v>
      </c>
      <c r="AF22" s="22">
        <f t="shared" si="8"/>
        <v>1.0521140344786457</v>
      </c>
      <c r="AG22" s="22">
        <f t="shared" si="32"/>
        <v>1.6186101796006054</v>
      </c>
      <c r="AH22" s="22">
        <f t="shared" si="33"/>
        <v>6.4744407184024215</v>
      </c>
      <c r="AI22" s="22">
        <f t="shared" si="34"/>
        <v>8.0930508980030265</v>
      </c>
      <c r="AJ22" s="38">
        <f t="shared" si="35"/>
        <v>5.6791744145575113E-2</v>
      </c>
      <c r="AK22" s="18">
        <f t="shared" si="9"/>
        <v>110.59435133393771</v>
      </c>
      <c r="AL22" s="71">
        <f t="shared" si="10"/>
        <v>5.8542236925401017E-2</v>
      </c>
      <c r="AM22" s="70">
        <v>0.92349999999999999</v>
      </c>
      <c r="AN22" s="18">
        <v>1.4E-2</v>
      </c>
      <c r="AO22" s="71">
        <v>1.6240000000000001</v>
      </c>
      <c r="AP22" s="22">
        <f t="shared" si="11"/>
        <v>1.0501740577709406</v>
      </c>
      <c r="AQ22" s="22">
        <f t="shared" si="36"/>
        <v>1.3124041780665987</v>
      </c>
      <c r="AR22" s="22">
        <f t="shared" si="37"/>
        <v>7.8744250683995922</v>
      </c>
      <c r="AS22" s="22">
        <f t="shared" si="38"/>
        <v>9.1868292464661909</v>
      </c>
      <c r="AT22" s="38">
        <f t="shared" si="39"/>
        <v>9.140250388428911E-2</v>
      </c>
      <c r="AU22" s="18">
        <f t="shared" si="12"/>
        <v>103.32155878707115</v>
      </c>
      <c r="AV22" s="71">
        <f t="shared" si="13"/>
        <v>7.6212797801739479E-2</v>
      </c>
      <c r="AW22" s="70">
        <v>0.8407</v>
      </c>
      <c r="AX22" s="18">
        <v>1.0999999999999999E-2</v>
      </c>
      <c r="AY22" s="71">
        <v>1.6120000000000001</v>
      </c>
      <c r="AZ22" s="22">
        <f t="shared" si="14"/>
        <v>1.042414150940121</v>
      </c>
      <c r="BA22" s="22">
        <f t="shared" si="40"/>
        <v>1.0716030097392402</v>
      </c>
      <c r="BB22" s="22">
        <f t="shared" si="41"/>
        <v>8.5728240779139213</v>
      </c>
      <c r="BC22" s="22">
        <f t="shared" si="42"/>
        <v>9.6444270876531615</v>
      </c>
      <c r="BD22" s="38">
        <f t="shared" si="43"/>
        <v>9.4345133683683649E-2</v>
      </c>
      <c r="BE22" s="18">
        <f t="shared" si="15"/>
        <v>97.311706263313155</v>
      </c>
      <c r="BF22" s="71">
        <f t="shared" si="16"/>
        <v>8.8096534395532486E-2</v>
      </c>
      <c r="BG22" s="70">
        <v>0.76149999999999995</v>
      </c>
      <c r="BH22" s="18">
        <v>1.0999999999999999E-2</v>
      </c>
      <c r="BI22" s="71">
        <v>1.597</v>
      </c>
      <c r="BJ22" s="22">
        <f t="shared" si="17"/>
        <v>1.0327142674015961</v>
      </c>
      <c r="BK22" s="22">
        <f t="shared" si="44"/>
        <v>0.86292172419310476</v>
      </c>
      <c r="BL22" s="22">
        <f t="shared" si="45"/>
        <v>8.6292172419310464</v>
      </c>
      <c r="BM22" s="22">
        <f t="shared" si="46"/>
        <v>9.492138966124152</v>
      </c>
      <c r="BN22" s="38">
        <f t="shared" si="47"/>
        <v>0.11574687500628711</v>
      </c>
      <c r="BO22" s="18">
        <f t="shared" si="18"/>
        <v>91.563151675370733</v>
      </c>
      <c r="BP22" s="71">
        <f t="shared" si="19"/>
        <v>9.424334007773337E-2</v>
      </c>
      <c r="BQ22" s="70">
        <v>0.70120000000000005</v>
      </c>
      <c r="BR22" s="18">
        <v>1.2E-2</v>
      </c>
      <c r="BS22" s="71">
        <v>1.5780000000000001</v>
      </c>
      <c r="BT22" s="22">
        <f t="shared" si="20"/>
        <v>1.0204277482527984</v>
      </c>
      <c r="BU22" s="22">
        <f t="shared" si="48"/>
        <v>0.71436401174553732</v>
      </c>
      <c r="BV22" s="22">
        <f t="shared" si="49"/>
        <v>8.5723681409464483</v>
      </c>
      <c r="BW22" s="22">
        <f t="shared" si="50"/>
        <v>9.2867321526919859</v>
      </c>
      <c r="BX22" s="38">
        <f t="shared" si="51"/>
        <v>0.14793919355485335</v>
      </c>
      <c r="BY22" s="18">
        <f t="shared" si="21"/>
        <v>87.18641125046004</v>
      </c>
      <c r="BZ22" s="71">
        <f t="shared" si="22"/>
        <v>9.832229607800512E-2</v>
      </c>
    </row>
    <row r="23" spans="2:78" ht="19.899999999999999" customHeight="1">
      <c r="B23" s="17"/>
      <c r="C23" s="17"/>
      <c r="D23" s="17"/>
      <c r="E23" s="42">
        <v>60</v>
      </c>
      <c r="F23" s="23">
        <f t="shared" si="23"/>
        <v>1.1945999999999999</v>
      </c>
      <c r="G23" s="24">
        <f t="shared" si="0"/>
        <v>8.6895244657829807</v>
      </c>
      <c r="H23" s="31">
        <f t="shared" si="1"/>
        <v>106840.98591549294</v>
      </c>
      <c r="I23" s="70">
        <v>1.2556</v>
      </c>
      <c r="J23" s="18">
        <v>1.4E-2</v>
      </c>
      <c r="K23" s="71">
        <v>1.6479999999999999</v>
      </c>
      <c r="L23" s="22">
        <f t="shared" si="2"/>
        <v>1.0656938714325801</v>
      </c>
      <c r="M23" s="22">
        <f t="shared" si="24"/>
        <v>2.4982666109793499</v>
      </c>
      <c r="N23" s="22">
        <f t="shared" si="25"/>
        <v>0</v>
      </c>
      <c r="O23" s="22">
        <f t="shared" si="26"/>
        <v>2.4982666109793499</v>
      </c>
      <c r="P23" s="38">
        <f t="shared" si="27"/>
        <v>0</v>
      </c>
      <c r="Q23" s="18">
        <f t="shared" si="3"/>
        <v>141.13408828213247</v>
      </c>
      <c r="R23" s="71">
        <f t="shared" si="4"/>
        <v>0</v>
      </c>
      <c r="S23" s="70">
        <v>1.1641999999999999</v>
      </c>
      <c r="T23" s="18">
        <v>1.4E-2</v>
      </c>
      <c r="U23" s="71">
        <v>1.633</v>
      </c>
      <c r="V23" s="22">
        <f t="shared" si="5"/>
        <v>1.0559939878940554</v>
      </c>
      <c r="W23" s="22">
        <f t="shared" si="28"/>
        <v>2.1088675990880397</v>
      </c>
      <c r="X23" s="22">
        <f t="shared" si="29"/>
        <v>4.2177351981760793</v>
      </c>
      <c r="Y23" s="22">
        <f t="shared" si="30"/>
        <v>6.326602797264119</v>
      </c>
      <c r="Z23" s="38">
        <f t="shared" si="31"/>
        <v>3.0806131003023592E-2</v>
      </c>
      <c r="AA23" s="18">
        <f t="shared" si="6"/>
        <v>133.78636917243384</v>
      </c>
      <c r="AB23" s="71">
        <f t="shared" si="7"/>
        <v>3.1525896279761864E-2</v>
      </c>
      <c r="AC23" s="70">
        <v>1.0671999999999999</v>
      </c>
      <c r="AD23" s="18">
        <v>1.6E-2</v>
      </c>
      <c r="AE23" s="71">
        <v>1.629</v>
      </c>
      <c r="AF23" s="22">
        <f t="shared" si="8"/>
        <v>1.0534073522837823</v>
      </c>
      <c r="AG23" s="22">
        <f t="shared" si="32"/>
        <v>1.7634191660849154</v>
      </c>
      <c r="AH23" s="22">
        <f t="shared" si="33"/>
        <v>7.0536766643396618</v>
      </c>
      <c r="AI23" s="22">
        <f t="shared" si="34"/>
        <v>8.8170958304245772</v>
      </c>
      <c r="AJ23" s="38">
        <f t="shared" si="35"/>
        <v>7.0069480837521861E-2</v>
      </c>
      <c r="AK23" s="18">
        <f t="shared" si="9"/>
        <v>125.98846158336636</v>
      </c>
      <c r="AL23" s="71">
        <f t="shared" si="10"/>
        <v>5.5986687794201337E-2</v>
      </c>
      <c r="AM23" s="70">
        <v>0.97470000000000001</v>
      </c>
      <c r="AN23" s="18">
        <v>1.4999999999999999E-2</v>
      </c>
      <c r="AO23" s="71">
        <v>1.62</v>
      </c>
      <c r="AP23" s="22">
        <f t="shared" si="11"/>
        <v>1.0475874221606676</v>
      </c>
      <c r="AQ23" s="22">
        <f t="shared" si="36"/>
        <v>1.4547679218940637</v>
      </c>
      <c r="AR23" s="22">
        <f t="shared" si="37"/>
        <v>8.7286075313643821</v>
      </c>
      <c r="AS23" s="22">
        <f t="shared" si="38"/>
        <v>10.183375453258446</v>
      </c>
      <c r="AT23" s="38">
        <f t="shared" si="39"/>
        <v>9.7449428303763339E-2</v>
      </c>
      <c r="AU23" s="18">
        <f t="shared" si="12"/>
        <v>118.55231259379173</v>
      </c>
      <c r="AV23" s="71">
        <f t="shared" si="13"/>
        <v>7.3626632331265693E-2</v>
      </c>
      <c r="AW23" s="70">
        <v>0.88759999999999994</v>
      </c>
      <c r="AX23" s="18">
        <v>1.4E-2</v>
      </c>
      <c r="AY23" s="71">
        <v>1.6180000000000001</v>
      </c>
      <c r="AZ23" s="22">
        <f t="shared" si="14"/>
        <v>1.0462941043555309</v>
      </c>
      <c r="BA23" s="22">
        <f t="shared" si="40"/>
        <v>1.203409336565701</v>
      </c>
      <c r="BB23" s="22">
        <f t="shared" si="41"/>
        <v>9.6272746925256083</v>
      </c>
      <c r="BC23" s="22">
        <f t="shared" si="42"/>
        <v>10.830684029091309</v>
      </c>
      <c r="BD23" s="38">
        <f t="shared" si="43"/>
        <v>0.1209711514165462</v>
      </c>
      <c r="BE23" s="18">
        <f t="shared" si="15"/>
        <v>111.55027392360844</v>
      </c>
      <c r="BF23" s="71">
        <f t="shared" si="16"/>
        <v>8.6304357254367053E-2</v>
      </c>
      <c r="BG23" s="70">
        <v>0.81299999999999994</v>
      </c>
      <c r="BH23" s="18">
        <v>1.2999999999999999E-2</v>
      </c>
      <c r="BI23" s="71">
        <v>1.6080000000000001</v>
      </c>
      <c r="BJ23" s="22">
        <f t="shared" si="17"/>
        <v>1.0398275153298477</v>
      </c>
      <c r="BK23" s="22">
        <f t="shared" si="44"/>
        <v>0.99718315824741521</v>
      </c>
      <c r="BL23" s="22">
        <f t="shared" si="45"/>
        <v>9.9718315824741506</v>
      </c>
      <c r="BM23" s="22">
        <f t="shared" si="46"/>
        <v>10.969014740721565</v>
      </c>
      <c r="BN23" s="38">
        <f t="shared" si="47"/>
        <v>0.13868267123969433</v>
      </c>
      <c r="BO23" s="18">
        <f t="shared" si="18"/>
        <v>105.55312025201634</v>
      </c>
      <c r="BP23" s="71">
        <f t="shared" si="19"/>
        <v>9.4472163008214455E-2</v>
      </c>
      <c r="BQ23" s="70">
        <v>0.74219999999999997</v>
      </c>
      <c r="BR23" s="18">
        <v>1.2E-2</v>
      </c>
      <c r="BS23" s="71">
        <v>1.5920000000000001</v>
      </c>
      <c r="BT23" s="22">
        <f t="shared" si="20"/>
        <v>1.0294809728887546</v>
      </c>
      <c r="BU23" s="22">
        <f t="shared" si="48"/>
        <v>0.81461008378301747</v>
      </c>
      <c r="BV23" s="22">
        <f t="shared" si="49"/>
        <v>9.7753210053962096</v>
      </c>
      <c r="BW23" s="22">
        <f t="shared" si="50"/>
        <v>10.589931089179228</v>
      </c>
      <c r="BX23" s="38">
        <f t="shared" si="51"/>
        <v>0.15057586822525176</v>
      </c>
      <c r="BY23" s="18">
        <f t="shared" si="21"/>
        <v>99.861451619995989</v>
      </c>
      <c r="BZ23" s="71">
        <f t="shared" si="22"/>
        <v>9.7888833446907617E-2</v>
      </c>
    </row>
    <row r="24" spans="2:78" ht="19.899999999999999" customHeight="1">
      <c r="B24" s="17"/>
      <c r="C24" s="17"/>
      <c r="D24" s="20"/>
      <c r="E24" s="42">
        <v>62</v>
      </c>
      <c r="F24" s="23">
        <f t="shared" si="23"/>
        <v>1.2345999999999999</v>
      </c>
      <c r="G24" s="24">
        <f t="shared" si="0"/>
        <v>8.9804846019217042</v>
      </c>
      <c r="H24" s="31">
        <f t="shared" si="1"/>
        <v>110418.45070422534</v>
      </c>
      <c r="I24" s="70">
        <v>1.3158000000000001</v>
      </c>
      <c r="J24" s="18">
        <v>1.9E-2</v>
      </c>
      <c r="K24" s="71">
        <v>1.653</v>
      </c>
      <c r="L24" s="22">
        <f t="shared" si="2"/>
        <v>1.0689271659454218</v>
      </c>
      <c r="M24" s="22">
        <f t="shared" si="24"/>
        <v>2.7602424217938011</v>
      </c>
      <c r="N24" s="22">
        <f t="shared" si="25"/>
        <v>0</v>
      </c>
      <c r="O24" s="22">
        <f t="shared" si="26"/>
        <v>2.7602424217938011</v>
      </c>
      <c r="P24" s="38">
        <f t="shared" si="27"/>
        <v>0</v>
      </c>
      <c r="Q24" s="18">
        <f t="shared" si="3"/>
        <v>161.13342867819318</v>
      </c>
      <c r="R24" s="71">
        <f t="shared" si="4"/>
        <v>0</v>
      </c>
      <c r="S24" s="70">
        <v>1.2250000000000001</v>
      </c>
      <c r="T24" s="18">
        <v>2.1000000000000001E-2</v>
      </c>
      <c r="U24" s="71">
        <v>1.6359999999999999</v>
      </c>
      <c r="V24" s="22">
        <f t="shared" si="5"/>
        <v>1.0579339646017605</v>
      </c>
      <c r="W24" s="22">
        <f t="shared" si="28"/>
        <v>2.3434761123849963</v>
      </c>
      <c r="X24" s="22">
        <f t="shared" si="29"/>
        <v>4.6869522247699926</v>
      </c>
      <c r="Y24" s="22">
        <f t="shared" si="30"/>
        <v>7.0304283371549889</v>
      </c>
      <c r="Z24" s="38">
        <f t="shared" si="31"/>
        <v>4.6379135177593983E-2</v>
      </c>
      <c r="AA24" s="18">
        <f t="shared" si="6"/>
        <v>153.07586984793659</v>
      </c>
      <c r="AB24" s="71">
        <f t="shared" si="7"/>
        <v>3.0618491532505711E-2</v>
      </c>
      <c r="AC24" s="70">
        <v>1.1472</v>
      </c>
      <c r="AD24" s="18">
        <v>1.7000000000000001E-2</v>
      </c>
      <c r="AE24" s="71">
        <v>1.6240000000000001</v>
      </c>
      <c r="AF24" s="22">
        <f t="shared" si="8"/>
        <v>1.0501740577709406</v>
      </c>
      <c r="AG24" s="22">
        <f t="shared" si="32"/>
        <v>2.0252194114925341</v>
      </c>
      <c r="AH24" s="22">
        <f t="shared" si="33"/>
        <v>8.1008776459701366</v>
      </c>
      <c r="AI24" s="22">
        <f t="shared" si="34"/>
        <v>10.126097057462671</v>
      </c>
      <c r="AJ24" s="38">
        <f t="shared" si="35"/>
        <v>7.3992503144424515E-2</v>
      </c>
      <c r="AK24" s="18">
        <f t="shared" si="9"/>
        <v>146.17192626870792</v>
      </c>
      <c r="AL24" s="71">
        <f t="shared" si="10"/>
        <v>5.5420201763492459E-2</v>
      </c>
      <c r="AM24" s="70">
        <v>1.0651999999999999</v>
      </c>
      <c r="AN24" s="18">
        <v>1.2999999999999999E-2</v>
      </c>
      <c r="AO24" s="71">
        <v>1.617</v>
      </c>
      <c r="AP24" s="22">
        <f t="shared" si="11"/>
        <v>1.0456474454529625</v>
      </c>
      <c r="AQ24" s="22">
        <f t="shared" si="36"/>
        <v>1.7310280696890925</v>
      </c>
      <c r="AR24" s="22">
        <f t="shared" si="37"/>
        <v>10.386168418134554</v>
      </c>
      <c r="AS24" s="22">
        <f t="shared" si="38"/>
        <v>12.117196487823646</v>
      </c>
      <c r="AT24" s="38">
        <f t="shared" si="39"/>
        <v>8.414366019275013E-2</v>
      </c>
      <c r="AU24" s="18">
        <f t="shared" si="12"/>
        <v>138.89527622376249</v>
      </c>
      <c r="AV24" s="71">
        <f t="shared" si="13"/>
        <v>7.477697370645113E-2</v>
      </c>
      <c r="AW24" s="70">
        <v>0.9899</v>
      </c>
      <c r="AX24" s="18">
        <v>1.2E-2</v>
      </c>
      <c r="AY24" s="71">
        <v>1.61</v>
      </c>
      <c r="AZ24" s="22">
        <f t="shared" si="14"/>
        <v>1.0411208331349844</v>
      </c>
      <c r="BA24" s="22">
        <f t="shared" si="40"/>
        <v>1.4820271354371464</v>
      </c>
      <c r="BB24" s="22">
        <f t="shared" si="41"/>
        <v>11.856217083497171</v>
      </c>
      <c r="BC24" s="22">
        <f t="shared" si="42"/>
        <v>13.338244218934317</v>
      </c>
      <c r="BD24" s="38">
        <f t="shared" si="43"/>
        <v>0.10266673295988818</v>
      </c>
      <c r="BE24" s="18">
        <f t="shared" si="15"/>
        <v>132.21318173126997</v>
      </c>
      <c r="BF24" s="71">
        <f t="shared" si="16"/>
        <v>8.9675000088837858E-2</v>
      </c>
      <c r="BG24" s="70">
        <v>0.89239999999999997</v>
      </c>
      <c r="BH24" s="18">
        <v>1.4E-2</v>
      </c>
      <c r="BI24" s="71">
        <v>1.6060000000000001</v>
      </c>
      <c r="BJ24" s="22">
        <f t="shared" si="17"/>
        <v>1.0385341975247111</v>
      </c>
      <c r="BK24" s="22">
        <f t="shared" si="44"/>
        <v>1.1984832260877598</v>
      </c>
      <c r="BL24" s="22">
        <f t="shared" si="45"/>
        <v>11.984832260877598</v>
      </c>
      <c r="BM24" s="22">
        <f t="shared" si="46"/>
        <v>13.183315486965357</v>
      </c>
      <c r="BN24" s="38">
        <f t="shared" si="47"/>
        <v>0.14897928124298437</v>
      </c>
      <c r="BO24" s="18">
        <f t="shared" si="18"/>
        <v>123.56106734856051</v>
      </c>
      <c r="BP24" s="71">
        <f t="shared" si="19"/>
        <v>9.6995214739193661E-2</v>
      </c>
      <c r="BQ24" s="70">
        <v>0.81479999999999997</v>
      </c>
      <c r="BR24" s="18">
        <v>0.01</v>
      </c>
      <c r="BS24" s="71">
        <v>1.5940000000000001</v>
      </c>
      <c r="BT24" s="22">
        <f t="shared" si="20"/>
        <v>1.0307742906938913</v>
      </c>
      <c r="BU24" s="22">
        <f t="shared" si="48"/>
        <v>0.98423868264007408</v>
      </c>
      <c r="BV24" s="22">
        <f t="shared" si="49"/>
        <v>11.810864191680889</v>
      </c>
      <c r="BW24" s="22">
        <f t="shared" si="50"/>
        <v>12.795102874320962</v>
      </c>
      <c r="BX24" s="38">
        <f t="shared" si="51"/>
        <v>0.1257953643314641</v>
      </c>
      <c r="BY24" s="18">
        <f t="shared" si="21"/>
        <v>116.67487169627074</v>
      </c>
      <c r="BZ24" s="71">
        <f t="shared" si="22"/>
        <v>0.10122885947907494</v>
      </c>
    </row>
    <row r="25" spans="2:78" ht="19.899999999999999" customHeight="1">
      <c r="B25" s="17"/>
      <c r="C25" s="17"/>
      <c r="D25" s="20"/>
      <c r="E25" s="42">
        <v>64</v>
      </c>
      <c r="F25" s="23">
        <f t="shared" si="23"/>
        <v>1.2746</v>
      </c>
      <c r="G25" s="24">
        <f t="shared" si="0"/>
        <v>9.2714447380604295</v>
      </c>
      <c r="H25" s="31">
        <f t="shared" si="1"/>
        <v>113995.91549295773</v>
      </c>
      <c r="I25" s="70">
        <v>1.4008</v>
      </c>
      <c r="J25" s="18">
        <v>1.7999999999999999E-2</v>
      </c>
      <c r="K25" s="71">
        <v>1.653</v>
      </c>
      <c r="L25" s="22">
        <f t="shared" si="2"/>
        <v>1.0689271659454218</v>
      </c>
      <c r="M25" s="22">
        <f t="shared" si="24"/>
        <v>3.1283816386900281</v>
      </c>
      <c r="N25" s="22">
        <f t="shared" si="25"/>
        <v>0</v>
      </c>
      <c r="O25" s="22">
        <f t="shared" si="26"/>
        <v>3.1283816386900281</v>
      </c>
      <c r="P25" s="38">
        <f t="shared" si="27"/>
        <v>0</v>
      </c>
      <c r="Q25" s="18">
        <f t="shared" si="3"/>
        <v>185.60812536628927</v>
      </c>
      <c r="R25" s="71">
        <f t="shared" si="4"/>
        <v>0</v>
      </c>
      <c r="S25" s="70">
        <v>1.3157000000000001</v>
      </c>
      <c r="T25" s="18">
        <v>1.4999999999999999E-2</v>
      </c>
      <c r="U25" s="71">
        <v>1.6339999999999999</v>
      </c>
      <c r="V25" s="22">
        <f t="shared" si="5"/>
        <v>1.0566406467966238</v>
      </c>
      <c r="W25" s="22">
        <f t="shared" si="28"/>
        <v>2.6967433018729263</v>
      </c>
      <c r="X25" s="22">
        <f t="shared" si="29"/>
        <v>5.3934866037458526</v>
      </c>
      <c r="Y25" s="22">
        <f t="shared" si="30"/>
        <v>8.090229905618779</v>
      </c>
      <c r="Z25" s="38">
        <f t="shared" si="31"/>
        <v>3.3047005765915079E-2</v>
      </c>
      <c r="AA25" s="18">
        <f t="shared" si="6"/>
        <v>177.29833397915164</v>
      </c>
      <c r="AB25" s="71">
        <f t="shared" si="7"/>
        <v>3.0420402057359817E-2</v>
      </c>
      <c r="AC25" s="70">
        <v>1.2374000000000001</v>
      </c>
      <c r="AD25" s="18">
        <v>1.4999999999999999E-2</v>
      </c>
      <c r="AE25" s="71">
        <v>1.6240000000000001</v>
      </c>
      <c r="AF25" s="22">
        <f t="shared" si="8"/>
        <v>1.0501740577709406</v>
      </c>
      <c r="AG25" s="22">
        <f t="shared" si="32"/>
        <v>2.3562101804940681</v>
      </c>
      <c r="AH25" s="22">
        <f t="shared" si="33"/>
        <v>9.4248407219762722</v>
      </c>
      <c r="AI25" s="22">
        <f t="shared" si="34"/>
        <v>11.781050902470341</v>
      </c>
      <c r="AJ25" s="38">
        <f t="shared" si="35"/>
        <v>6.5287502774492231E-2</v>
      </c>
      <c r="AK25" s="18">
        <f t="shared" si="9"/>
        <v>169.65254472400619</v>
      </c>
      <c r="AL25" s="71">
        <f t="shared" si="10"/>
        <v>5.5553783394813046E-2</v>
      </c>
      <c r="AM25" s="70">
        <v>1.1563000000000001</v>
      </c>
      <c r="AN25" s="18">
        <v>1.2999999999999999E-2</v>
      </c>
      <c r="AO25" s="71">
        <v>1.6160000000000001</v>
      </c>
      <c r="AP25" s="22">
        <f t="shared" si="11"/>
        <v>1.0450007865503943</v>
      </c>
      <c r="AQ25" s="22">
        <f t="shared" si="36"/>
        <v>2.0372555945468029</v>
      </c>
      <c r="AR25" s="22">
        <f t="shared" si="37"/>
        <v>12.223533567280819</v>
      </c>
      <c r="AS25" s="22">
        <f t="shared" si="38"/>
        <v>14.260789161827622</v>
      </c>
      <c r="AT25" s="38">
        <f t="shared" si="39"/>
        <v>8.4039618582675987E-2</v>
      </c>
      <c r="AU25" s="18">
        <f t="shared" si="12"/>
        <v>161.73334282627576</v>
      </c>
      <c r="AV25" s="71">
        <f t="shared" si="13"/>
        <v>7.5578315229721096E-2</v>
      </c>
      <c r="AW25" s="70">
        <v>1.0597000000000001</v>
      </c>
      <c r="AX25" s="18">
        <v>1.4E-2</v>
      </c>
      <c r="AY25" s="71">
        <v>1.613</v>
      </c>
      <c r="AZ25" s="22">
        <f t="shared" si="14"/>
        <v>1.0430608098426892</v>
      </c>
      <c r="BA25" s="22">
        <f t="shared" si="40"/>
        <v>1.704732961283929</v>
      </c>
      <c r="BB25" s="22">
        <f t="shared" si="41"/>
        <v>13.637863690271432</v>
      </c>
      <c r="BC25" s="22">
        <f t="shared" si="42"/>
        <v>15.342596651555361</v>
      </c>
      <c r="BD25" s="38">
        <f t="shared" si="43"/>
        <v>0.12022464809898072</v>
      </c>
      <c r="BE25" s="18">
        <f t="shared" si="15"/>
        <v>152.30060665709246</v>
      </c>
      <c r="BF25" s="71">
        <f t="shared" si="16"/>
        <v>8.9545695119766178E-2</v>
      </c>
      <c r="BG25" s="70">
        <v>0.97050000000000003</v>
      </c>
      <c r="BH25" s="18">
        <v>1.4999999999999999E-2</v>
      </c>
      <c r="BI25" s="71">
        <v>1.6080000000000001</v>
      </c>
      <c r="BJ25" s="22">
        <f t="shared" si="17"/>
        <v>1.0398275153298477</v>
      </c>
      <c r="BK25" s="22">
        <f t="shared" si="44"/>
        <v>1.4209700463324042</v>
      </c>
      <c r="BL25" s="22">
        <f t="shared" si="45"/>
        <v>14.20970046332404</v>
      </c>
      <c r="BM25" s="22">
        <f t="shared" si="46"/>
        <v>15.630670509656444</v>
      </c>
      <c r="BN25" s="38">
        <f t="shared" si="47"/>
        <v>0.16001846681503193</v>
      </c>
      <c r="BO25" s="18">
        <f t="shared" si="18"/>
        <v>143.59046104331247</v>
      </c>
      <c r="BP25" s="71">
        <f t="shared" si="19"/>
        <v>9.8959919482658684E-2</v>
      </c>
      <c r="BQ25" s="70">
        <v>0.87680000000000002</v>
      </c>
      <c r="BR25" s="18">
        <v>1.0999999999999999E-2</v>
      </c>
      <c r="BS25" s="71">
        <v>1.605</v>
      </c>
      <c r="BT25" s="22">
        <f t="shared" si="20"/>
        <v>1.0378875386221427</v>
      </c>
      <c r="BU25" s="22">
        <f t="shared" si="48"/>
        <v>1.155507877870809</v>
      </c>
      <c r="BV25" s="22">
        <f t="shared" si="49"/>
        <v>13.866094534449708</v>
      </c>
      <c r="BW25" s="22">
        <f t="shared" si="50"/>
        <v>15.021602412320517</v>
      </c>
      <c r="BX25" s="38">
        <f t="shared" si="51"/>
        <v>0.14029130716904031</v>
      </c>
      <c r="BY25" s="18">
        <f t="shared" si="21"/>
        <v>134.44090225394939</v>
      </c>
      <c r="BZ25" s="71">
        <f t="shared" si="22"/>
        <v>0.10313895772774295</v>
      </c>
    </row>
    <row r="26" spans="2:78" ht="19.899999999999999" customHeight="1" thickBot="1">
      <c r="B26" s="17"/>
      <c r="C26" s="17"/>
      <c r="D26" s="20"/>
      <c r="E26" s="43">
        <v>66</v>
      </c>
      <c r="F26" s="27">
        <f t="shared" si="23"/>
        <v>1.3146</v>
      </c>
      <c r="G26" s="28">
        <f t="shared" si="0"/>
        <v>9.5624048741991512</v>
      </c>
      <c r="H26" s="32">
        <f t="shared" si="1"/>
        <v>117573.38028169014</v>
      </c>
      <c r="I26" s="73">
        <v>1.4552</v>
      </c>
      <c r="J26" s="74">
        <v>2.3E-2</v>
      </c>
      <c r="K26" s="78">
        <v>1.6579999999999999</v>
      </c>
      <c r="L26" s="37">
        <f t="shared" si="2"/>
        <v>1.0721604604582633</v>
      </c>
      <c r="M26" s="37">
        <f t="shared" si="24"/>
        <v>3.396535667032071</v>
      </c>
      <c r="N26" s="37">
        <f t="shared" si="25"/>
        <v>0</v>
      </c>
      <c r="O26" s="37">
        <f t="shared" si="26"/>
        <v>3.396535667032071</v>
      </c>
      <c r="P26" s="39">
        <f t="shared" si="27"/>
        <v>0</v>
      </c>
      <c r="Q26" s="18">
        <f t="shared" si="3"/>
        <v>209.46472266801894</v>
      </c>
      <c r="R26" s="71">
        <f t="shared" si="4"/>
        <v>0</v>
      </c>
      <c r="S26" s="73">
        <v>1.3728</v>
      </c>
      <c r="T26" s="74">
        <v>2.1000000000000001E-2</v>
      </c>
      <c r="U26" s="78">
        <v>1.639</v>
      </c>
      <c r="V26" s="37">
        <f t="shared" si="5"/>
        <v>1.0598739413094653</v>
      </c>
      <c r="W26" s="37">
        <f t="shared" si="28"/>
        <v>2.9538892145382327</v>
      </c>
      <c r="X26" s="37">
        <f t="shared" si="29"/>
        <v>5.9077784290764654</v>
      </c>
      <c r="Y26" s="37">
        <f t="shared" si="30"/>
        <v>8.8616676436146982</v>
      </c>
      <c r="Z26" s="39">
        <f t="shared" si="31"/>
        <v>4.654938576011676E-2</v>
      </c>
      <c r="AA26" s="18">
        <f t="shared" si="6"/>
        <v>200.63703591073337</v>
      </c>
      <c r="AB26" s="71">
        <f t="shared" si="7"/>
        <v>2.9445104201524044E-2</v>
      </c>
      <c r="AC26" s="73">
        <v>1.3112999999999999</v>
      </c>
      <c r="AD26" s="74">
        <v>1.7000000000000001E-2</v>
      </c>
      <c r="AE26" s="78">
        <v>1.63</v>
      </c>
      <c r="AF26" s="37">
        <f t="shared" si="8"/>
        <v>1.0540540111863506</v>
      </c>
      <c r="AG26" s="37">
        <f t="shared" si="32"/>
        <v>2.6656374801862857</v>
      </c>
      <c r="AH26" s="37">
        <f t="shared" si="33"/>
        <v>10.662549920745143</v>
      </c>
      <c r="AI26" s="37">
        <f t="shared" si="34"/>
        <v>13.328187400931428</v>
      </c>
      <c r="AJ26" s="39">
        <f t="shared" si="35"/>
        <v>7.454025577104724E-2</v>
      </c>
      <c r="AK26" s="18">
        <f t="shared" si="9"/>
        <v>194.04841047902141</v>
      </c>
      <c r="AL26" s="71">
        <f t="shared" si="10"/>
        <v>5.4947885913746622E-2</v>
      </c>
      <c r="AM26" s="73">
        <v>1.2376</v>
      </c>
      <c r="AN26" s="74">
        <v>2.1000000000000001E-2</v>
      </c>
      <c r="AO26" s="78">
        <v>1.623</v>
      </c>
      <c r="AP26" s="37">
        <f t="shared" si="11"/>
        <v>1.0495273988683724</v>
      </c>
      <c r="AQ26" s="37">
        <f t="shared" si="36"/>
        <v>2.3540701258055314</v>
      </c>
      <c r="AR26" s="37">
        <f t="shared" si="37"/>
        <v>14.124420754833189</v>
      </c>
      <c r="AS26" s="37">
        <f t="shared" si="38"/>
        <v>16.47849088063872</v>
      </c>
      <c r="AT26" s="39">
        <f t="shared" si="39"/>
        <v>0.13693496082141035</v>
      </c>
      <c r="AU26" s="18">
        <f t="shared" si="12"/>
        <v>186.1527731730512</v>
      </c>
      <c r="AV26" s="71">
        <f t="shared" si="13"/>
        <v>7.5875424867846875E-2</v>
      </c>
      <c r="AW26" s="73">
        <v>1.1459999999999999</v>
      </c>
      <c r="AX26" s="74">
        <v>1.4E-2</v>
      </c>
      <c r="AY26" s="78">
        <v>1.6180000000000001</v>
      </c>
      <c r="AZ26" s="37">
        <f t="shared" si="14"/>
        <v>1.0462941043555309</v>
      </c>
      <c r="BA26" s="37">
        <f t="shared" si="40"/>
        <v>2.0060789680568152</v>
      </c>
      <c r="BB26" s="37">
        <f t="shared" si="41"/>
        <v>16.048631744454521</v>
      </c>
      <c r="BC26" s="37">
        <f t="shared" si="42"/>
        <v>18.054710712511337</v>
      </c>
      <c r="BD26" s="39">
        <f t="shared" si="43"/>
        <v>0.1209711514165462</v>
      </c>
      <c r="BE26" s="18">
        <f t="shared" si="15"/>
        <v>176.33947090402984</v>
      </c>
      <c r="BF26" s="71">
        <f t="shared" si="16"/>
        <v>9.1009866720019553E-2</v>
      </c>
      <c r="BG26" s="73">
        <v>1.0488</v>
      </c>
      <c r="BH26" s="74">
        <v>1.7000000000000001E-2</v>
      </c>
      <c r="BI26" s="78">
        <v>1.6180000000000001</v>
      </c>
      <c r="BJ26" s="37">
        <f t="shared" si="17"/>
        <v>1.0462941043555309</v>
      </c>
      <c r="BK26" s="37">
        <f t="shared" si="44"/>
        <v>1.6802122505450703</v>
      </c>
      <c r="BL26" s="37">
        <f t="shared" si="45"/>
        <v>16.802122505450701</v>
      </c>
      <c r="BM26" s="37">
        <f t="shared" si="46"/>
        <v>18.482334755995772</v>
      </c>
      <c r="BN26" s="39">
        <f t="shared" si="47"/>
        <v>0.18361692625725759</v>
      </c>
      <c r="BO26" s="18">
        <f t="shared" si="18"/>
        <v>165.92622875829977</v>
      </c>
      <c r="BP26" s="71">
        <f t="shared" si="19"/>
        <v>0.1012626070705548</v>
      </c>
      <c r="BQ26" s="73">
        <v>0.94789999999999996</v>
      </c>
      <c r="BR26" s="74">
        <v>1.2999999999999999E-2</v>
      </c>
      <c r="BS26" s="78">
        <v>1.6120000000000001</v>
      </c>
      <c r="BT26" s="37">
        <f t="shared" si="20"/>
        <v>1.042414150940121</v>
      </c>
      <c r="BU26" s="37">
        <f t="shared" si="48"/>
        <v>1.362312923071447</v>
      </c>
      <c r="BV26" s="37">
        <f t="shared" si="49"/>
        <v>16.347755076857364</v>
      </c>
      <c r="BW26" s="37">
        <f t="shared" si="50"/>
        <v>17.71006799992881</v>
      </c>
      <c r="BX26" s="39">
        <f t="shared" si="51"/>
        <v>0.16724819153016648</v>
      </c>
      <c r="BY26" s="18">
        <f t="shared" ref="BY26" si="57">0.5926*0.5*$C$6*$F26^3*($C$7*BQ26*2+$C$7)*$C$8</f>
        <v>155.11659776545855</v>
      </c>
      <c r="BZ26" s="71">
        <f t="shared" ref="BZ26" si="58">BV26/BY26</f>
        <v>0.1053901085528946</v>
      </c>
    </row>
    <row r="27" spans="2:78" ht="19.899999999999999" customHeight="1">
      <c r="B27" s="20"/>
      <c r="C27" s="20"/>
      <c r="D27" s="20"/>
    </row>
    <row r="28" spans="2:78" ht="19.899999999999999" customHeight="1">
      <c r="B28" s="20"/>
      <c r="C28" s="20"/>
    </row>
    <row r="29" spans="2:78" ht="19.899999999999999" customHeight="1">
      <c r="B29" s="20"/>
      <c r="C29" s="20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20"/>
      <c r="T29" s="20"/>
      <c r="W29" s="3"/>
      <c r="X29" s="3"/>
      <c r="Y29" s="3"/>
      <c r="Z29" s="3"/>
      <c r="AA29" s="3"/>
      <c r="AB29" s="3"/>
      <c r="AC29" s="20"/>
      <c r="AD29" s="20"/>
      <c r="AG29" s="3"/>
      <c r="AH29" s="3"/>
      <c r="AI29" s="3"/>
      <c r="AJ29" s="3"/>
      <c r="AK29" s="3"/>
      <c r="AL29" s="3"/>
      <c r="AM29" s="20"/>
      <c r="AN29" s="20"/>
      <c r="AQ29" s="3"/>
      <c r="AR29" s="3"/>
      <c r="AS29" s="3"/>
      <c r="AT29" s="3"/>
      <c r="AU29" s="3"/>
      <c r="AV29" s="3"/>
      <c r="AW29" s="20"/>
      <c r="AX29" s="20"/>
      <c r="BA29" s="3"/>
      <c r="BB29" s="3"/>
      <c r="BC29" s="3"/>
      <c r="BD29" s="3"/>
      <c r="BE29" s="3"/>
      <c r="BF29" s="3"/>
      <c r="BG29" s="20"/>
      <c r="BH29" s="20"/>
      <c r="BK29" s="3"/>
      <c r="BL29" s="3"/>
      <c r="BM29" s="3"/>
      <c r="BN29" s="3"/>
      <c r="BO29" s="3"/>
      <c r="BP29" s="3"/>
    </row>
    <row r="30" spans="2:78" ht="19.899999999999999" customHeight="1">
      <c r="B30" s="20"/>
      <c r="C30" s="20"/>
      <c r="H30" s="3"/>
      <c r="I30" s="8"/>
      <c r="J30" s="8"/>
      <c r="K30" s="9"/>
      <c r="L30" s="9"/>
      <c r="M30" s="9"/>
      <c r="N30" s="9"/>
      <c r="O30" s="9"/>
      <c r="P30" s="9"/>
      <c r="Q30" s="9"/>
      <c r="R30" s="9"/>
      <c r="W30" s="9"/>
      <c r="X30" s="9"/>
      <c r="Y30" s="9"/>
      <c r="Z30" s="9"/>
      <c r="AA30" s="9"/>
      <c r="AB30" s="9"/>
      <c r="AC30" s="21"/>
      <c r="AD30" s="21"/>
      <c r="AG30" s="9"/>
      <c r="AH30" s="9"/>
      <c r="AI30" s="9"/>
      <c r="AJ30" s="9"/>
      <c r="AK30" s="9"/>
      <c r="AL30" s="9"/>
      <c r="AM30" s="21"/>
      <c r="AN30" s="21"/>
      <c r="AQ30" s="9"/>
      <c r="AR30" s="9"/>
      <c r="AS30" s="9"/>
      <c r="AT30" s="9"/>
      <c r="AU30" s="9"/>
      <c r="AV30" s="9"/>
      <c r="AW30" s="21"/>
      <c r="AX30" s="21"/>
      <c r="BA30" s="9"/>
      <c r="BB30" s="9"/>
      <c r="BC30" s="9"/>
      <c r="BD30" s="9"/>
      <c r="BE30" s="9"/>
      <c r="BF30" s="9"/>
      <c r="BG30" s="21"/>
      <c r="BH30" s="21"/>
      <c r="BK30" s="9"/>
      <c r="BL30" s="9"/>
      <c r="BM30" s="9"/>
      <c r="BN30" s="9"/>
      <c r="BO30" s="9"/>
      <c r="BP30" s="9"/>
    </row>
    <row r="31" spans="2:78" ht="19.899999999999999" customHeight="1">
      <c r="H31" s="3"/>
      <c r="I31" s="8"/>
      <c r="J31" s="8"/>
      <c r="K31" s="9"/>
      <c r="L31" s="9"/>
      <c r="M31" s="9"/>
      <c r="N31" s="9"/>
      <c r="O31" s="9"/>
      <c r="P31" s="9"/>
      <c r="Q31" s="9"/>
      <c r="R31" s="9"/>
      <c r="W31" s="9"/>
      <c r="X31" s="9"/>
      <c r="Y31" s="9"/>
      <c r="Z31" s="9"/>
      <c r="AA31" s="9"/>
      <c r="AB31" s="9"/>
      <c r="AC31" s="21"/>
      <c r="AD31" s="21"/>
      <c r="AG31" s="9"/>
      <c r="AH31" s="9"/>
      <c r="AI31" s="9"/>
      <c r="AJ31" s="9"/>
      <c r="AK31" s="9"/>
      <c r="AL31" s="9"/>
      <c r="AM31" s="21"/>
      <c r="AN31" s="21"/>
      <c r="AQ31" s="9"/>
      <c r="AR31" s="9"/>
      <c r="AS31" s="9"/>
      <c r="AT31" s="9"/>
      <c r="AU31" s="9"/>
      <c r="AV31" s="9"/>
      <c r="AW31" s="21"/>
      <c r="AX31" s="21"/>
      <c r="BA31" s="9"/>
      <c r="BB31" s="9"/>
      <c r="BC31" s="9"/>
      <c r="BD31" s="9"/>
      <c r="BE31" s="9"/>
      <c r="BF31" s="9"/>
      <c r="BG31" s="21"/>
      <c r="BH31" s="21"/>
      <c r="BK31" s="9"/>
      <c r="BL31" s="9"/>
      <c r="BM31" s="9"/>
      <c r="BN31" s="9"/>
      <c r="BO31" s="9"/>
      <c r="BP31" s="9"/>
    </row>
    <row r="32" spans="2:78" ht="19.899999999999999" customHeight="1">
      <c r="H32" s="3"/>
      <c r="I32" s="8"/>
      <c r="J32" s="8"/>
      <c r="K32" s="9"/>
      <c r="L32" s="9"/>
      <c r="M32" s="9"/>
      <c r="N32" s="9"/>
      <c r="O32" s="9"/>
      <c r="P32" s="9"/>
      <c r="Q32" s="9"/>
      <c r="R32" s="9"/>
      <c r="W32" s="9"/>
      <c r="X32" s="9"/>
      <c r="Y32" s="9"/>
      <c r="Z32" s="9"/>
      <c r="AA32" s="9"/>
      <c r="AB32" s="9"/>
      <c r="AC32" s="21"/>
      <c r="AD32" s="21"/>
      <c r="AG32" s="9"/>
      <c r="AH32" s="9"/>
      <c r="AI32" s="9"/>
      <c r="AJ32" s="9"/>
      <c r="AK32" s="9"/>
      <c r="AL32" s="9"/>
      <c r="AM32" s="21"/>
      <c r="AN32" s="21"/>
      <c r="AQ32" s="9"/>
      <c r="AR32" s="9"/>
      <c r="AS32" s="9"/>
      <c r="AT32" s="9"/>
      <c r="AU32" s="9"/>
      <c r="AV32" s="9"/>
      <c r="AW32" s="21"/>
      <c r="AX32" s="21"/>
      <c r="BA32" s="9"/>
      <c r="BB32" s="9"/>
      <c r="BC32" s="9"/>
      <c r="BD32" s="9"/>
      <c r="BE32" s="9"/>
      <c r="BF32" s="9"/>
      <c r="BG32" s="21"/>
      <c r="BH32" s="21"/>
      <c r="BK32" s="9"/>
      <c r="BL32" s="9"/>
      <c r="BM32" s="9"/>
      <c r="BN32" s="9"/>
      <c r="BO32" s="9"/>
      <c r="BP32" s="9"/>
    </row>
    <row r="33" spans="8:68" ht="19.899999999999999" customHeight="1">
      <c r="H33" s="3"/>
      <c r="I33" s="8"/>
      <c r="J33" s="8"/>
      <c r="K33" s="9"/>
      <c r="L33" s="9"/>
      <c r="M33" s="9"/>
      <c r="N33" s="9"/>
      <c r="O33" s="9"/>
      <c r="P33" s="9"/>
      <c r="Q33" s="9"/>
      <c r="R33" s="9"/>
      <c r="W33" s="9"/>
      <c r="X33" s="9"/>
      <c r="Y33" s="9"/>
      <c r="Z33" s="9"/>
      <c r="AA33" s="9"/>
      <c r="AB33" s="9"/>
      <c r="AC33" s="21"/>
      <c r="AD33" s="21"/>
      <c r="AG33" s="9"/>
      <c r="AH33" s="9"/>
      <c r="AI33" s="9"/>
      <c r="AJ33" s="9"/>
      <c r="AK33" s="9"/>
      <c r="AL33" s="9"/>
      <c r="AM33" s="21"/>
      <c r="AN33" s="21"/>
      <c r="AQ33" s="9"/>
      <c r="AR33" s="9"/>
      <c r="AS33" s="9"/>
      <c r="AT33" s="9"/>
      <c r="AU33" s="9"/>
      <c r="AV33" s="9"/>
      <c r="AW33" s="21"/>
      <c r="AX33" s="21"/>
      <c r="BA33" s="9"/>
      <c r="BB33" s="9"/>
      <c r="BC33" s="9"/>
      <c r="BD33" s="9"/>
      <c r="BE33" s="9"/>
      <c r="BF33" s="9"/>
      <c r="BG33" s="21"/>
      <c r="BH33" s="21"/>
      <c r="BK33" s="9"/>
      <c r="BL33" s="9"/>
      <c r="BM33" s="9"/>
      <c r="BN33" s="9"/>
      <c r="BO33" s="9"/>
      <c r="BP33" s="9"/>
    </row>
    <row r="34" spans="8:68" ht="19.899999999999999" customHeight="1">
      <c r="H34" s="3"/>
      <c r="I34" s="8"/>
      <c r="J34" s="8"/>
      <c r="K34" s="9"/>
      <c r="L34" s="9"/>
      <c r="M34" s="9"/>
      <c r="N34" s="9"/>
      <c r="O34" s="9"/>
      <c r="P34" s="9"/>
      <c r="Q34" s="9"/>
      <c r="R34" s="9"/>
      <c r="W34" s="9"/>
      <c r="X34" s="9"/>
      <c r="Y34" s="9"/>
      <c r="Z34" s="9"/>
      <c r="AA34" s="9"/>
      <c r="AB34" s="9"/>
      <c r="AC34" s="21"/>
      <c r="AD34" s="21"/>
      <c r="AG34" s="9"/>
      <c r="AH34" s="9"/>
      <c r="AI34" s="9"/>
      <c r="AJ34" s="9"/>
      <c r="AK34" s="9"/>
      <c r="AL34" s="9"/>
      <c r="AM34" s="21"/>
      <c r="AN34" s="21"/>
      <c r="AQ34" s="9"/>
      <c r="AR34" s="9"/>
      <c r="AS34" s="9"/>
      <c r="AT34" s="9"/>
      <c r="AU34" s="9"/>
      <c r="AV34" s="9"/>
      <c r="AW34" s="21"/>
      <c r="AX34" s="21"/>
      <c r="BA34" s="9"/>
      <c r="BB34" s="9"/>
      <c r="BC34" s="9"/>
      <c r="BD34" s="9"/>
      <c r="BE34" s="9"/>
      <c r="BF34" s="9"/>
      <c r="BG34" s="21"/>
      <c r="BH34" s="21"/>
      <c r="BK34" s="9"/>
      <c r="BL34" s="9"/>
      <c r="BM34" s="9"/>
      <c r="BN34" s="9"/>
      <c r="BO34" s="9"/>
      <c r="BP34" s="9"/>
    </row>
    <row r="35" spans="8:68" ht="19.899999999999999" customHeight="1">
      <c r="H35" s="3"/>
      <c r="I35" s="8"/>
      <c r="J35" s="8"/>
      <c r="K35" s="9"/>
      <c r="L35" s="9"/>
      <c r="M35" s="9"/>
      <c r="N35" s="9"/>
      <c r="O35" s="9"/>
      <c r="P35" s="9"/>
      <c r="Q35" s="9"/>
      <c r="R35" s="9"/>
      <c r="W35" s="9"/>
      <c r="X35" s="9"/>
      <c r="Y35" s="9"/>
      <c r="Z35" s="9"/>
      <c r="AA35" s="9"/>
      <c r="AB35" s="9"/>
      <c r="AC35" s="21"/>
      <c r="AD35" s="21"/>
      <c r="AG35" s="9"/>
      <c r="AH35" s="9"/>
      <c r="AI35" s="9"/>
      <c r="AJ35" s="9"/>
      <c r="AK35" s="9"/>
      <c r="AL35" s="9"/>
      <c r="AM35" s="21"/>
      <c r="AN35" s="21"/>
      <c r="AQ35" s="9"/>
      <c r="AR35" s="9"/>
      <c r="AS35" s="9"/>
      <c r="AT35" s="9"/>
      <c r="AU35" s="9"/>
      <c r="AV35" s="9"/>
      <c r="AW35" s="21"/>
      <c r="AX35" s="21"/>
      <c r="BA35" s="9"/>
      <c r="BB35" s="9"/>
      <c r="BC35" s="9"/>
      <c r="BD35" s="9"/>
      <c r="BE35" s="9"/>
      <c r="BF35" s="9"/>
      <c r="BG35" s="21"/>
      <c r="BH35" s="21"/>
      <c r="BK35" s="9"/>
      <c r="BL35" s="9"/>
      <c r="BM35" s="9"/>
      <c r="BN35" s="9"/>
      <c r="BO35" s="9"/>
      <c r="BP35" s="9"/>
    </row>
    <row r="36" spans="8:68" ht="19.899999999999999" customHeight="1">
      <c r="H36" s="3"/>
      <c r="I36" s="8"/>
      <c r="J36" s="8"/>
      <c r="K36" s="9"/>
      <c r="L36" s="9"/>
      <c r="M36" s="9"/>
      <c r="N36" s="9"/>
      <c r="O36" s="9"/>
      <c r="P36" s="9"/>
      <c r="Q36" s="9"/>
      <c r="R36" s="9"/>
      <c r="W36" s="9"/>
      <c r="X36" s="9"/>
      <c r="Y36" s="9"/>
      <c r="Z36" s="9"/>
      <c r="AA36" s="9"/>
      <c r="AB36" s="9"/>
      <c r="AC36" s="21"/>
      <c r="AD36" s="21"/>
      <c r="AG36" s="9"/>
      <c r="AH36" s="9"/>
      <c r="AI36" s="9"/>
      <c r="AJ36" s="9"/>
      <c r="AK36" s="9"/>
      <c r="AL36" s="9"/>
      <c r="AM36" s="21"/>
      <c r="AN36" s="21"/>
      <c r="AQ36" s="9"/>
      <c r="AR36" s="9"/>
      <c r="AS36" s="9"/>
      <c r="AT36" s="9"/>
      <c r="AU36" s="9"/>
      <c r="AV36" s="9"/>
      <c r="AW36" s="21"/>
      <c r="AX36" s="21"/>
      <c r="BA36" s="9"/>
      <c r="BB36" s="9"/>
      <c r="BC36" s="9"/>
      <c r="BD36" s="9"/>
      <c r="BE36" s="9"/>
      <c r="BF36" s="9"/>
      <c r="BG36" s="21"/>
      <c r="BH36" s="21"/>
      <c r="BK36" s="9"/>
      <c r="BL36" s="9"/>
      <c r="BM36" s="9"/>
      <c r="BN36" s="9"/>
      <c r="BO36" s="9"/>
      <c r="BP36" s="9"/>
    </row>
    <row r="37" spans="8:68" ht="19.899999999999999" customHeight="1">
      <c r="H37" s="3"/>
      <c r="I37" s="8"/>
      <c r="J37" s="8"/>
      <c r="K37" s="9"/>
      <c r="L37" s="9"/>
      <c r="M37" s="9"/>
      <c r="N37" s="9"/>
      <c r="O37" s="9"/>
      <c r="P37" s="9"/>
      <c r="Q37" s="9"/>
      <c r="R37" s="9"/>
      <c r="W37" s="9"/>
      <c r="X37" s="9"/>
      <c r="Y37" s="9"/>
      <c r="Z37" s="9"/>
      <c r="AA37" s="9"/>
      <c r="AB37" s="9"/>
      <c r="AC37" s="21"/>
      <c r="AD37" s="21"/>
      <c r="AG37" s="9"/>
      <c r="AH37" s="9"/>
      <c r="AI37" s="9"/>
      <c r="AJ37" s="9"/>
      <c r="AK37" s="9"/>
      <c r="AL37" s="9"/>
      <c r="AM37" s="21"/>
      <c r="AN37" s="21"/>
      <c r="AQ37" s="9"/>
      <c r="AR37" s="9"/>
      <c r="AS37" s="9"/>
      <c r="AT37" s="9"/>
      <c r="AU37" s="9"/>
      <c r="AV37" s="9"/>
      <c r="AW37" s="21"/>
      <c r="AX37" s="21"/>
      <c r="BA37" s="9"/>
      <c r="BB37" s="9"/>
      <c r="BC37" s="9"/>
      <c r="BD37" s="9"/>
      <c r="BE37" s="9"/>
      <c r="BF37" s="9"/>
      <c r="BG37" s="21"/>
      <c r="BH37" s="21"/>
      <c r="BK37" s="9"/>
      <c r="BL37" s="9"/>
      <c r="BM37" s="9"/>
      <c r="BN37" s="9"/>
      <c r="BO37" s="9"/>
      <c r="BP37" s="9"/>
    </row>
    <row r="38" spans="8:68" ht="19.899999999999999" customHeight="1">
      <c r="H38" s="3"/>
      <c r="I38" s="8"/>
      <c r="J38" s="8"/>
      <c r="K38" s="9"/>
      <c r="L38" s="9"/>
      <c r="M38" s="9"/>
      <c r="N38" s="9"/>
      <c r="O38" s="9"/>
      <c r="P38" s="9"/>
      <c r="Q38" s="9"/>
      <c r="R38" s="9"/>
      <c r="W38" s="9"/>
      <c r="X38" s="9"/>
      <c r="Y38" s="9"/>
      <c r="Z38" s="9"/>
      <c r="AA38" s="9"/>
      <c r="AB38" s="9"/>
      <c r="AC38" s="21"/>
      <c r="AD38" s="21"/>
      <c r="AG38" s="9"/>
      <c r="AH38" s="9"/>
      <c r="AI38" s="9"/>
      <c r="AJ38" s="9"/>
      <c r="AK38" s="9"/>
      <c r="AL38" s="9"/>
      <c r="AM38" s="21"/>
      <c r="AN38" s="21"/>
      <c r="AQ38" s="9"/>
      <c r="AR38" s="9"/>
      <c r="AS38" s="9"/>
      <c r="AT38" s="9"/>
      <c r="AU38" s="9"/>
      <c r="AV38" s="9"/>
      <c r="AW38" s="21"/>
      <c r="AX38" s="21"/>
      <c r="BA38" s="9"/>
      <c r="BB38" s="9"/>
      <c r="BC38" s="9"/>
      <c r="BD38" s="9"/>
      <c r="BE38" s="9"/>
      <c r="BF38" s="9"/>
      <c r="BG38" s="21"/>
      <c r="BH38" s="21"/>
      <c r="BK38" s="9"/>
      <c r="BL38" s="9"/>
      <c r="BM38" s="9"/>
      <c r="BN38" s="9"/>
      <c r="BO38" s="9"/>
      <c r="BP38" s="9"/>
    </row>
    <row r="39" spans="8:68" ht="19.899999999999999" customHeight="1">
      <c r="H39" s="3"/>
      <c r="I39" s="8"/>
      <c r="J39" s="8"/>
      <c r="K39" s="9"/>
      <c r="L39" s="9"/>
      <c r="M39" s="9"/>
      <c r="N39" s="9"/>
      <c r="O39" s="9"/>
      <c r="P39" s="9"/>
      <c r="Q39" s="9"/>
      <c r="R39" s="9"/>
      <c r="W39" s="9"/>
      <c r="X39" s="9"/>
      <c r="Y39" s="9"/>
      <c r="Z39" s="9"/>
      <c r="AA39" s="9"/>
      <c r="AB39" s="9"/>
      <c r="AC39" s="21"/>
      <c r="AD39" s="21"/>
      <c r="AG39" s="9"/>
      <c r="AH39" s="9"/>
      <c r="AI39" s="9"/>
      <c r="AJ39" s="9"/>
      <c r="AK39" s="9"/>
      <c r="AL39" s="9"/>
      <c r="AM39" s="21"/>
      <c r="AN39" s="21"/>
      <c r="AQ39" s="9"/>
      <c r="AR39" s="9"/>
      <c r="AS39" s="9"/>
      <c r="AT39" s="9"/>
      <c r="AU39" s="9"/>
      <c r="AV39" s="9"/>
      <c r="AW39" s="21"/>
      <c r="AX39" s="21"/>
      <c r="BA39" s="9"/>
      <c r="BB39" s="9"/>
      <c r="BC39" s="9"/>
      <c r="BD39" s="9"/>
      <c r="BE39" s="9"/>
      <c r="BF39" s="9"/>
      <c r="BG39" s="21"/>
      <c r="BH39" s="21"/>
      <c r="BK39" s="9"/>
      <c r="BL39" s="9"/>
      <c r="BM39" s="9"/>
      <c r="BN39" s="9"/>
      <c r="BO39" s="9"/>
      <c r="BP39" s="9"/>
    </row>
    <row r="40" spans="8:68" ht="19.899999999999999" customHeight="1">
      <c r="H40" s="3"/>
      <c r="I40" s="8"/>
      <c r="J40" s="8"/>
      <c r="K40" s="9"/>
      <c r="L40" s="9"/>
      <c r="M40" s="9"/>
      <c r="N40" s="9"/>
      <c r="O40" s="9"/>
      <c r="P40" s="9"/>
      <c r="Q40" s="9"/>
      <c r="R40" s="9"/>
      <c r="W40" s="9"/>
      <c r="X40" s="9"/>
      <c r="Y40" s="9"/>
      <c r="Z40" s="9"/>
      <c r="AA40" s="9"/>
      <c r="AB40" s="9"/>
      <c r="AC40" s="21"/>
      <c r="AD40" s="21"/>
      <c r="AG40" s="9"/>
      <c r="AH40" s="9"/>
      <c r="AI40" s="9"/>
      <c r="AJ40" s="9"/>
      <c r="AK40" s="9"/>
      <c r="AL40" s="9"/>
      <c r="AM40" s="21"/>
      <c r="AN40" s="21"/>
      <c r="AQ40" s="9"/>
      <c r="AR40" s="9"/>
      <c r="AS40" s="9"/>
      <c r="AT40" s="9"/>
      <c r="AU40" s="9"/>
      <c r="AV40" s="9"/>
      <c r="AW40" s="21"/>
      <c r="AX40" s="21"/>
      <c r="BA40" s="9"/>
      <c r="BB40" s="9"/>
      <c r="BC40" s="9"/>
      <c r="BD40" s="9"/>
      <c r="BE40" s="9"/>
      <c r="BF40" s="9"/>
      <c r="BG40" s="21"/>
      <c r="BH40" s="21"/>
      <c r="BK40" s="9"/>
      <c r="BL40" s="9"/>
      <c r="BM40" s="9"/>
      <c r="BN40" s="9"/>
      <c r="BO40" s="9"/>
      <c r="BP40" s="9"/>
    </row>
    <row r="41" spans="8:68" ht="19.899999999999999" customHeight="1">
      <c r="H41" s="3"/>
      <c r="I41" s="8"/>
      <c r="J41" s="8"/>
      <c r="K41" s="9"/>
      <c r="L41" s="9"/>
      <c r="M41" s="9"/>
      <c r="N41" s="9"/>
      <c r="O41" s="9"/>
      <c r="P41" s="9"/>
      <c r="Q41" s="9"/>
      <c r="R41" s="9"/>
      <c r="W41" s="9"/>
      <c r="X41" s="9"/>
      <c r="Y41" s="9"/>
      <c r="Z41" s="9"/>
      <c r="AA41" s="9"/>
      <c r="AB41" s="9"/>
      <c r="AC41" s="21"/>
      <c r="AD41" s="21"/>
      <c r="AG41" s="9"/>
      <c r="AH41" s="9"/>
      <c r="AI41" s="9"/>
      <c r="AJ41" s="9"/>
      <c r="AK41" s="9"/>
      <c r="AL41" s="9"/>
      <c r="AM41" s="21"/>
      <c r="AN41" s="21"/>
      <c r="AQ41" s="9"/>
      <c r="AR41" s="9"/>
      <c r="AS41" s="9"/>
      <c r="AT41" s="9"/>
      <c r="AU41" s="9"/>
      <c r="AV41" s="9"/>
      <c r="AW41" s="21"/>
      <c r="AX41" s="21"/>
      <c r="BA41" s="9"/>
      <c r="BB41" s="9"/>
      <c r="BC41" s="9"/>
      <c r="BD41" s="9"/>
      <c r="BE41" s="9"/>
      <c r="BF41" s="9"/>
      <c r="BG41" s="21"/>
      <c r="BH41" s="21"/>
      <c r="BK41" s="9"/>
      <c r="BL41" s="9"/>
      <c r="BM41" s="9"/>
      <c r="BN41" s="9"/>
      <c r="BO41" s="9"/>
      <c r="BP41" s="9"/>
    </row>
    <row r="42" spans="8:68" ht="19.899999999999999" customHeight="1">
      <c r="H42" s="3"/>
      <c r="I42" s="8"/>
      <c r="J42" s="8"/>
      <c r="K42" s="9"/>
      <c r="L42" s="9"/>
      <c r="M42" s="9"/>
      <c r="N42" s="9"/>
      <c r="O42" s="9"/>
      <c r="P42" s="9"/>
      <c r="Q42" s="9"/>
      <c r="R42" s="9"/>
      <c r="W42" s="9"/>
      <c r="X42" s="9"/>
      <c r="Y42" s="9"/>
      <c r="Z42" s="9"/>
      <c r="AA42" s="9"/>
      <c r="AB42" s="9"/>
      <c r="AC42" s="21"/>
      <c r="AD42" s="21"/>
      <c r="AG42" s="9"/>
      <c r="AH42" s="9"/>
      <c r="AI42" s="9"/>
      <c r="AJ42" s="9"/>
      <c r="AK42" s="9"/>
      <c r="AL42" s="9"/>
      <c r="AM42" s="21"/>
      <c r="AN42" s="21"/>
      <c r="AQ42" s="9"/>
      <c r="AR42" s="9"/>
      <c r="AS42" s="9"/>
      <c r="AT42" s="9"/>
      <c r="AU42" s="9"/>
      <c r="AV42" s="9"/>
      <c r="AW42" s="21"/>
      <c r="AX42" s="21"/>
      <c r="BA42" s="9"/>
      <c r="BB42" s="9"/>
      <c r="BC42" s="9"/>
      <c r="BD42" s="9"/>
      <c r="BE42" s="9"/>
      <c r="BF42" s="9"/>
      <c r="BG42" s="21"/>
      <c r="BH42" s="21"/>
      <c r="BK42" s="9"/>
      <c r="BL42" s="9"/>
      <c r="BM42" s="9"/>
      <c r="BN42" s="9"/>
      <c r="BO42" s="9"/>
      <c r="BP42" s="9"/>
    </row>
    <row r="43" spans="8:68" ht="19.899999999999999" customHeight="1">
      <c r="H43" s="3"/>
      <c r="I43" s="8"/>
      <c r="J43" s="8"/>
      <c r="K43" s="9"/>
      <c r="L43" s="9"/>
      <c r="M43" s="9"/>
      <c r="N43" s="9"/>
      <c r="O43" s="9"/>
      <c r="P43" s="9"/>
      <c r="Q43" s="9"/>
      <c r="R43" s="9"/>
      <c r="W43" s="9"/>
      <c r="X43" s="9"/>
      <c r="Y43" s="9"/>
      <c r="Z43" s="9"/>
      <c r="AA43" s="9"/>
      <c r="AB43" s="9"/>
      <c r="AC43" s="21"/>
      <c r="AD43" s="21"/>
      <c r="AG43" s="9"/>
      <c r="AH43" s="9"/>
      <c r="AI43" s="9"/>
      <c r="AJ43" s="9"/>
      <c r="AK43" s="9"/>
      <c r="AL43" s="9"/>
      <c r="AM43" s="21"/>
      <c r="AN43" s="21"/>
      <c r="AQ43" s="9"/>
      <c r="AR43" s="9"/>
      <c r="AS43" s="9"/>
      <c r="AT43" s="9"/>
      <c r="AU43" s="9"/>
      <c r="AV43" s="9"/>
      <c r="AW43" s="21"/>
      <c r="AX43" s="21"/>
      <c r="BA43" s="9"/>
      <c r="BB43" s="9"/>
      <c r="BC43" s="9"/>
      <c r="BD43" s="9"/>
      <c r="BE43" s="9"/>
      <c r="BF43" s="9"/>
      <c r="BG43" s="21"/>
      <c r="BH43" s="21"/>
      <c r="BK43" s="9"/>
      <c r="BL43" s="9"/>
      <c r="BM43" s="9"/>
      <c r="BN43" s="9"/>
      <c r="BO43" s="9"/>
      <c r="BP43" s="9"/>
    </row>
    <row r="44" spans="8:68" ht="19.899999999999999" customHeight="1">
      <c r="H44" s="3"/>
      <c r="I44" s="8"/>
      <c r="J44" s="8"/>
      <c r="K44" s="9"/>
      <c r="L44" s="9"/>
      <c r="M44" s="9"/>
      <c r="N44" s="9"/>
      <c r="O44" s="9"/>
      <c r="P44" s="9"/>
      <c r="Q44" s="9"/>
      <c r="R44" s="9"/>
      <c r="W44" s="9"/>
      <c r="X44" s="9"/>
      <c r="Y44" s="9"/>
      <c r="Z44" s="9"/>
      <c r="AA44" s="9"/>
      <c r="AB44" s="9"/>
      <c r="AC44" s="21"/>
      <c r="AD44" s="21"/>
      <c r="AG44" s="9"/>
      <c r="AH44" s="9"/>
      <c r="AI44" s="9"/>
      <c r="AJ44" s="9"/>
      <c r="AK44" s="9"/>
      <c r="AL44" s="9"/>
      <c r="AM44" s="21"/>
      <c r="AN44" s="21"/>
      <c r="AQ44" s="9"/>
      <c r="AR44" s="9"/>
      <c r="AS44" s="9"/>
      <c r="AT44" s="9"/>
      <c r="AU44" s="9"/>
      <c r="AV44" s="9"/>
      <c r="AW44" s="21"/>
      <c r="AX44" s="21"/>
      <c r="BA44" s="9"/>
      <c r="BB44" s="9"/>
      <c r="BC44" s="9"/>
      <c r="BD44" s="9"/>
      <c r="BE44" s="9"/>
      <c r="BF44" s="9"/>
      <c r="BG44" s="21"/>
      <c r="BH44" s="21"/>
      <c r="BK44" s="9"/>
      <c r="BL44" s="9"/>
      <c r="BM44" s="9"/>
      <c r="BN44" s="9"/>
      <c r="BO44" s="9"/>
      <c r="BP44" s="9"/>
    </row>
    <row r="45" spans="8:68" ht="19.899999999999999" customHeight="1">
      <c r="H45" s="3"/>
      <c r="I45" s="8"/>
      <c r="J45" s="8"/>
      <c r="K45" s="9"/>
      <c r="L45" s="9"/>
      <c r="M45" s="9"/>
      <c r="N45" s="9"/>
      <c r="O45" s="9"/>
      <c r="P45" s="9"/>
      <c r="Q45" s="9"/>
      <c r="R45" s="9"/>
      <c r="W45" s="9"/>
      <c r="X45" s="9"/>
      <c r="Y45" s="9"/>
      <c r="Z45" s="9"/>
      <c r="AA45" s="9"/>
      <c r="AB45" s="9"/>
      <c r="AC45" s="21"/>
      <c r="AD45" s="21"/>
      <c r="AG45" s="9"/>
      <c r="AH45" s="9"/>
      <c r="AI45" s="9"/>
      <c r="AJ45" s="9"/>
      <c r="AK45" s="9"/>
      <c r="AL45" s="9"/>
      <c r="AM45" s="21"/>
      <c r="AN45" s="21"/>
      <c r="AQ45" s="9"/>
      <c r="AR45" s="9"/>
      <c r="AS45" s="9"/>
      <c r="AT45" s="9"/>
      <c r="AU45" s="9"/>
      <c r="AV45" s="9"/>
      <c r="AW45" s="21"/>
      <c r="AX45" s="21"/>
      <c r="BA45" s="9"/>
      <c r="BB45" s="9"/>
      <c r="BC45" s="9"/>
      <c r="BD45" s="9"/>
      <c r="BE45" s="9"/>
      <c r="BF45" s="9"/>
      <c r="BG45" s="21"/>
      <c r="BH45" s="21"/>
      <c r="BK45" s="9"/>
      <c r="BL45" s="9"/>
      <c r="BM45" s="9"/>
      <c r="BN45" s="9"/>
      <c r="BO45" s="9"/>
      <c r="BP45" s="9"/>
    </row>
    <row r="46" spans="8:68" ht="19.899999999999999" customHeight="1">
      <c r="H46" s="3"/>
      <c r="I46" s="8"/>
      <c r="J46" s="8"/>
      <c r="K46" s="9"/>
      <c r="L46" s="9"/>
      <c r="M46" s="9"/>
      <c r="N46" s="9"/>
      <c r="O46" s="9"/>
      <c r="P46" s="9"/>
      <c r="Q46" s="9"/>
      <c r="R46" s="9"/>
      <c r="W46" s="9"/>
      <c r="X46" s="9"/>
      <c r="Y46" s="9"/>
      <c r="Z46" s="9"/>
      <c r="AA46" s="9"/>
      <c r="AB46" s="9"/>
      <c r="AC46" s="21"/>
      <c r="AD46" s="21"/>
      <c r="AG46" s="9"/>
      <c r="AH46" s="9"/>
      <c r="AI46" s="9"/>
      <c r="AJ46" s="9"/>
      <c r="AK46" s="9"/>
      <c r="AL46" s="9"/>
      <c r="AM46" s="21"/>
      <c r="AN46" s="21"/>
      <c r="AQ46" s="9"/>
      <c r="AR46" s="9"/>
      <c r="AS46" s="9"/>
      <c r="AT46" s="9"/>
      <c r="AU46" s="9"/>
      <c r="AV46" s="9"/>
      <c r="AW46" s="21"/>
      <c r="AX46" s="21"/>
      <c r="BA46" s="9"/>
      <c r="BB46" s="9"/>
      <c r="BC46" s="9"/>
      <c r="BD46" s="9"/>
      <c r="BE46" s="9"/>
      <c r="BF46" s="9"/>
      <c r="BG46" s="21"/>
      <c r="BH46" s="21"/>
      <c r="BK46" s="9"/>
      <c r="BL46" s="9"/>
      <c r="BM46" s="9"/>
      <c r="BN46" s="9"/>
      <c r="BO46" s="9"/>
      <c r="BP46" s="9"/>
    </row>
    <row r="47" spans="8:68" ht="19.899999999999999" customHeight="1">
      <c r="H47" s="3"/>
      <c r="I47" s="8"/>
      <c r="J47" s="8"/>
      <c r="K47" s="9"/>
      <c r="L47" s="9"/>
      <c r="M47" s="9"/>
      <c r="N47" s="9"/>
      <c r="O47" s="9"/>
      <c r="P47" s="9"/>
      <c r="Q47" s="9"/>
      <c r="R47" s="9"/>
      <c r="W47" s="9"/>
      <c r="X47" s="9"/>
      <c r="Y47" s="9"/>
      <c r="Z47" s="9"/>
      <c r="AA47" s="9"/>
      <c r="AB47" s="9"/>
      <c r="AC47" s="21"/>
      <c r="AD47" s="21"/>
      <c r="AG47" s="9"/>
      <c r="AH47" s="9"/>
      <c r="AI47" s="9"/>
      <c r="AJ47" s="9"/>
      <c r="AK47" s="9"/>
      <c r="AL47" s="9"/>
      <c r="AM47" s="21"/>
      <c r="AN47" s="21"/>
      <c r="AQ47" s="9"/>
      <c r="AR47" s="9"/>
      <c r="AS47" s="9"/>
      <c r="AT47" s="9"/>
      <c r="AU47" s="9"/>
      <c r="AV47" s="9"/>
      <c r="AW47" s="21"/>
      <c r="AX47" s="21"/>
      <c r="BA47" s="9"/>
      <c r="BB47" s="9"/>
      <c r="BC47" s="9"/>
      <c r="BD47" s="9"/>
      <c r="BE47" s="9"/>
      <c r="BF47" s="9"/>
      <c r="BG47" s="21"/>
      <c r="BH47" s="21"/>
      <c r="BK47" s="9"/>
      <c r="BL47" s="9"/>
      <c r="BM47" s="9"/>
      <c r="BN47" s="9"/>
      <c r="BO47" s="9"/>
      <c r="BP47" s="9"/>
    </row>
    <row r="48" spans="8:68" ht="19.899999999999999" customHeight="1">
      <c r="H48" s="3"/>
      <c r="I48" s="8"/>
      <c r="J48" s="8"/>
      <c r="K48" s="9"/>
      <c r="L48" s="9"/>
      <c r="M48" s="9"/>
      <c r="N48" s="9"/>
      <c r="O48" s="9"/>
      <c r="P48" s="9"/>
      <c r="Q48" s="9"/>
      <c r="R48" s="9"/>
      <c r="W48" s="9"/>
      <c r="X48" s="9"/>
      <c r="Y48" s="9"/>
      <c r="Z48" s="9"/>
      <c r="AA48" s="9"/>
      <c r="AB48" s="9"/>
      <c r="AC48" s="21"/>
      <c r="AD48" s="21"/>
      <c r="AG48" s="9"/>
      <c r="AH48" s="9"/>
      <c r="AI48" s="9"/>
      <c r="AJ48" s="9"/>
      <c r="AK48" s="9"/>
      <c r="AL48" s="9"/>
      <c r="AM48" s="21"/>
      <c r="AN48" s="21"/>
      <c r="AQ48" s="9"/>
      <c r="AR48" s="9"/>
      <c r="AS48" s="9"/>
      <c r="AT48" s="9"/>
      <c r="AU48" s="9"/>
      <c r="AV48" s="9"/>
      <c r="AW48" s="21"/>
      <c r="AX48" s="21"/>
      <c r="BA48" s="9"/>
      <c r="BB48" s="9"/>
      <c r="BC48" s="9"/>
      <c r="BD48" s="9"/>
      <c r="BE48" s="9"/>
      <c r="BF48" s="9"/>
      <c r="BG48" s="21"/>
      <c r="BH48" s="21"/>
      <c r="BK48" s="9"/>
      <c r="BL48" s="9"/>
      <c r="BM48" s="9"/>
      <c r="BN48" s="9"/>
      <c r="BO48" s="9"/>
      <c r="BP48" s="9"/>
    </row>
    <row r="49" spans="8:68" ht="19.899999999999999" customHeight="1">
      <c r="H49" s="3"/>
      <c r="I49" s="8"/>
      <c r="J49" s="18"/>
      <c r="K49" s="19"/>
      <c r="L49" s="19"/>
      <c r="M49" s="19"/>
      <c r="N49" s="19"/>
      <c r="O49" s="19"/>
      <c r="P49" s="19"/>
      <c r="Q49" s="19"/>
      <c r="R49" s="19"/>
      <c r="W49" s="19"/>
      <c r="X49" s="19"/>
      <c r="Y49" s="19"/>
      <c r="Z49" s="19"/>
      <c r="AA49" s="19"/>
      <c r="AB49" s="19"/>
      <c r="AC49" s="21"/>
      <c r="AD49" s="21"/>
      <c r="AG49" s="19"/>
      <c r="AH49" s="19"/>
      <c r="AI49" s="19"/>
      <c r="AJ49" s="19"/>
      <c r="AK49" s="19"/>
      <c r="AL49" s="19"/>
      <c r="AM49" s="21"/>
      <c r="AN49" s="21"/>
      <c r="AQ49" s="19"/>
      <c r="AR49" s="19"/>
      <c r="AS49" s="19"/>
      <c r="AT49" s="19"/>
      <c r="AU49" s="19"/>
      <c r="AV49" s="19"/>
      <c r="AW49" s="21"/>
      <c r="AX49" s="21"/>
      <c r="BA49" s="19"/>
      <c r="BB49" s="19"/>
      <c r="BC49" s="19"/>
      <c r="BD49" s="19"/>
      <c r="BE49" s="19"/>
      <c r="BF49" s="19"/>
      <c r="BG49" s="21"/>
      <c r="BH49" s="21"/>
      <c r="BK49" s="19"/>
      <c r="BL49" s="19"/>
      <c r="BM49" s="19"/>
      <c r="BN49" s="19"/>
      <c r="BO49" s="19"/>
      <c r="BP49" s="19"/>
    </row>
    <row r="50" spans="8:68" ht="19.899999999999999" customHeight="1">
      <c r="H50" s="3"/>
      <c r="I50" s="8"/>
      <c r="J50" s="18"/>
      <c r="K50" s="19"/>
      <c r="L50" s="19"/>
      <c r="M50" s="19"/>
      <c r="N50" s="19"/>
      <c r="O50" s="19"/>
      <c r="P50" s="19"/>
      <c r="Q50" s="19"/>
      <c r="R50" s="19"/>
      <c r="W50" s="19"/>
      <c r="X50" s="19"/>
      <c r="Y50" s="19"/>
      <c r="Z50" s="19"/>
      <c r="AA50" s="19"/>
      <c r="AB50" s="19"/>
      <c r="AC50" s="21"/>
      <c r="AD50" s="21"/>
      <c r="AG50" s="19"/>
      <c r="AH50" s="19"/>
      <c r="AI50" s="19"/>
      <c r="AJ50" s="19"/>
      <c r="AK50" s="19"/>
      <c r="AL50" s="19"/>
      <c r="AM50" s="21"/>
      <c r="AN50" s="21"/>
      <c r="AQ50" s="19"/>
      <c r="AR50" s="19"/>
      <c r="AS50" s="19"/>
      <c r="AT50" s="19"/>
      <c r="AU50" s="19"/>
      <c r="AV50" s="19"/>
      <c r="AW50" s="21"/>
      <c r="AX50" s="21"/>
      <c r="BA50" s="19"/>
      <c r="BB50" s="19"/>
      <c r="BC50" s="19"/>
      <c r="BD50" s="19"/>
      <c r="BE50" s="19"/>
      <c r="BF50" s="19"/>
      <c r="BG50" s="21"/>
      <c r="BH50" s="21"/>
      <c r="BK50" s="19"/>
      <c r="BL50" s="19"/>
      <c r="BM50" s="19"/>
      <c r="BN50" s="19"/>
      <c r="BO50" s="19"/>
      <c r="BP50" s="19"/>
    </row>
    <row r="51" spans="8:68" ht="19.899999999999999" customHeight="1">
      <c r="H51" s="3"/>
      <c r="I51" s="8"/>
      <c r="J51" s="18"/>
      <c r="K51" s="19"/>
      <c r="L51" s="19"/>
      <c r="M51" s="19"/>
      <c r="N51" s="19"/>
      <c r="O51" s="19"/>
      <c r="P51" s="19"/>
      <c r="Q51" s="19"/>
      <c r="R51" s="19"/>
      <c r="W51" s="19"/>
      <c r="X51" s="19"/>
      <c r="Y51" s="19"/>
      <c r="Z51" s="19"/>
      <c r="AA51" s="19"/>
      <c r="AB51" s="19"/>
      <c r="AC51" s="21"/>
      <c r="AD51" s="21"/>
      <c r="AG51" s="19"/>
      <c r="AH51" s="19"/>
      <c r="AI51" s="19"/>
      <c r="AJ51" s="19"/>
      <c r="AK51" s="19"/>
      <c r="AL51" s="19"/>
      <c r="AM51" s="21"/>
      <c r="AN51" s="21"/>
      <c r="AQ51" s="19"/>
      <c r="AR51" s="19"/>
      <c r="AS51" s="19"/>
      <c r="AT51" s="19"/>
      <c r="AU51" s="19"/>
      <c r="AV51" s="19"/>
      <c r="AW51" s="21"/>
      <c r="AX51" s="21"/>
      <c r="BA51" s="19"/>
      <c r="BB51" s="19"/>
      <c r="BC51" s="19"/>
      <c r="BD51" s="19"/>
      <c r="BE51" s="19"/>
      <c r="BF51" s="19"/>
      <c r="BG51" s="21"/>
      <c r="BH51" s="21"/>
      <c r="BK51" s="19"/>
      <c r="BL51" s="19"/>
      <c r="BM51" s="19"/>
      <c r="BN51" s="19"/>
      <c r="BO51" s="19"/>
      <c r="BP51" s="19"/>
    </row>
    <row r="52" spans="8:68" ht="19.899999999999999" customHeight="1">
      <c r="H52" s="3"/>
      <c r="I52" s="8"/>
      <c r="J52" s="18"/>
      <c r="K52" s="19"/>
      <c r="L52" s="19"/>
      <c r="M52" s="19"/>
      <c r="N52" s="19"/>
      <c r="O52" s="19"/>
      <c r="P52" s="19"/>
      <c r="Q52" s="19"/>
      <c r="R52" s="19"/>
      <c r="W52" s="19"/>
      <c r="X52" s="19"/>
      <c r="Y52" s="19"/>
      <c r="Z52" s="19"/>
      <c r="AA52" s="19"/>
      <c r="AB52" s="19"/>
      <c r="AC52" s="21"/>
      <c r="AD52" s="21"/>
      <c r="AG52" s="19"/>
      <c r="AH52" s="19"/>
      <c r="AI52" s="19"/>
      <c r="AJ52" s="19"/>
      <c r="AK52" s="19"/>
      <c r="AL52" s="19"/>
      <c r="AM52" s="21"/>
      <c r="AN52" s="21"/>
      <c r="AQ52" s="19"/>
      <c r="AR52" s="19"/>
      <c r="AS52" s="19"/>
      <c r="AT52" s="19"/>
      <c r="AU52" s="19"/>
      <c r="AV52" s="19"/>
      <c r="AW52" s="21"/>
      <c r="AX52" s="21"/>
      <c r="BA52" s="19"/>
      <c r="BB52" s="19"/>
      <c r="BC52" s="19"/>
      <c r="BD52" s="19"/>
      <c r="BE52" s="19"/>
      <c r="BF52" s="19"/>
      <c r="BG52" s="21"/>
      <c r="BH52" s="21"/>
      <c r="BK52" s="19"/>
      <c r="BL52" s="19"/>
      <c r="BM52" s="19"/>
      <c r="BN52" s="19"/>
      <c r="BO52" s="19"/>
      <c r="BP52" s="19"/>
    </row>
    <row r="53" spans="8:68" ht="19.899999999999999" customHeight="1">
      <c r="H53" s="3"/>
      <c r="I53" s="8"/>
      <c r="J53" s="18"/>
      <c r="K53" s="19"/>
      <c r="L53" s="19"/>
      <c r="M53" s="19"/>
      <c r="N53" s="19"/>
      <c r="O53" s="19"/>
      <c r="P53" s="19"/>
      <c r="Q53" s="19"/>
      <c r="R53" s="19"/>
      <c r="W53" s="19"/>
      <c r="X53" s="19"/>
      <c r="Y53" s="19"/>
      <c r="Z53" s="19"/>
      <c r="AA53" s="19"/>
      <c r="AB53" s="19"/>
      <c r="AC53" s="21"/>
      <c r="AD53" s="21"/>
      <c r="AG53" s="19"/>
      <c r="AH53" s="19"/>
      <c r="AI53" s="19"/>
      <c r="AJ53" s="19"/>
      <c r="AK53" s="19"/>
      <c r="AL53" s="19"/>
      <c r="AM53" s="21"/>
      <c r="AN53" s="21"/>
      <c r="AQ53" s="19"/>
      <c r="AR53" s="19"/>
      <c r="AS53" s="19"/>
      <c r="AT53" s="19"/>
      <c r="AU53" s="19"/>
      <c r="AV53" s="19"/>
      <c r="AW53" s="21"/>
      <c r="AX53" s="21"/>
      <c r="BA53" s="19"/>
      <c r="BB53" s="19"/>
      <c r="BC53" s="19"/>
      <c r="BD53" s="19"/>
      <c r="BE53" s="19"/>
      <c r="BF53" s="19"/>
      <c r="BG53" s="21"/>
      <c r="BH53" s="21"/>
      <c r="BK53" s="19"/>
      <c r="BL53" s="19"/>
      <c r="BM53" s="19"/>
      <c r="BN53" s="19"/>
      <c r="BO53" s="19"/>
      <c r="BP53" s="19"/>
    </row>
    <row r="54" spans="8:68" ht="19.899999999999999" customHeight="1">
      <c r="H54" s="33"/>
      <c r="I54" s="33"/>
      <c r="J54" s="33"/>
      <c r="K54" s="33"/>
      <c r="S54" s="21"/>
    </row>
  </sheetData>
  <mergeCells count="15">
    <mergeCell ref="BL1:BM1"/>
    <mergeCell ref="BQ1:BU1"/>
    <mergeCell ref="BV1:BW1"/>
    <mergeCell ref="AH1:AI1"/>
    <mergeCell ref="AM1:AQ1"/>
    <mergeCell ref="AR1:AS1"/>
    <mergeCell ref="AW1:BA1"/>
    <mergeCell ref="BB1:BC1"/>
    <mergeCell ref="BG1:BK1"/>
    <mergeCell ref="AC1:AG1"/>
    <mergeCell ref="E1:H1"/>
    <mergeCell ref="I1:M1"/>
    <mergeCell ref="N1:O1"/>
    <mergeCell ref="S1:W1"/>
    <mergeCell ref="X1:Y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BZ53"/>
  <sheetViews>
    <sheetView topLeftCell="BK1" zoomScale="85" zoomScaleNormal="85" zoomScalePageLayoutView="85" workbookViewId="0">
      <selection activeCell="BY2" sqref="BY2:BZ25"/>
    </sheetView>
  </sheetViews>
  <sheetFormatPr defaultColWidth="8.7109375" defaultRowHeight="19.899999999999999" customHeight="1"/>
  <cols>
    <col min="1" max="1" width="6.28515625" style="1" customWidth="1"/>
    <col min="2" max="2" width="23.7109375" style="1" customWidth="1"/>
    <col min="3" max="3" width="12.7109375" style="1" customWidth="1"/>
    <col min="4" max="4" width="8.7109375" style="1"/>
    <col min="5" max="5" width="14.7109375" style="1" bestFit="1" customWidth="1"/>
    <col min="6" max="76" width="11.140625" style="1" customWidth="1"/>
    <col min="77" max="77" width="11.42578125" style="1" customWidth="1"/>
    <col min="78" max="16384" width="8.7109375" style="1"/>
  </cols>
  <sheetData>
    <row r="1" spans="2:78" ht="19.899999999999999" customHeight="1" thickBot="1">
      <c r="D1" s="2"/>
      <c r="E1" s="150" t="s">
        <v>19</v>
      </c>
      <c r="F1" s="151"/>
      <c r="G1" s="151"/>
      <c r="H1" s="152"/>
      <c r="I1" s="147" t="s">
        <v>21</v>
      </c>
      <c r="J1" s="148"/>
      <c r="K1" s="148"/>
      <c r="L1" s="148"/>
      <c r="M1" s="149"/>
      <c r="N1" s="153">
        <v>0</v>
      </c>
      <c r="O1" s="154"/>
      <c r="P1" s="34"/>
      <c r="Q1" s="123"/>
      <c r="R1" s="123"/>
      <c r="S1" s="147" t="s">
        <v>21</v>
      </c>
      <c r="T1" s="148"/>
      <c r="U1" s="148"/>
      <c r="V1" s="148"/>
      <c r="W1" s="149"/>
      <c r="X1" s="153">
        <v>0.04</v>
      </c>
      <c r="Y1" s="154"/>
      <c r="Z1" s="34"/>
      <c r="AA1" s="123"/>
      <c r="AB1" s="123"/>
      <c r="AC1" s="147" t="s">
        <v>21</v>
      </c>
      <c r="AD1" s="148"/>
      <c r="AE1" s="148"/>
      <c r="AF1" s="148"/>
      <c r="AG1" s="149"/>
      <c r="AH1" s="153">
        <v>0.08</v>
      </c>
      <c r="AI1" s="154"/>
      <c r="AJ1" s="34"/>
      <c r="AK1" s="123"/>
      <c r="AL1" s="123"/>
      <c r="AM1" s="147" t="s">
        <v>21</v>
      </c>
      <c r="AN1" s="148"/>
      <c r="AO1" s="148"/>
      <c r="AP1" s="148"/>
      <c r="AQ1" s="149"/>
      <c r="AR1" s="153">
        <v>0.12</v>
      </c>
      <c r="AS1" s="154"/>
      <c r="AT1" s="34"/>
      <c r="AU1" s="123"/>
      <c r="AV1" s="123"/>
      <c r="AW1" s="147" t="s">
        <v>21</v>
      </c>
      <c r="AX1" s="148"/>
      <c r="AY1" s="148"/>
      <c r="AZ1" s="148"/>
      <c r="BA1" s="149"/>
      <c r="BB1" s="153">
        <v>0.16</v>
      </c>
      <c r="BC1" s="154"/>
      <c r="BD1" s="34"/>
      <c r="BE1" s="123"/>
      <c r="BF1" s="123"/>
      <c r="BG1" s="147" t="s">
        <v>21</v>
      </c>
      <c r="BH1" s="148"/>
      <c r="BI1" s="148"/>
      <c r="BJ1" s="148"/>
      <c r="BK1" s="149"/>
      <c r="BL1" s="153">
        <v>0.2</v>
      </c>
      <c r="BM1" s="154"/>
      <c r="BN1" s="34"/>
      <c r="BO1" s="123"/>
      <c r="BP1" s="123"/>
      <c r="BQ1" s="147" t="s">
        <v>21</v>
      </c>
      <c r="BR1" s="148"/>
      <c r="BS1" s="148"/>
      <c r="BT1" s="148"/>
      <c r="BU1" s="149"/>
      <c r="BV1" s="153">
        <v>0.24</v>
      </c>
      <c r="BW1" s="154"/>
      <c r="BX1" s="34"/>
    </row>
    <row r="2" spans="2:78" ht="19.899999999999999" customHeight="1">
      <c r="B2" s="4" t="s">
        <v>1</v>
      </c>
      <c r="C2" s="5">
        <v>1000</v>
      </c>
      <c r="D2" s="2"/>
      <c r="E2" s="25" t="s">
        <v>26</v>
      </c>
      <c r="F2" s="22" t="s">
        <v>28</v>
      </c>
      <c r="G2" s="45" t="s">
        <v>0</v>
      </c>
      <c r="H2" s="26" t="s">
        <v>29</v>
      </c>
      <c r="I2" s="25" t="s">
        <v>30</v>
      </c>
      <c r="J2" s="22" t="s">
        <v>23</v>
      </c>
      <c r="K2" s="22" t="s">
        <v>27</v>
      </c>
      <c r="L2" s="45" t="s">
        <v>18</v>
      </c>
      <c r="M2" s="22" t="s">
        <v>31</v>
      </c>
      <c r="N2" s="22" t="s">
        <v>32</v>
      </c>
      <c r="O2" s="22" t="s">
        <v>33</v>
      </c>
      <c r="P2" s="26" t="s">
        <v>20</v>
      </c>
      <c r="Q2" s="124" t="s">
        <v>56</v>
      </c>
      <c r="R2" s="124" t="s">
        <v>55</v>
      </c>
      <c r="S2" s="25" t="s">
        <v>9</v>
      </c>
      <c r="T2" s="22" t="s">
        <v>23</v>
      </c>
      <c r="U2" s="22" t="s">
        <v>27</v>
      </c>
      <c r="V2" s="45" t="s">
        <v>18</v>
      </c>
      <c r="W2" s="22" t="s">
        <v>31</v>
      </c>
      <c r="X2" s="22" t="s">
        <v>32</v>
      </c>
      <c r="Y2" s="22" t="s">
        <v>33</v>
      </c>
      <c r="Z2" s="26" t="s">
        <v>20</v>
      </c>
      <c r="AA2" s="124" t="s">
        <v>56</v>
      </c>
      <c r="AB2" s="124" t="s">
        <v>55</v>
      </c>
      <c r="AC2" s="25" t="s">
        <v>10</v>
      </c>
      <c r="AD2" s="22" t="s">
        <v>23</v>
      </c>
      <c r="AE2" s="22" t="s">
        <v>27</v>
      </c>
      <c r="AF2" s="45" t="s">
        <v>18</v>
      </c>
      <c r="AG2" s="22" t="s">
        <v>31</v>
      </c>
      <c r="AH2" s="22" t="s">
        <v>32</v>
      </c>
      <c r="AI2" s="22" t="s">
        <v>33</v>
      </c>
      <c r="AJ2" s="26" t="s">
        <v>20</v>
      </c>
      <c r="AK2" s="124" t="s">
        <v>56</v>
      </c>
      <c r="AL2" s="124" t="s">
        <v>55</v>
      </c>
      <c r="AM2" s="25" t="s">
        <v>11</v>
      </c>
      <c r="AN2" s="22" t="s">
        <v>23</v>
      </c>
      <c r="AO2" s="22" t="s">
        <v>27</v>
      </c>
      <c r="AP2" s="45" t="s">
        <v>18</v>
      </c>
      <c r="AQ2" s="22" t="s">
        <v>31</v>
      </c>
      <c r="AR2" s="22" t="s">
        <v>32</v>
      </c>
      <c r="AS2" s="22" t="s">
        <v>33</v>
      </c>
      <c r="AT2" s="26" t="s">
        <v>20</v>
      </c>
      <c r="AU2" s="124" t="s">
        <v>56</v>
      </c>
      <c r="AV2" s="124" t="s">
        <v>55</v>
      </c>
      <c r="AW2" s="25" t="s">
        <v>12</v>
      </c>
      <c r="AX2" s="22" t="s">
        <v>23</v>
      </c>
      <c r="AY2" s="22" t="s">
        <v>27</v>
      </c>
      <c r="AZ2" s="45" t="s">
        <v>18</v>
      </c>
      <c r="BA2" s="22" t="s">
        <v>31</v>
      </c>
      <c r="BB2" s="22" t="s">
        <v>32</v>
      </c>
      <c r="BC2" s="22" t="s">
        <v>33</v>
      </c>
      <c r="BD2" s="26" t="s">
        <v>20</v>
      </c>
      <c r="BE2" s="124" t="s">
        <v>56</v>
      </c>
      <c r="BF2" s="124" t="s">
        <v>55</v>
      </c>
      <c r="BG2" s="25" t="s">
        <v>13</v>
      </c>
      <c r="BH2" s="22" t="s">
        <v>23</v>
      </c>
      <c r="BI2" s="22" t="s">
        <v>27</v>
      </c>
      <c r="BJ2" s="45" t="s">
        <v>18</v>
      </c>
      <c r="BK2" s="22" t="s">
        <v>31</v>
      </c>
      <c r="BL2" s="22" t="s">
        <v>32</v>
      </c>
      <c r="BM2" s="22" t="s">
        <v>33</v>
      </c>
      <c r="BN2" s="26" t="s">
        <v>20</v>
      </c>
      <c r="BO2" s="124" t="s">
        <v>56</v>
      </c>
      <c r="BP2" s="124" t="s">
        <v>55</v>
      </c>
      <c r="BQ2" s="25" t="s">
        <v>14</v>
      </c>
      <c r="BR2" s="22" t="s">
        <v>23</v>
      </c>
      <c r="BS2" s="22" t="s">
        <v>27</v>
      </c>
      <c r="BT2" s="45" t="s">
        <v>18</v>
      </c>
      <c r="BU2" s="22" t="s">
        <v>31</v>
      </c>
      <c r="BV2" s="22" t="s">
        <v>32</v>
      </c>
      <c r="BW2" s="22" t="s">
        <v>33</v>
      </c>
      <c r="BX2" s="26" t="s">
        <v>20</v>
      </c>
      <c r="BY2" s="124" t="s">
        <v>56</v>
      </c>
      <c r="BZ2" s="124" t="s">
        <v>55</v>
      </c>
    </row>
    <row r="3" spans="2:78" ht="19.899999999999999" customHeight="1">
      <c r="B3" s="6" t="s">
        <v>24</v>
      </c>
      <c r="C3" s="7">
        <v>20.5</v>
      </c>
      <c r="D3" s="2"/>
      <c r="E3" s="42">
        <v>22</v>
      </c>
      <c r="F3" s="23">
        <f>0.02*E3-0.0054</f>
        <v>0.43459999999999999</v>
      </c>
      <c r="G3" s="23">
        <f t="shared" ref="G3:G25" si="0">F3/$C$14/$C$7</f>
        <v>3.4630107916825184</v>
      </c>
      <c r="H3" s="30">
        <f t="shared" ref="H3:H25" si="1">F3*$C$7/$C$5</f>
        <v>38869.15492957746</v>
      </c>
      <c r="I3" s="25">
        <v>0.3226</v>
      </c>
      <c r="J3" s="22">
        <v>3.6999999999999998E-2</v>
      </c>
      <c r="K3" s="22">
        <v>1.2210000000000001</v>
      </c>
      <c r="L3" s="22">
        <f t="shared" ref="L3:L25" si="2">K3/$C$14</f>
        <v>0.86493116912950574</v>
      </c>
      <c r="M3" s="22">
        <f>4*PI()^2*$C$13*SQRT($C$11*$C$2)*($C$7*I3*K3)^2</f>
        <v>8.2640166956661626E-2</v>
      </c>
      <c r="N3" s="22">
        <f>4*PI()^2*N$1*SQRT($C$11*$C$2)*($C$7*I3*K3)^2</f>
        <v>0</v>
      </c>
      <c r="O3" s="22">
        <f>M3+N3</f>
        <v>8.2640166956661626E-2</v>
      </c>
      <c r="P3" s="38">
        <f>2*PI()^2*N$1*2*SQRT($C$2*$C$11)*J3*$C$7^2*K3^2/SQRT(2)</f>
        <v>0</v>
      </c>
      <c r="Q3" s="18">
        <f t="shared" ref="Q3:Q25" si="3">0.5926*0.5*$C$6*$F3^3*($C$7*I3*2+$C$7)*$C$8</f>
        <v>3.1841732518187049</v>
      </c>
      <c r="R3" s="71">
        <f t="shared" ref="R3:R25" si="4">N3/Q3</f>
        <v>0</v>
      </c>
      <c r="S3" s="25">
        <v>0</v>
      </c>
      <c r="T3" s="22">
        <v>0</v>
      </c>
      <c r="U3" s="22">
        <v>0</v>
      </c>
      <c r="V3" s="22">
        <f t="shared" ref="V3:V25" si="5">U3/$C$14</f>
        <v>0</v>
      </c>
      <c r="W3" s="22">
        <f>4*PI()^2*$C$13*SQRT($C$11*$C$2)*($C$7*S3*U3)^2</f>
        <v>0</v>
      </c>
      <c r="X3" s="22">
        <f>4*PI()^2*X$1*SQRT($C$11*$C$2)*($C$7*S3*U3)^2</f>
        <v>0</v>
      </c>
      <c r="Y3" s="22">
        <f>W3+X3</f>
        <v>0</v>
      </c>
      <c r="Z3" s="38">
        <f>2*PI()^2*X$1*2*SQRT($C$2*$C$11)*T3*$C$7^2*U3^2/SQRT(2)</f>
        <v>0</v>
      </c>
      <c r="AA3" s="18">
        <f t="shared" ref="AA3:AA25" si="6">0.5926*0.5*$C$6*$F3^3*($C$7*S3*2+$C$7)*$C$8</f>
        <v>1.9354323193646394</v>
      </c>
      <c r="AB3" s="71">
        <f t="shared" ref="AB3:AB25" si="7">X3/AA3</f>
        <v>0</v>
      </c>
      <c r="AC3" s="29">
        <v>0</v>
      </c>
      <c r="AD3" s="23">
        <v>0</v>
      </c>
      <c r="AE3" s="23">
        <v>0</v>
      </c>
      <c r="AF3" s="22">
        <f t="shared" ref="AF3:AF25" si="8">AE3/$C$14</f>
        <v>0</v>
      </c>
      <c r="AG3" s="22">
        <f>4*PI()^2*$C$13*SQRT($C$11*$C$2)*($C$7*AC3*AE3)^2</f>
        <v>0</v>
      </c>
      <c r="AH3" s="22">
        <f>4*PI()^2*AH$1*SQRT($C$11*$C$2)*($C$7*AC3*AE3)^2</f>
        <v>0</v>
      </c>
      <c r="AI3" s="22">
        <f>AG3+AH3</f>
        <v>0</v>
      </c>
      <c r="AJ3" s="38">
        <f>2*PI()^2*AH$1*2*SQRT($C$2*$C$11)*AD3*$C$7^2*AE3^2/SQRT(2)</f>
        <v>0</v>
      </c>
      <c r="AK3" s="18">
        <f t="shared" ref="AK3:AK25" si="9">0.5926*0.5*$C$6*$F3^3*($C$7*AC3*2+$C$7)*$C$8</f>
        <v>1.9354323193646394</v>
      </c>
      <c r="AL3" s="71">
        <f t="shared" ref="AL3:AL25" si="10">AH3/AK3</f>
        <v>0</v>
      </c>
      <c r="AM3" s="29">
        <v>0</v>
      </c>
      <c r="AN3" s="23">
        <v>0</v>
      </c>
      <c r="AO3" s="23">
        <v>0</v>
      </c>
      <c r="AP3" s="22">
        <f t="shared" ref="AP3:AP25" si="11">AO3/$C$14</f>
        <v>0</v>
      </c>
      <c r="AQ3" s="22">
        <f>4*PI()^2*$C$13*SQRT($C$11*$C$2)*($C$7*AM3*AO3)^2</f>
        <v>0</v>
      </c>
      <c r="AR3" s="22">
        <f>4*PI()^2*AR$1*SQRT($C$11*$C$2)*($C$7*AM3*AO3)^2</f>
        <v>0</v>
      </c>
      <c r="AS3" s="22">
        <f>AQ3+AR3</f>
        <v>0</v>
      </c>
      <c r="AT3" s="38">
        <f>2*PI()^2*AR$1*2*SQRT($C$2*$C$11)*AN3*$C$7^2*AO3^2/SQRT(2)</f>
        <v>0</v>
      </c>
      <c r="AU3" s="18">
        <f t="shared" ref="AU3:AU25" si="12">0.5926*0.5*$C$6*$F3^3*($C$7*AM3*2+$C$7)*$C$8</f>
        <v>1.9354323193646394</v>
      </c>
      <c r="AV3" s="71">
        <f t="shared" ref="AV3:AV25" si="13">AR3/AU3</f>
        <v>0</v>
      </c>
      <c r="AW3" s="29">
        <v>0</v>
      </c>
      <c r="AX3" s="23">
        <v>0</v>
      </c>
      <c r="AY3" s="23">
        <v>0</v>
      </c>
      <c r="AZ3" s="22">
        <f t="shared" ref="AZ3:AZ25" si="14">AY3/$C$14</f>
        <v>0</v>
      </c>
      <c r="BA3" s="22">
        <f>4*PI()^2*$C$13*SQRT($C$11*$C$2)*($C$7*AW3*AY3)^2</f>
        <v>0</v>
      </c>
      <c r="BB3" s="22">
        <f>4*PI()^2*BB$1*SQRT($C$11*$C$2)*($C$7*AW3*AY3)^2</f>
        <v>0</v>
      </c>
      <c r="BC3" s="22">
        <f>BA3+BB3</f>
        <v>0</v>
      </c>
      <c r="BD3" s="38">
        <f>2*PI()^2*BB$1*2*SQRT($C$2*$C$11)*AX3*$C$7^2*AY3^2/SQRT(2)</f>
        <v>0</v>
      </c>
      <c r="BE3" s="18">
        <f t="shared" ref="BE3:BE25" si="15">0.5926*0.5*$C$6*$F3^3*($C$7*AW3*2+$C$7)*$C$8</f>
        <v>1.9354323193646394</v>
      </c>
      <c r="BF3" s="71">
        <f t="shared" ref="BF3:BF25" si="16">BB3/BE3</f>
        <v>0</v>
      </c>
      <c r="BG3" s="25">
        <v>0</v>
      </c>
      <c r="BH3" s="23">
        <v>0</v>
      </c>
      <c r="BI3" s="23">
        <v>0</v>
      </c>
      <c r="BJ3" s="22">
        <f t="shared" ref="BJ3:BJ25" si="17">BI3/$C$14</f>
        <v>0</v>
      </c>
      <c r="BK3" s="22">
        <f>4*PI()^2*$C$13*SQRT($C$11*$C$2)*($C$7*BG3*BI3)^2</f>
        <v>0</v>
      </c>
      <c r="BL3" s="22">
        <f>4*PI()^2*BL$1*SQRT($C$11*$C$2)*($C$7*BG3*BI3)^2</f>
        <v>0</v>
      </c>
      <c r="BM3" s="22">
        <f>BK3+BL3</f>
        <v>0</v>
      </c>
      <c r="BN3" s="38">
        <f>2*PI()^2*BL$1*2*SQRT($C$2*$C$11)*BH3*$C$7^2*BI3^2/SQRT(2)</f>
        <v>0</v>
      </c>
      <c r="BO3" s="18">
        <f t="shared" ref="BO3:BO25" si="18">0.5926*0.5*$C$6*$F3^3*($C$7*BG3*2+$C$7)*$C$8</f>
        <v>1.9354323193646394</v>
      </c>
      <c r="BP3" s="71">
        <f t="shared" ref="BP3:BP25" si="19">BL3/BO3</f>
        <v>0</v>
      </c>
      <c r="BQ3" s="29">
        <v>0</v>
      </c>
      <c r="BR3" s="23">
        <v>0</v>
      </c>
      <c r="BS3" s="23">
        <v>0</v>
      </c>
      <c r="BT3" s="22">
        <f t="shared" ref="BT3:BT25" si="20">BS3/$C$14</f>
        <v>0</v>
      </c>
      <c r="BU3" s="22">
        <f>4*PI()^2*$C$13*SQRT($C$11*$C$2)*($C$7*BQ3*BS3)^2</f>
        <v>0</v>
      </c>
      <c r="BV3" s="22">
        <f>4*PI()^2*BV$1*SQRT($C$11*$C$2)*($C$7*BQ3*BS3)^2</f>
        <v>0</v>
      </c>
      <c r="BW3" s="22">
        <f>BU3+BV3</f>
        <v>0</v>
      </c>
      <c r="BX3" s="38">
        <f>2*PI()^2*BV$1*2*SQRT($C$2*$C$11)*BR3*$C$7^2*BS3^2/SQRT(2)</f>
        <v>0</v>
      </c>
      <c r="BY3" s="18">
        <f t="shared" ref="BY3:BY25" si="21">0.5926*0.5*$C$6*$F3^3*($C$7*BQ3*2+$C$7)*$C$8</f>
        <v>1.9354323193646394</v>
      </c>
      <c r="BZ3" s="71">
        <f t="shared" ref="BZ3:BZ25" si="22">BV3/BY3</f>
        <v>0</v>
      </c>
    </row>
    <row r="4" spans="2:78" ht="19.899999999999999" customHeight="1">
      <c r="B4" s="10" t="s">
        <v>2</v>
      </c>
      <c r="C4" s="40">
        <f>1.003887*10^-3</f>
        <v>1.003887E-3</v>
      </c>
      <c r="D4" s="2"/>
      <c r="E4" s="42">
        <v>24</v>
      </c>
      <c r="F4" s="23">
        <f t="shared" ref="F4:F25" si="23">0.02*E4-0.0054</f>
        <v>0.47459999999999997</v>
      </c>
      <c r="G4" s="23">
        <f t="shared" si="0"/>
        <v>3.7817416514784248</v>
      </c>
      <c r="H4" s="30">
        <f t="shared" si="1"/>
        <v>42446.619718309856</v>
      </c>
      <c r="I4" s="79">
        <v>0.75429999999999997</v>
      </c>
      <c r="J4" s="80">
        <v>1.7000000000000001E-2</v>
      </c>
      <c r="K4" s="81">
        <v>1.2889999999999999</v>
      </c>
      <c r="L4" s="22">
        <f t="shared" si="2"/>
        <v>0.91310096397046092</v>
      </c>
      <c r="M4" s="22">
        <f t="shared" ref="M4:M25" si="24">4*PI()^2*$C$13*SQRT($C$11*$C$2)*($C$7*I4*K4)^2</f>
        <v>0.5035298045240596</v>
      </c>
      <c r="N4" s="22">
        <f t="shared" ref="N4:N25" si="25">4*PI()^2*N$1*SQRT($C$11*$C$2)*($C$7*I4*K4)^2</f>
        <v>0</v>
      </c>
      <c r="O4" s="22">
        <f t="shared" ref="O4:O25" si="26">M4+N4</f>
        <v>0.5035298045240596</v>
      </c>
      <c r="P4" s="38">
        <f t="shared" ref="P4:P25" si="27">2*PI()^2*N$1*2*SQRT($C$2*$C$11)*J4*$C$7^2*K4^2/SQRT(2)</f>
        <v>0</v>
      </c>
      <c r="Q4" s="18">
        <f t="shared" si="3"/>
        <v>6.3230037966924142</v>
      </c>
      <c r="R4" s="71">
        <f t="shared" si="4"/>
        <v>0</v>
      </c>
      <c r="S4" s="79">
        <v>0.33150000000000002</v>
      </c>
      <c r="T4" s="80">
        <v>2.4E-2</v>
      </c>
      <c r="U4" s="81">
        <v>1.1870000000000001</v>
      </c>
      <c r="V4" s="22">
        <f t="shared" si="5"/>
        <v>0.84084627170902804</v>
      </c>
      <c r="W4" s="22">
        <f t="shared" ref="W4:W25" si="28">4*PI()^2*$C$13*SQRT($C$11*$C$2)*($C$7*S4*U4)^2</f>
        <v>8.2470691358834308E-2</v>
      </c>
      <c r="X4" s="22">
        <f t="shared" ref="X4:X25" si="29">4*PI()^2*X$1*SQRT($C$11*$C$2)*($C$7*S4*U4)^2</f>
        <v>0.16494138271766862</v>
      </c>
      <c r="Y4" s="22">
        <f t="shared" ref="Y4:Y25" si="30">W4+X4</f>
        <v>0.24741207407650292</v>
      </c>
      <c r="Z4" s="38">
        <f t="shared" ref="Z4:Z25" si="31">2*PI()^2*X$1*2*SQRT($C$2*$C$11)*T4*$C$7^2*U4^2/SQRT(2)</f>
        <v>2.5471751513239365E-2</v>
      </c>
      <c r="AA4" s="18">
        <f t="shared" si="6"/>
        <v>4.1916428740729827</v>
      </c>
      <c r="AB4" s="71">
        <f t="shared" si="7"/>
        <v>3.9350056212540958E-2</v>
      </c>
      <c r="AC4" s="51">
        <v>0.26700000000000002</v>
      </c>
      <c r="AD4" s="46">
        <v>3.1E-2</v>
      </c>
      <c r="AE4" s="56">
        <v>1.1419999999999999</v>
      </c>
      <c r="AF4" s="22">
        <f t="shared" si="8"/>
        <v>0.8089692015936899</v>
      </c>
      <c r="AG4" s="22">
        <f t="shared" ref="AG4:AG25" si="32">4*PI()^2*$C$13*SQRT($C$11*$C$2)*($C$7*AC4*AE4)^2</f>
        <v>4.9520595944623998E-2</v>
      </c>
      <c r="AH4" s="22">
        <f t="shared" ref="AH4:AH25" si="33">4*PI()^2*AH$1*SQRT($C$11*$C$2)*($C$7*AC4*AE4)^2</f>
        <v>0.19808238377849599</v>
      </c>
      <c r="AI4" s="22">
        <f t="shared" ref="AI4:AI25" si="34">AG4+AH4</f>
        <v>0.24760297972311998</v>
      </c>
      <c r="AJ4" s="38">
        <f t="shared" ref="AJ4:AJ25" si="35">2*PI()^2*AH$1*2*SQRT($C$2*$C$11)*AD4*$C$7^2*AE4^2/SQRT(2)</f>
        <v>6.0907395263006793E-2</v>
      </c>
      <c r="AK4" s="18">
        <f t="shared" si="9"/>
        <v>3.8664943889524688</v>
      </c>
      <c r="AL4" s="71">
        <f t="shared" si="10"/>
        <v>5.1230485254153316E-2</v>
      </c>
      <c r="AM4" s="51">
        <v>0.2581</v>
      </c>
      <c r="AN4" s="46">
        <v>2.1999999999999999E-2</v>
      </c>
      <c r="AO4" s="56">
        <v>1.1259999999999999</v>
      </c>
      <c r="AP4" s="22">
        <f t="shared" si="11"/>
        <v>0.79763513221934745</v>
      </c>
      <c r="AQ4" s="22">
        <f t="shared" ref="AQ4:AQ25" si="36">4*PI()^2*$C$13*SQRT($C$11*$C$2)*($C$7*AM4*AO4)^2</f>
        <v>4.498667776817452E-2</v>
      </c>
      <c r="AR4" s="22">
        <f t="shared" ref="AR4:AR25" si="37">4*PI()^2*AR$1*SQRT($C$11*$C$2)*($C$7*AM4*AO4)^2</f>
        <v>0.2699200666090471</v>
      </c>
      <c r="AS4" s="22">
        <f t="shared" ref="AS4:AS25" si="38">AQ4+AR4</f>
        <v>0.3149067443772216</v>
      </c>
      <c r="AT4" s="38">
        <f t="shared" ref="AT4:AT25" si="39">2*PI()^2*AR$1*2*SQRT($C$2*$C$11)*AN4*$C$7^2*AO4^2/SQRT(2)</f>
        <v>6.3032835824918504E-2</v>
      </c>
      <c r="AU4" s="18">
        <f t="shared" si="12"/>
        <v>3.8216289390676224</v>
      </c>
      <c r="AV4" s="71">
        <f t="shared" si="13"/>
        <v>7.0629585161897102E-2</v>
      </c>
      <c r="AW4" s="51">
        <v>0.216</v>
      </c>
      <c r="AX4" s="46">
        <v>3.7999999999999999E-2</v>
      </c>
      <c r="AY4" s="56">
        <v>1.266</v>
      </c>
      <c r="AZ4" s="22">
        <f t="shared" si="14"/>
        <v>0.89680823924484376</v>
      </c>
      <c r="BA4" s="22">
        <f t="shared" ref="BA4:BA25" si="40">4*PI()^2*$C$13*SQRT($C$11*$C$2)*($C$7*AW4*AY4)^2</f>
        <v>3.9829609232872834E-2</v>
      </c>
      <c r="BB4" s="22">
        <f t="shared" ref="BB4:BB25" si="41">4*PI()^2*BB$1*SQRT($C$11*$C$2)*($C$7*AW4*AY4)^2</f>
        <v>0.31863687386298267</v>
      </c>
      <c r="BC4" s="22">
        <f t="shared" ref="BC4:BC25" si="42">BA4+BB4</f>
        <v>0.35846648309585549</v>
      </c>
      <c r="BD4" s="38">
        <f t="shared" ref="BD4:BD25" si="43">2*PI()^2*BB$1*2*SQRT($C$2*$C$11)*AX4*$C$7^2*AY4^2/SQRT(2)</f>
        <v>0.18350889877603546</v>
      </c>
      <c r="BE4" s="18">
        <f t="shared" si="15"/>
        <v>3.6094002379269465</v>
      </c>
      <c r="BF4" s="71">
        <f t="shared" si="16"/>
        <v>8.8279728724678999E-2</v>
      </c>
      <c r="BG4" s="51">
        <v>0</v>
      </c>
      <c r="BH4" s="46">
        <v>0</v>
      </c>
      <c r="BI4" s="56">
        <v>0</v>
      </c>
      <c r="BJ4" s="22">
        <f t="shared" si="17"/>
        <v>0</v>
      </c>
      <c r="BK4" s="22">
        <f t="shared" ref="BK4:BK25" si="44">4*PI()^2*$C$13*SQRT($C$11*$C$2)*($C$7*BG4*BI4)^2</f>
        <v>0</v>
      </c>
      <c r="BL4" s="22">
        <f t="shared" ref="BL4:BL25" si="45">4*PI()^2*BL$1*SQRT($C$11*$C$2)*($C$7*BG4*BI4)^2</f>
        <v>0</v>
      </c>
      <c r="BM4" s="22">
        <f t="shared" ref="BM4:BM25" si="46">BK4+BL4</f>
        <v>0</v>
      </c>
      <c r="BN4" s="38">
        <f t="shared" ref="BN4:BN25" si="47">2*PI()^2*BL$1*2*SQRT($C$2*$C$11)*BH4*$C$7^2*BI4^2/SQRT(2)</f>
        <v>0</v>
      </c>
      <c r="BO4" s="18">
        <f t="shared" si="18"/>
        <v>2.5205308924070855</v>
      </c>
      <c r="BP4" s="71">
        <f t="shared" si="19"/>
        <v>0</v>
      </c>
      <c r="BQ4" s="51">
        <v>0</v>
      </c>
      <c r="BR4" s="46">
        <v>0</v>
      </c>
      <c r="BS4" s="56">
        <v>0</v>
      </c>
      <c r="BT4" s="22">
        <f t="shared" si="20"/>
        <v>0</v>
      </c>
      <c r="BU4" s="22">
        <f t="shared" ref="BU4:BU25" si="48">4*PI()^2*$C$13*SQRT($C$11*$C$2)*($C$7*BQ4*BS4)^2</f>
        <v>0</v>
      </c>
      <c r="BV4" s="22">
        <f t="shared" ref="BV4:BV25" si="49">4*PI()^2*BV$1*SQRT($C$11*$C$2)*($C$7*BQ4*BS4)^2</f>
        <v>0</v>
      </c>
      <c r="BW4" s="22">
        <f t="shared" ref="BW4:BW25" si="50">BU4+BV4</f>
        <v>0</v>
      </c>
      <c r="BX4" s="38">
        <f t="shared" ref="BX4:BX25" si="51">2*PI()^2*BV$1*2*SQRT($C$2*$C$11)*BR4*$C$7^2*BS4^2/SQRT(2)</f>
        <v>0</v>
      </c>
      <c r="BY4" s="18">
        <f t="shared" si="21"/>
        <v>2.5205308924070855</v>
      </c>
      <c r="BZ4" s="71">
        <f t="shared" si="22"/>
        <v>0</v>
      </c>
    </row>
    <row r="5" spans="2:78" ht="19.899999999999999" customHeight="1">
      <c r="B5" s="6" t="s">
        <v>3</v>
      </c>
      <c r="C5" s="41">
        <f>9.94*10^-7</f>
        <v>9.9399999999999993E-7</v>
      </c>
      <c r="D5" s="2"/>
      <c r="E5" s="42">
        <v>26</v>
      </c>
      <c r="F5" s="23">
        <f t="shared" si="23"/>
        <v>0.51460000000000006</v>
      </c>
      <c r="G5" s="23">
        <f t="shared" si="0"/>
        <v>4.1004725112743312</v>
      </c>
      <c r="H5" s="30">
        <f t="shared" si="1"/>
        <v>46024.084507042258</v>
      </c>
      <c r="I5" s="79">
        <v>0.96040000000000003</v>
      </c>
      <c r="J5" s="80">
        <v>2.8000000000000001E-2</v>
      </c>
      <c r="K5" s="81">
        <v>1.3580000000000001</v>
      </c>
      <c r="L5" s="22">
        <f t="shared" si="2"/>
        <v>0.96197913814731262</v>
      </c>
      <c r="M5" s="22">
        <f t="shared" si="24"/>
        <v>0.90601413768126426</v>
      </c>
      <c r="N5" s="22">
        <f t="shared" si="25"/>
        <v>0</v>
      </c>
      <c r="O5" s="22">
        <f t="shared" si="26"/>
        <v>0.90601413768126426</v>
      </c>
      <c r="P5" s="38">
        <f t="shared" si="27"/>
        <v>0</v>
      </c>
      <c r="Q5" s="18">
        <f t="shared" si="3"/>
        <v>9.3846912365526443</v>
      </c>
      <c r="R5" s="71">
        <f t="shared" si="4"/>
        <v>0</v>
      </c>
      <c r="S5" s="54">
        <v>0.84150000000000003</v>
      </c>
      <c r="T5" s="49">
        <v>2.3E-2</v>
      </c>
      <c r="U5" s="58">
        <v>1.327</v>
      </c>
      <c r="V5" s="22">
        <f t="shared" si="5"/>
        <v>0.94001937873452412</v>
      </c>
      <c r="W5" s="22">
        <f t="shared" si="28"/>
        <v>0.66417300246454825</v>
      </c>
      <c r="X5" s="22">
        <f t="shared" si="29"/>
        <v>1.3283460049290965</v>
      </c>
      <c r="Y5" s="22">
        <f t="shared" si="30"/>
        <v>1.9925190073936447</v>
      </c>
      <c r="Z5" s="38">
        <f t="shared" si="31"/>
        <v>3.0508145677516463E-2</v>
      </c>
      <c r="AA5" s="18">
        <f t="shared" si="6"/>
        <v>8.6206267418757676</v>
      </c>
      <c r="AB5" s="71">
        <f t="shared" si="7"/>
        <v>0.1540892611063289</v>
      </c>
      <c r="AC5" s="54">
        <v>0.65820000000000001</v>
      </c>
      <c r="AD5" s="49">
        <v>2.5999999999999999E-2</v>
      </c>
      <c r="AE5" s="58">
        <v>1.282</v>
      </c>
      <c r="AF5" s="22">
        <f t="shared" si="8"/>
        <v>0.9081423086191861</v>
      </c>
      <c r="AG5" s="22">
        <f t="shared" si="32"/>
        <v>0.37924768477893273</v>
      </c>
      <c r="AH5" s="22">
        <f t="shared" si="33"/>
        <v>1.5169907391157309</v>
      </c>
      <c r="AI5" s="22">
        <f t="shared" si="34"/>
        <v>1.8962384238946637</v>
      </c>
      <c r="AJ5" s="38">
        <f t="shared" si="35"/>
        <v>6.437622759887876E-2</v>
      </c>
      <c r="AK5" s="18">
        <f t="shared" si="9"/>
        <v>7.4427207547078007</v>
      </c>
      <c r="AL5" s="71">
        <f t="shared" si="10"/>
        <v>0.20382206844938758</v>
      </c>
      <c r="AM5" s="52">
        <v>0.42059999999999997</v>
      </c>
      <c r="AN5" s="47">
        <v>0.03</v>
      </c>
      <c r="AO5" s="57">
        <v>1.254</v>
      </c>
      <c r="AP5" s="22">
        <f t="shared" si="11"/>
        <v>0.88830768721408693</v>
      </c>
      <c r="AQ5" s="22">
        <f t="shared" si="36"/>
        <v>0.14817152189103758</v>
      </c>
      <c r="AR5" s="22">
        <f t="shared" si="37"/>
        <v>0.8890291313462253</v>
      </c>
      <c r="AS5" s="22">
        <f t="shared" si="38"/>
        <v>1.0372006532372628</v>
      </c>
      <c r="AT5" s="38">
        <f t="shared" si="39"/>
        <v>0.10660650660853727</v>
      </c>
      <c r="AU5" s="18">
        <f t="shared" si="12"/>
        <v>5.9158769873804191</v>
      </c>
      <c r="AV5" s="71">
        <f t="shared" si="13"/>
        <v>0.15027850194361325</v>
      </c>
      <c r="AW5" s="52">
        <v>0.29520000000000002</v>
      </c>
      <c r="AX5" s="47">
        <v>0.03</v>
      </c>
      <c r="AY5" s="57">
        <v>1.228</v>
      </c>
      <c r="AZ5" s="22">
        <f t="shared" si="14"/>
        <v>0.86988982448078045</v>
      </c>
      <c r="BA5" s="22">
        <f t="shared" si="40"/>
        <v>6.9993961102336397E-2</v>
      </c>
      <c r="BB5" s="22">
        <f t="shared" si="41"/>
        <v>0.55995168881869117</v>
      </c>
      <c r="BC5" s="22">
        <f t="shared" si="42"/>
        <v>0.62994564992102753</v>
      </c>
      <c r="BD5" s="38">
        <f t="shared" si="43"/>
        <v>0.13630886745535473</v>
      </c>
      <c r="BE5" s="18">
        <f t="shared" si="15"/>
        <v>5.110042776846524</v>
      </c>
      <c r="BF5" s="71">
        <f t="shared" si="16"/>
        <v>0.10957866954770286</v>
      </c>
      <c r="BG5" s="52">
        <v>0.2606</v>
      </c>
      <c r="BH5" s="47">
        <v>2.5000000000000001E-2</v>
      </c>
      <c r="BI5" s="57">
        <v>1.2230000000000001</v>
      </c>
      <c r="BJ5" s="22">
        <f t="shared" si="17"/>
        <v>0.86634792780129855</v>
      </c>
      <c r="BK5" s="22">
        <f t="shared" si="44"/>
        <v>5.410443532132625E-2</v>
      </c>
      <c r="BL5" s="22">
        <f t="shared" si="45"/>
        <v>0.5410443532132625</v>
      </c>
      <c r="BM5" s="22">
        <f t="shared" si="46"/>
        <v>0.59514878853458875</v>
      </c>
      <c r="BN5" s="38">
        <f t="shared" si="47"/>
        <v>0.14083450018516053</v>
      </c>
      <c r="BO5" s="18">
        <f t="shared" si="18"/>
        <v>4.8876993662845392</v>
      </c>
      <c r="BP5" s="71">
        <f t="shared" si="19"/>
        <v>0.11069509654079764</v>
      </c>
      <c r="BQ5" s="52">
        <v>0</v>
      </c>
      <c r="BR5" s="47">
        <v>0</v>
      </c>
      <c r="BS5" s="57">
        <v>0</v>
      </c>
      <c r="BT5" s="22">
        <f t="shared" si="20"/>
        <v>0</v>
      </c>
      <c r="BU5" s="22">
        <f t="shared" si="48"/>
        <v>0</v>
      </c>
      <c r="BV5" s="22">
        <f t="shared" si="49"/>
        <v>0</v>
      </c>
      <c r="BW5" s="22">
        <f t="shared" si="50"/>
        <v>0</v>
      </c>
      <c r="BX5" s="38">
        <f t="shared" si="51"/>
        <v>0</v>
      </c>
      <c r="BY5" s="18">
        <f t="shared" si="21"/>
        <v>3.2130550659246251</v>
      </c>
      <c r="BZ5" s="71">
        <f t="shared" si="22"/>
        <v>0</v>
      </c>
    </row>
    <row r="6" spans="2:78" ht="19.899999999999999" customHeight="1">
      <c r="B6" s="10" t="s">
        <v>4</v>
      </c>
      <c r="C6" s="11">
        <v>999.72964999999999</v>
      </c>
      <c r="D6" s="2"/>
      <c r="E6" s="42">
        <v>28</v>
      </c>
      <c r="F6" s="23">
        <f t="shared" si="23"/>
        <v>0.55460000000000009</v>
      </c>
      <c r="G6" s="23">
        <f t="shared" si="0"/>
        <v>4.4192033710702372</v>
      </c>
      <c r="H6" s="30">
        <f t="shared" si="1"/>
        <v>49601.549295774654</v>
      </c>
      <c r="I6" s="54">
        <v>1.0104</v>
      </c>
      <c r="J6" s="49">
        <v>1.6E-2</v>
      </c>
      <c r="K6" s="58">
        <v>1.4359999999999999</v>
      </c>
      <c r="L6" s="22">
        <f t="shared" si="2"/>
        <v>1.0172327263472318</v>
      </c>
      <c r="M6" s="22">
        <f t="shared" si="24"/>
        <v>1.1213125601065632</v>
      </c>
      <c r="N6" s="22">
        <f t="shared" si="25"/>
        <v>0</v>
      </c>
      <c r="O6" s="22">
        <f t="shared" si="26"/>
        <v>1.1213125601065632</v>
      </c>
      <c r="P6" s="38">
        <f t="shared" si="27"/>
        <v>0</v>
      </c>
      <c r="Q6" s="18">
        <f t="shared" si="3"/>
        <v>12.149835315737269</v>
      </c>
      <c r="R6" s="71">
        <f t="shared" si="4"/>
        <v>0</v>
      </c>
      <c r="S6" s="54">
        <v>0.92390000000000005</v>
      </c>
      <c r="T6" s="49">
        <v>1.4999999999999999E-2</v>
      </c>
      <c r="U6" s="58">
        <v>1.4059999999999999</v>
      </c>
      <c r="V6" s="22">
        <f t="shared" si="5"/>
        <v>0.99598134627033974</v>
      </c>
      <c r="W6" s="22">
        <f t="shared" si="28"/>
        <v>0.89877649783585634</v>
      </c>
      <c r="X6" s="22">
        <f t="shared" si="29"/>
        <v>1.7975529956717127</v>
      </c>
      <c r="Y6" s="22">
        <f t="shared" si="30"/>
        <v>2.696329493507569</v>
      </c>
      <c r="Z6" s="38">
        <f t="shared" si="31"/>
        <v>2.2336135223000844E-2</v>
      </c>
      <c r="AA6" s="18">
        <f t="shared" si="6"/>
        <v>11.454019138028533</v>
      </c>
      <c r="AB6" s="71">
        <f t="shared" si="7"/>
        <v>0.15693644073839985</v>
      </c>
      <c r="AC6" s="54">
        <v>0.83779999999999999</v>
      </c>
      <c r="AD6" s="49">
        <v>1.4999999999999999E-2</v>
      </c>
      <c r="AE6" s="58">
        <v>1.3740000000000001</v>
      </c>
      <c r="AF6" s="22">
        <f t="shared" si="8"/>
        <v>0.97331320752165507</v>
      </c>
      <c r="AG6" s="22">
        <f t="shared" si="32"/>
        <v>0.70580594063331681</v>
      </c>
      <c r="AH6" s="22">
        <f t="shared" si="33"/>
        <v>2.8232237625332672</v>
      </c>
      <c r="AI6" s="22">
        <f t="shared" si="34"/>
        <v>3.529029703166584</v>
      </c>
      <c r="AJ6" s="38">
        <f t="shared" si="35"/>
        <v>4.2661964493016062E-2</v>
      </c>
      <c r="AK6" s="18">
        <f t="shared" si="9"/>
        <v>10.761420607384347</v>
      </c>
      <c r="AL6" s="71">
        <f t="shared" si="10"/>
        <v>0.26234675379159589</v>
      </c>
      <c r="AM6" s="54">
        <v>0.71450000000000002</v>
      </c>
      <c r="AN6" s="49">
        <v>2.4E-2</v>
      </c>
      <c r="AO6" s="58">
        <v>1.34</v>
      </c>
      <c r="AP6" s="22">
        <f t="shared" si="11"/>
        <v>0.94922831010117747</v>
      </c>
      <c r="AQ6" s="22">
        <f t="shared" si="36"/>
        <v>0.48825330857260668</v>
      </c>
      <c r="AR6" s="22">
        <f t="shared" si="37"/>
        <v>2.9295198514356398</v>
      </c>
      <c r="AS6" s="22">
        <f t="shared" si="38"/>
        <v>3.4177731600082466</v>
      </c>
      <c r="AT6" s="38">
        <f t="shared" si="39"/>
        <v>9.7384137657760966E-2</v>
      </c>
      <c r="AU6" s="18">
        <f t="shared" si="12"/>
        <v>9.7695808997370968</v>
      </c>
      <c r="AV6" s="71">
        <f t="shared" si="13"/>
        <v>0.29986136370644867</v>
      </c>
      <c r="AW6" s="54">
        <v>0.60629999999999995</v>
      </c>
      <c r="AX6" s="49">
        <v>4.2999999999999997E-2</v>
      </c>
      <c r="AY6" s="58">
        <v>1.3260000000000001</v>
      </c>
      <c r="AZ6" s="22">
        <f t="shared" si="14"/>
        <v>0.93931099939862783</v>
      </c>
      <c r="BA6" s="22">
        <f t="shared" si="40"/>
        <v>0.3442653523544455</v>
      </c>
      <c r="BB6" s="22">
        <f t="shared" si="41"/>
        <v>2.754122818835564</v>
      </c>
      <c r="BC6" s="22">
        <f t="shared" si="42"/>
        <v>3.0983881711900096</v>
      </c>
      <c r="BD6" s="38">
        <f t="shared" si="43"/>
        <v>0.22780414646439762</v>
      </c>
      <c r="BE6" s="18">
        <f t="shared" si="15"/>
        <v>8.8992073687765743</v>
      </c>
      <c r="BF6" s="71">
        <f t="shared" si="16"/>
        <v>0.30947956426979961</v>
      </c>
      <c r="BG6" s="54">
        <v>0.49730000000000002</v>
      </c>
      <c r="BH6" s="49">
        <v>2.7E-2</v>
      </c>
      <c r="BI6" s="58">
        <v>1.3009999999999999</v>
      </c>
      <c r="BJ6" s="22">
        <f t="shared" si="17"/>
        <v>0.92160151600121765</v>
      </c>
      <c r="BK6" s="22">
        <f t="shared" si="44"/>
        <v>0.22295778619369619</v>
      </c>
      <c r="BL6" s="22">
        <f t="shared" si="45"/>
        <v>2.2295778619369617</v>
      </c>
      <c r="BM6" s="22">
        <f t="shared" si="46"/>
        <v>2.4525356481306577</v>
      </c>
      <c r="BN6" s="38">
        <f t="shared" si="47"/>
        <v>0.17212124998294143</v>
      </c>
      <c r="BO6" s="18">
        <f t="shared" si="18"/>
        <v>8.0223985436869576</v>
      </c>
      <c r="BP6" s="71">
        <f t="shared" si="19"/>
        <v>0.27791910982675833</v>
      </c>
      <c r="BQ6" s="52">
        <v>0.43559999999999999</v>
      </c>
      <c r="BR6" s="47">
        <v>2.8000000000000001E-2</v>
      </c>
      <c r="BS6" s="57">
        <v>1.284</v>
      </c>
      <c r="BT6" s="22">
        <f t="shared" si="20"/>
        <v>0.90955906729097891</v>
      </c>
      <c r="BU6" s="22">
        <f t="shared" si="48"/>
        <v>0.16662375658440701</v>
      </c>
      <c r="BV6" s="22">
        <f t="shared" si="49"/>
        <v>1.999485079012884</v>
      </c>
      <c r="BW6" s="22">
        <f t="shared" si="50"/>
        <v>2.1661088355972908</v>
      </c>
      <c r="BX6" s="38">
        <f t="shared" si="51"/>
        <v>0.20863417984333088</v>
      </c>
      <c r="BY6" s="18">
        <f t="shared" si="21"/>
        <v>7.5260764839802636</v>
      </c>
      <c r="BZ6" s="71">
        <f t="shared" si="22"/>
        <v>0.26567429699510975</v>
      </c>
    </row>
    <row r="7" spans="2:78" ht="19.899999999999999" customHeight="1">
      <c r="B7" s="10" t="s">
        <v>5</v>
      </c>
      <c r="C7" s="11">
        <f>3.5*0.0254</f>
        <v>8.8899999999999993E-2</v>
      </c>
      <c r="D7" s="2"/>
      <c r="E7" s="42">
        <v>30</v>
      </c>
      <c r="F7" s="23">
        <f t="shared" si="23"/>
        <v>0.59460000000000002</v>
      </c>
      <c r="G7" s="23">
        <f t="shared" si="0"/>
        <v>4.7379342308661432</v>
      </c>
      <c r="H7" s="30">
        <f t="shared" si="1"/>
        <v>53179.014084507042</v>
      </c>
      <c r="I7" s="54">
        <v>1.0145999999999999</v>
      </c>
      <c r="J7" s="49">
        <v>1.7000000000000001E-2</v>
      </c>
      <c r="K7" s="58">
        <v>1.4950000000000001</v>
      </c>
      <c r="L7" s="22">
        <f t="shared" si="2"/>
        <v>1.0590271071651196</v>
      </c>
      <c r="M7" s="22">
        <f t="shared" si="24"/>
        <v>1.2254715496627453</v>
      </c>
      <c r="N7" s="22">
        <f t="shared" si="25"/>
        <v>0</v>
      </c>
      <c r="O7" s="22">
        <f t="shared" si="26"/>
        <v>1.2254715496627453</v>
      </c>
      <c r="P7" s="38">
        <f t="shared" si="27"/>
        <v>0</v>
      </c>
      <c r="Q7" s="18">
        <f t="shared" si="3"/>
        <v>15.014521140765709</v>
      </c>
      <c r="R7" s="71">
        <f t="shared" si="4"/>
        <v>0</v>
      </c>
      <c r="S7" s="54">
        <v>0.94679999999999997</v>
      </c>
      <c r="T7" s="49">
        <v>1.6E-2</v>
      </c>
      <c r="U7" s="58">
        <v>1.4730000000000001</v>
      </c>
      <c r="V7" s="22">
        <f t="shared" si="5"/>
        <v>1.0434427617753987</v>
      </c>
      <c r="W7" s="22">
        <f t="shared" si="28"/>
        <v>1.0359841813123947</v>
      </c>
      <c r="X7" s="22">
        <f t="shared" si="29"/>
        <v>2.0719683626247893</v>
      </c>
      <c r="Y7" s="22">
        <f t="shared" si="30"/>
        <v>3.1079525439371842</v>
      </c>
      <c r="Z7" s="38">
        <f t="shared" si="31"/>
        <v>2.6149994754589741E-2</v>
      </c>
      <c r="AA7" s="18">
        <f t="shared" si="6"/>
        <v>14.342406699101957</v>
      </c>
      <c r="AB7" s="71">
        <f t="shared" si="7"/>
        <v>0.14446448257212818</v>
      </c>
      <c r="AC7" s="54">
        <v>0.87039999999999995</v>
      </c>
      <c r="AD7" s="49">
        <v>1.4999999999999999E-2</v>
      </c>
      <c r="AE7" s="58">
        <v>1.4450000000000001</v>
      </c>
      <c r="AF7" s="22">
        <f t="shared" si="8"/>
        <v>1.0236081403702995</v>
      </c>
      <c r="AG7" s="22">
        <f t="shared" si="32"/>
        <v>0.84256728184188789</v>
      </c>
      <c r="AH7" s="22">
        <f t="shared" si="33"/>
        <v>3.3702691273675516</v>
      </c>
      <c r="AI7" s="22">
        <f t="shared" si="34"/>
        <v>4.212836409209439</v>
      </c>
      <c r="AJ7" s="38">
        <f t="shared" si="35"/>
        <v>4.7184904310733251E-2</v>
      </c>
      <c r="AK7" s="18">
        <f t="shared" si="9"/>
        <v>13.585038803185872</v>
      </c>
      <c r="AL7" s="71">
        <f t="shared" si="10"/>
        <v>0.24808682376212121</v>
      </c>
      <c r="AM7" s="54">
        <v>0.79120000000000001</v>
      </c>
      <c r="AN7" s="49">
        <v>1.9E-2</v>
      </c>
      <c r="AO7" s="58">
        <v>1.4179999999999999</v>
      </c>
      <c r="AP7" s="22">
        <f t="shared" si="11"/>
        <v>1.0044818983010966</v>
      </c>
      <c r="AQ7" s="22">
        <f t="shared" si="36"/>
        <v>0.67043418532360011</v>
      </c>
      <c r="AR7" s="22">
        <f t="shared" si="37"/>
        <v>4.0226051119416004</v>
      </c>
      <c r="AS7" s="22">
        <f t="shared" si="38"/>
        <v>4.6930392972652006</v>
      </c>
      <c r="AT7" s="38">
        <f t="shared" si="39"/>
        <v>8.6332327015749374E-2</v>
      </c>
      <c r="AU7" s="18">
        <f t="shared" si="12"/>
        <v>12.799913968676009</v>
      </c>
      <c r="AV7" s="71">
        <f t="shared" si="13"/>
        <v>0.31426813662855335</v>
      </c>
      <c r="AW7" s="54">
        <v>0.7248</v>
      </c>
      <c r="AX7" s="49">
        <v>2.3E-2</v>
      </c>
      <c r="AY7" s="58">
        <v>1.405</v>
      </c>
      <c r="AZ7" s="22">
        <f t="shared" si="14"/>
        <v>0.99527296693444345</v>
      </c>
      <c r="BA7" s="22">
        <f t="shared" si="40"/>
        <v>0.55235736572993244</v>
      </c>
      <c r="BB7" s="22">
        <f t="shared" si="41"/>
        <v>4.4188589258394595</v>
      </c>
      <c r="BC7" s="22">
        <f t="shared" si="42"/>
        <v>4.9712162915693918</v>
      </c>
      <c r="BD7" s="38">
        <f t="shared" si="43"/>
        <v>0.13680016007700355</v>
      </c>
      <c r="BE7" s="18">
        <f t="shared" si="15"/>
        <v>12.14167799630915</v>
      </c>
      <c r="BF7" s="71">
        <f t="shared" si="16"/>
        <v>0.36394137014527256</v>
      </c>
      <c r="BG7" s="54">
        <v>0.66010000000000002</v>
      </c>
      <c r="BH7" s="49">
        <v>0.02</v>
      </c>
      <c r="BI7" s="58">
        <v>1.3839999999999999</v>
      </c>
      <c r="BJ7" s="22">
        <f t="shared" si="17"/>
        <v>0.98039700088061899</v>
      </c>
      <c r="BK7" s="22">
        <f t="shared" si="44"/>
        <v>0.44455221416324692</v>
      </c>
      <c r="BL7" s="22">
        <f t="shared" si="45"/>
        <v>4.4455221416324688</v>
      </c>
      <c r="BM7" s="22">
        <f t="shared" si="46"/>
        <v>4.8900743557957158</v>
      </c>
      <c r="BN7" s="38">
        <f t="shared" si="47"/>
        <v>0.1442840452443814</v>
      </c>
      <c r="BO7" s="18">
        <f t="shared" si="18"/>
        <v>11.50029445094566</v>
      </c>
      <c r="BP7" s="71">
        <f t="shared" si="19"/>
        <v>0.38655724517270229</v>
      </c>
      <c r="BQ7" s="54">
        <v>0.56589999999999996</v>
      </c>
      <c r="BR7" s="49">
        <v>3.4000000000000002E-2</v>
      </c>
      <c r="BS7" s="58">
        <v>1.3660000000000001</v>
      </c>
      <c r="BT7" s="22">
        <f t="shared" si="20"/>
        <v>0.96764617283448384</v>
      </c>
      <c r="BU7" s="22">
        <f t="shared" si="48"/>
        <v>0.31828188280477027</v>
      </c>
      <c r="BV7" s="22">
        <f t="shared" si="49"/>
        <v>3.819382593657243</v>
      </c>
      <c r="BW7" s="22">
        <f t="shared" si="50"/>
        <v>4.137664476462013</v>
      </c>
      <c r="BX7" s="38">
        <f t="shared" si="51"/>
        <v>0.28673301138380164</v>
      </c>
      <c r="BY7" s="18">
        <f t="shared" si="21"/>
        <v>10.566471731111957</v>
      </c>
      <c r="BZ7" s="71">
        <f t="shared" si="22"/>
        <v>0.36146243427798508</v>
      </c>
    </row>
    <row r="8" spans="2:78" ht="19.899999999999999" customHeight="1">
      <c r="B8" s="10" t="s">
        <v>6</v>
      </c>
      <c r="C8" s="11">
        <f>35.25*0.0254</f>
        <v>0.89534999999999998</v>
      </c>
      <c r="D8" s="2"/>
      <c r="E8" s="42">
        <v>32</v>
      </c>
      <c r="F8" s="23">
        <f t="shared" si="23"/>
        <v>0.63460000000000005</v>
      </c>
      <c r="G8" s="23">
        <f t="shared" si="0"/>
        <v>5.0566650906620492</v>
      </c>
      <c r="H8" s="30">
        <f t="shared" si="1"/>
        <v>56756.478873239437</v>
      </c>
      <c r="I8" s="54">
        <v>1.0262</v>
      </c>
      <c r="J8" s="49">
        <v>1.9E-2</v>
      </c>
      <c r="K8" s="58">
        <v>1.5820000000000001</v>
      </c>
      <c r="L8" s="22">
        <f t="shared" si="2"/>
        <v>1.1206561093881064</v>
      </c>
      <c r="M8" s="22">
        <f t="shared" si="24"/>
        <v>1.4038092859839046</v>
      </c>
      <c r="N8" s="22">
        <f t="shared" si="25"/>
        <v>0</v>
      </c>
      <c r="O8" s="22">
        <f t="shared" si="26"/>
        <v>1.4038092859839046</v>
      </c>
      <c r="P8" s="38">
        <f t="shared" si="27"/>
        <v>0</v>
      </c>
      <c r="Q8" s="18">
        <f t="shared" si="3"/>
        <v>18.392911076539423</v>
      </c>
      <c r="R8" s="71">
        <f t="shared" si="4"/>
        <v>0</v>
      </c>
      <c r="S8" s="54">
        <v>0.96030000000000004</v>
      </c>
      <c r="T8" s="49">
        <v>1.4E-2</v>
      </c>
      <c r="U8" s="58">
        <v>1.5489999999999999</v>
      </c>
      <c r="V8" s="22">
        <f t="shared" si="5"/>
        <v>1.0972795913035251</v>
      </c>
      <c r="W8" s="22">
        <f t="shared" si="28"/>
        <v>1.1785494924293947</v>
      </c>
      <c r="X8" s="22">
        <f t="shared" si="29"/>
        <v>2.3570989848587893</v>
      </c>
      <c r="Y8" s="22">
        <f t="shared" si="30"/>
        <v>3.5356484772881842</v>
      </c>
      <c r="Z8" s="38">
        <f t="shared" si="31"/>
        <v>2.5303290465600859E-2</v>
      </c>
      <c r="AA8" s="18">
        <f t="shared" si="6"/>
        <v>17.59872103595238</v>
      </c>
      <c r="AB8" s="71">
        <f t="shared" si="7"/>
        <v>0.13393581158786927</v>
      </c>
      <c r="AC8" s="54">
        <v>0.89180000000000004</v>
      </c>
      <c r="AD8" s="49">
        <v>1.9E-2</v>
      </c>
      <c r="AE8" s="58">
        <v>1.524</v>
      </c>
      <c r="AF8" s="22">
        <f t="shared" si="8"/>
        <v>1.0795701079061153</v>
      </c>
      <c r="AG8" s="22">
        <f t="shared" si="32"/>
        <v>0.98386611162660109</v>
      </c>
      <c r="AH8" s="22">
        <f t="shared" si="33"/>
        <v>3.9354644465064044</v>
      </c>
      <c r="AI8" s="22">
        <f t="shared" si="34"/>
        <v>4.9193305581330051</v>
      </c>
      <c r="AJ8" s="38">
        <f t="shared" si="35"/>
        <v>6.6481324057381386E-2</v>
      </c>
      <c r="AK8" s="18">
        <f t="shared" si="9"/>
        <v>16.773197245660839</v>
      </c>
      <c r="AL8" s="71">
        <f t="shared" si="10"/>
        <v>0.23462816235136649</v>
      </c>
      <c r="AM8" s="54">
        <v>0.83899999999999997</v>
      </c>
      <c r="AN8" s="49">
        <v>1.9E-2</v>
      </c>
      <c r="AO8" s="58">
        <v>1.508</v>
      </c>
      <c r="AP8" s="22">
        <f t="shared" si="11"/>
        <v>1.0682360385317728</v>
      </c>
      <c r="AQ8" s="22">
        <f t="shared" si="36"/>
        <v>0.85262436018173426</v>
      </c>
      <c r="AR8" s="22">
        <f t="shared" si="37"/>
        <v>5.1157461610904056</v>
      </c>
      <c r="AS8" s="22">
        <f t="shared" si="38"/>
        <v>5.9683705212721403</v>
      </c>
      <c r="AT8" s="38">
        <f t="shared" si="39"/>
        <v>9.7639077716654851E-2</v>
      </c>
      <c r="AU8" s="18">
        <f t="shared" si="12"/>
        <v>16.136881097815678</v>
      </c>
      <c r="AV8" s="71">
        <f t="shared" si="13"/>
        <v>0.31702199019009214</v>
      </c>
      <c r="AW8" s="54">
        <v>0.79149999999999998</v>
      </c>
      <c r="AX8" s="49">
        <v>1.7999999999999999E-2</v>
      </c>
      <c r="AY8" s="58">
        <v>1.492</v>
      </c>
      <c r="AZ8" s="22">
        <f t="shared" si="14"/>
        <v>1.0569019691574304</v>
      </c>
      <c r="BA8" s="22">
        <f t="shared" si="40"/>
        <v>0.74279781333777306</v>
      </c>
      <c r="BB8" s="22">
        <f t="shared" si="41"/>
        <v>5.9423825067021845</v>
      </c>
      <c r="BC8" s="22">
        <f t="shared" si="42"/>
        <v>6.685180320039958</v>
      </c>
      <c r="BD8" s="38">
        <f t="shared" si="43"/>
        <v>0.12073029795666405</v>
      </c>
      <c r="BE8" s="18">
        <f t="shared" si="15"/>
        <v>15.564437593598914</v>
      </c>
      <c r="BF8" s="71">
        <f t="shared" si="16"/>
        <v>0.3817923051165093</v>
      </c>
      <c r="BG8" s="54">
        <v>0.74280000000000002</v>
      </c>
      <c r="BH8" s="49">
        <v>1.9E-2</v>
      </c>
      <c r="BI8" s="58">
        <v>1.47</v>
      </c>
      <c r="BJ8" s="22">
        <f t="shared" si="17"/>
        <v>1.0413176237677095</v>
      </c>
      <c r="BK8" s="22">
        <f t="shared" si="44"/>
        <v>0.63505244370681857</v>
      </c>
      <c r="BL8" s="22">
        <f t="shared" si="45"/>
        <v>6.3505244370681861</v>
      </c>
      <c r="BM8" s="22">
        <f t="shared" si="46"/>
        <v>6.9855768807750049</v>
      </c>
      <c r="BN8" s="38">
        <f t="shared" si="47"/>
        <v>0.15463379148367523</v>
      </c>
      <c r="BO8" s="18">
        <f t="shared" si="18"/>
        <v>14.977532358749306</v>
      </c>
      <c r="BP8" s="71">
        <f t="shared" si="19"/>
        <v>0.42400338620256434</v>
      </c>
      <c r="BQ8" s="54">
        <v>0.68159999999999998</v>
      </c>
      <c r="BR8" s="49">
        <v>2.1999999999999999E-2</v>
      </c>
      <c r="BS8" s="58">
        <v>1.4490000000000001</v>
      </c>
      <c r="BT8" s="22">
        <f t="shared" si="20"/>
        <v>1.0264416577138851</v>
      </c>
      <c r="BU8" s="22">
        <f t="shared" si="48"/>
        <v>0.51954966170415684</v>
      </c>
      <c r="BV8" s="22">
        <f t="shared" si="49"/>
        <v>6.2345959404498812</v>
      </c>
      <c r="BW8" s="22">
        <f t="shared" si="50"/>
        <v>6.754145602154038</v>
      </c>
      <c r="BX8" s="38">
        <f t="shared" si="51"/>
        <v>0.20876458759505626</v>
      </c>
      <c r="BY8" s="18">
        <f t="shared" si="21"/>
        <v>14.239984096474236</v>
      </c>
      <c r="BZ8" s="71">
        <f t="shared" si="22"/>
        <v>0.43782323759712222</v>
      </c>
    </row>
    <row r="9" spans="2:78" ht="19.899999999999999" customHeight="1">
      <c r="B9" s="10" t="s">
        <v>15</v>
      </c>
      <c r="C9" s="11">
        <v>5.4249999999999998</v>
      </c>
      <c r="D9" s="2"/>
      <c r="E9" s="42">
        <v>34</v>
      </c>
      <c r="F9" s="23">
        <f t="shared" si="23"/>
        <v>0.67460000000000009</v>
      </c>
      <c r="G9" s="23">
        <f t="shared" si="0"/>
        <v>5.3753959504579552</v>
      </c>
      <c r="H9" s="30">
        <f t="shared" si="1"/>
        <v>60333.94366197184</v>
      </c>
      <c r="I9" s="54">
        <v>1.0290999999999999</v>
      </c>
      <c r="J9" s="49">
        <v>1.9E-2</v>
      </c>
      <c r="K9" s="58">
        <v>1.649</v>
      </c>
      <c r="L9" s="22">
        <f t="shared" si="2"/>
        <v>1.1681175248931652</v>
      </c>
      <c r="M9" s="22">
        <f t="shared" si="24"/>
        <v>1.5338666312024185</v>
      </c>
      <c r="N9" s="22">
        <f t="shared" si="25"/>
        <v>0</v>
      </c>
      <c r="O9" s="22">
        <f t="shared" si="26"/>
        <v>1.5338666312024185</v>
      </c>
      <c r="P9" s="38">
        <f t="shared" si="27"/>
        <v>0</v>
      </c>
      <c r="Q9" s="18">
        <f t="shared" si="3"/>
        <v>22.136742717545058</v>
      </c>
      <c r="R9" s="71">
        <f t="shared" si="4"/>
        <v>0</v>
      </c>
      <c r="S9" s="54">
        <v>0.96809999999999996</v>
      </c>
      <c r="T9" s="49">
        <v>1.6E-2</v>
      </c>
      <c r="U9" s="58">
        <v>1.62</v>
      </c>
      <c r="V9" s="22">
        <f t="shared" si="5"/>
        <v>1.1475745241521698</v>
      </c>
      <c r="W9" s="22">
        <f t="shared" si="28"/>
        <v>1.3100914165670072</v>
      </c>
      <c r="X9" s="22">
        <f t="shared" si="29"/>
        <v>2.6201828331340145</v>
      </c>
      <c r="Y9" s="22">
        <f t="shared" si="30"/>
        <v>3.9302742497010215</v>
      </c>
      <c r="Z9" s="38">
        <f t="shared" si="31"/>
        <v>3.1629777835824345E-2</v>
      </c>
      <c r="AA9" s="18">
        <f t="shared" si="6"/>
        <v>21.253647232769538</v>
      </c>
      <c r="AB9" s="71">
        <f t="shared" si="7"/>
        <v>0.12328156219202389</v>
      </c>
      <c r="AC9" s="54">
        <v>0.90780000000000005</v>
      </c>
      <c r="AD9" s="49">
        <v>1.6E-2</v>
      </c>
      <c r="AE9" s="58">
        <v>1.6040000000000001</v>
      </c>
      <c r="AF9" s="22">
        <f t="shared" si="8"/>
        <v>1.1362404547778273</v>
      </c>
      <c r="AG9" s="22">
        <f t="shared" si="32"/>
        <v>1.1293283137833776</v>
      </c>
      <c r="AH9" s="22">
        <f t="shared" si="33"/>
        <v>4.5173132551335105</v>
      </c>
      <c r="AI9" s="22">
        <f t="shared" si="34"/>
        <v>5.6466415689168876</v>
      </c>
      <c r="AJ9" s="38">
        <f t="shared" si="35"/>
        <v>6.2016154924900355E-2</v>
      </c>
      <c r="AK9" s="18">
        <f t="shared" si="9"/>
        <v>20.380685630606191</v>
      </c>
      <c r="AL9" s="71">
        <f t="shared" si="10"/>
        <v>0.22164677562906651</v>
      </c>
      <c r="AM9" s="54">
        <v>0.85709999999999997</v>
      </c>
      <c r="AN9" s="49">
        <v>1.4999999999999999E-2</v>
      </c>
      <c r="AO9" s="58">
        <v>1.6</v>
      </c>
      <c r="AP9" s="22">
        <f t="shared" si="11"/>
        <v>1.1334069374342417</v>
      </c>
      <c r="AQ9" s="22">
        <f t="shared" si="36"/>
        <v>1.0016917281379545</v>
      </c>
      <c r="AR9" s="22">
        <f t="shared" si="37"/>
        <v>6.010150368827726</v>
      </c>
      <c r="AS9" s="22">
        <f t="shared" si="38"/>
        <v>7.0118420969656805</v>
      </c>
      <c r="AT9" s="38">
        <f t="shared" si="39"/>
        <v>8.6775796531754032E-2</v>
      </c>
      <c r="AU9" s="18">
        <f t="shared" si="12"/>
        <v>19.646702989981293</v>
      </c>
      <c r="AV9" s="71">
        <f t="shared" si="13"/>
        <v>0.30591139754556085</v>
      </c>
      <c r="AW9" s="54">
        <v>0.81879999999999997</v>
      </c>
      <c r="AX9" s="49">
        <v>1.2999999999999999E-2</v>
      </c>
      <c r="AY9" s="58">
        <v>1.575</v>
      </c>
      <c r="AZ9" s="22">
        <f t="shared" si="14"/>
        <v>1.1156974540368316</v>
      </c>
      <c r="BA9" s="22">
        <f t="shared" si="40"/>
        <v>0.88582496582679704</v>
      </c>
      <c r="BB9" s="22">
        <f t="shared" si="41"/>
        <v>7.0865997266143763</v>
      </c>
      <c r="BC9" s="22">
        <f t="shared" si="42"/>
        <v>7.972424692441173</v>
      </c>
      <c r="BD9" s="38">
        <f t="shared" si="43"/>
        <v>9.7165164358700332E-2</v>
      </c>
      <c r="BE9" s="18">
        <f t="shared" si="15"/>
        <v>19.092234841343547</v>
      </c>
      <c r="BF9" s="71">
        <f t="shared" si="16"/>
        <v>0.37117706677631052</v>
      </c>
      <c r="BG9" s="54">
        <v>0.76480000000000004</v>
      </c>
      <c r="BH9" s="49">
        <v>0.02</v>
      </c>
      <c r="BI9" s="58">
        <v>1.5489999999999999</v>
      </c>
      <c r="BJ9" s="22">
        <f t="shared" si="17"/>
        <v>1.0972795913035251</v>
      </c>
      <c r="BK9" s="22">
        <f t="shared" si="44"/>
        <v>0.74753189242229123</v>
      </c>
      <c r="BL9" s="22">
        <f t="shared" si="45"/>
        <v>7.4753189242229112</v>
      </c>
      <c r="BM9" s="22">
        <f t="shared" si="46"/>
        <v>8.2228508166452023</v>
      </c>
      <c r="BN9" s="38">
        <f t="shared" si="47"/>
        <v>0.18073778904000615</v>
      </c>
      <c r="BO9" s="18">
        <f t="shared" si="18"/>
        <v>18.31047818268981</v>
      </c>
      <c r="BP9" s="71">
        <f t="shared" si="19"/>
        <v>0.40825361575154595</v>
      </c>
      <c r="BQ9" s="54">
        <v>0.73199999999999998</v>
      </c>
      <c r="BR9" s="49">
        <v>1.4999999999999999E-2</v>
      </c>
      <c r="BS9" s="58">
        <v>1.5489999999999999</v>
      </c>
      <c r="BT9" s="22">
        <f t="shared" si="20"/>
        <v>1.0972795913035251</v>
      </c>
      <c r="BU9" s="22">
        <f t="shared" si="48"/>
        <v>0.68478798147053221</v>
      </c>
      <c r="BV9" s="22">
        <f t="shared" si="49"/>
        <v>8.2174557776463857</v>
      </c>
      <c r="BW9" s="22">
        <f t="shared" si="50"/>
        <v>8.9022437591169172</v>
      </c>
      <c r="BX9" s="38">
        <f t="shared" si="51"/>
        <v>0.16266401013600554</v>
      </c>
      <c r="BY9" s="18">
        <f t="shared" si="21"/>
        <v>17.835633397433462</v>
      </c>
      <c r="BZ9" s="71">
        <f t="shared" si="22"/>
        <v>0.46073248953574442</v>
      </c>
    </row>
    <row r="10" spans="2:78" ht="19.899999999999999" customHeight="1">
      <c r="B10" s="10" t="s">
        <v>7</v>
      </c>
      <c r="C10" s="11">
        <v>1.343</v>
      </c>
      <c r="D10" s="2"/>
      <c r="E10" s="42">
        <v>36</v>
      </c>
      <c r="F10" s="23">
        <f t="shared" si="23"/>
        <v>0.71460000000000001</v>
      </c>
      <c r="G10" s="23">
        <f t="shared" si="0"/>
        <v>5.6941268102538602</v>
      </c>
      <c r="H10" s="30">
        <f t="shared" si="1"/>
        <v>63911.408450704221</v>
      </c>
      <c r="I10" s="54">
        <v>1.0529999999999999</v>
      </c>
      <c r="J10" s="49">
        <v>1.7999999999999999E-2</v>
      </c>
      <c r="K10" s="58">
        <v>1.681</v>
      </c>
      <c r="L10" s="22">
        <f t="shared" si="2"/>
        <v>1.1907856636418501</v>
      </c>
      <c r="M10" s="22">
        <f t="shared" si="24"/>
        <v>1.668873048868279</v>
      </c>
      <c r="N10" s="22">
        <f t="shared" si="25"/>
        <v>0</v>
      </c>
      <c r="O10" s="22">
        <f t="shared" si="26"/>
        <v>1.668873048868279</v>
      </c>
      <c r="P10" s="38">
        <f t="shared" si="27"/>
        <v>0</v>
      </c>
      <c r="Q10" s="18">
        <f t="shared" si="3"/>
        <v>26.723867512130045</v>
      </c>
      <c r="R10" s="71">
        <f t="shared" si="4"/>
        <v>0</v>
      </c>
      <c r="S10" s="54">
        <v>0.98089999999999999</v>
      </c>
      <c r="T10" s="49">
        <v>1.2999999999999999E-2</v>
      </c>
      <c r="U10" s="58">
        <v>1.677</v>
      </c>
      <c r="V10" s="22">
        <f t="shared" si="5"/>
        <v>1.1879521462982645</v>
      </c>
      <c r="W10" s="22">
        <f t="shared" si="28"/>
        <v>1.4412745774107589</v>
      </c>
      <c r="X10" s="22">
        <f t="shared" si="29"/>
        <v>2.8825491548215179</v>
      </c>
      <c r="Y10" s="22">
        <f t="shared" si="30"/>
        <v>4.3238237322322766</v>
      </c>
      <c r="Z10" s="38">
        <f t="shared" si="31"/>
        <v>2.7539471858477133E-2</v>
      </c>
      <c r="AA10" s="18">
        <f t="shared" si="6"/>
        <v>25.483177977278419</v>
      </c>
      <c r="AB10" s="71">
        <f t="shared" si="7"/>
        <v>0.11311576434429359</v>
      </c>
      <c r="AC10" s="54">
        <v>0.92669999999999997</v>
      </c>
      <c r="AD10" s="49">
        <v>1.6E-2</v>
      </c>
      <c r="AE10" s="58">
        <v>1.649</v>
      </c>
      <c r="AF10" s="22">
        <f t="shared" si="8"/>
        <v>1.1681175248931652</v>
      </c>
      <c r="AG10" s="22">
        <f t="shared" si="32"/>
        <v>1.2438006208170014</v>
      </c>
      <c r="AH10" s="22">
        <f t="shared" si="33"/>
        <v>4.9752024832680055</v>
      </c>
      <c r="AI10" s="22">
        <f t="shared" si="34"/>
        <v>6.2190031040850071</v>
      </c>
      <c r="AJ10" s="38">
        <f t="shared" si="35"/>
        <v>6.5544675751372794E-2</v>
      </c>
      <c r="AK10" s="18">
        <f t="shared" si="9"/>
        <v>24.550509838735309</v>
      </c>
      <c r="AL10" s="71">
        <f t="shared" si="10"/>
        <v>0.20265169709095937</v>
      </c>
      <c r="AM10" s="54">
        <v>0.87139999999999995</v>
      </c>
      <c r="AN10" s="49">
        <v>1.4999999999999999E-2</v>
      </c>
      <c r="AO10" s="58">
        <v>1.6439999999999999</v>
      </c>
      <c r="AP10" s="22">
        <f t="shared" si="11"/>
        <v>1.1645756282136832</v>
      </c>
      <c r="AQ10" s="22">
        <f t="shared" si="36"/>
        <v>1.0931251074766291</v>
      </c>
      <c r="AR10" s="22">
        <f t="shared" si="37"/>
        <v>6.5587506448597743</v>
      </c>
      <c r="AS10" s="22">
        <f t="shared" si="38"/>
        <v>7.6518757523364034</v>
      </c>
      <c r="AT10" s="38">
        <f t="shared" si="39"/>
        <v>9.161408953712763E-2</v>
      </c>
      <c r="AU10" s="18">
        <f t="shared" si="12"/>
        <v>23.598913011033574</v>
      </c>
      <c r="AV10" s="71">
        <f t="shared" si="13"/>
        <v>0.27792596386932134</v>
      </c>
      <c r="AW10" s="54">
        <v>0.82840000000000003</v>
      </c>
      <c r="AX10" s="49">
        <v>1.7999999999999999E-2</v>
      </c>
      <c r="AY10" s="58">
        <v>1.6279999999999999</v>
      </c>
      <c r="AZ10" s="22">
        <f t="shared" si="14"/>
        <v>1.1532415588393408</v>
      </c>
      <c r="BA10" s="22">
        <f t="shared" si="40"/>
        <v>0.96876873289476317</v>
      </c>
      <c r="BB10" s="22">
        <f t="shared" si="41"/>
        <v>7.7501498631581054</v>
      </c>
      <c r="BC10" s="22">
        <f t="shared" si="42"/>
        <v>8.7189185960528679</v>
      </c>
      <c r="BD10" s="38">
        <f t="shared" si="43"/>
        <v>0.1437432391968852</v>
      </c>
      <c r="BE10" s="18">
        <f t="shared" si="15"/>
        <v>22.858973343923729</v>
      </c>
      <c r="BF10" s="71">
        <f t="shared" si="16"/>
        <v>0.33904190475020679</v>
      </c>
      <c r="BG10" s="54">
        <v>0.79159999999999997</v>
      </c>
      <c r="BH10" s="49">
        <v>2.3E-2</v>
      </c>
      <c r="BI10" s="58">
        <v>1.625</v>
      </c>
      <c r="BJ10" s="22">
        <f t="shared" si="17"/>
        <v>1.1511164208316518</v>
      </c>
      <c r="BK10" s="22">
        <f t="shared" si="44"/>
        <v>0.88135207964736417</v>
      </c>
      <c r="BL10" s="22">
        <f t="shared" si="45"/>
        <v>8.8135207964736413</v>
      </c>
      <c r="BM10" s="22">
        <f t="shared" si="46"/>
        <v>9.6948728761210052</v>
      </c>
      <c r="BN10" s="38">
        <f t="shared" si="47"/>
        <v>0.22874452115812707</v>
      </c>
      <c r="BO10" s="18">
        <f t="shared" si="18"/>
        <v>22.225722652071585</v>
      </c>
      <c r="BP10" s="71">
        <f t="shared" si="19"/>
        <v>0.39654597218021898</v>
      </c>
      <c r="BQ10" s="54">
        <v>0.74519999999999997</v>
      </c>
      <c r="BR10" s="49">
        <v>1.7999999999999999E-2</v>
      </c>
      <c r="BS10" s="58">
        <v>1.617</v>
      </c>
      <c r="BT10" s="22">
        <f t="shared" si="20"/>
        <v>1.1454493861444806</v>
      </c>
      <c r="BU10" s="22">
        <f t="shared" si="48"/>
        <v>0.7733869937876896</v>
      </c>
      <c r="BV10" s="22">
        <f t="shared" si="49"/>
        <v>9.2806439254522743</v>
      </c>
      <c r="BW10" s="22">
        <f t="shared" si="50"/>
        <v>10.054030919239963</v>
      </c>
      <c r="BX10" s="38">
        <f t="shared" si="51"/>
        <v>0.21271098811670186</v>
      </c>
      <c r="BY10" s="18">
        <f t="shared" si="21"/>
        <v>21.427276127562351</v>
      </c>
      <c r="BZ10" s="71">
        <f t="shared" si="22"/>
        <v>0.43312289766567152</v>
      </c>
    </row>
    <row r="11" spans="2:78" ht="19.899999999999999" customHeight="1">
      <c r="B11" s="13" t="s">
        <v>8</v>
      </c>
      <c r="C11" s="11">
        <f>C9*C10</f>
        <v>7.2857749999999992</v>
      </c>
      <c r="D11" s="2"/>
      <c r="E11" s="42">
        <v>38</v>
      </c>
      <c r="F11" s="23">
        <f t="shared" si="23"/>
        <v>0.75460000000000005</v>
      </c>
      <c r="G11" s="23">
        <f t="shared" si="0"/>
        <v>6.0128576700497671</v>
      </c>
      <c r="H11" s="30">
        <f t="shared" si="1"/>
        <v>67488.873239436623</v>
      </c>
      <c r="I11" s="54">
        <v>1.0586</v>
      </c>
      <c r="J11" s="49">
        <v>1.6E-2</v>
      </c>
      <c r="K11" s="58">
        <v>1.669</v>
      </c>
      <c r="L11" s="22">
        <f t="shared" si="2"/>
        <v>1.1822851116110933</v>
      </c>
      <c r="M11" s="22">
        <f t="shared" si="24"/>
        <v>1.662675833861277</v>
      </c>
      <c r="N11" s="22">
        <f t="shared" si="25"/>
        <v>0</v>
      </c>
      <c r="O11" s="22">
        <f t="shared" si="26"/>
        <v>1.662675833861277</v>
      </c>
      <c r="P11" s="38">
        <f t="shared" si="27"/>
        <v>0</v>
      </c>
      <c r="Q11" s="18">
        <f t="shared" si="3"/>
        <v>31.580855692873939</v>
      </c>
      <c r="R11" s="71">
        <f t="shared" si="4"/>
        <v>0</v>
      </c>
      <c r="S11" s="54">
        <v>0.97950000000000004</v>
      </c>
      <c r="T11" s="49">
        <v>2.1000000000000001E-2</v>
      </c>
      <c r="U11" s="58">
        <v>1.671</v>
      </c>
      <c r="V11" s="22">
        <f t="shared" si="5"/>
        <v>1.1837018702828861</v>
      </c>
      <c r="W11" s="22">
        <f t="shared" si="28"/>
        <v>1.4268979445775813</v>
      </c>
      <c r="X11" s="22">
        <f t="shared" si="29"/>
        <v>2.8537958891551627</v>
      </c>
      <c r="Y11" s="22">
        <f t="shared" si="30"/>
        <v>4.2806938337327445</v>
      </c>
      <c r="Z11" s="38">
        <f t="shared" si="31"/>
        <v>4.4169077036076816E-2</v>
      </c>
      <c r="AA11" s="18">
        <f t="shared" si="6"/>
        <v>29.978105991022073</v>
      </c>
      <c r="AB11" s="71">
        <f t="shared" si="7"/>
        <v>9.5196003710502103E-2</v>
      </c>
      <c r="AC11" s="54">
        <v>0.91690000000000005</v>
      </c>
      <c r="AD11" s="49">
        <v>1.9E-2</v>
      </c>
      <c r="AE11" s="58">
        <v>1.66</v>
      </c>
      <c r="AF11" s="22">
        <f t="shared" si="8"/>
        <v>1.1759096975880257</v>
      </c>
      <c r="AG11" s="22">
        <f t="shared" si="32"/>
        <v>1.233932074910568</v>
      </c>
      <c r="AH11" s="22">
        <f t="shared" si="33"/>
        <v>4.935728299642272</v>
      </c>
      <c r="AI11" s="22">
        <f t="shared" si="34"/>
        <v>6.1696603745528398</v>
      </c>
      <c r="AJ11" s="38">
        <f t="shared" si="35"/>
        <v>7.8876185998873707E-2</v>
      </c>
      <c r="AK11" s="18">
        <f t="shared" si="9"/>
        <v>28.709684608772672</v>
      </c>
      <c r="AL11" s="71">
        <f t="shared" si="10"/>
        <v>0.17191858311582031</v>
      </c>
      <c r="AM11" s="54">
        <v>0.87219999999999998</v>
      </c>
      <c r="AN11" s="49">
        <v>1.9E-2</v>
      </c>
      <c r="AO11" s="58">
        <v>1.665</v>
      </c>
      <c r="AP11" s="22">
        <f t="shared" si="11"/>
        <v>1.1794515942675077</v>
      </c>
      <c r="AQ11" s="22">
        <f t="shared" si="36"/>
        <v>1.1232896887075119</v>
      </c>
      <c r="AR11" s="22">
        <f t="shared" si="37"/>
        <v>6.7397381322450709</v>
      </c>
      <c r="AS11" s="22">
        <f t="shared" si="38"/>
        <v>7.863027820952583</v>
      </c>
      <c r="AT11" s="38">
        <f t="shared" si="39"/>
        <v>0.11902808901730712</v>
      </c>
      <c r="AU11" s="18">
        <f t="shared" si="12"/>
        <v>27.803958797485961</v>
      </c>
      <c r="AV11" s="71">
        <f t="shared" si="13"/>
        <v>0.24240210472670098</v>
      </c>
      <c r="AW11" s="54">
        <v>0.8266</v>
      </c>
      <c r="AX11" s="49">
        <v>1.2999999999999999E-2</v>
      </c>
      <c r="AY11" s="58">
        <v>1.645</v>
      </c>
      <c r="AZ11" s="22">
        <f t="shared" si="14"/>
        <v>1.1652840075495796</v>
      </c>
      <c r="BA11" s="22">
        <f t="shared" si="40"/>
        <v>0.98481292182128499</v>
      </c>
      <c r="BB11" s="22">
        <f t="shared" si="41"/>
        <v>7.8785033745702799</v>
      </c>
      <c r="BC11" s="22">
        <f t="shared" si="42"/>
        <v>8.8633162963915648</v>
      </c>
      <c r="BD11" s="38">
        <f t="shared" si="43"/>
        <v>0.10599399904610818</v>
      </c>
      <c r="BE11" s="18">
        <f t="shared" si="15"/>
        <v>26.879996896039117</v>
      </c>
      <c r="BF11" s="71">
        <f t="shared" si="16"/>
        <v>0.29309911772092545</v>
      </c>
      <c r="BG11" s="54">
        <v>0.77170000000000005</v>
      </c>
      <c r="BH11" s="49">
        <v>2.1000000000000001E-2</v>
      </c>
      <c r="BI11" s="58">
        <v>1.641</v>
      </c>
      <c r="BJ11" s="22">
        <f t="shared" si="17"/>
        <v>1.162450490205994</v>
      </c>
      <c r="BK11" s="22">
        <f t="shared" si="44"/>
        <v>0.85417192819852195</v>
      </c>
      <c r="BL11" s="22">
        <f t="shared" si="45"/>
        <v>8.5417192819852197</v>
      </c>
      <c r="BM11" s="22">
        <f t="shared" si="46"/>
        <v>9.3958912101837413</v>
      </c>
      <c r="BN11" s="38">
        <f t="shared" si="47"/>
        <v>0.21298675210697707</v>
      </c>
      <c r="BO11" s="18">
        <f t="shared" si="18"/>
        <v>25.767595396270881</v>
      </c>
      <c r="BP11" s="71">
        <f t="shared" si="19"/>
        <v>0.33149074062306133</v>
      </c>
      <c r="BQ11" s="54">
        <v>0.73319999999999996</v>
      </c>
      <c r="BR11" s="49">
        <v>1.7000000000000001E-2</v>
      </c>
      <c r="BS11" s="58">
        <v>1.639</v>
      </c>
      <c r="BT11" s="22">
        <f t="shared" si="20"/>
        <v>1.1610337315342012</v>
      </c>
      <c r="BU11" s="22">
        <f t="shared" si="48"/>
        <v>0.76919057058775386</v>
      </c>
      <c r="BV11" s="22">
        <f t="shared" si="49"/>
        <v>9.2302868470530459</v>
      </c>
      <c r="BW11" s="22">
        <f t="shared" si="50"/>
        <v>9.999477417640799</v>
      </c>
      <c r="BX11" s="38">
        <f t="shared" si="51"/>
        <v>0.20639739358097009</v>
      </c>
      <c r="BY11" s="18">
        <f t="shared" si="21"/>
        <v>24.987495983865095</v>
      </c>
      <c r="BZ11" s="71">
        <f t="shared" si="22"/>
        <v>0.36939623133959559</v>
      </c>
    </row>
    <row r="12" spans="2:78" ht="19.899999999999999" customHeight="1">
      <c r="B12" s="13" t="s">
        <v>17</v>
      </c>
      <c r="C12" s="11">
        <f>1*C9</f>
        <v>5.4249999999999998</v>
      </c>
      <c r="D12" s="2"/>
      <c r="E12" s="42">
        <v>40</v>
      </c>
      <c r="F12" s="23">
        <f t="shared" si="23"/>
        <v>0.79460000000000008</v>
      </c>
      <c r="G12" s="23">
        <f t="shared" si="0"/>
        <v>6.3315885298456731</v>
      </c>
      <c r="H12" s="30">
        <f t="shared" si="1"/>
        <v>71066.338028169019</v>
      </c>
      <c r="I12" s="54">
        <v>1.0933999999999999</v>
      </c>
      <c r="J12" s="49">
        <v>0.02</v>
      </c>
      <c r="K12" s="58">
        <v>1.619</v>
      </c>
      <c r="L12" s="22">
        <f t="shared" si="2"/>
        <v>1.1468661448162734</v>
      </c>
      <c r="M12" s="22">
        <f t="shared" si="24"/>
        <v>1.6691023497391921</v>
      </c>
      <c r="N12" s="22">
        <f t="shared" si="25"/>
        <v>0</v>
      </c>
      <c r="O12" s="22">
        <f t="shared" si="26"/>
        <v>1.6691023497391921</v>
      </c>
      <c r="P12" s="38">
        <f t="shared" si="27"/>
        <v>0</v>
      </c>
      <c r="Q12" s="18">
        <f t="shared" si="3"/>
        <v>37.697219091643994</v>
      </c>
      <c r="R12" s="71">
        <f t="shared" si="4"/>
        <v>0</v>
      </c>
      <c r="S12" s="54">
        <v>1.0058</v>
      </c>
      <c r="T12" s="49">
        <v>2.4E-2</v>
      </c>
      <c r="U12" s="58">
        <v>1.595</v>
      </c>
      <c r="V12" s="22">
        <f t="shared" si="5"/>
        <v>1.1298650407547597</v>
      </c>
      <c r="W12" s="22">
        <f t="shared" si="28"/>
        <v>1.3708052822613468</v>
      </c>
      <c r="X12" s="22">
        <f t="shared" si="29"/>
        <v>2.7416105645226936</v>
      </c>
      <c r="Y12" s="22">
        <f t="shared" si="30"/>
        <v>4.1124158467840406</v>
      </c>
      <c r="Z12" s="38">
        <f t="shared" si="31"/>
        <v>4.5991624119103236E-2</v>
      </c>
      <c r="AA12" s="18">
        <f t="shared" si="6"/>
        <v>35.624747400651145</v>
      </c>
      <c r="AB12" s="71">
        <f t="shared" si="7"/>
        <v>7.6958035202028763E-2</v>
      </c>
      <c r="AC12" s="54">
        <v>0.91290000000000004</v>
      </c>
      <c r="AD12" s="49">
        <v>0.02</v>
      </c>
      <c r="AE12" s="58">
        <v>1.595</v>
      </c>
      <c r="AF12" s="22">
        <f t="shared" si="8"/>
        <v>1.1298650407547597</v>
      </c>
      <c r="AG12" s="22">
        <f t="shared" si="32"/>
        <v>1.1292729381684266</v>
      </c>
      <c r="AH12" s="22">
        <f t="shared" si="33"/>
        <v>4.5170917526737062</v>
      </c>
      <c r="AI12" s="22">
        <f t="shared" si="34"/>
        <v>5.646364690842133</v>
      </c>
      <c r="AJ12" s="38">
        <f t="shared" si="35"/>
        <v>7.6652706865172046E-2</v>
      </c>
      <c r="AK12" s="18">
        <f t="shared" si="9"/>
        <v>33.426886440682694</v>
      </c>
      <c r="AL12" s="71">
        <f t="shared" si="10"/>
        <v>0.13513348784935328</v>
      </c>
      <c r="AM12" s="54">
        <v>0.85399999999999998</v>
      </c>
      <c r="AN12" s="49">
        <v>2.9000000000000001E-2</v>
      </c>
      <c r="AO12" s="58">
        <v>1.5980000000000001</v>
      </c>
      <c r="AP12" s="22">
        <f t="shared" si="11"/>
        <v>1.1319901787624489</v>
      </c>
      <c r="AQ12" s="22">
        <f t="shared" si="36"/>
        <v>0.99197430598441028</v>
      </c>
      <c r="AR12" s="22">
        <f t="shared" si="37"/>
        <v>5.9518458359064619</v>
      </c>
      <c r="AS12" s="22">
        <f t="shared" si="38"/>
        <v>6.943820141890872</v>
      </c>
      <c r="AT12" s="38">
        <f t="shared" si="39"/>
        <v>0.16734738574670632</v>
      </c>
      <c r="AU12" s="18">
        <f t="shared" si="12"/>
        <v>32.033409470369008</v>
      </c>
      <c r="AV12" s="71">
        <f t="shared" si="13"/>
        <v>0.18580119738462231</v>
      </c>
      <c r="AW12" s="54">
        <v>0.78539999999999999</v>
      </c>
      <c r="AX12" s="49">
        <v>2.5999999999999999E-2</v>
      </c>
      <c r="AY12" s="58">
        <v>1.603</v>
      </c>
      <c r="AZ12" s="22">
        <f t="shared" si="14"/>
        <v>1.1355320754419309</v>
      </c>
      <c r="BA12" s="22">
        <f t="shared" si="40"/>
        <v>0.84426730370219427</v>
      </c>
      <c r="BB12" s="22">
        <f t="shared" si="41"/>
        <v>6.7541384296175542</v>
      </c>
      <c r="BC12" s="22">
        <f t="shared" si="42"/>
        <v>7.5984057333197486</v>
      </c>
      <c r="BD12" s="38">
        <f t="shared" si="43"/>
        <v>0.20130126949667573</v>
      </c>
      <c r="BE12" s="18">
        <f t="shared" si="15"/>
        <v>30.410446479477336</v>
      </c>
      <c r="BF12" s="71">
        <f t="shared" si="16"/>
        <v>0.22209928532866569</v>
      </c>
      <c r="BG12" s="54">
        <v>0.70660000000000001</v>
      </c>
      <c r="BH12" s="49">
        <v>2.9000000000000001E-2</v>
      </c>
      <c r="BI12" s="58">
        <v>1.611</v>
      </c>
      <c r="BJ12" s="22">
        <f t="shared" si="17"/>
        <v>1.1411991101291021</v>
      </c>
      <c r="BK12" s="22">
        <f t="shared" si="44"/>
        <v>0.69019129734694207</v>
      </c>
      <c r="BL12" s="22">
        <f t="shared" si="45"/>
        <v>6.90191297346942</v>
      </c>
      <c r="BM12" s="22">
        <f t="shared" si="46"/>
        <v>7.5921042708163622</v>
      </c>
      <c r="BN12" s="38">
        <f t="shared" si="47"/>
        <v>0.28346876579370933</v>
      </c>
      <c r="BO12" s="18">
        <f t="shared" si="18"/>
        <v>28.546168291689252</v>
      </c>
      <c r="BP12" s="71">
        <f t="shared" si="19"/>
        <v>0.24178071476860166</v>
      </c>
      <c r="BQ12" s="54">
        <v>0.64659999999999995</v>
      </c>
      <c r="BR12" s="49">
        <v>2.9000000000000001E-2</v>
      </c>
      <c r="BS12" s="58">
        <v>1.611</v>
      </c>
      <c r="BT12" s="22">
        <f t="shared" si="20"/>
        <v>1.1411991101291021</v>
      </c>
      <c r="BU12" s="22">
        <f t="shared" si="48"/>
        <v>0.57795445178729055</v>
      </c>
      <c r="BV12" s="22">
        <f t="shared" si="49"/>
        <v>6.9354534214474857</v>
      </c>
      <c r="BW12" s="22">
        <f t="shared" si="50"/>
        <v>7.513407873234776</v>
      </c>
      <c r="BX12" s="38">
        <f t="shared" si="51"/>
        <v>0.34016251895245114</v>
      </c>
      <c r="BY12" s="18">
        <f t="shared" si="21"/>
        <v>27.126667133474967</v>
      </c>
      <c r="BZ12" s="71">
        <f t="shared" si="22"/>
        <v>0.25566920504174168</v>
      </c>
    </row>
    <row r="13" spans="2:78" ht="19.899999999999999" customHeight="1">
      <c r="B13" s="35" t="s">
        <v>22</v>
      </c>
      <c r="C13" s="36">
        <v>0.02</v>
      </c>
      <c r="D13" s="2"/>
      <c r="E13" s="42">
        <v>42</v>
      </c>
      <c r="F13" s="23">
        <f t="shared" si="23"/>
        <v>0.83460000000000001</v>
      </c>
      <c r="G13" s="23">
        <f t="shared" si="0"/>
        <v>6.6503193896415782</v>
      </c>
      <c r="H13" s="30">
        <f t="shared" si="1"/>
        <v>74643.8028169014</v>
      </c>
      <c r="I13" s="54">
        <v>1.1457999999999999</v>
      </c>
      <c r="J13" s="49">
        <v>2.4E-2</v>
      </c>
      <c r="K13" s="58">
        <v>1.528</v>
      </c>
      <c r="L13" s="22">
        <f t="shared" si="2"/>
        <v>1.0824036252497007</v>
      </c>
      <c r="M13" s="22">
        <f t="shared" si="24"/>
        <v>1.6326589605836415</v>
      </c>
      <c r="N13" s="22">
        <f t="shared" si="25"/>
        <v>0</v>
      </c>
      <c r="O13" s="22">
        <f t="shared" si="26"/>
        <v>1.6326589605836415</v>
      </c>
      <c r="P13" s="38">
        <f t="shared" si="27"/>
        <v>0</v>
      </c>
      <c r="Q13" s="18">
        <f t="shared" si="3"/>
        <v>45.118122368116317</v>
      </c>
      <c r="R13" s="71">
        <f t="shared" si="4"/>
        <v>0</v>
      </c>
      <c r="S13" s="54">
        <v>1.0308999999999999</v>
      </c>
      <c r="T13" s="49">
        <v>2.5000000000000001E-2</v>
      </c>
      <c r="U13" s="58">
        <v>1.5229999999999999</v>
      </c>
      <c r="V13" s="22">
        <f t="shared" si="5"/>
        <v>1.0788617285702187</v>
      </c>
      <c r="W13" s="22">
        <f t="shared" si="28"/>
        <v>1.3129978587438347</v>
      </c>
      <c r="X13" s="22">
        <f t="shared" si="29"/>
        <v>2.6259957174876694</v>
      </c>
      <c r="Y13" s="22">
        <f t="shared" si="30"/>
        <v>3.9389935762315043</v>
      </c>
      <c r="Z13" s="38">
        <f t="shared" si="31"/>
        <v>4.3680333453451139E-2</v>
      </c>
      <c r="AA13" s="18">
        <f t="shared" si="6"/>
        <v>41.968242516313815</v>
      </c>
      <c r="AB13" s="71">
        <f t="shared" si="7"/>
        <v>6.257101941943119E-2</v>
      </c>
      <c r="AC13" s="54">
        <v>0.89580000000000004</v>
      </c>
      <c r="AD13" s="49">
        <v>2.9000000000000001E-2</v>
      </c>
      <c r="AE13" s="58">
        <v>1.5309999999999999</v>
      </c>
      <c r="AF13" s="22">
        <f t="shared" si="8"/>
        <v>1.0845287632573899</v>
      </c>
      <c r="AG13" s="22">
        <f t="shared" si="32"/>
        <v>1.0018521384676076</v>
      </c>
      <c r="AH13" s="22">
        <f t="shared" si="33"/>
        <v>4.0074085538704303</v>
      </c>
      <c r="AI13" s="22">
        <f t="shared" si="34"/>
        <v>5.0092606923380378</v>
      </c>
      <c r="AJ13" s="38">
        <f t="shared" si="35"/>
        <v>0.10240578822251099</v>
      </c>
      <c r="AK13" s="18">
        <f t="shared" si="9"/>
        <v>38.264597886387627</v>
      </c>
      <c r="AL13" s="71">
        <f t="shared" si="10"/>
        <v>0.10472888192289194</v>
      </c>
      <c r="AM13" s="54">
        <v>0.75770000000000004</v>
      </c>
      <c r="AN13" s="49">
        <v>3.6999999999999998E-2</v>
      </c>
      <c r="AO13" s="58">
        <v>1.542</v>
      </c>
      <c r="AP13" s="22">
        <f t="shared" si="11"/>
        <v>1.0923209359522503</v>
      </c>
      <c r="AQ13" s="22">
        <f t="shared" si="36"/>
        <v>0.72710051766604722</v>
      </c>
      <c r="AR13" s="22">
        <f t="shared" si="37"/>
        <v>4.3626031059962829</v>
      </c>
      <c r="AS13" s="22">
        <f t="shared" si="38"/>
        <v>5.0897036236623299</v>
      </c>
      <c r="AT13" s="38">
        <f t="shared" si="39"/>
        <v>0.19880983092155188</v>
      </c>
      <c r="AU13" s="18">
        <f t="shared" si="12"/>
        <v>34.478710962680701</v>
      </c>
      <c r="AV13" s="71">
        <f t="shared" si="13"/>
        <v>0.12653034246896025</v>
      </c>
      <c r="AW13" s="54">
        <v>0.66080000000000005</v>
      </c>
      <c r="AX13" s="49">
        <v>3.2000000000000001E-2</v>
      </c>
      <c r="AY13" s="58">
        <v>1.5489999999999999</v>
      </c>
      <c r="AZ13" s="22">
        <f t="shared" si="14"/>
        <v>1.0972795913035251</v>
      </c>
      <c r="BA13" s="22">
        <f t="shared" si="40"/>
        <v>0.55805118677271826</v>
      </c>
      <c r="BB13" s="22">
        <f t="shared" si="41"/>
        <v>4.464409494181746</v>
      </c>
      <c r="BC13" s="22">
        <f t="shared" si="42"/>
        <v>5.0224606809544641</v>
      </c>
      <c r="BD13" s="38">
        <f t="shared" si="43"/>
        <v>0.23134436997120789</v>
      </c>
      <c r="BE13" s="18">
        <f t="shared" si="15"/>
        <v>31.822284873562662</v>
      </c>
      <c r="BF13" s="71">
        <f t="shared" si="16"/>
        <v>0.14029192158639403</v>
      </c>
      <c r="BG13" s="54">
        <v>0.54679999999999995</v>
      </c>
      <c r="BH13" s="49">
        <v>4.1000000000000002E-2</v>
      </c>
      <c r="BI13" s="58">
        <v>1.573</v>
      </c>
      <c r="BJ13" s="22">
        <f t="shared" si="17"/>
        <v>1.1142806953650388</v>
      </c>
      <c r="BK13" s="22">
        <f t="shared" si="44"/>
        <v>0.39404478931858911</v>
      </c>
      <c r="BL13" s="22">
        <f t="shared" si="45"/>
        <v>3.9404478931858908</v>
      </c>
      <c r="BM13" s="22">
        <f t="shared" si="46"/>
        <v>4.3344926825044796</v>
      </c>
      <c r="BN13" s="38">
        <f t="shared" si="47"/>
        <v>0.38208275451915602</v>
      </c>
      <c r="BO13" s="18">
        <f t="shared" si="18"/>
        <v>28.697077709894373</v>
      </c>
      <c r="BP13" s="71">
        <f t="shared" si="19"/>
        <v>0.13731181735718256</v>
      </c>
      <c r="BQ13" s="54">
        <v>0.43969999999999998</v>
      </c>
      <c r="BR13" s="49">
        <v>4.5999999999999999E-2</v>
      </c>
      <c r="BS13" s="58">
        <v>1.6220000000000001</v>
      </c>
      <c r="BT13" s="22">
        <f t="shared" si="20"/>
        <v>1.1489912828239626</v>
      </c>
      <c r="BU13" s="22">
        <f t="shared" si="48"/>
        <v>0.27092292943912011</v>
      </c>
      <c r="BV13" s="22">
        <f t="shared" si="49"/>
        <v>3.2510751532694409</v>
      </c>
      <c r="BW13" s="22">
        <f t="shared" si="50"/>
        <v>3.5219980827085609</v>
      </c>
      <c r="BX13" s="38">
        <f t="shared" si="51"/>
        <v>0.54696169351050883</v>
      </c>
      <c r="BY13" s="18">
        <f t="shared" si="21"/>
        <v>25.761027821921807</v>
      </c>
      <c r="BZ13" s="71">
        <f t="shared" si="22"/>
        <v>0.1262012981680366</v>
      </c>
    </row>
    <row r="14" spans="2:78" ht="19.899999999999999" customHeight="1" thickBot="1">
      <c r="B14" s="44" t="s">
        <v>25</v>
      </c>
      <c r="C14" s="15">
        <f>1/(2*PI())*SQRT($C$2/(C11+C12))</f>
        <v>1.4116730250672471</v>
      </c>
      <c r="D14" s="2"/>
      <c r="E14" s="42">
        <v>44</v>
      </c>
      <c r="F14" s="23">
        <f t="shared" si="23"/>
        <v>0.87460000000000004</v>
      </c>
      <c r="G14" s="23">
        <f t="shared" si="0"/>
        <v>6.9690502494374851</v>
      </c>
      <c r="H14" s="30">
        <f t="shared" si="1"/>
        <v>78221.267605633795</v>
      </c>
      <c r="I14" s="54">
        <v>1.3166</v>
      </c>
      <c r="J14" s="49">
        <v>3.5999999999999997E-2</v>
      </c>
      <c r="K14" s="58">
        <v>1.4419999999999999</v>
      </c>
      <c r="L14" s="22">
        <f t="shared" si="2"/>
        <v>1.0214830023626102</v>
      </c>
      <c r="M14" s="22">
        <f t="shared" si="24"/>
        <v>1.9198590891325993</v>
      </c>
      <c r="N14" s="22">
        <f t="shared" si="25"/>
        <v>0</v>
      </c>
      <c r="O14" s="22">
        <f t="shared" si="26"/>
        <v>1.9198590891325993</v>
      </c>
      <c r="P14" s="38">
        <f t="shared" si="27"/>
        <v>0</v>
      </c>
      <c r="Q14" s="18">
        <f t="shared" si="3"/>
        <v>57.309490512871577</v>
      </c>
      <c r="R14" s="71">
        <f t="shared" si="4"/>
        <v>0</v>
      </c>
      <c r="S14" s="54">
        <v>1.0306</v>
      </c>
      <c r="T14" s="49">
        <v>3.1E-2</v>
      </c>
      <c r="U14" s="58">
        <v>1.431</v>
      </c>
      <c r="V14" s="22">
        <f t="shared" si="5"/>
        <v>1.0136908296677498</v>
      </c>
      <c r="W14" s="22">
        <f t="shared" si="28"/>
        <v>1.1584856955364125</v>
      </c>
      <c r="X14" s="22">
        <f t="shared" si="29"/>
        <v>2.3169713910728249</v>
      </c>
      <c r="Y14" s="22">
        <f t="shared" si="30"/>
        <v>3.4754570866092376</v>
      </c>
      <c r="Z14" s="38">
        <f t="shared" si="31"/>
        <v>4.7817524725099779E-2</v>
      </c>
      <c r="AA14" s="18">
        <f t="shared" si="6"/>
        <v>48.28685796488012</v>
      </c>
      <c r="AB14" s="71">
        <f t="shared" si="7"/>
        <v>4.7983478087516046E-2</v>
      </c>
      <c r="AC14" s="52">
        <v>0.70530000000000004</v>
      </c>
      <c r="AD14" s="47">
        <v>3.5999999999999997E-2</v>
      </c>
      <c r="AE14" s="57">
        <v>1.4259999999999999</v>
      </c>
      <c r="AF14" s="22">
        <f t="shared" si="8"/>
        <v>1.0101489329882678</v>
      </c>
      <c r="AG14" s="22">
        <f t="shared" si="32"/>
        <v>0.53878804487993182</v>
      </c>
      <c r="AH14" s="22">
        <f t="shared" si="33"/>
        <v>2.1551521795197273</v>
      </c>
      <c r="AI14" s="22">
        <f t="shared" si="34"/>
        <v>2.6939402243996593</v>
      </c>
      <c r="AJ14" s="38">
        <f t="shared" si="35"/>
        <v>0.11028531226762814</v>
      </c>
      <c r="AK14" s="18">
        <f t="shared" si="9"/>
        <v>38.024402133196141</v>
      </c>
      <c r="AL14" s="71">
        <f t="shared" si="10"/>
        <v>5.6678134529779545E-2</v>
      </c>
      <c r="AM14" s="82">
        <v>0</v>
      </c>
      <c r="AN14" s="60">
        <v>0</v>
      </c>
      <c r="AO14" s="83">
        <v>0</v>
      </c>
      <c r="AP14" s="22">
        <f t="shared" si="11"/>
        <v>0</v>
      </c>
      <c r="AQ14" s="22">
        <f t="shared" si="36"/>
        <v>0</v>
      </c>
      <c r="AR14" s="22">
        <f t="shared" si="37"/>
        <v>0</v>
      </c>
      <c r="AS14" s="22">
        <f t="shared" si="38"/>
        <v>0</v>
      </c>
      <c r="AT14" s="38">
        <f t="shared" si="39"/>
        <v>0</v>
      </c>
      <c r="AU14" s="18">
        <f t="shared" si="12"/>
        <v>15.773833125859181</v>
      </c>
      <c r="AV14" s="71">
        <f t="shared" si="13"/>
        <v>0</v>
      </c>
      <c r="AW14" s="52">
        <v>0</v>
      </c>
      <c r="AX14" s="47">
        <v>0</v>
      </c>
      <c r="AY14" s="57">
        <v>0</v>
      </c>
      <c r="AZ14" s="22">
        <f t="shared" si="14"/>
        <v>0</v>
      </c>
      <c r="BA14" s="22">
        <f t="shared" si="40"/>
        <v>0</v>
      </c>
      <c r="BB14" s="22">
        <f t="shared" si="41"/>
        <v>0</v>
      </c>
      <c r="BC14" s="22">
        <f t="shared" si="42"/>
        <v>0</v>
      </c>
      <c r="BD14" s="38">
        <f t="shared" si="43"/>
        <v>0</v>
      </c>
      <c r="BE14" s="18">
        <f t="shared" si="15"/>
        <v>15.773833125859181</v>
      </c>
      <c r="BF14" s="71">
        <f t="shared" si="16"/>
        <v>0</v>
      </c>
      <c r="BG14" s="52">
        <v>0</v>
      </c>
      <c r="BH14" s="47">
        <v>0</v>
      </c>
      <c r="BI14" s="57">
        <v>0</v>
      </c>
      <c r="BJ14" s="22">
        <f t="shared" si="17"/>
        <v>0</v>
      </c>
      <c r="BK14" s="22">
        <f t="shared" si="44"/>
        <v>0</v>
      </c>
      <c r="BL14" s="22">
        <f t="shared" si="45"/>
        <v>0</v>
      </c>
      <c r="BM14" s="22">
        <f t="shared" si="46"/>
        <v>0</v>
      </c>
      <c r="BN14" s="38">
        <f t="shared" si="47"/>
        <v>0</v>
      </c>
      <c r="BO14" s="18">
        <f t="shared" si="18"/>
        <v>15.773833125859181</v>
      </c>
      <c r="BP14" s="71">
        <f t="shared" si="19"/>
        <v>0</v>
      </c>
      <c r="BQ14" s="52">
        <v>0</v>
      </c>
      <c r="BR14" s="47">
        <v>0</v>
      </c>
      <c r="BS14" s="57">
        <v>0</v>
      </c>
      <c r="BT14" s="22">
        <f t="shared" si="20"/>
        <v>0</v>
      </c>
      <c r="BU14" s="22">
        <f t="shared" si="48"/>
        <v>0</v>
      </c>
      <c r="BV14" s="22">
        <f t="shared" si="49"/>
        <v>0</v>
      </c>
      <c r="BW14" s="22">
        <f t="shared" si="50"/>
        <v>0</v>
      </c>
      <c r="BX14" s="38">
        <f t="shared" si="51"/>
        <v>0</v>
      </c>
      <c r="BY14" s="18">
        <f t="shared" si="21"/>
        <v>15.773833125859181</v>
      </c>
      <c r="BZ14" s="71">
        <f t="shared" si="22"/>
        <v>0</v>
      </c>
    </row>
    <row r="15" spans="2:78" ht="19.899999999999999" customHeight="1">
      <c r="B15" s="2"/>
      <c r="C15" s="2"/>
      <c r="D15" s="2"/>
      <c r="E15" s="42">
        <v>46</v>
      </c>
      <c r="F15" s="23">
        <f t="shared" si="23"/>
        <v>0.91460000000000008</v>
      </c>
      <c r="G15" s="23">
        <f t="shared" si="0"/>
        <v>7.2877811092333911</v>
      </c>
      <c r="H15" s="30">
        <f t="shared" si="1"/>
        <v>81798.732394366205</v>
      </c>
      <c r="I15" s="54">
        <v>1.3676999999999999</v>
      </c>
      <c r="J15" s="49">
        <v>2.7E-2</v>
      </c>
      <c r="K15" s="58">
        <v>1.4359999999999999</v>
      </c>
      <c r="L15" s="22">
        <f t="shared" si="2"/>
        <v>1.0172327263472318</v>
      </c>
      <c r="M15" s="22">
        <f t="shared" si="24"/>
        <v>2.0545736102781862</v>
      </c>
      <c r="N15" s="22">
        <f t="shared" si="25"/>
        <v>0</v>
      </c>
      <c r="O15" s="22">
        <f t="shared" si="26"/>
        <v>2.0545736102781862</v>
      </c>
      <c r="P15" s="38">
        <f t="shared" si="27"/>
        <v>0</v>
      </c>
      <c r="Q15" s="18">
        <f t="shared" si="3"/>
        <v>67.381322177772802</v>
      </c>
      <c r="R15" s="71">
        <f t="shared" si="4"/>
        <v>0</v>
      </c>
      <c r="S15" s="54">
        <v>1.1588000000000001</v>
      </c>
      <c r="T15" s="49">
        <v>2.5999999999999999E-2</v>
      </c>
      <c r="U15" s="58">
        <v>1.415</v>
      </c>
      <c r="V15" s="22">
        <f t="shared" si="5"/>
        <v>1.0023567602934076</v>
      </c>
      <c r="W15" s="22">
        <f t="shared" si="28"/>
        <v>1.4320592429493426</v>
      </c>
      <c r="X15" s="22">
        <f t="shared" si="29"/>
        <v>2.8641184858986852</v>
      </c>
      <c r="Y15" s="22">
        <f t="shared" si="30"/>
        <v>4.2961777288480274</v>
      </c>
      <c r="Z15" s="38">
        <f t="shared" si="31"/>
        <v>3.9213206592713289E-2</v>
      </c>
      <c r="AA15" s="18">
        <f t="shared" si="6"/>
        <v>59.844802285425672</v>
      </c>
      <c r="AB15" s="71">
        <f t="shared" si="7"/>
        <v>4.7859101818708817E-2</v>
      </c>
      <c r="AC15" s="54">
        <v>0.9274</v>
      </c>
      <c r="AD15" s="49">
        <v>2.4E-2</v>
      </c>
      <c r="AE15" s="58">
        <v>1.3839999999999999</v>
      </c>
      <c r="AF15" s="22">
        <f t="shared" si="8"/>
        <v>0.98039700088061899</v>
      </c>
      <c r="AG15" s="22">
        <f t="shared" si="32"/>
        <v>0.87748054290311739</v>
      </c>
      <c r="AH15" s="22">
        <f t="shared" si="33"/>
        <v>3.5099221716124696</v>
      </c>
      <c r="AI15" s="22">
        <f t="shared" si="34"/>
        <v>4.3874027145155869</v>
      </c>
      <c r="AJ15" s="38">
        <f t="shared" si="35"/>
        <v>6.9256341717303091E-2</v>
      </c>
      <c r="AK15" s="18">
        <f t="shared" si="9"/>
        <v>51.49654616723933</v>
      </c>
      <c r="AL15" s="71">
        <f t="shared" si="10"/>
        <v>6.8158399598561514E-2</v>
      </c>
      <c r="AM15" s="52">
        <v>0.73089999999999999</v>
      </c>
      <c r="AN15" s="47">
        <v>3.2000000000000001E-2</v>
      </c>
      <c r="AO15" s="57">
        <v>1.3260000000000001</v>
      </c>
      <c r="AP15" s="22">
        <f t="shared" si="11"/>
        <v>0.93931099939862783</v>
      </c>
      <c r="AQ15" s="22">
        <f t="shared" si="36"/>
        <v>0.50030414823693981</v>
      </c>
      <c r="AR15" s="22">
        <f t="shared" si="37"/>
        <v>3.0018248894216386</v>
      </c>
      <c r="AS15" s="22">
        <f t="shared" si="38"/>
        <v>3.5021290376585785</v>
      </c>
      <c r="AT15" s="38">
        <f t="shared" si="39"/>
        <v>0.12714650035222194</v>
      </c>
      <c r="AU15" s="18">
        <f t="shared" si="12"/>
        <v>44.40738312824358</v>
      </c>
      <c r="AV15" s="71">
        <f t="shared" si="13"/>
        <v>6.7597428129297837E-2</v>
      </c>
      <c r="AW15" s="52">
        <v>0.54369999999999996</v>
      </c>
      <c r="AX15" s="47">
        <v>4.5999999999999999E-2</v>
      </c>
      <c r="AY15" s="57">
        <v>1.2669999999999999</v>
      </c>
      <c r="AZ15" s="22">
        <f t="shared" si="14"/>
        <v>0.89751661858074006</v>
      </c>
      <c r="BA15" s="22">
        <f t="shared" si="40"/>
        <v>0.25275690434976195</v>
      </c>
      <c r="BB15" s="22">
        <f t="shared" si="41"/>
        <v>2.0220552347980956</v>
      </c>
      <c r="BC15" s="22">
        <f t="shared" si="42"/>
        <v>2.2748121391478575</v>
      </c>
      <c r="BD15" s="38">
        <f t="shared" si="43"/>
        <v>0.22249342553397539</v>
      </c>
      <c r="BE15" s="18">
        <f t="shared" si="15"/>
        <v>37.653737729261373</v>
      </c>
      <c r="BF15" s="71">
        <f t="shared" si="16"/>
        <v>5.3701315108133911E-2</v>
      </c>
      <c r="BG15" s="52">
        <v>0</v>
      </c>
      <c r="BH15" s="47">
        <v>0</v>
      </c>
      <c r="BI15" s="57">
        <v>0</v>
      </c>
      <c r="BJ15" s="22">
        <f t="shared" si="17"/>
        <v>0</v>
      </c>
      <c r="BK15" s="22">
        <f t="shared" si="44"/>
        <v>0</v>
      </c>
      <c r="BL15" s="22">
        <f t="shared" si="45"/>
        <v>0</v>
      </c>
      <c r="BM15" s="22">
        <f t="shared" si="46"/>
        <v>0</v>
      </c>
      <c r="BN15" s="38">
        <f t="shared" si="47"/>
        <v>0</v>
      </c>
      <c r="BO15" s="18">
        <f t="shared" si="18"/>
        <v>18.038582796426837</v>
      </c>
      <c r="BP15" s="71">
        <f t="shared" si="19"/>
        <v>0</v>
      </c>
      <c r="BQ15" s="52">
        <v>0</v>
      </c>
      <c r="BR15" s="47">
        <v>0</v>
      </c>
      <c r="BS15" s="57">
        <v>0</v>
      </c>
      <c r="BT15" s="22">
        <f t="shared" si="20"/>
        <v>0</v>
      </c>
      <c r="BU15" s="22">
        <f t="shared" si="48"/>
        <v>0</v>
      </c>
      <c r="BV15" s="22">
        <f t="shared" si="49"/>
        <v>0</v>
      </c>
      <c r="BW15" s="22">
        <f t="shared" si="50"/>
        <v>0</v>
      </c>
      <c r="BX15" s="38">
        <f t="shared" si="51"/>
        <v>0</v>
      </c>
      <c r="BY15" s="18">
        <f t="shared" si="21"/>
        <v>18.038582796426837</v>
      </c>
      <c r="BZ15" s="71">
        <f t="shared" si="22"/>
        <v>0</v>
      </c>
    </row>
    <row r="16" spans="2:78" ht="19.899999999999999" customHeight="1">
      <c r="B16" s="2"/>
      <c r="C16" s="2"/>
      <c r="D16" s="2"/>
      <c r="E16" s="42">
        <v>48</v>
      </c>
      <c r="F16" s="23">
        <f t="shared" si="23"/>
        <v>0.9546</v>
      </c>
      <c r="G16" s="23">
        <f t="shared" si="0"/>
        <v>7.606511969029297</v>
      </c>
      <c r="H16" s="30">
        <f t="shared" si="1"/>
        <v>85376.1971830986</v>
      </c>
      <c r="I16" s="54">
        <v>1.3917999999999999</v>
      </c>
      <c r="J16" s="49">
        <v>2.1000000000000001E-2</v>
      </c>
      <c r="K16" s="58">
        <v>1.4470000000000001</v>
      </c>
      <c r="L16" s="22">
        <f t="shared" si="2"/>
        <v>1.0250248990420923</v>
      </c>
      <c r="M16" s="22">
        <f t="shared" si="24"/>
        <v>2.1603387640278267</v>
      </c>
      <c r="N16" s="22">
        <f t="shared" si="25"/>
        <v>0</v>
      </c>
      <c r="O16" s="22">
        <f t="shared" si="26"/>
        <v>2.1603387640278267</v>
      </c>
      <c r="P16" s="38">
        <f t="shared" si="27"/>
        <v>0</v>
      </c>
      <c r="Q16" s="18">
        <f t="shared" si="3"/>
        <v>77.602967698290541</v>
      </c>
      <c r="R16" s="71">
        <f t="shared" si="4"/>
        <v>0</v>
      </c>
      <c r="S16" s="54">
        <v>1.1942999999999999</v>
      </c>
      <c r="T16" s="49">
        <v>1.9E-2</v>
      </c>
      <c r="U16" s="58">
        <v>1.4259999999999999</v>
      </c>
      <c r="V16" s="22">
        <f t="shared" si="5"/>
        <v>1.0101489329882678</v>
      </c>
      <c r="W16" s="22">
        <f t="shared" si="28"/>
        <v>1.5448881699329111</v>
      </c>
      <c r="X16" s="22">
        <f t="shared" si="29"/>
        <v>3.0897763398658222</v>
      </c>
      <c r="Y16" s="22">
        <f t="shared" si="30"/>
        <v>4.6346645097987338</v>
      </c>
      <c r="Z16" s="38">
        <f t="shared" si="31"/>
        <v>2.9103068515068539E-2</v>
      </c>
      <c r="AA16" s="18">
        <f t="shared" si="6"/>
        <v>69.501378671748412</v>
      </c>
      <c r="AB16" s="71">
        <f t="shared" si="7"/>
        <v>4.445633164283954E-2</v>
      </c>
      <c r="AC16" s="54">
        <v>1.0197000000000001</v>
      </c>
      <c r="AD16" s="49">
        <v>1.4999999999999999E-2</v>
      </c>
      <c r="AE16" s="58">
        <v>1.403</v>
      </c>
      <c r="AF16" s="22">
        <f t="shared" si="8"/>
        <v>0.99385620826265064</v>
      </c>
      <c r="AG16" s="22">
        <f t="shared" si="32"/>
        <v>1.0901626850653967</v>
      </c>
      <c r="AH16" s="22">
        <f t="shared" si="33"/>
        <v>4.3606507402615868</v>
      </c>
      <c r="AI16" s="22">
        <f t="shared" si="34"/>
        <v>5.4508134253269835</v>
      </c>
      <c r="AJ16" s="38">
        <f t="shared" si="35"/>
        <v>4.4481838248769112E-2</v>
      </c>
      <c r="AK16" s="18">
        <f t="shared" si="9"/>
        <v>62.339163765245871</v>
      </c>
      <c r="AL16" s="71">
        <f t="shared" si="10"/>
        <v>6.9950420841106198E-2</v>
      </c>
      <c r="AM16" s="54">
        <v>0.86350000000000005</v>
      </c>
      <c r="AN16" s="49">
        <v>1.4E-2</v>
      </c>
      <c r="AO16" s="58">
        <v>1.361</v>
      </c>
      <c r="AP16" s="22">
        <f t="shared" si="11"/>
        <v>0.96410427615500183</v>
      </c>
      <c r="AQ16" s="22">
        <f t="shared" si="36"/>
        <v>0.73565140055159273</v>
      </c>
      <c r="AR16" s="22">
        <f t="shared" si="37"/>
        <v>4.4139084033095557</v>
      </c>
      <c r="AS16" s="22">
        <f t="shared" si="38"/>
        <v>5.1495598038611483</v>
      </c>
      <c r="AT16" s="38">
        <f t="shared" si="39"/>
        <v>5.8601896429815933E-2</v>
      </c>
      <c r="AU16" s="18">
        <f t="shared" si="12"/>
        <v>55.931729811089518</v>
      </c>
      <c r="AV16" s="71">
        <f t="shared" si="13"/>
        <v>7.8916000242038195E-2</v>
      </c>
      <c r="AW16" s="54">
        <v>0.76670000000000005</v>
      </c>
      <c r="AX16" s="49">
        <v>1.2999999999999999E-2</v>
      </c>
      <c r="AY16" s="58">
        <v>1.3340000000000001</v>
      </c>
      <c r="AZ16" s="22">
        <f t="shared" si="14"/>
        <v>0.94497803408579906</v>
      </c>
      <c r="BA16" s="22">
        <f t="shared" si="40"/>
        <v>0.55717768886022301</v>
      </c>
      <c r="BB16" s="22">
        <f t="shared" si="41"/>
        <v>4.4574215108817841</v>
      </c>
      <c r="BC16" s="22">
        <f t="shared" si="42"/>
        <v>5.0145991997420074</v>
      </c>
      <c r="BD16" s="38">
        <f t="shared" si="43"/>
        <v>6.9704550758583561E-2</v>
      </c>
      <c r="BE16" s="18">
        <f t="shared" si="15"/>
        <v>51.96092567048558</v>
      </c>
      <c r="BF16" s="71">
        <f t="shared" si="16"/>
        <v>8.5784105139867672E-2</v>
      </c>
      <c r="BG16" s="52">
        <v>0</v>
      </c>
      <c r="BH16" s="47">
        <v>0</v>
      </c>
      <c r="BI16" s="57">
        <v>0</v>
      </c>
      <c r="BJ16" s="22">
        <f t="shared" si="17"/>
        <v>0</v>
      </c>
      <c r="BK16" s="22">
        <f t="shared" si="44"/>
        <v>0</v>
      </c>
      <c r="BL16" s="22">
        <f t="shared" si="45"/>
        <v>0</v>
      </c>
      <c r="BM16" s="22">
        <f t="shared" si="46"/>
        <v>0</v>
      </c>
      <c r="BN16" s="38">
        <f t="shared" si="47"/>
        <v>0</v>
      </c>
      <c r="BO16" s="18">
        <f t="shared" si="18"/>
        <v>20.510351965929416</v>
      </c>
      <c r="BP16" s="71">
        <f t="shared" si="19"/>
        <v>0</v>
      </c>
      <c r="BQ16" s="52">
        <v>0.60019999999999996</v>
      </c>
      <c r="BR16" s="47">
        <v>1.6E-2</v>
      </c>
      <c r="BS16" s="57">
        <v>1.274</v>
      </c>
      <c r="BT16" s="22">
        <f t="shared" si="20"/>
        <v>0.90247527393201488</v>
      </c>
      <c r="BU16" s="22">
        <f t="shared" si="48"/>
        <v>0.31143109308943523</v>
      </c>
      <c r="BV16" s="22">
        <f t="shared" si="49"/>
        <v>3.7371731170732225</v>
      </c>
      <c r="BW16" s="22">
        <f t="shared" si="50"/>
        <v>4.048604210162658</v>
      </c>
      <c r="BX16" s="38">
        <f t="shared" si="51"/>
        <v>0.1173697606096443</v>
      </c>
      <c r="BY16" s="18">
        <f t="shared" si="21"/>
        <v>45.130978465831085</v>
      </c>
      <c r="BZ16" s="71">
        <f t="shared" si="22"/>
        <v>8.2807269953224197E-2</v>
      </c>
    </row>
    <row r="17" spans="2:78" ht="19.899999999999999" customHeight="1">
      <c r="B17" s="2"/>
      <c r="C17" s="2"/>
      <c r="D17" s="2"/>
      <c r="E17" s="42">
        <v>50</v>
      </c>
      <c r="F17" s="23">
        <f t="shared" si="23"/>
        <v>0.99460000000000004</v>
      </c>
      <c r="G17" s="23">
        <f t="shared" si="0"/>
        <v>7.9252428288252039</v>
      </c>
      <c r="H17" s="30">
        <f t="shared" si="1"/>
        <v>88953.661971830996</v>
      </c>
      <c r="I17" s="98">
        <v>1.3694</v>
      </c>
      <c r="J17" s="99">
        <v>0.02</v>
      </c>
      <c r="K17" s="100">
        <v>1.448</v>
      </c>
      <c r="L17" s="22">
        <f t="shared" si="2"/>
        <v>1.0257332783779887</v>
      </c>
      <c r="M17" s="22">
        <f t="shared" si="24"/>
        <v>2.0942518256125258</v>
      </c>
      <c r="N17" s="22">
        <f t="shared" si="25"/>
        <v>0</v>
      </c>
      <c r="O17" s="22">
        <f t="shared" si="26"/>
        <v>2.0942518256125258</v>
      </c>
      <c r="P17" s="38">
        <f t="shared" si="27"/>
        <v>0</v>
      </c>
      <c r="Q17" s="18">
        <f t="shared" si="3"/>
        <v>86.733410064458496</v>
      </c>
      <c r="R17" s="71">
        <f t="shared" si="4"/>
        <v>0</v>
      </c>
      <c r="S17" s="54">
        <v>1.2003999999999999</v>
      </c>
      <c r="T17" s="49">
        <v>1.4999999999999999E-2</v>
      </c>
      <c r="U17" s="58">
        <v>1.4339999999999999</v>
      </c>
      <c r="V17" s="22">
        <f t="shared" si="5"/>
        <v>1.015815967675439</v>
      </c>
      <c r="W17" s="22">
        <f t="shared" si="28"/>
        <v>1.5782703874889865</v>
      </c>
      <c r="X17" s="22">
        <f t="shared" si="29"/>
        <v>3.156540774977973</v>
      </c>
      <c r="Y17" s="22">
        <f t="shared" si="30"/>
        <v>4.7348111624669595</v>
      </c>
      <c r="Z17" s="38">
        <f t="shared" si="31"/>
        <v>2.3234626282923374E-2</v>
      </c>
      <c r="AA17" s="18">
        <f t="shared" si="6"/>
        <v>78.892420281162515</v>
      </c>
      <c r="AB17" s="71">
        <f t="shared" si="7"/>
        <v>4.00106976529363E-2</v>
      </c>
      <c r="AC17" s="54">
        <v>1.0601</v>
      </c>
      <c r="AD17" s="49">
        <v>1.4999999999999999E-2</v>
      </c>
      <c r="AE17" s="58">
        <v>1.409</v>
      </c>
      <c r="AF17" s="22">
        <f t="shared" si="8"/>
        <v>0.99810648427802906</v>
      </c>
      <c r="AG17" s="22">
        <f t="shared" si="32"/>
        <v>1.1883566126187666</v>
      </c>
      <c r="AH17" s="22">
        <f t="shared" si="33"/>
        <v>4.7534264504750663</v>
      </c>
      <c r="AI17" s="22">
        <f t="shared" si="34"/>
        <v>5.9417830630938333</v>
      </c>
      <c r="AJ17" s="38">
        <f t="shared" si="35"/>
        <v>4.4863109404780506E-2</v>
      </c>
      <c r="AK17" s="18">
        <f t="shared" si="9"/>
        <v>72.383006869349359</v>
      </c>
      <c r="AL17" s="71">
        <f t="shared" si="10"/>
        <v>6.5670475102740017E-2</v>
      </c>
      <c r="AM17" s="54">
        <v>0.94589999999999996</v>
      </c>
      <c r="AN17" s="49">
        <v>1.4999999999999999E-2</v>
      </c>
      <c r="AO17" s="58">
        <v>1.377</v>
      </c>
      <c r="AP17" s="22">
        <f t="shared" si="11"/>
        <v>0.97543834552934416</v>
      </c>
      <c r="AQ17" s="22">
        <f t="shared" si="36"/>
        <v>0.90362755009620066</v>
      </c>
      <c r="AR17" s="22">
        <f t="shared" si="37"/>
        <v>5.4217653005772029</v>
      </c>
      <c r="AS17" s="22">
        <f t="shared" si="38"/>
        <v>6.3253928506734036</v>
      </c>
      <c r="AT17" s="38">
        <f t="shared" si="39"/>
        <v>6.4272696992952433E-2</v>
      </c>
      <c r="AU17" s="18">
        <f t="shared" si="12"/>
        <v>67.084539216968309</v>
      </c>
      <c r="AV17" s="71">
        <f t="shared" si="13"/>
        <v>8.0819893284827485E-2</v>
      </c>
      <c r="AW17" s="84">
        <v>0.86850000000000005</v>
      </c>
      <c r="AX17" s="85">
        <v>1.4999999999999999E-2</v>
      </c>
      <c r="AY17" s="86">
        <v>1.3560000000000001</v>
      </c>
      <c r="AZ17" s="22">
        <f t="shared" si="14"/>
        <v>0.96056237947551981</v>
      </c>
      <c r="BA17" s="22">
        <f t="shared" si="40"/>
        <v>0.738737519025503</v>
      </c>
      <c r="BB17" s="22">
        <f t="shared" si="41"/>
        <v>5.909900152204024</v>
      </c>
      <c r="BC17" s="22">
        <f t="shared" si="42"/>
        <v>6.648637671229527</v>
      </c>
      <c r="BD17" s="38">
        <f t="shared" si="43"/>
        <v>8.3103010943547523E-2</v>
      </c>
      <c r="BE17" s="18">
        <f t="shared" si="15"/>
        <v>63.493458688997258</v>
      </c>
      <c r="BF17" s="71">
        <f t="shared" si="16"/>
        <v>9.3078882049122749E-2</v>
      </c>
      <c r="BG17" s="54">
        <v>0.67610000000000003</v>
      </c>
      <c r="BH17" s="49">
        <v>1.4999999999999999E-2</v>
      </c>
      <c r="BI17" s="58">
        <v>1.304</v>
      </c>
      <c r="BJ17" s="22">
        <f t="shared" si="17"/>
        <v>0.92372665400890697</v>
      </c>
      <c r="BK17" s="22">
        <f t="shared" si="44"/>
        <v>0.41400747890949269</v>
      </c>
      <c r="BL17" s="22">
        <f t="shared" si="45"/>
        <v>4.1400747890949265</v>
      </c>
      <c r="BM17" s="22">
        <f t="shared" si="46"/>
        <v>4.5540822680044188</v>
      </c>
      <c r="BN17" s="38">
        <f t="shared" si="47"/>
        <v>9.6064422418840514E-2</v>
      </c>
      <c r="BO17" s="18">
        <f t="shared" si="18"/>
        <v>54.566793397244908</v>
      </c>
      <c r="BP17" s="71">
        <f t="shared" si="19"/>
        <v>7.5871689196674696E-2</v>
      </c>
      <c r="BQ17" s="54">
        <v>0.62319999999999998</v>
      </c>
      <c r="BR17" s="49">
        <v>1.4999999999999999E-2</v>
      </c>
      <c r="BS17" s="58">
        <v>1.3009999999999999</v>
      </c>
      <c r="BT17" s="22">
        <f t="shared" si="20"/>
        <v>0.92160151600121765</v>
      </c>
      <c r="BU17" s="22">
        <f t="shared" si="48"/>
        <v>0.35013910263706327</v>
      </c>
      <c r="BV17" s="22">
        <f t="shared" si="49"/>
        <v>4.2016692316447593</v>
      </c>
      <c r="BW17" s="22">
        <f t="shared" si="50"/>
        <v>4.551808334281823</v>
      </c>
      <c r="BX17" s="38">
        <f t="shared" si="51"/>
        <v>0.11474749998862763</v>
      </c>
      <c r="BY17" s="18">
        <f t="shared" si="21"/>
        <v>52.112424405905529</v>
      </c>
      <c r="BZ17" s="71">
        <f t="shared" si="22"/>
        <v>8.0627015141683064E-2</v>
      </c>
    </row>
    <row r="18" spans="2:78" ht="19.899999999999999" customHeight="1">
      <c r="B18" s="16"/>
      <c r="C18" s="2"/>
      <c r="D18" s="2"/>
      <c r="E18" s="42">
        <v>52</v>
      </c>
      <c r="F18" s="23">
        <f t="shared" si="23"/>
        <v>1.0346</v>
      </c>
      <c r="G18" s="23">
        <f t="shared" si="0"/>
        <v>8.2439736886211072</v>
      </c>
      <c r="H18" s="30">
        <f t="shared" si="1"/>
        <v>92531.126760563377</v>
      </c>
      <c r="I18" s="54">
        <v>0.6804</v>
      </c>
      <c r="J18" s="49">
        <v>1.6E-2</v>
      </c>
      <c r="K18" s="58">
        <v>1.341</v>
      </c>
      <c r="L18" s="22">
        <f t="shared" si="2"/>
        <v>0.94993668943707377</v>
      </c>
      <c r="M18" s="22">
        <f t="shared" si="24"/>
        <v>0.44342206232335313</v>
      </c>
      <c r="N18" s="22">
        <f t="shared" si="25"/>
        <v>0</v>
      </c>
      <c r="O18" s="22">
        <f t="shared" si="26"/>
        <v>0.44342206232335313</v>
      </c>
      <c r="P18" s="38">
        <f t="shared" si="27"/>
        <v>0</v>
      </c>
      <c r="Q18" s="18">
        <f t="shared" si="3"/>
        <v>61.64323777677685</v>
      </c>
      <c r="R18" s="71">
        <f t="shared" si="4"/>
        <v>0</v>
      </c>
      <c r="S18" s="54">
        <v>1.1652</v>
      </c>
      <c r="T18" s="49">
        <v>1.7999999999999999E-2</v>
      </c>
      <c r="U18" s="58">
        <v>1.4239999999999999</v>
      </c>
      <c r="V18" s="22">
        <f t="shared" si="5"/>
        <v>1.008732174316475</v>
      </c>
      <c r="W18" s="22">
        <f t="shared" si="28"/>
        <v>1.4663986847620338</v>
      </c>
      <c r="X18" s="22">
        <f t="shared" si="29"/>
        <v>2.9327973695240677</v>
      </c>
      <c r="Y18" s="22">
        <f t="shared" si="30"/>
        <v>4.3991960542861017</v>
      </c>
      <c r="Z18" s="38">
        <f t="shared" si="31"/>
        <v>2.749404337312094E-2</v>
      </c>
      <c r="AA18" s="18">
        <f t="shared" si="6"/>
        <v>86.960623132742128</v>
      </c>
      <c r="AB18" s="71">
        <f t="shared" si="7"/>
        <v>3.3725579047970508E-2</v>
      </c>
      <c r="AC18" s="54">
        <v>1.0427999999999999</v>
      </c>
      <c r="AD18" s="49">
        <v>1.7000000000000001E-2</v>
      </c>
      <c r="AE18" s="58">
        <v>1.4119999999999999</v>
      </c>
      <c r="AF18" s="22">
        <f t="shared" si="8"/>
        <v>1.0002316222857182</v>
      </c>
      <c r="AG18" s="22">
        <f t="shared" si="32"/>
        <v>1.1547888192005518</v>
      </c>
      <c r="AH18" s="22">
        <f t="shared" si="33"/>
        <v>4.6191552768022071</v>
      </c>
      <c r="AI18" s="22">
        <f t="shared" si="34"/>
        <v>5.7739440960027588</v>
      </c>
      <c r="AJ18" s="38">
        <f t="shared" si="35"/>
        <v>5.1061602475119636E-2</v>
      </c>
      <c r="AK18" s="18">
        <f t="shared" si="9"/>
        <v>80.568609998315239</v>
      </c>
      <c r="AL18" s="71">
        <f t="shared" si="10"/>
        <v>5.7331946981570091E-2</v>
      </c>
      <c r="AM18" s="54">
        <v>0.92179999999999995</v>
      </c>
      <c r="AN18" s="49">
        <v>1.2999999999999999E-2</v>
      </c>
      <c r="AO18" s="58">
        <v>1.3939999999999999</v>
      </c>
      <c r="AP18" s="22">
        <f t="shared" si="11"/>
        <v>0.98748079423958302</v>
      </c>
      <c r="AQ18" s="22">
        <f t="shared" si="36"/>
        <v>0.8794883418919287</v>
      </c>
      <c r="AR18" s="22">
        <f t="shared" si="37"/>
        <v>5.276930051351572</v>
      </c>
      <c r="AS18" s="22">
        <f t="shared" si="38"/>
        <v>6.1564183932435004</v>
      </c>
      <c r="AT18" s="38">
        <f t="shared" si="39"/>
        <v>5.7086876894253485E-2</v>
      </c>
      <c r="AU18" s="18">
        <f t="shared" si="12"/>
        <v>74.249708125229844</v>
      </c>
      <c r="AV18" s="71">
        <f t="shared" si="13"/>
        <v>7.1070044375817362E-2</v>
      </c>
      <c r="AW18" s="54">
        <v>0.82630000000000003</v>
      </c>
      <c r="AX18" s="49">
        <v>1.7000000000000001E-2</v>
      </c>
      <c r="AY18" s="58">
        <v>1.379</v>
      </c>
      <c r="AZ18" s="22">
        <f t="shared" si="14"/>
        <v>0.97685510420113697</v>
      </c>
      <c r="BA18" s="22">
        <f t="shared" si="40"/>
        <v>0.69156844625280867</v>
      </c>
      <c r="BB18" s="22">
        <f t="shared" si="41"/>
        <v>5.5325475700224693</v>
      </c>
      <c r="BC18" s="22">
        <f t="shared" si="42"/>
        <v>6.2241160162752784</v>
      </c>
      <c r="BD18" s="38">
        <f t="shared" si="43"/>
        <v>9.7405521262899336E-2</v>
      </c>
      <c r="BE18" s="18">
        <f t="shared" si="15"/>
        <v>69.26247565515007</v>
      </c>
      <c r="BF18" s="71">
        <f t="shared" si="16"/>
        <v>7.9877993353405244E-2</v>
      </c>
      <c r="BG18" s="54">
        <v>0.74790000000000001</v>
      </c>
      <c r="BH18" s="49">
        <v>1.7000000000000001E-2</v>
      </c>
      <c r="BI18" s="58">
        <v>1.359</v>
      </c>
      <c r="BJ18" s="22">
        <f t="shared" si="17"/>
        <v>0.96268751748320902</v>
      </c>
      <c r="BK18" s="22">
        <f t="shared" si="44"/>
        <v>0.55024627580252927</v>
      </c>
      <c r="BL18" s="22">
        <f t="shared" si="45"/>
        <v>5.5024627580252927</v>
      </c>
      <c r="BM18" s="22">
        <f t="shared" si="46"/>
        <v>6.0527090338278224</v>
      </c>
      <c r="BN18" s="38">
        <f t="shared" si="47"/>
        <v>0.11825076770243755</v>
      </c>
      <c r="BO18" s="18">
        <f t="shared" si="18"/>
        <v>65.168245020026959</v>
      </c>
      <c r="BP18" s="71">
        <f t="shared" si="19"/>
        <v>8.443472363471384E-2</v>
      </c>
      <c r="BQ18" s="54">
        <v>0.68959999999999999</v>
      </c>
      <c r="BR18" s="49">
        <v>1.0999999999999999E-2</v>
      </c>
      <c r="BS18" s="58">
        <v>1.329</v>
      </c>
      <c r="BT18" s="22">
        <f t="shared" si="20"/>
        <v>0.94143613740631693</v>
      </c>
      <c r="BU18" s="22">
        <f t="shared" si="48"/>
        <v>0.44737900515770346</v>
      </c>
      <c r="BV18" s="22">
        <f t="shared" si="49"/>
        <v>5.368548061892441</v>
      </c>
      <c r="BW18" s="22">
        <f t="shared" si="50"/>
        <v>5.8159270670501444</v>
      </c>
      <c r="BX18" s="38">
        <f t="shared" si="51"/>
        <v>8.7809201357419736E-2</v>
      </c>
      <c r="BY18" s="18">
        <f t="shared" si="21"/>
        <v>62.123683208449457</v>
      </c>
      <c r="BZ18" s="71">
        <f t="shared" si="22"/>
        <v>8.6417092236447821E-2</v>
      </c>
    </row>
    <row r="19" spans="2:78" ht="19.899999999999999" customHeight="1">
      <c r="B19" s="16"/>
      <c r="C19" s="2"/>
      <c r="D19" s="17"/>
      <c r="E19" s="42">
        <v>54</v>
      </c>
      <c r="F19" s="23">
        <f t="shared" si="23"/>
        <v>1.0746</v>
      </c>
      <c r="G19" s="23">
        <f t="shared" si="0"/>
        <v>8.562704548417015</v>
      </c>
      <c r="H19" s="30">
        <f t="shared" si="1"/>
        <v>96108.591549295772</v>
      </c>
      <c r="I19" s="54">
        <v>1.3149999999999999</v>
      </c>
      <c r="J19" s="49">
        <v>0.02</v>
      </c>
      <c r="K19" s="58">
        <v>1.446</v>
      </c>
      <c r="L19" s="22">
        <f t="shared" si="2"/>
        <v>1.0243165197061959</v>
      </c>
      <c r="M19" s="22">
        <f t="shared" si="24"/>
        <v>1.9258356571900221</v>
      </c>
      <c r="N19" s="22">
        <f t="shared" si="25"/>
        <v>0</v>
      </c>
      <c r="O19" s="22">
        <f t="shared" si="26"/>
        <v>1.9258356571900221</v>
      </c>
      <c r="P19" s="38">
        <f t="shared" si="27"/>
        <v>0</v>
      </c>
      <c r="Q19" s="18">
        <f t="shared" si="3"/>
        <v>106.20768844392718</v>
      </c>
      <c r="R19" s="71">
        <f t="shared" si="4"/>
        <v>0</v>
      </c>
      <c r="S19" s="54">
        <v>1.2639</v>
      </c>
      <c r="T19" s="49">
        <v>1.7999999999999999E-2</v>
      </c>
      <c r="U19" s="58">
        <v>1.4319999999999999</v>
      </c>
      <c r="V19" s="22">
        <f t="shared" si="5"/>
        <v>1.0143992090036462</v>
      </c>
      <c r="W19" s="22">
        <f t="shared" si="28"/>
        <v>1.7447877183164304</v>
      </c>
      <c r="X19" s="22">
        <f t="shared" si="29"/>
        <v>3.4895754366328608</v>
      </c>
      <c r="Y19" s="22">
        <f t="shared" si="30"/>
        <v>5.2343631549492908</v>
      </c>
      <c r="Z19" s="38">
        <f t="shared" si="31"/>
        <v>2.7803832966739304E-2</v>
      </c>
      <c r="AA19" s="18">
        <f t="shared" si="6"/>
        <v>103.21748851032682</v>
      </c>
      <c r="AB19" s="71">
        <f t="shared" si="7"/>
        <v>3.3807986291816548E-2</v>
      </c>
      <c r="AC19" s="54">
        <v>1.1667000000000001</v>
      </c>
      <c r="AD19" s="49">
        <v>1.0999999999999999E-2</v>
      </c>
      <c r="AE19" s="58">
        <v>1.4179999999999999</v>
      </c>
      <c r="AF19" s="22">
        <f t="shared" si="8"/>
        <v>1.0044818983010966</v>
      </c>
      <c r="AG19" s="22">
        <f t="shared" si="32"/>
        <v>1.4578135727498907</v>
      </c>
      <c r="AH19" s="22">
        <f t="shared" si="33"/>
        <v>5.8312542909995626</v>
      </c>
      <c r="AI19" s="22">
        <f t="shared" si="34"/>
        <v>7.2890678637494535</v>
      </c>
      <c r="AJ19" s="38">
        <f t="shared" si="35"/>
        <v>3.3321249023622566E-2</v>
      </c>
      <c r="AK19" s="18">
        <f t="shared" si="9"/>
        <v>97.529671806883442</v>
      </c>
      <c r="AL19" s="71">
        <f t="shared" si="10"/>
        <v>5.9789540792733444E-2</v>
      </c>
      <c r="AM19" s="54">
        <v>1.0598000000000001</v>
      </c>
      <c r="AN19" s="49">
        <v>1.7000000000000001E-2</v>
      </c>
      <c r="AO19" s="58">
        <v>1.401</v>
      </c>
      <c r="AP19" s="22">
        <f t="shared" si="11"/>
        <v>0.99243944959085784</v>
      </c>
      <c r="AQ19" s="22">
        <f t="shared" si="36"/>
        <v>1.1742355725235605</v>
      </c>
      <c r="AR19" s="22">
        <f t="shared" si="37"/>
        <v>7.045413435141362</v>
      </c>
      <c r="AS19" s="22">
        <f t="shared" si="38"/>
        <v>8.2196490076649233</v>
      </c>
      <c r="AT19" s="38">
        <f t="shared" si="39"/>
        <v>7.5403686029726469E-2</v>
      </c>
      <c r="AU19" s="18">
        <f t="shared" si="12"/>
        <v>91.274243765750782</v>
      </c>
      <c r="AV19" s="71">
        <f t="shared" si="13"/>
        <v>7.718950214720971E-2</v>
      </c>
      <c r="AW19" s="54">
        <v>0.95530000000000004</v>
      </c>
      <c r="AX19" s="49">
        <v>1.4999999999999999E-2</v>
      </c>
      <c r="AY19" s="58">
        <v>1.3859999999999999</v>
      </c>
      <c r="AZ19" s="22">
        <f t="shared" si="14"/>
        <v>0.98181375955241179</v>
      </c>
      <c r="BA19" s="22">
        <f t="shared" si="40"/>
        <v>0.93376404659939261</v>
      </c>
      <c r="BB19" s="22">
        <f t="shared" si="41"/>
        <v>7.4701123727951408</v>
      </c>
      <c r="BC19" s="22">
        <f t="shared" si="42"/>
        <v>8.4038764193945337</v>
      </c>
      <c r="BD19" s="38">
        <f t="shared" si="43"/>
        <v>8.6820811476204851E-2</v>
      </c>
      <c r="BE19" s="18">
        <f t="shared" si="15"/>
        <v>85.159255643221613</v>
      </c>
      <c r="BF19" s="71">
        <f t="shared" si="16"/>
        <v>8.7719324416027075E-2</v>
      </c>
      <c r="BG19" s="54">
        <v>0.85919999999999996</v>
      </c>
      <c r="BH19" s="49">
        <v>1.2999999999999999E-2</v>
      </c>
      <c r="BI19" s="58">
        <v>1.3740000000000001</v>
      </c>
      <c r="BJ19" s="22">
        <f t="shared" si="17"/>
        <v>0.97331320752165507</v>
      </c>
      <c r="BK19" s="22">
        <f t="shared" si="44"/>
        <v>0.74232337127124892</v>
      </c>
      <c r="BL19" s="22">
        <f t="shared" si="45"/>
        <v>7.4232337127124888</v>
      </c>
      <c r="BM19" s="22">
        <f t="shared" si="46"/>
        <v>8.165557083983737</v>
      </c>
      <c r="BN19" s="38">
        <f t="shared" si="47"/>
        <v>9.2434256401534798E-2</v>
      </c>
      <c r="BO19" s="18">
        <f t="shared" si="18"/>
        <v>79.535807235804867</v>
      </c>
      <c r="BP19" s="71">
        <f t="shared" si="19"/>
        <v>9.3331971733239039E-2</v>
      </c>
      <c r="BQ19" s="54">
        <v>0.78110000000000002</v>
      </c>
      <c r="BR19" s="49">
        <v>1.2999999999999999E-2</v>
      </c>
      <c r="BS19" s="58">
        <v>1.357</v>
      </c>
      <c r="BT19" s="22">
        <f t="shared" si="20"/>
        <v>0.96127075881141621</v>
      </c>
      <c r="BU19" s="22">
        <f t="shared" si="48"/>
        <v>0.59841724837246091</v>
      </c>
      <c r="BV19" s="22">
        <f t="shared" si="49"/>
        <v>7.1810069804695305</v>
      </c>
      <c r="BW19" s="22">
        <f t="shared" si="50"/>
        <v>7.7794242288419913</v>
      </c>
      <c r="BX19" s="38">
        <f t="shared" si="51"/>
        <v>0.10819331503743877</v>
      </c>
      <c r="BY19" s="18">
        <f t="shared" si="21"/>
        <v>74.96565821791468</v>
      </c>
      <c r="BZ19" s="71">
        <f t="shared" si="22"/>
        <v>9.5790621348182489E-2</v>
      </c>
    </row>
    <row r="20" spans="2:78" ht="19.899999999999999" customHeight="1">
      <c r="B20" s="16"/>
      <c r="C20" s="2"/>
      <c r="D20" s="17"/>
      <c r="E20" s="42">
        <v>56</v>
      </c>
      <c r="F20" s="23">
        <f t="shared" si="23"/>
        <v>1.1146</v>
      </c>
      <c r="G20" s="23">
        <f t="shared" si="0"/>
        <v>8.881435408212921</v>
      </c>
      <c r="H20" s="30">
        <f t="shared" si="1"/>
        <v>99686.056338028182</v>
      </c>
      <c r="I20" s="54">
        <v>1.3694</v>
      </c>
      <c r="J20" s="49">
        <v>2.1000000000000001E-2</v>
      </c>
      <c r="K20" s="58">
        <v>1.454</v>
      </c>
      <c r="L20" s="22">
        <f t="shared" si="2"/>
        <v>1.0299835543933671</v>
      </c>
      <c r="M20" s="22">
        <f t="shared" si="24"/>
        <v>2.1116434616219792</v>
      </c>
      <c r="N20" s="22">
        <f t="shared" si="25"/>
        <v>0</v>
      </c>
      <c r="O20" s="22">
        <f t="shared" si="26"/>
        <v>2.1116434616219792</v>
      </c>
      <c r="P20" s="38">
        <f t="shared" si="27"/>
        <v>0</v>
      </c>
      <c r="Q20" s="18">
        <f t="shared" si="3"/>
        <v>122.06697245388963</v>
      </c>
      <c r="R20" s="71">
        <f t="shared" si="4"/>
        <v>0</v>
      </c>
      <c r="S20" s="54">
        <v>1.325</v>
      </c>
      <c r="T20" s="49">
        <v>2.7E-2</v>
      </c>
      <c r="U20" s="58">
        <v>1.446</v>
      </c>
      <c r="V20" s="22">
        <f t="shared" si="5"/>
        <v>1.0243165197061959</v>
      </c>
      <c r="W20" s="22">
        <f t="shared" si="28"/>
        <v>1.9552373032163153</v>
      </c>
      <c r="X20" s="22">
        <f t="shared" si="29"/>
        <v>3.9104746064326306</v>
      </c>
      <c r="Y20" s="22">
        <f t="shared" si="30"/>
        <v>5.8657119096489456</v>
      </c>
      <c r="Z20" s="38">
        <f t="shared" si="31"/>
        <v>4.2525211261169288E-2</v>
      </c>
      <c r="AA20" s="18">
        <f t="shared" si="6"/>
        <v>119.16776758764766</v>
      </c>
      <c r="AB20" s="71">
        <f t="shared" si="7"/>
        <v>3.2814868362424296E-2</v>
      </c>
      <c r="AC20" s="54">
        <v>1.2179</v>
      </c>
      <c r="AD20" s="49">
        <v>1.7999999999999999E-2</v>
      </c>
      <c r="AE20" s="58">
        <v>1.4279999999999999</v>
      </c>
      <c r="AF20" s="22">
        <f t="shared" si="8"/>
        <v>1.0115656916600606</v>
      </c>
      <c r="AG20" s="22">
        <f t="shared" si="32"/>
        <v>1.611056634577074</v>
      </c>
      <c r="AH20" s="22">
        <f t="shared" si="33"/>
        <v>6.4442265383082962</v>
      </c>
      <c r="AI20" s="22">
        <f t="shared" si="34"/>
        <v>8.0552831728853711</v>
      </c>
      <c r="AJ20" s="38">
        <f t="shared" si="35"/>
        <v>5.5297442460877581E-2</v>
      </c>
      <c r="AK20" s="18">
        <f t="shared" si="9"/>
        <v>112.17441530894243</v>
      </c>
      <c r="AL20" s="71">
        <f t="shared" si="10"/>
        <v>5.7448273927348643E-2</v>
      </c>
      <c r="AM20" s="54">
        <v>1.1136999999999999</v>
      </c>
      <c r="AN20" s="49">
        <v>1.4999999999999999E-2</v>
      </c>
      <c r="AO20" s="58">
        <v>1.409</v>
      </c>
      <c r="AP20" s="22">
        <f t="shared" si="11"/>
        <v>0.99810648427802906</v>
      </c>
      <c r="AQ20" s="22">
        <f t="shared" si="36"/>
        <v>1.3115642110157366</v>
      </c>
      <c r="AR20" s="22">
        <f t="shared" si="37"/>
        <v>7.8693852660944188</v>
      </c>
      <c r="AS20" s="22">
        <f t="shared" si="38"/>
        <v>9.1809494771101559</v>
      </c>
      <c r="AT20" s="38">
        <f t="shared" si="39"/>
        <v>6.7294664107170762E-2</v>
      </c>
      <c r="AU20" s="18">
        <f t="shared" si="12"/>
        <v>105.37042551023947</v>
      </c>
      <c r="AV20" s="71">
        <f t="shared" si="13"/>
        <v>7.4683054832398899E-2</v>
      </c>
      <c r="AW20" s="54">
        <v>1.0109999999999999</v>
      </c>
      <c r="AX20" s="49">
        <v>1.7999999999999999E-2</v>
      </c>
      <c r="AY20" s="58">
        <v>1.397</v>
      </c>
      <c r="AZ20" s="22">
        <f t="shared" si="14"/>
        <v>0.98960593224727222</v>
      </c>
      <c r="BA20" s="22">
        <f t="shared" si="40"/>
        <v>1.0624934350992055</v>
      </c>
      <c r="BB20" s="22">
        <f t="shared" si="41"/>
        <v>8.4999474807936437</v>
      </c>
      <c r="BC20" s="22">
        <f t="shared" si="42"/>
        <v>9.5624409158928501</v>
      </c>
      <c r="BD20" s="38">
        <f t="shared" si="43"/>
        <v>0.10584526593346247</v>
      </c>
      <c r="BE20" s="18">
        <f t="shared" si="15"/>
        <v>98.664381821882515</v>
      </c>
      <c r="BF20" s="71">
        <f t="shared" si="16"/>
        <v>8.6150111355671244E-2</v>
      </c>
      <c r="BG20" s="54">
        <v>0.90510000000000002</v>
      </c>
      <c r="BH20" s="49">
        <v>1.2999999999999999E-2</v>
      </c>
      <c r="BI20" s="58">
        <v>1.387</v>
      </c>
      <c r="BJ20" s="22">
        <f t="shared" si="17"/>
        <v>0.98252213888830819</v>
      </c>
      <c r="BK20" s="22">
        <f t="shared" si="44"/>
        <v>0.83941588570372239</v>
      </c>
      <c r="BL20" s="22">
        <f t="shared" si="45"/>
        <v>8.3941588570372243</v>
      </c>
      <c r="BM20" s="22">
        <f t="shared" si="46"/>
        <v>9.2335747427409469</v>
      </c>
      <c r="BN20" s="38">
        <f t="shared" si="47"/>
        <v>9.4191650830522861E-2</v>
      </c>
      <c r="BO20" s="18">
        <f t="shared" si="18"/>
        <v>91.749386431454099</v>
      </c>
      <c r="BP20" s="71">
        <f t="shared" si="19"/>
        <v>9.149008166183753E-2</v>
      </c>
      <c r="BQ20" s="54">
        <v>0.82669999999999999</v>
      </c>
      <c r="BR20" s="49">
        <v>1.2E-2</v>
      </c>
      <c r="BS20" s="58">
        <v>1.377</v>
      </c>
      <c r="BT20" s="22">
        <f t="shared" si="20"/>
        <v>0.97543834552934416</v>
      </c>
      <c r="BU20" s="22">
        <f t="shared" si="48"/>
        <v>0.69023167870186675</v>
      </c>
      <c r="BV20" s="22">
        <f t="shared" si="49"/>
        <v>8.2827801444224001</v>
      </c>
      <c r="BW20" s="22">
        <f t="shared" si="50"/>
        <v>8.973011823124267</v>
      </c>
      <c r="BX20" s="38">
        <f t="shared" si="51"/>
        <v>0.10283631518872388</v>
      </c>
      <c r="BY20" s="18">
        <f t="shared" si="21"/>
        <v>86.630069730702559</v>
      </c>
      <c r="BZ20" s="71">
        <f t="shared" si="22"/>
        <v>9.5610913972136627E-2</v>
      </c>
    </row>
    <row r="21" spans="2:78" ht="19.899999999999999" customHeight="1">
      <c r="B21" s="2"/>
      <c r="C21" s="2"/>
      <c r="D21" s="17"/>
      <c r="E21" s="42">
        <v>58</v>
      </c>
      <c r="F21" s="23">
        <f t="shared" si="23"/>
        <v>1.1545999999999998</v>
      </c>
      <c r="G21" s="24">
        <f t="shared" si="0"/>
        <v>9.2001662680088252</v>
      </c>
      <c r="H21" s="31">
        <f t="shared" si="1"/>
        <v>103263.52112676055</v>
      </c>
      <c r="I21" s="54">
        <v>1.4301999999999999</v>
      </c>
      <c r="J21" s="49">
        <v>0.02</v>
      </c>
      <c r="K21" s="58">
        <v>1.464</v>
      </c>
      <c r="L21" s="22">
        <f t="shared" si="2"/>
        <v>1.0370673477523311</v>
      </c>
      <c r="M21" s="22">
        <f t="shared" si="24"/>
        <v>2.3351072528952224</v>
      </c>
      <c r="N21" s="22">
        <f t="shared" si="25"/>
        <v>0</v>
      </c>
      <c r="O21" s="22">
        <f t="shared" si="26"/>
        <v>2.3351072528952224</v>
      </c>
      <c r="P21" s="38">
        <f t="shared" si="27"/>
        <v>0</v>
      </c>
      <c r="Q21" s="18">
        <f t="shared" si="3"/>
        <v>140.09924325311184</v>
      </c>
      <c r="R21" s="71">
        <f t="shared" si="4"/>
        <v>0</v>
      </c>
      <c r="S21" s="54">
        <v>1.3359000000000001</v>
      </c>
      <c r="T21" s="49">
        <v>0.02</v>
      </c>
      <c r="U21" s="58">
        <v>1.45</v>
      </c>
      <c r="V21" s="22">
        <f t="shared" si="5"/>
        <v>1.0271500370497815</v>
      </c>
      <c r="W21" s="22">
        <f t="shared" si="28"/>
        <v>1.9985500833650054</v>
      </c>
      <c r="X21" s="22">
        <f t="shared" si="29"/>
        <v>3.9971001667300108</v>
      </c>
      <c r="Y21" s="22">
        <f t="shared" si="30"/>
        <v>5.9956502500950162</v>
      </c>
      <c r="Z21" s="38">
        <f t="shared" si="31"/>
        <v>3.1674672258335555E-2</v>
      </c>
      <c r="AA21" s="18">
        <f t="shared" si="6"/>
        <v>133.25468898994308</v>
      </c>
      <c r="AB21" s="71">
        <f t="shared" si="7"/>
        <v>2.9995943835279804E-2</v>
      </c>
      <c r="AC21" s="54">
        <v>1.2484</v>
      </c>
      <c r="AD21" s="49">
        <v>1.7999999999999999E-2</v>
      </c>
      <c r="AE21" s="58">
        <v>1.4330000000000001</v>
      </c>
      <c r="AF21" s="22">
        <f t="shared" si="8"/>
        <v>1.0151075883395426</v>
      </c>
      <c r="AG21" s="22">
        <f t="shared" si="32"/>
        <v>1.704633553430916</v>
      </c>
      <c r="AH21" s="22">
        <f t="shared" si="33"/>
        <v>6.8185342137236642</v>
      </c>
      <c r="AI21" s="22">
        <f t="shared" si="34"/>
        <v>8.5231677671545807</v>
      </c>
      <c r="AJ21" s="38">
        <f t="shared" si="35"/>
        <v>5.5685357388810953E-2</v>
      </c>
      <c r="AK21" s="18">
        <f t="shared" si="9"/>
        <v>126.90369749442584</v>
      </c>
      <c r="AL21" s="71">
        <f t="shared" si="10"/>
        <v>5.3729988553116538E-2</v>
      </c>
      <c r="AM21" s="54">
        <v>1.1431</v>
      </c>
      <c r="AN21" s="49">
        <v>1.2999999999999999E-2</v>
      </c>
      <c r="AO21" s="58">
        <v>1.4159999999999999</v>
      </c>
      <c r="AP21" s="22">
        <f t="shared" si="11"/>
        <v>1.0030651396293038</v>
      </c>
      <c r="AQ21" s="22">
        <f t="shared" si="36"/>
        <v>1.395487941660625</v>
      </c>
      <c r="AR21" s="22">
        <f t="shared" si="37"/>
        <v>8.3729276499637493</v>
      </c>
      <c r="AS21" s="22">
        <f t="shared" si="38"/>
        <v>9.7684155916243736</v>
      </c>
      <c r="AT21" s="38">
        <f t="shared" si="39"/>
        <v>5.8902976806771958E-2</v>
      </c>
      <c r="AU21" s="18">
        <f t="shared" si="12"/>
        <v>119.26073287182059</v>
      </c>
      <c r="AV21" s="71">
        <f t="shared" si="13"/>
        <v>7.0206910928199889E-2</v>
      </c>
      <c r="AW21" s="54">
        <v>1.0448</v>
      </c>
      <c r="AX21" s="49">
        <v>1.9E-2</v>
      </c>
      <c r="AY21" s="58">
        <v>1.4059999999999999</v>
      </c>
      <c r="AZ21" s="22">
        <f t="shared" si="14"/>
        <v>0.99598134627033974</v>
      </c>
      <c r="BA21" s="22">
        <f t="shared" si="40"/>
        <v>1.1493918176877262</v>
      </c>
      <c r="BB21" s="22">
        <f t="shared" si="41"/>
        <v>9.19513454150181</v>
      </c>
      <c r="BC21" s="22">
        <f t="shared" si="42"/>
        <v>10.344526359189537</v>
      </c>
      <c r="BD21" s="38">
        <f t="shared" si="43"/>
        <v>0.1131697517965376</v>
      </c>
      <c r="BE21" s="18">
        <f t="shared" si="15"/>
        <v>112.1258475688567</v>
      </c>
      <c r="BF21" s="71">
        <f t="shared" si="16"/>
        <v>8.2007268982783474E-2</v>
      </c>
      <c r="BG21" s="54">
        <v>0.93469999999999998</v>
      </c>
      <c r="BH21" s="49">
        <v>1.2999999999999999E-2</v>
      </c>
      <c r="BI21" s="58">
        <v>1.3959999999999999</v>
      </c>
      <c r="BJ21" s="22">
        <f t="shared" si="17"/>
        <v>0.98889755291137582</v>
      </c>
      <c r="BK21" s="22">
        <f t="shared" si="44"/>
        <v>0.90687296214326873</v>
      </c>
      <c r="BL21" s="22">
        <f t="shared" si="45"/>
        <v>9.068729621432686</v>
      </c>
      <c r="BM21" s="22">
        <f t="shared" si="46"/>
        <v>9.9756025835759541</v>
      </c>
      <c r="BN21" s="38">
        <f t="shared" si="47"/>
        <v>9.5418002995648746E-2</v>
      </c>
      <c r="BO21" s="18">
        <f t="shared" si="18"/>
        <v>104.13448569849736</v>
      </c>
      <c r="BP21" s="71">
        <f t="shared" si="19"/>
        <v>8.7086708697919332E-2</v>
      </c>
      <c r="BQ21" s="54">
        <v>0.84860000000000002</v>
      </c>
      <c r="BR21" s="49">
        <v>1.2E-2</v>
      </c>
      <c r="BS21" s="58">
        <v>1.3819999999999999</v>
      </c>
      <c r="BT21" s="22">
        <f t="shared" si="20"/>
        <v>0.97898024220882618</v>
      </c>
      <c r="BU21" s="22">
        <f t="shared" si="48"/>
        <v>0.73257698891292522</v>
      </c>
      <c r="BV21" s="22">
        <f t="shared" si="49"/>
        <v>8.7909238669551026</v>
      </c>
      <c r="BW21" s="22">
        <f t="shared" si="50"/>
        <v>9.5235008558680274</v>
      </c>
      <c r="BX21" s="38">
        <f t="shared" si="51"/>
        <v>0.10358448525944608</v>
      </c>
      <c r="BY21" s="18">
        <f t="shared" si="21"/>
        <v>97.885110066908425</v>
      </c>
      <c r="BZ21" s="71">
        <f t="shared" si="22"/>
        <v>8.9808591530889131E-2</v>
      </c>
    </row>
    <row r="22" spans="2:78" ht="19.899999999999999" customHeight="1">
      <c r="B22" s="17"/>
      <c r="C22" s="17"/>
      <c r="D22" s="17"/>
      <c r="E22" s="42">
        <v>60</v>
      </c>
      <c r="F22" s="23">
        <f t="shared" si="23"/>
        <v>1.1945999999999999</v>
      </c>
      <c r="G22" s="24">
        <f t="shared" si="0"/>
        <v>9.5188971278047312</v>
      </c>
      <c r="H22" s="31">
        <f t="shared" si="1"/>
        <v>106840.98591549294</v>
      </c>
      <c r="I22" s="54">
        <v>1.4484999999999999</v>
      </c>
      <c r="J22" s="49">
        <v>2.3E-2</v>
      </c>
      <c r="K22" s="58">
        <v>1.4670000000000001</v>
      </c>
      <c r="L22" s="22">
        <f t="shared" si="2"/>
        <v>1.0391924857600203</v>
      </c>
      <c r="M22" s="22">
        <f t="shared" si="24"/>
        <v>2.4050735307748314</v>
      </c>
      <c r="N22" s="22">
        <f t="shared" si="25"/>
        <v>0</v>
      </c>
      <c r="O22" s="22">
        <f t="shared" si="26"/>
        <v>2.4050735307748314</v>
      </c>
      <c r="P22" s="38">
        <f t="shared" si="27"/>
        <v>0</v>
      </c>
      <c r="Q22" s="18">
        <f t="shared" si="3"/>
        <v>156.64147358039136</v>
      </c>
      <c r="R22" s="71">
        <f t="shared" si="4"/>
        <v>0</v>
      </c>
      <c r="S22" s="54">
        <v>1.3836999999999999</v>
      </c>
      <c r="T22" s="49">
        <v>2.3E-2</v>
      </c>
      <c r="U22" s="58">
        <v>1.456</v>
      </c>
      <c r="V22" s="22">
        <f t="shared" si="5"/>
        <v>1.0314003130651599</v>
      </c>
      <c r="W22" s="22">
        <f t="shared" si="28"/>
        <v>2.1619107634739549</v>
      </c>
      <c r="X22" s="22">
        <f t="shared" si="29"/>
        <v>4.3238215269479099</v>
      </c>
      <c r="Y22" s="22">
        <f t="shared" si="30"/>
        <v>6.4857322904218648</v>
      </c>
      <c r="Z22" s="38">
        <f t="shared" si="31"/>
        <v>3.6727952299616597E-2</v>
      </c>
      <c r="AA22" s="18">
        <f t="shared" si="6"/>
        <v>151.43214974769472</v>
      </c>
      <c r="AB22" s="71">
        <f t="shared" si="7"/>
        <v>2.8552863669649729E-2</v>
      </c>
      <c r="AC22" s="54">
        <v>1.2763</v>
      </c>
      <c r="AD22" s="49">
        <v>1.9E-2</v>
      </c>
      <c r="AE22" s="58">
        <v>1.4390000000000001</v>
      </c>
      <c r="AF22" s="22">
        <f t="shared" si="8"/>
        <v>1.019357864354921</v>
      </c>
      <c r="AG22" s="22">
        <f t="shared" si="32"/>
        <v>1.7966283909084668</v>
      </c>
      <c r="AH22" s="22">
        <f t="shared" si="33"/>
        <v>7.1865135636338673</v>
      </c>
      <c r="AI22" s="22">
        <f t="shared" si="34"/>
        <v>8.9831419545423348</v>
      </c>
      <c r="AJ22" s="38">
        <f t="shared" si="35"/>
        <v>5.927223644497525E-2</v>
      </c>
      <c r="AK22" s="18">
        <f t="shared" si="9"/>
        <v>142.79817783979942</v>
      </c>
      <c r="AL22" s="71">
        <f t="shared" si="10"/>
        <v>5.032636741132776E-2</v>
      </c>
      <c r="AM22" s="54">
        <v>1.1812</v>
      </c>
      <c r="AN22" s="49">
        <v>1.6E-2</v>
      </c>
      <c r="AO22" s="58">
        <v>1.421</v>
      </c>
      <c r="AP22" s="22">
        <f t="shared" si="11"/>
        <v>1.0066070363087858</v>
      </c>
      <c r="AQ22" s="22">
        <f t="shared" si="36"/>
        <v>1.5006042231693815</v>
      </c>
      <c r="AR22" s="22">
        <f t="shared" si="37"/>
        <v>9.0036253390162884</v>
      </c>
      <c r="AS22" s="22">
        <f t="shared" si="38"/>
        <v>10.504229562185669</v>
      </c>
      <c r="AT22" s="38">
        <f t="shared" si="39"/>
        <v>7.3008852568573132E-2</v>
      </c>
      <c r="AU22" s="18">
        <f t="shared" si="12"/>
        <v>135.15301277051779</v>
      </c>
      <c r="AV22" s="71">
        <f t="shared" si="13"/>
        <v>6.6618014311704152E-2</v>
      </c>
      <c r="AW22" s="54">
        <v>1.0901000000000001</v>
      </c>
      <c r="AX22" s="49">
        <v>1.7000000000000001E-2</v>
      </c>
      <c r="AY22" s="58">
        <v>1.407</v>
      </c>
      <c r="AZ22" s="22">
        <f t="shared" si="14"/>
        <v>0.99668972560623625</v>
      </c>
      <c r="BA22" s="22">
        <f t="shared" si="40"/>
        <v>1.2530026978319333</v>
      </c>
      <c r="BB22" s="22">
        <f t="shared" si="41"/>
        <v>10.024021582655466</v>
      </c>
      <c r="BC22" s="22">
        <f t="shared" si="42"/>
        <v>11.277024280487399</v>
      </c>
      <c r="BD22" s="38">
        <f t="shared" si="43"/>
        <v>0.10140123333614359</v>
      </c>
      <c r="BE22" s="18">
        <f t="shared" si="15"/>
        <v>127.82941090078538</v>
      </c>
      <c r="BF22" s="71">
        <f t="shared" si="16"/>
        <v>7.841717733046269E-2</v>
      </c>
      <c r="BG22" s="54">
        <v>0.9829</v>
      </c>
      <c r="BH22" s="49">
        <v>1.0999999999999999E-2</v>
      </c>
      <c r="BI22" s="58">
        <v>1.3959999999999999</v>
      </c>
      <c r="BJ22" s="22">
        <f t="shared" si="17"/>
        <v>0.98889755291137582</v>
      </c>
      <c r="BK22" s="22">
        <f t="shared" si="44"/>
        <v>1.0028145778096809</v>
      </c>
      <c r="BL22" s="22">
        <f t="shared" si="45"/>
        <v>10.028145778096809</v>
      </c>
      <c r="BM22" s="22">
        <f t="shared" si="46"/>
        <v>11.03096035590649</v>
      </c>
      <c r="BN22" s="38">
        <f t="shared" si="47"/>
        <v>8.0738310227087398E-2</v>
      </c>
      <c r="BO22" s="18">
        <f t="shared" si="18"/>
        <v>119.21151715286751</v>
      </c>
      <c r="BP22" s="71">
        <f t="shared" si="19"/>
        <v>8.4120611981118393E-2</v>
      </c>
      <c r="BQ22" s="54">
        <v>0.89459999999999995</v>
      </c>
      <c r="BR22" s="49">
        <v>1.2E-2</v>
      </c>
      <c r="BS22" s="58">
        <v>1.3859999999999999</v>
      </c>
      <c r="BT22" s="22">
        <f t="shared" si="20"/>
        <v>0.98181375955241179</v>
      </c>
      <c r="BU22" s="22">
        <f t="shared" si="48"/>
        <v>0.81887079094386539</v>
      </c>
      <c r="BV22" s="22">
        <f t="shared" si="49"/>
        <v>9.8264494913263842</v>
      </c>
      <c r="BW22" s="22">
        <f t="shared" si="50"/>
        <v>10.64532028227025</v>
      </c>
      <c r="BX22" s="38">
        <f t="shared" si="51"/>
        <v>0.10418497377144581</v>
      </c>
      <c r="BY22" s="18">
        <f t="shared" si="21"/>
        <v>112.11300952281948</v>
      </c>
      <c r="BZ22" s="71">
        <f t="shared" si="22"/>
        <v>8.7647718432946969E-2</v>
      </c>
    </row>
    <row r="23" spans="2:78" ht="19.899999999999999" customHeight="1">
      <c r="B23" s="17"/>
      <c r="C23" s="17"/>
      <c r="D23" s="20"/>
      <c r="E23" s="42">
        <v>62</v>
      </c>
      <c r="F23" s="23">
        <f t="shared" si="23"/>
        <v>1.2345999999999999</v>
      </c>
      <c r="G23" s="24">
        <f t="shared" si="0"/>
        <v>9.8376279876006389</v>
      </c>
      <c r="H23" s="31">
        <f t="shared" si="1"/>
        <v>110418.45070422534</v>
      </c>
      <c r="I23" s="54">
        <v>1.5042</v>
      </c>
      <c r="J23" s="49">
        <v>2.3E-2</v>
      </c>
      <c r="K23" s="58">
        <v>1.47</v>
      </c>
      <c r="L23" s="22">
        <f t="shared" si="2"/>
        <v>1.0413176237677095</v>
      </c>
      <c r="M23" s="22">
        <f t="shared" si="24"/>
        <v>2.6042158037137759</v>
      </c>
      <c r="N23" s="22">
        <f t="shared" si="25"/>
        <v>0</v>
      </c>
      <c r="O23" s="22">
        <f t="shared" si="26"/>
        <v>2.6042158037137759</v>
      </c>
      <c r="P23" s="38">
        <f t="shared" si="27"/>
        <v>0</v>
      </c>
      <c r="Q23" s="18">
        <f t="shared" si="3"/>
        <v>177.85197585462865</v>
      </c>
      <c r="R23" s="71">
        <f t="shared" si="4"/>
        <v>0</v>
      </c>
      <c r="S23" s="54">
        <v>1.4555</v>
      </c>
      <c r="T23" s="49">
        <v>2.4E-2</v>
      </c>
      <c r="U23" s="58">
        <v>1.4630000000000001</v>
      </c>
      <c r="V23" s="22">
        <f t="shared" si="5"/>
        <v>1.0363589684164347</v>
      </c>
      <c r="W23" s="22">
        <f t="shared" si="28"/>
        <v>2.4151505263747661</v>
      </c>
      <c r="X23" s="22">
        <f t="shared" si="29"/>
        <v>4.8303010527495323</v>
      </c>
      <c r="Y23" s="22">
        <f t="shared" si="30"/>
        <v>7.2454515791242979</v>
      </c>
      <c r="Z23" s="38">
        <f t="shared" si="31"/>
        <v>3.8694213509765381E-2</v>
      </c>
      <c r="AA23" s="18">
        <f t="shared" si="6"/>
        <v>173.53035564500865</v>
      </c>
      <c r="AB23" s="71">
        <f t="shared" si="7"/>
        <v>2.7835481779515784E-2</v>
      </c>
      <c r="AC23" s="54">
        <v>1.3481000000000001</v>
      </c>
      <c r="AD23" s="49">
        <v>1.7999999999999999E-2</v>
      </c>
      <c r="AE23" s="58">
        <v>1.448</v>
      </c>
      <c r="AF23" s="22">
        <f t="shared" si="8"/>
        <v>1.0257332783779887</v>
      </c>
      <c r="AG23" s="22">
        <f t="shared" si="32"/>
        <v>2.0296094346068649</v>
      </c>
      <c r="AH23" s="22">
        <f t="shared" si="33"/>
        <v>8.1184377384274597</v>
      </c>
      <c r="AI23" s="22">
        <f t="shared" si="34"/>
        <v>10.148047173034325</v>
      </c>
      <c r="AJ23" s="38">
        <f t="shared" si="35"/>
        <v>5.6857237403535869E-2</v>
      </c>
      <c r="AK23" s="18">
        <f t="shared" si="9"/>
        <v>163.99971887882413</v>
      </c>
      <c r="AL23" s="71">
        <f t="shared" si="10"/>
        <v>4.9502753992072386E-2</v>
      </c>
      <c r="AM23" s="54">
        <v>1.2494000000000001</v>
      </c>
      <c r="AN23" s="49">
        <v>1.7999999999999999E-2</v>
      </c>
      <c r="AO23" s="58">
        <v>1.429</v>
      </c>
      <c r="AP23" s="22">
        <f t="shared" si="11"/>
        <v>1.012274070995957</v>
      </c>
      <c r="AQ23" s="22">
        <f t="shared" si="36"/>
        <v>1.6978471607329697</v>
      </c>
      <c r="AR23" s="22">
        <f t="shared" si="37"/>
        <v>10.187082964397817</v>
      </c>
      <c r="AS23" s="22">
        <f t="shared" si="38"/>
        <v>11.884930125130786</v>
      </c>
      <c r="AT23" s="38">
        <f t="shared" si="39"/>
        <v>8.3062375465077887E-2</v>
      </c>
      <c r="AU23" s="18">
        <f t="shared" si="12"/>
        <v>155.24111693448131</v>
      </c>
      <c r="AV23" s="71">
        <f t="shared" si="13"/>
        <v>6.5621036266424321E-2</v>
      </c>
      <c r="AW23" s="54">
        <v>1.1413</v>
      </c>
      <c r="AX23" s="49">
        <v>1.4E-2</v>
      </c>
      <c r="AY23" s="58">
        <v>1.4139999999999999</v>
      </c>
      <c r="AZ23" s="22">
        <f t="shared" si="14"/>
        <v>1.001648380957511</v>
      </c>
      <c r="BA23" s="22">
        <f t="shared" si="40"/>
        <v>1.3871696726719673</v>
      </c>
      <c r="BB23" s="22">
        <f t="shared" si="41"/>
        <v>11.097357381375739</v>
      </c>
      <c r="BC23" s="22">
        <f t="shared" si="42"/>
        <v>12.484527054047707</v>
      </c>
      <c r="BD23" s="38">
        <f t="shared" si="43"/>
        <v>8.4339879401168036E-2</v>
      </c>
      <c r="BE23" s="18">
        <f t="shared" si="15"/>
        <v>145.6483624240106</v>
      </c>
      <c r="BF23" s="71">
        <f t="shared" si="16"/>
        <v>7.6192805718399925E-2</v>
      </c>
      <c r="BG23" s="54">
        <v>1.0508999999999999</v>
      </c>
      <c r="BH23" s="49">
        <v>1.2999999999999999E-2</v>
      </c>
      <c r="BI23" s="58">
        <v>1.401</v>
      </c>
      <c r="BJ23" s="22">
        <f t="shared" si="17"/>
        <v>0.99243944959085784</v>
      </c>
      <c r="BK23" s="22">
        <f t="shared" si="44"/>
        <v>1.1545963668082775</v>
      </c>
      <c r="BL23" s="22">
        <f t="shared" si="45"/>
        <v>11.545963668082774</v>
      </c>
      <c r="BM23" s="22">
        <f t="shared" si="46"/>
        <v>12.700560034891051</v>
      </c>
      <c r="BN23" s="38">
        <f t="shared" si="47"/>
        <v>9.6102737096710203E-2</v>
      </c>
      <c r="BO23" s="18">
        <f t="shared" si="18"/>
        <v>137.62629944763179</v>
      </c>
      <c r="BP23" s="71">
        <f t="shared" si="19"/>
        <v>8.3893585124521428E-2</v>
      </c>
      <c r="BQ23" s="54">
        <v>0.96779999999999999</v>
      </c>
      <c r="BR23" s="49">
        <v>0.01</v>
      </c>
      <c r="BS23" s="58">
        <v>1.3959999999999999</v>
      </c>
      <c r="BT23" s="22">
        <f t="shared" si="20"/>
        <v>0.98889755291137582</v>
      </c>
      <c r="BU23" s="22">
        <f t="shared" si="48"/>
        <v>0.9722393712477192</v>
      </c>
      <c r="BV23" s="22">
        <f t="shared" si="49"/>
        <v>11.666872454972628</v>
      </c>
      <c r="BW23" s="22">
        <f t="shared" si="50"/>
        <v>12.639111826220347</v>
      </c>
      <c r="BX23" s="38">
        <f t="shared" si="51"/>
        <v>8.8078156611368072E-2</v>
      </c>
      <c r="BY23" s="18">
        <f t="shared" si="21"/>
        <v>130.25203580452251</v>
      </c>
      <c r="BZ23" s="71">
        <f t="shared" si="22"/>
        <v>8.9571517119946167E-2</v>
      </c>
    </row>
    <row r="24" spans="2:78" ht="19.899999999999999" customHeight="1">
      <c r="B24" s="17"/>
      <c r="C24" s="17"/>
      <c r="D24" s="20"/>
      <c r="E24" s="42">
        <v>64</v>
      </c>
      <c r="F24" s="23">
        <f t="shared" si="23"/>
        <v>1.2746</v>
      </c>
      <c r="G24" s="24">
        <f t="shared" si="0"/>
        <v>10.156358847396545</v>
      </c>
      <c r="H24" s="31">
        <f t="shared" si="1"/>
        <v>113995.91549295773</v>
      </c>
      <c r="I24" s="54">
        <v>1.6745000000000001</v>
      </c>
      <c r="J24" s="49">
        <v>0.02</v>
      </c>
      <c r="K24" s="58">
        <v>1.4770000000000001</v>
      </c>
      <c r="L24" s="22">
        <f t="shared" si="2"/>
        <v>1.0462762791189844</v>
      </c>
      <c r="M24" s="22">
        <f t="shared" si="24"/>
        <v>3.2580851191759845</v>
      </c>
      <c r="N24" s="22">
        <f t="shared" si="25"/>
        <v>0</v>
      </c>
      <c r="O24" s="22">
        <f t="shared" si="26"/>
        <v>3.2580851191759845</v>
      </c>
      <c r="P24" s="38">
        <f t="shared" si="27"/>
        <v>0</v>
      </c>
      <c r="Q24" s="18">
        <f t="shared" si="3"/>
        <v>212.33421117897515</v>
      </c>
      <c r="R24" s="71">
        <f t="shared" si="4"/>
        <v>0</v>
      </c>
      <c r="S24" s="54">
        <v>1.5450999999999999</v>
      </c>
      <c r="T24" s="49">
        <v>1.7999999999999999E-2</v>
      </c>
      <c r="U24" s="58">
        <v>1.47</v>
      </c>
      <c r="V24" s="22">
        <f t="shared" si="5"/>
        <v>1.0413176237677095</v>
      </c>
      <c r="W24" s="22">
        <f t="shared" si="28"/>
        <v>2.7477611982134911</v>
      </c>
      <c r="X24" s="22">
        <f t="shared" si="29"/>
        <v>5.4955223964269821</v>
      </c>
      <c r="Y24" s="22">
        <f t="shared" si="30"/>
        <v>8.2432835946404737</v>
      </c>
      <c r="Z24" s="38">
        <f t="shared" si="31"/>
        <v>2.9299034175854256E-2</v>
      </c>
      <c r="AA24" s="18">
        <f t="shared" si="6"/>
        <v>199.69864119665306</v>
      </c>
      <c r="AB24" s="71">
        <f t="shared" si="7"/>
        <v>2.7519077563553731E-2</v>
      </c>
      <c r="AC24" s="54">
        <v>1.4278999999999999</v>
      </c>
      <c r="AD24" s="49">
        <v>2.4E-2</v>
      </c>
      <c r="AE24" s="58">
        <v>1.4550000000000001</v>
      </c>
      <c r="AF24" s="22">
        <f t="shared" si="8"/>
        <v>1.0306919337292635</v>
      </c>
      <c r="AG24" s="22">
        <f t="shared" si="32"/>
        <v>2.2990727065992558</v>
      </c>
      <c r="AH24" s="22">
        <f t="shared" si="33"/>
        <v>9.1962908263970231</v>
      </c>
      <c r="AI24" s="22">
        <f t="shared" si="34"/>
        <v>11.495363532996279</v>
      </c>
      <c r="AJ24" s="38">
        <f t="shared" si="35"/>
        <v>7.6544387771931913E-2</v>
      </c>
      <c r="AK24" s="18">
        <f t="shared" si="9"/>
        <v>188.25436915702284</v>
      </c>
      <c r="AL24" s="71">
        <f t="shared" si="10"/>
        <v>4.8850344709537141E-2</v>
      </c>
      <c r="AM24" s="54">
        <v>1.3196000000000001</v>
      </c>
      <c r="AN24" s="49">
        <v>2.3E-2</v>
      </c>
      <c r="AO24" s="58">
        <v>1.4510000000000001</v>
      </c>
      <c r="AP24" s="22">
        <f t="shared" si="11"/>
        <v>1.0278584163856779</v>
      </c>
      <c r="AQ24" s="22">
        <f t="shared" si="36"/>
        <v>1.9527676441157802</v>
      </c>
      <c r="AR24" s="22">
        <f t="shared" si="37"/>
        <v>11.71660586469468</v>
      </c>
      <c r="AS24" s="22">
        <f t="shared" si="38"/>
        <v>13.669373508810461</v>
      </c>
      <c r="AT24" s="38">
        <f t="shared" si="39"/>
        <v>0.10942839901709071</v>
      </c>
      <c r="AU24" s="18">
        <f t="shared" si="12"/>
        <v>177.67915873132364</v>
      </c>
      <c r="AV24" s="71">
        <f t="shared" si="13"/>
        <v>6.5942488406374483E-2</v>
      </c>
      <c r="AW24" s="54">
        <v>1.2267999999999999</v>
      </c>
      <c r="AX24" s="49">
        <v>1.7000000000000001E-2</v>
      </c>
      <c r="AY24" s="58">
        <v>1.4370000000000001</v>
      </c>
      <c r="AZ24" s="22">
        <f t="shared" si="14"/>
        <v>1.0179411056831282</v>
      </c>
      <c r="BA24" s="22">
        <f t="shared" si="40"/>
        <v>1.6553590321403431</v>
      </c>
      <c r="BB24" s="22">
        <f t="shared" si="41"/>
        <v>13.242872257122745</v>
      </c>
      <c r="BC24" s="22">
        <f t="shared" si="42"/>
        <v>14.898231289263087</v>
      </c>
      <c r="BD24" s="38">
        <f t="shared" si="43"/>
        <v>0.10577147938897405</v>
      </c>
      <c r="BE24" s="18">
        <f t="shared" si="15"/>
        <v>168.61748257707717</v>
      </c>
      <c r="BF24" s="71">
        <f t="shared" si="16"/>
        <v>7.8537954989745862E-2</v>
      </c>
      <c r="BG24" s="54">
        <v>1.1304000000000001</v>
      </c>
      <c r="BH24" s="49">
        <v>1.7999999999999999E-2</v>
      </c>
      <c r="BI24" s="58">
        <v>1.4219999999999999</v>
      </c>
      <c r="BJ24" s="22">
        <f t="shared" si="17"/>
        <v>1.0073154156446822</v>
      </c>
      <c r="BK24" s="22">
        <f t="shared" si="44"/>
        <v>1.3762414134992336</v>
      </c>
      <c r="BL24" s="22">
        <f t="shared" si="45"/>
        <v>13.762414134992333</v>
      </c>
      <c r="BM24" s="22">
        <f t="shared" si="46"/>
        <v>15.138655548491567</v>
      </c>
      <c r="BN24" s="38">
        <f t="shared" si="47"/>
        <v>0.13708433574540255</v>
      </c>
      <c r="BO24" s="18">
        <f t="shared" si="18"/>
        <v>159.2042758823643</v>
      </c>
      <c r="BP24" s="71">
        <f t="shared" si="19"/>
        <v>8.6445003180450702E-2</v>
      </c>
      <c r="BQ24" s="54">
        <v>1.05</v>
      </c>
      <c r="BR24" s="49">
        <v>1.6E-2</v>
      </c>
      <c r="BS24" s="58">
        <v>1.41</v>
      </c>
      <c r="BT24" s="22">
        <f t="shared" si="20"/>
        <v>0.99881486361392535</v>
      </c>
      <c r="BU24" s="22">
        <f t="shared" si="48"/>
        <v>1.1674759836033206</v>
      </c>
      <c r="BV24" s="22">
        <f t="shared" si="49"/>
        <v>14.009711803239847</v>
      </c>
      <c r="BW24" s="22">
        <f t="shared" si="50"/>
        <v>15.177187786843168</v>
      </c>
      <c r="BX24" s="38">
        <f t="shared" si="51"/>
        <v>0.14376580090398344</v>
      </c>
      <c r="BY24" s="18">
        <f t="shared" si="21"/>
        <v>151.35342714528008</v>
      </c>
      <c r="BZ24" s="71">
        <f t="shared" si="22"/>
        <v>9.2562897765058882E-2</v>
      </c>
    </row>
    <row r="25" spans="2:78" ht="19.899999999999999" customHeight="1" thickBot="1">
      <c r="B25" s="17"/>
      <c r="C25" s="17"/>
      <c r="D25" s="20"/>
      <c r="E25" s="43">
        <v>66</v>
      </c>
      <c r="F25" s="27">
        <f t="shared" si="23"/>
        <v>1.3146</v>
      </c>
      <c r="G25" s="28">
        <f t="shared" si="0"/>
        <v>10.475089707192451</v>
      </c>
      <c r="H25" s="32">
        <f t="shared" si="1"/>
        <v>117573.38028169014</v>
      </c>
      <c r="I25" s="55">
        <v>1.7784</v>
      </c>
      <c r="J25" s="50">
        <v>2.9000000000000001E-2</v>
      </c>
      <c r="K25" s="59">
        <v>1.4630000000000001</v>
      </c>
      <c r="L25" s="37">
        <f t="shared" si="2"/>
        <v>1.0363589684164347</v>
      </c>
      <c r="M25" s="37">
        <f t="shared" si="24"/>
        <v>3.6056094519422244</v>
      </c>
      <c r="N25" s="37">
        <f t="shared" si="25"/>
        <v>0</v>
      </c>
      <c r="O25" s="37">
        <f t="shared" si="26"/>
        <v>3.6056094519422244</v>
      </c>
      <c r="P25" s="39">
        <f t="shared" si="27"/>
        <v>0</v>
      </c>
      <c r="Q25" s="18">
        <f t="shared" si="3"/>
        <v>244.08982412377981</v>
      </c>
      <c r="R25" s="71">
        <f t="shared" si="4"/>
        <v>0</v>
      </c>
      <c r="S25" s="55">
        <v>1.6371</v>
      </c>
      <c r="T25" s="50">
        <v>2.1000000000000001E-2</v>
      </c>
      <c r="U25" s="59">
        <v>1.462</v>
      </c>
      <c r="V25" s="37">
        <f t="shared" si="5"/>
        <v>1.0356505890805383</v>
      </c>
      <c r="W25" s="37">
        <f t="shared" si="28"/>
        <v>3.0512394735941655</v>
      </c>
      <c r="X25" s="37">
        <f t="shared" si="29"/>
        <v>6.1024789471883309</v>
      </c>
      <c r="Y25" s="37">
        <f t="shared" si="30"/>
        <v>9.1537184207824964</v>
      </c>
      <c r="Z25" s="39">
        <f t="shared" si="31"/>
        <v>3.3811167695159607E-2</v>
      </c>
      <c r="AA25" s="18">
        <f t="shared" si="6"/>
        <v>228.95205544896854</v>
      </c>
      <c r="AB25" s="71">
        <f t="shared" si="7"/>
        <v>2.6653960084444497E-2</v>
      </c>
      <c r="AC25" s="55">
        <v>1.5095000000000001</v>
      </c>
      <c r="AD25" s="50">
        <v>2.8000000000000001E-2</v>
      </c>
      <c r="AE25" s="59">
        <v>1.4610000000000001</v>
      </c>
      <c r="AF25" s="37">
        <f t="shared" si="8"/>
        <v>1.0349422097446419</v>
      </c>
      <c r="AG25" s="37">
        <f t="shared" si="32"/>
        <v>2.5905847134157529</v>
      </c>
      <c r="AH25" s="37">
        <f t="shared" si="33"/>
        <v>10.362338853663012</v>
      </c>
      <c r="AI25" s="37">
        <f t="shared" si="34"/>
        <v>12.952923567078765</v>
      </c>
      <c r="AJ25" s="39">
        <f t="shared" si="35"/>
        <v>9.0039813883423123E-2</v>
      </c>
      <c r="AK25" s="18">
        <f t="shared" si="9"/>
        <v>215.28199682967681</v>
      </c>
      <c r="AL25" s="71">
        <f t="shared" si="10"/>
        <v>4.813379198568709E-2</v>
      </c>
      <c r="AM25" s="55">
        <v>1.4037999999999999</v>
      </c>
      <c r="AN25" s="50">
        <v>2.4E-2</v>
      </c>
      <c r="AO25" s="59">
        <v>1.452</v>
      </c>
      <c r="AP25" s="37">
        <f t="shared" si="11"/>
        <v>1.0285667957215743</v>
      </c>
      <c r="AQ25" s="37">
        <f t="shared" si="36"/>
        <v>2.2129665060681134</v>
      </c>
      <c r="AR25" s="37">
        <f t="shared" si="37"/>
        <v>13.277799036408679</v>
      </c>
      <c r="AS25" s="37">
        <f t="shared" si="38"/>
        <v>15.490765542476792</v>
      </c>
      <c r="AT25" s="39">
        <f t="shared" si="39"/>
        <v>0.11434359933192696</v>
      </c>
      <c r="AU25" s="18">
        <f t="shared" si="12"/>
        <v>203.95813165679954</v>
      </c>
      <c r="AV25" s="71">
        <f t="shared" si="13"/>
        <v>6.5100611231089525E-2</v>
      </c>
      <c r="AW25" s="55">
        <v>1.2861</v>
      </c>
      <c r="AX25" s="50">
        <v>1.2999999999999999E-2</v>
      </c>
      <c r="AY25" s="59">
        <v>1.4430000000000001</v>
      </c>
      <c r="AZ25" s="37">
        <f t="shared" si="14"/>
        <v>1.0221913816985067</v>
      </c>
      <c r="BA25" s="37">
        <f t="shared" si="40"/>
        <v>1.8344812217705979</v>
      </c>
      <c r="BB25" s="37">
        <f t="shared" si="41"/>
        <v>14.675849774164783</v>
      </c>
      <c r="BC25" s="37">
        <f t="shared" si="42"/>
        <v>16.51033099593538</v>
      </c>
      <c r="BD25" s="39">
        <f t="shared" si="43"/>
        <v>8.1560923686869014E-2</v>
      </c>
      <c r="BE25" s="18">
        <f t="shared" si="15"/>
        <v>191.34868103383215</v>
      </c>
      <c r="BF25" s="71">
        <f t="shared" si="16"/>
        <v>7.6696895399921583E-2</v>
      </c>
      <c r="BG25" s="55">
        <v>1.1969000000000001</v>
      </c>
      <c r="BH25" s="50">
        <v>1.7999999999999999E-2</v>
      </c>
      <c r="BI25" s="59">
        <v>1.4319999999999999</v>
      </c>
      <c r="BJ25" s="37">
        <f t="shared" si="17"/>
        <v>1.0143992090036462</v>
      </c>
      <c r="BK25" s="37">
        <f t="shared" si="44"/>
        <v>1.5647065545205574</v>
      </c>
      <c r="BL25" s="37">
        <f t="shared" si="45"/>
        <v>15.647065545205574</v>
      </c>
      <c r="BM25" s="37">
        <f t="shared" si="46"/>
        <v>17.211772099726133</v>
      </c>
      <c r="BN25" s="39">
        <f t="shared" si="47"/>
        <v>0.1390191648336965</v>
      </c>
      <c r="BO25" s="18">
        <f t="shared" si="18"/>
        <v>181.79249585482884</v>
      </c>
      <c r="BP25" s="71">
        <f t="shared" si="19"/>
        <v>8.60710199924897E-2</v>
      </c>
      <c r="BQ25" s="55">
        <v>1.1047</v>
      </c>
      <c r="BR25" s="50">
        <v>1.7999999999999999E-2</v>
      </c>
      <c r="BS25" s="59">
        <v>1.4159999999999999</v>
      </c>
      <c r="BT25" s="37">
        <f t="shared" si="20"/>
        <v>1.0030651396293038</v>
      </c>
      <c r="BU25" s="37">
        <f t="shared" si="48"/>
        <v>1.3033058560288315</v>
      </c>
      <c r="BV25" s="37">
        <f t="shared" si="49"/>
        <v>15.639670272345978</v>
      </c>
      <c r="BW25" s="37">
        <f t="shared" si="50"/>
        <v>16.942976128374809</v>
      </c>
      <c r="BX25" s="39">
        <f t="shared" si="51"/>
        <v>0.16311593577259925</v>
      </c>
      <c r="BY25" s="18">
        <f t="shared" si="21"/>
        <v>171.91491431330297</v>
      </c>
      <c r="BZ25" s="71">
        <f t="shared" si="22"/>
        <v>9.0973318602502198E-2</v>
      </c>
    </row>
    <row r="26" spans="2:78" ht="19.899999999999999" customHeight="1">
      <c r="B26" s="20"/>
      <c r="C26" s="20"/>
      <c r="D26" s="20"/>
    </row>
    <row r="27" spans="2:78" ht="19.899999999999999" customHeight="1">
      <c r="B27" s="20"/>
      <c r="C27" s="20"/>
    </row>
    <row r="28" spans="2:78" ht="19.899999999999999" customHeight="1">
      <c r="B28" s="20"/>
      <c r="C28" s="2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0"/>
      <c r="T28" s="20"/>
      <c r="W28" s="3"/>
      <c r="X28" s="3"/>
      <c r="Y28" s="3"/>
      <c r="Z28" s="3"/>
      <c r="AA28" s="3"/>
      <c r="AB28" s="3"/>
      <c r="AC28" s="20"/>
      <c r="AD28" s="20"/>
      <c r="AG28" s="3"/>
      <c r="AH28" s="3"/>
      <c r="AI28" s="3"/>
      <c r="AJ28" s="3"/>
      <c r="AK28" s="3"/>
      <c r="AL28" s="3"/>
      <c r="AM28" s="20"/>
      <c r="AN28" s="20"/>
      <c r="AQ28" s="3"/>
      <c r="AR28" s="3"/>
      <c r="AS28" s="3"/>
      <c r="AT28" s="3"/>
      <c r="AU28" s="3"/>
      <c r="AV28" s="3"/>
      <c r="AW28" s="20"/>
      <c r="AX28" s="20"/>
      <c r="BA28" s="3"/>
      <c r="BB28" s="3"/>
      <c r="BC28" s="3"/>
      <c r="BD28" s="3"/>
      <c r="BE28" s="3"/>
      <c r="BF28" s="3"/>
      <c r="BG28" s="20"/>
      <c r="BH28" s="20"/>
      <c r="BK28" s="3"/>
      <c r="BL28" s="3"/>
      <c r="BM28" s="3"/>
      <c r="BN28" s="3"/>
      <c r="BO28" s="3"/>
      <c r="BP28" s="3"/>
    </row>
    <row r="29" spans="2:78" ht="19.899999999999999" customHeight="1">
      <c r="B29" s="20"/>
      <c r="C29" s="20"/>
      <c r="H29" s="3"/>
      <c r="I29" s="8"/>
      <c r="J29" s="8"/>
      <c r="K29" s="9"/>
      <c r="L29" s="9"/>
      <c r="M29" s="9"/>
      <c r="N29" s="9"/>
      <c r="O29" s="9"/>
      <c r="P29" s="9"/>
      <c r="Q29" s="9"/>
      <c r="R29" s="9"/>
      <c r="W29" s="9"/>
      <c r="X29" s="9"/>
      <c r="Y29" s="9"/>
      <c r="Z29" s="9"/>
      <c r="AA29" s="9"/>
      <c r="AB29" s="9"/>
      <c r="AC29" s="21"/>
      <c r="AD29" s="21"/>
      <c r="AG29" s="9"/>
      <c r="AH29" s="9"/>
      <c r="AI29" s="9"/>
      <c r="AJ29" s="9"/>
      <c r="AK29" s="9"/>
      <c r="AL29" s="9"/>
      <c r="AM29" s="21"/>
      <c r="AN29" s="21"/>
      <c r="AQ29" s="9"/>
      <c r="AR29" s="9"/>
      <c r="AS29" s="9"/>
      <c r="AT29" s="9"/>
      <c r="AU29" s="9"/>
      <c r="AV29" s="9"/>
      <c r="AW29" s="21"/>
      <c r="AX29" s="21"/>
      <c r="BA29" s="9"/>
      <c r="BB29" s="9"/>
      <c r="BC29" s="9"/>
      <c r="BD29" s="9"/>
      <c r="BE29" s="9"/>
      <c r="BF29" s="9"/>
      <c r="BG29" s="21"/>
      <c r="BH29" s="21"/>
      <c r="BK29" s="9"/>
      <c r="BL29" s="9"/>
      <c r="BM29" s="9"/>
      <c r="BN29" s="9"/>
      <c r="BO29" s="9"/>
      <c r="BP29" s="9"/>
    </row>
    <row r="30" spans="2:78" ht="19.899999999999999" customHeight="1">
      <c r="H30" s="3"/>
      <c r="I30" s="8"/>
      <c r="J30" s="8"/>
      <c r="K30" s="9"/>
      <c r="L30" s="9"/>
      <c r="M30" s="9"/>
      <c r="N30" s="9"/>
      <c r="O30" s="9"/>
      <c r="P30" s="9"/>
      <c r="Q30" s="9"/>
      <c r="R30" s="9"/>
      <c r="W30" s="9"/>
      <c r="X30" s="9"/>
      <c r="Y30" s="9"/>
      <c r="Z30" s="9"/>
      <c r="AA30" s="9"/>
      <c r="AB30" s="9"/>
      <c r="AC30" s="21"/>
      <c r="AD30" s="21"/>
      <c r="AG30" s="9"/>
      <c r="AH30" s="9"/>
      <c r="AI30" s="9"/>
      <c r="AJ30" s="9"/>
      <c r="AK30" s="9"/>
      <c r="AL30" s="9"/>
      <c r="AM30" s="21"/>
      <c r="AN30" s="21"/>
      <c r="AQ30" s="9"/>
      <c r="AR30" s="9"/>
      <c r="AS30" s="9"/>
      <c r="AT30" s="9"/>
      <c r="AU30" s="9"/>
      <c r="AV30" s="9"/>
      <c r="AW30" s="21"/>
      <c r="AX30" s="21"/>
      <c r="BA30" s="9"/>
      <c r="BB30" s="9"/>
      <c r="BC30" s="9"/>
      <c r="BD30" s="9"/>
      <c r="BE30" s="9"/>
      <c r="BF30" s="9"/>
      <c r="BG30" s="21"/>
      <c r="BH30" s="21"/>
      <c r="BK30" s="9"/>
      <c r="BL30" s="9"/>
      <c r="BM30" s="9"/>
      <c r="BN30" s="9"/>
      <c r="BO30" s="9"/>
      <c r="BP30" s="9"/>
    </row>
    <row r="31" spans="2:78" ht="19.899999999999999" customHeight="1">
      <c r="H31" s="3"/>
      <c r="I31" s="8"/>
      <c r="J31" s="8"/>
      <c r="K31" s="9"/>
      <c r="L31" s="9"/>
      <c r="M31" s="9"/>
      <c r="N31" s="9"/>
      <c r="O31" s="9"/>
      <c r="P31" s="9"/>
      <c r="Q31" s="9"/>
      <c r="R31" s="9"/>
      <c r="W31" s="9"/>
      <c r="X31" s="9"/>
      <c r="Y31" s="9"/>
      <c r="Z31" s="9"/>
      <c r="AA31" s="9"/>
      <c r="AB31" s="9"/>
      <c r="AC31" s="21"/>
      <c r="AD31" s="21"/>
      <c r="AG31" s="9"/>
      <c r="AH31" s="9"/>
      <c r="AI31" s="9"/>
      <c r="AJ31" s="9"/>
      <c r="AK31" s="9"/>
      <c r="AL31" s="9"/>
      <c r="AM31" s="21"/>
      <c r="AN31" s="21"/>
      <c r="AQ31" s="9"/>
      <c r="AR31" s="9"/>
      <c r="AS31" s="9"/>
      <c r="AT31" s="9"/>
      <c r="AU31" s="9"/>
      <c r="AV31" s="9"/>
      <c r="AW31" s="21"/>
      <c r="AX31" s="21"/>
      <c r="BA31" s="9"/>
      <c r="BB31" s="9"/>
      <c r="BC31" s="9"/>
      <c r="BD31" s="9"/>
      <c r="BE31" s="9"/>
      <c r="BF31" s="9"/>
      <c r="BG31" s="21"/>
      <c r="BH31" s="21"/>
      <c r="BK31" s="9"/>
      <c r="BL31" s="9"/>
      <c r="BM31" s="9"/>
      <c r="BN31" s="9"/>
      <c r="BO31" s="9"/>
      <c r="BP31" s="9"/>
    </row>
    <row r="32" spans="2:78" ht="19.899999999999999" customHeight="1">
      <c r="H32" s="3"/>
      <c r="I32" s="8"/>
      <c r="J32" s="8"/>
      <c r="K32" s="9"/>
      <c r="L32" s="9"/>
      <c r="M32" s="9"/>
      <c r="N32" s="9"/>
      <c r="O32" s="9"/>
      <c r="P32" s="9"/>
      <c r="Q32" s="9"/>
      <c r="R32" s="9"/>
      <c r="W32" s="9"/>
      <c r="X32" s="9"/>
      <c r="Y32" s="9"/>
      <c r="Z32" s="9"/>
      <c r="AA32" s="9"/>
      <c r="AB32" s="9"/>
      <c r="AC32" s="21"/>
      <c r="AD32" s="21"/>
      <c r="AG32" s="9"/>
      <c r="AH32" s="9"/>
      <c r="AI32" s="9"/>
      <c r="AJ32" s="9"/>
      <c r="AK32" s="9"/>
      <c r="AL32" s="9"/>
      <c r="AM32" s="21"/>
      <c r="AN32" s="21"/>
      <c r="AQ32" s="9"/>
      <c r="AR32" s="9"/>
      <c r="AS32" s="9"/>
      <c r="AT32" s="9"/>
      <c r="AU32" s="9"/>
      <c r="AV32" s="9"/>
      <c r="AW32" s="21"/>
      <c r="AX32" s="21"/>
      <c r="BA32" s="9"/>
      <c r="BB32" s="9"/>
      <c r="BC32" s="9"/>
      <c r="BD32" s="9"/>
      <c r="BE32" s="9"/>
      <c r="BF32" s="9"/>
      <c r="BG32" s="21"/>
      <c r="BH32" s="21"/>
      <c r="BK32" s="9"/>
      <c r="BL32" s="9"/>
      <c r="BM32" s="9"/>
      <c r="BN32" s="9"/>
      <c r="BO32" s="9"/>
      <c r="BP32" s="9"/>
    </row>
    <row r="33" spans="8:68" ht="19.899999999999999" customHeight="1">
      <c r="H33" s="3"/>
      <c r="I33" s="8"/>
      <c r="J33" s="8"/>
      <c r="K33" s="9"/>
      <c r="L33" s="9"/>
      <c r="M33" s="9"/>
      <c r="N33" s="9"/>
      <c r="O33" s="9"/>
      <c r="P33" s="9"/>
      <c r="Q33" s="9"/>
      <c r="R33" s="9"/>
      <c r="W33" s="9"/>
      <c r="X33" s="9"/>
      <c r="Y33" s="9"/>
      <c r="Z33" s="9"/>
      <c r="AA33" s="9"/>
      <c r="AB33" s="9"/>
      <c r="AC33" s="21"/>
      <c r="AD33" s="21"/>
      <c r="AG33" s="9"/>
      <c r="AH33" s="9"/>
      <c r="AI33" s="9"/>
      <c r="AJ33" s="9"/>
      <c r="AK33" s="9"/>
      <c r="AL33" s="9"/>
      <c r="AM33" s="21"/>
      <c r="AN33" s="21"/>
      <c r="AQ33" s="9"/>
      <c r="AR33" s="9"/>
      <c r="AS33" s="9"/>
      <c r="AT33" s="9"/>
      <c r="AU33" s="9"/>
      <c r="AV33" s="9"/>
      <c r="AW33" s="21"/>
      <c r="AX33" s="21"/>
      <c r="BA33" s="9"/>
      <c r="BB33" s="9"/>
      <c r="BC33" s="9"/>
      <c r="BD33" s="9"/>
      <c r="BE33" s="9"/>
      <c r="BF33" s="9"/>
      <c r="BG33" s="21"/>
      <c r="BH33" s="21"/>
      <c r="BK33" s="9"/>
      <c r="BL33" s="9"/>
      <c r="BM33" s="9"/>
      <c r="BN33" s="9"/>
      <c r="BO33" s="9"/>
      <c r="BP33" s="9"/>
    </row>
    <row r="34" spans="8:68" ht="19.899999999999999" customHeight="1">
      <c r="H34" s="3"/>
      <c r="I34" s="8"/>
      <c r="J34" s="8"/>
      <c r="K34" s="9"/>
      <c r="L34" s="9"/>
      <c r="M34" s="9"/>
      <c r="N34" s="9"/>
      <c r="O34" s="9"/>
      <c r="P34" s="9"/>
      <c r="Q34" s="9"/>
      <c r="R34" s="9"/>
      <c r="W34" s="9"/>
      <c r="X34" s="9"/>
      <c r="Y34" s="9"/>
      <c r="Z34" s="9"/>
      <c r="AA34" s="9"/>
      <c r="AB34" s="9"/>
      <c r="AC34" s="21"/>
      <c r="AD34" s="21"/>
      <c r="AG34" s="9"/>
      <c r="AH34" s="9"/>
      <c r="AI34" s="9"/>
      <c r="AJ34" s="9"/>
      <c r="AK34" s="9"/>
      <c r="AL34" s="9"/>
      <c r="AM34" s="21"/>
      <c r="AN34" s="21"/>
      <c r="AQ34" s="9"/>
      <c r="AR34" s="9"/>
      <c r="AS34" s="9"/>
      <c r="AT34" s="9"/>
      <c r="AU34" s="9"/>
      <c r="AV34" s="9"/>
      <c r="AW34" s="21"/>
      <c r="AX34" s="21"/>
      <c r="BA34" s="9"/>
      <c r="BB34" s="9"/>
      <c r="BC34" s="9"/>
      <c r="BD34" s="9"/>
      <c r="BE34" s="9"/>
      <c r="BF34" s="9"/>
      <c r="BG34" s="21"/>
      <c r="BH34" s="21"/>
      <c r="BK34" s="9"/>
      <c r="BL34" s="9"/>
      <c r="BM34" s="9"/>
      <c r="BN34" s="9"/>
      <c r="BO34" s="9"/>
      <c r="BP34" s="9"/>
    </row>
    <row r="35" spans="8:68" ht="19.899999999999999" customHeight="1">
      <c r="H35" s="3"/>
      <c r="I35" s="8"/>
      <c r="J35" s="8"/>
      <c r="K35" s="9"/>
      <c r="L35" s="9"/>
      <c r="M35" s="9"/>
      <c r="N35" s="9"/>
      <c r="O35" s="9"/>
      <c r="P35" s="9"/>
      <c r="Q35" s="9"/>
      <c r="R35" s="9"/>
      <c r="W35" s="9"/>
      <c r="X35" s="9"/>
      <c r="Y35" s="9"/>
      <c r="Z35" s="9"/>
      <c r="AA35" s="9"/>
      <c r="AB35" s="9"/>
      <c r="AC35" s="21"/>
      <c r="AD35" s="21"/>
      <c r="AG35" s="9"/>
      <c r="AH35" s="9"/>
      <c r="AI35" s="9"/>
      <c r="AJ35" s="9"/>
      <c r="AK35" s="9"/>
      <c r="AL35" s="9"/>
      <c r="AM35" s="21"/>
      <c r="AN35" s="21"/>
      <c r="AQ35" s="9"/>
      <c r="AR35" s="9"/>
      <c r="AS35" s="9"/>
      <c r="AT35" s="9"/>
      <c r="AU35" s="9"/>
      <c r="AV35" s="9"/>
      <c r="AW35" s="21"/>
      <c r="AX35" s="21"/>
      <c r="BA35" s="9"/>
      <c r="BB35" s="9"/>
      <c r="BC35" s="9"/>
      <c r="BD35" s="9"/>
      <c r="BE35" s="9"/>
      <c r="BF35" s="9"/>
      <c r="BG35" s="21"/>
      <c r="BH35" s="21"/>
      <c r="BK35" s="9"/>
      <c r="BL35" s="9"/>
      <c r="BM35" s="9"/>
      <c r="BN35" s="9"/>
      <c r="BO35" s="9"/>
      <c r="BP35" s="9"/>
    </row>
    <row r="36" spans="8:68" ht="19.899999999999999" customHeight="1">
      <c r="H36" s="3"/>
      <c r="I36" s="8"/>
      <c r="J36" s="8"/>
      <c r="K36" s="9"/>
      <c r="L36" s="9"/>
      <c r="M36" s="9"/>
      <c r="N36" s="9"/>
      <c r="O36" s="9"/>
      <c r="P36" s="9"/>
      <c r="Q36" s="9"/>
      <c r="R36" s="9"/>
      <c r="W36" s="9"/>
      <c r="X36" s="9"/>
      <c r="Y36" s="9"/>
      <c r="Z36" s="9"/>
      <c r="AA36" s="9"/>
      <c r="AB36" s="9"/>
      <c r="AC36" s="21"/>
      <c r="AD36" s="21"/>
      <c r="AG36" s="9"/>
      <c r="AH36" s="9"/>
      <c r="AI36" s="9"/>
      <c r="AJ36" s="9"/>
      <c r="AK36" s="9"/>
      <c r="AL36" s="9"/>
      <c r="AM36" s="21"/>
      <c r="AN36" s="21"/>
      <c r="AQ36" s="9"/>
      <c r="AR36" s="9"/>
      <c r="AS36" s="9"/>
      <c r="AT36" s="9"/>
      <c r="AU36" s="9"/>
      <c r="AV36" s="9"/>
      <c r="AW36" s="21"/>
      <c r="AX36" s="21"/>
      <c r="BA36" s="9"/>
      <c r="BB36" s="9"/>
      <c r="BC36" s="9"/>
      <c r="BD36" s="9"/>
      <c r="BE36" s="9"/>
      <c r="BF36" s="9"/>
      <c r="BG36" s="21"/>
      <c r="BH36" s="21"/>
      <c r="BK36" s="9"/>
      <c r="BL36" s="9"/>
      <c r="BM36" s="9"/>
      <c r="BN36" s="9"/>
      <c r="BO36" s="9"/>
      <c r="BP36" s="9"/>
    </row>
    <row r="37" spans="8:68" ht="19.899999999999999" customHeight="1">
      <c r="H37" s="3"/>
      <c r="I37" s="8"/>
      <c r="J37" s="8"/>
      <c r="K37" s="9"/>
      <c r="L37" s="9"/>
      <c r="M37" s="9"/>
      <c r="N37" s="9"/>
      <c r="O37" s="9"/>
      <c r="P37" s="9"/>
      <c r="Q37" s="9"/>
      <c r="R37" s="9"/>
      <c r="W37" s="9"/>
      <c r="X37" s="9"/>
      <c r="Y37" s="9"/>
      <c r="Z37" s="9"/>
      <c r="AA37" s="9"/>
      <c r="AB37" s="9"/>
      <c r="AC37" s="21"/>
      <c r="AD37" s="21"/>
      <c r="AG37" s="9"/>
      <c r="AH37" s="9"/>
      <c r="AI37" s="9"/>
      <c r="AJ37" s="9"/>
      <c r="AK37" s="9"/>
      <c r="AL37" s="9"/>
      <c r="AM37" s="21"/>
      <c r="AN37" s="21"/>
      <c r="AQ37" s="9"/>
      <c r="AR37" s="9"/>
      <c r="AS37" s="9"/>
      <c r="AT37" s="9"/>
      <c r="AU37" s="9"/>
      <c r="AV37" s="9"/>
      <c r="AW37" s="21"/>
      <c r="AX37" s="21"/>
      <c r="BA37" s="9"/>
      <c r="BB37" s="9"/>
      <c r="BC37" s="9"/>
      <c r="BD37" s="9"/>
      <c r="BE37" s="9"/>
      <c r="BF37" s="9"/>
      <c r="BG37" s="21"/>
      <c r="BH37" s="21"/>
      <c r="BK37" s="9"/>
      <c r="BL37" s="9"/>
      <c r="BM37" s="9"/>
      <c r="BN37" s="9"/>
      <c r="BO37" s="9"/>
      <c r="BP37" s="9"/>
    </row>
    <row r="38" spans="8:68" ht="19.899999999999999" customHeight="1">
      <c r="H38" s="3"/>
      <c r="I38" s="8"/>
      <c r="J38" s="8"/>
      <c r="K38" s="9"/>
      <c r="L38" s="9"/>
      <c r="M38" s="9"/>
      <c r="N38" s="9"/>
      <c r="O38" s="9"/>
      <c r="P38" s="9"/>
      <c r="Q38" s="9"/>
      <c r="R38" s="9"/>
      <c r="W38" s="9"/>
      <c r="X38" s="9"/>
      <c r="Y38" s="9"/>
      <c r="Z38" s="9"/>
      <c r="AA38" s="9"/>
      <c r="AB38" s="9"/>
      <c r="AC38" s="21"/>
      <c r="AD38" s="21"/>
      <c r="AG38" s="9"/>
      <c r="AH38" s="9"/>
      <c r="AI38" s="9"/>
      <c r="AJ38" s="9"/>
      <c r="AK38" s="9"/>
      <c r="AL38" s="9"/>
      <c r="AM38" s="21"/>
      <c r="AN38" s="21"/>
      <c r="AQ38" s="9"/>
      <c r="AR38" s="9"/>
      <c r="AS38" s="9"/>
      <c r="AT38" s="9"/>
      <c r="AU38" s="9"/>
      <c r="AV38" s="9"/>
      <c r="AW38" s="21"/>
      <c r="AX38" s="21"/>
      <c r="BA38" s="9"/>
      <c r="BB38" s="9"/>
      <c r="BC38" s="9"/>
      <c r="BD38" s="9"/>
      <c r="BE38" s="9"/>
      <c r="BF38" s="9"/>
      <c r="BG38" s="21"/>
      <c r="BH38" s="21"/>
      <c r="BK38" s="9"/>
      <c r="BL38" s="9"/>
      <c r="BM38" s="9"/>
      <c r="BN38" s="9"/>
      <c r="BO38" s="9"/>
      <c r="BP38" s="9"/>
    </row>
    <row r="39" spans="8:68" ht="19.899999999999999" customHeight="1">
      <c r="H39" s="3"/>
      <c r="I39" s="8"/>
      <c r="J39" s="8"/>
      <c r="K39" s="9"/>
      <c r="L39" s="9"/>
      <c r="M39" s="9"/>
      <c r="N39" s="9"/>
      <c r="O39" s="9"/>
      <c r="P39" s="9"/>
      <c r="Q39" s="9"/>
      <c r="R39" s="9"/>
      <c r="W39" s="9"/>
      <c r="X39" s="9"/>
      <c r="Y39" s="9"/>
      <c r="Z39" s="9"/>
      <c r="AA39" s="9"/>
      <c r="AB39" s="9"/>
      <c r="AC39" s="21"/>
      <c r="AD39" s="21"/>
      <c r="AG39" s="9"/>
      <c r="AH39" s="9"/>
      <c r="AI39" s="9"/>
      <c r="AJ39" s="9"/>
      <c r="AK39" s="9"/>
      <c r="AL39" s="9"/>
      <c r="AM39" s="21"/>
      <c r="AN39" s="21"/>
      <c r="AQ39" s="9"/>
      <c r="AR39" s="9"/>
      <c r="AS39" s="9"/>
      <c r="AT39" s="9"/>
      <c r="AU39" s="9"/>
      <c r="AV39" s="9"/>
      <c r="AW39" s="21"/>
      <c r="AX39" s="21"/>
      <c r="BA39" s="9"/>
      <c r="BB39" s="9"/>
      <c r="BC39" s="9"/>
      <c r="BD39" s="9"/>
      <c r="BE39" s="9"/>
      <c r="BF39" s="9"/>
      <c r="BG39" s="21"/>
      <c r="BH39" s="21"/>
      <c r="BK39" s="9"/>
      <c r="BL39" s="9"/>
      <c r="BM39" s="9"/>
      <c r="BN39" s="9"/>
      <c r="BO39" s="9"/>
      <c r="BP39" s="9"/>
    </row>
    <row r="40" spans="8:68" ht="19.899999999999999" customHeight="1">
      <c r="H40" s="3"/>
      <c r="I40" s="8"/>
      <c r="J40" s="8"/>
      <c r="K40" s="9"/>
      <c r="L40" s="9"/>
      <c r="M40" s="9"/>
      <c r="N40" s="9"/>
      <c r="O40" s="9"/>
      <c r="P40" s="9"/>
      <c r="Q40" s="9"/>
      <c r="R40" s="9"/>
      <c r="W40" s="9"/>
      <c r="X40" s="9"/>
      <c r="Y40" s="9"/>
      <c r="Z40" s="9"/>
      <c r="AA40" s="9"/>
      <c r="AB40" s="9"/>
      <c r="AC40" s="21"/>
      <c r="AD40" s="21"/>
      <c r="AG40" s="9"/>
      <c r="AH40" s="9"/>
      <c r="AI40" s="9"/>
      <c r="AJ40" s="9"/>
      <c r="AK40" s="9"/>
      <c r="AL40" s="9"/>
      <c r="AM40" s="21"/>
      <c r="AN40" s="21"/>
      <c r="AQ40" s="9"/>
      <c r="AR40" s="9"/>
      <c r="AS40" s="9"/>
      <c r="AT40" s="9"/>
      <c r="AU40" s="9"/>
      <c r="AV40" s="9"/>
      <c r="AW40" s="21"/>
      <c r="AX40" s="21"/>
      <c r="BA40" s="9"/>
      <c r="BB40" s="9"/>
      <c r="BC40" s="9"/>
      <c r="BD40" s="9"/>
      <c r="BE40" s="9"/>
      <c r="BF40" s="9"/>
      <c r="BG40" s="21"/>
      <c r="BH40" s="21"/>
      <c r="BK40" s="9"/>
      <c r="BL40" s="9"/>
      <c r="BM40" s="9"/>
      <c r="BN40" s="9"/>
      <c r="BO40" s="9"/>
      <c r="BP40" s="9"/>
    </row>
    <row r="41" spans="8:68" ht="19.899999999999999" customHeight="1">
      <c r="H41" s="3"/>
      <c r="I41" s="8"/>
      <c r="J41" s="8"/>
      <c r="K41" s="9"/>
      <c r="L41" s="9"/>
      <c r="M41" s="9"/>
      <c r="N41" s="9"/>
      <c r="O41" s="9"/>
      <c r="P41" s="9"/>
      <c r="Q41" s="9"/>
      <c r="R41" s="9"/>
      <c r="W41" s="9"/>
      <c r="X41" s="9"/>
      <c r="Y41" s="9"/>
      <c r="Z41" s="9"/>
      <c r="AA41" s="9"/>
      <c r="AB41" s="9"/>
      <c r="AC41" s="21"/>
      <c r="AD41" s="21"/>
      <c r="AG41" s="9"/>
      <c r="AH41" s="9"/>
      <c r="AI41" s="9"/>
      <c r="AJ41" s="9"/>
      <c r="AK41" s="9"/>
      <c r="AL41" s="9"/>
      <c r="AM41" s="21"/>
      <c r="AN41" s="21"/>
      <c r="AQ41" s="9"/>
      <c r="AR41" s="9"/>
      <c r="AS41" s="9"/>
      <c r="AT41" s="9"/>
      <c r="AU41" s="9"/>
      <c r="AV41" s="9"/>
      <c r="AW41" s="21"/>
      <c r="AX41" s="21"/>
      <c r="BA41" s="9"/>
      <c r="BB41" s="9"/>
      <c r="BC41" s="9"/>
      <c r="BD41" s="9"/>
      <c r="BE41" s="9"/>
      <c r="BF41" s="9"/>
      <c r="BG41" s="21"/>
      <c r="BH41" s="21"/>
      <c r="BK41" s="9"/>
      <c r="BL41" s="9"/>
      <c r="BM41" s="9"/>
      <c r="BN41" s="9"/>
      <c r="BO41" s="9"/>
      <c r="BP41" s="9"/>
    </row>
    <row r="42" spans="8:68" ht="19.899999999999999" customHeight="1">
      <c r="H42" s="3"/>
      <c r="I42" s="8"/>
      <c r="J42" s="8"/>
      <c r="K42" s="9"/>
      <c r="L42" s="9"/>
      <c r="M42" s="9"/>
      <c r="N42" s="9"/>
      <c r="O42" s="9"/>
      <c r="P42" s="9"/>
      <c r="Q42" s="9"/>
      <c r="R42" s="9"/>
      <c r="W42" s="9"/>
      <c r="X42" s="9"/>
      <c r="Y42" s="9"/>
      <c r="Z42" s="9"/>
      <c r="AA42" s="9"/>
      <c r="AB42" s="9"/>
      <c r="AC42" s="21"/>
      <c r="AD42" s="21"/>
      <c r="AG42" s="9"/>
      <c r="AH42" s="9"/>
      <c r="AI42" s="9"/>
      <c r="AJ42" s="9"/>
      <c r="AK42" s="9"/>
      <c r="AL42" s="9"/>
      <c r="AM42" s="21"/>
      <c r="AN42" s="21"/>
      <c r="AQ42" s="9"/>
      <c r="AR42" s="9"/>
      <c r="AS42" s="9"/>
      <c r="AT42" s="9"/>
      <c r="AU42" s="9"/>
      <c r="AV42" s="9"/>
      <c r="AW42" s="21"/>
      <c r="AX42" s="21"/>
      <c r="BA42" s="9"/>
      <c r="BB42" s="9"/>
      <c r="BC42" s="9"/>
      <c r="BD42" s="9"/>
      <c r="BE42" s="9"/>
      <c r="BF42" s="9"/>
      <c r="BG42" s="21"/>
      <c r="BH42" s="21"/>
      <c r="BK42" s="9"/>
      <c r="BL42" s="9"/>
      <c r="BM42" s="9"/>
      <c r="BN42" s="9"/>
      <c r="BO42" s="9"/>
      <c r="BP42" s="9"/>
    </row>
    <row r="43" spans="8:68" ht="19.899999999999999" customHeight="1">
      <c r="H43" s="3"/>
      <c r="I43" s="8"/>
      <c r="J43" s="8"/>
      <c r="K43" s="9"/>
      <c r="L43" s="9"/>
      <c r="M43" s="9"/>
      <c r="N43" s="9"/>
      <c r="O43" s="9"/>
      <c r="P43" s="9"/>
      <c r="Q43" s="9"/>
      <c r="R43" s="9"/>
      <c r="W43" s="9"/>
      <c r="X43" s="9"/>
      <c r="Y43" s="9"/>
      <c r="Z43" s="9"/>
      <c r="AA43" s="9"/>
      <c r="AB43" s="9"/>
      <c r="AC43" s="21"/>
      <c r="AD43" s="21"/>
      <c r="AG43" s="9"/>
      <c r="AH43" s="9"/>
      <c r="AI43" s="9"/>
      <c r="AJ43" s="9"/>
      <c r="AK43" s="9"/>
      <c r="AL43" s="9"/>
      <c r="AM43" s="21"/>
      <c r="AN43" s="21"/>
      <c r="AQ43" s="9"/>
      <c r="AR43" s="9"/>
      <c r="AS43" s="9"/>
      <c r="AT43" s="9"/>
      <c r="AU43" s="9"/>
      <c r="AV43" s="9"/>
      <c r="AW43" s="21"/>
      <c r="AX43" s="21"/>
      <c r="BA43" s="9"/>
      <c r="BB43" s="9"/>
      <c r="BC43" s="9"/>
      <c r="BD43" s="9"/>
      <c r="BE43" s="9"/>
      <c r="BF43" s="9"/>
      <c r="BG43" s="21"/>
      <c r="BH43" s="21"/>
      <c r="BK43" s="9"/>
      <c r="BL43" s="9"/>
      <c r="BM43" s="9"/>
      <c r="BN43" s="9"/>
      <c r="BO43" s="9"/>
      <c r="BP43" s="9"/>
    </row>
    <row r="44" spans="8:68" ht="19.899999999999999" customHeight="1">
      <c r="H44" s="3"/>
      <c r="I44" s="8"/>
      <c r="J44" s="8"/>
      <c r="K44" s="9"/>
      <c r="L44" s="9"/>
      <c r="M44" s="9"/>
      <c r="N44" s="9"/>
      <c r="O44" s="9"/>
      <c r="P44" s="9"/>
      <c r="Q44" s="9"/>
      <c r="R44" s="9"/>
      <c r="W44" s="9"/>
      <c r="X44" s="9"/>
      <c r="Y44" s="9"/>
      <c r="Z44" s="9"/>
      <c r="AA44" s="9"/>
      <c r="AB44" s="9"/>
      <c r="AC44" s="21"/>
      <c r="AD44" s="21"/>
      <c r="AG44" s="9"/>
      <c r="AH44" s="9"/>
      <c r="AI44" s="9"/>
      <c r="AJ44" s="9"/>
      <c r="AK44" s="9"/>
      <c r="AL44" s="9"/>
      <c r="AM44" s="21"/>
      <c r="AN44" s="21"/>
      <c r="AQ44" s="9"/>
      <c r="AR44" s="9"/>
      <c r="AS44" s="9"/>
      <c r="AT44" s="9"/>
      <c r="AU44" s="9"/>
      <c r="AV44" s="9"/>
      <c r="AW44" s="21"/>
      <c r="AX44" s="21"/>
      <c r="BA44" s="9"/>
      <c r="BB44" s="9"/>
      <c r="BC44" s="9"/>
      <c r="BD44" s="9"/>
      <c r="BE44" s="9"/>
      <c r="BF44" s="9"/>
      <c r="BG44" s="21"/>
      <c r="BH44" s="21"/>
      <c r="BK44" s="9"/>
      <c r="BL44" s="9"/>
      <c r="BM44" s="9"/>
      <c r="BN44" s="9"/>
      <c r="BO44" s="9"/>
      <c r="BP44" s="9"/>
    </row>
    <row r="45" spans="8:68" ht="19.899999999999999" customHeight="1">
      <c r="H45" s="3"/>
      <c r="I45" s="8"/>
      <c r="J45" s="8"/>
      <c r="K45" s="9"/>
      <c r="L45" s="9"/>
      <c r="M45" s="9"/>
      <c r="N45" s="9"/>
      <c r="O45" s="9"/>
      <c r="P45" s="9"/>
      <c r="Q45" s="9"/>
      <c r="R45" s="9"/>
      <c r="W45" s="9"/>
      <c r="X45" s="9"/>
      <c r="Y45" s="9"/>
      <c r="Z45" s="9"/>
      <c r="AA45" s="9"/>
      <c r="AB45" s="9"/>
      <c r="AC45" s="21"/>
      <c r="AD45" s="21"/>
      <c r="AG45" s="9"/>
      <c r="AH45" s="9"/>
      <c r="AI45" s="9"/>
      <c r="AJ45" s="9"/>
      <c r="AK45" s="9"/>
      <c r="AL45" s="9"/>
      <c r="AM45" s="21"/>
      <c r="AN45" s="21"/>
      <c r="AQ45" s="9"/>
      <c r="AR45" s="9"/>
      <c r="AS45" s="9"/>
      <c r="AT45" s="9"/>
      <c r="AU45" s="9"/>
      <c r="AV45" s="9"/>
      <c r="AW45" s="21"/>
      <c r="AX45" s="21"/>
      <c r="BA45" s="9"/>
      <c r="BB45" s="9"/>
      <c r="BC45" s="9"/>
      <c r="BD45" s="9"/>
      <c r="BE45" s="9"/>
      <c r="BF45" s="9"/>
      <c r="BG45" s="21"/>
      <c r="BH45" s="21"/>
      <c r="BK45" s="9"/>
      <c r="BL45" s="9"/>
      <c r="BM45" s="9"/>
      <c r="BN45" s="9"/>
      <c r="BO45" s="9"/>
      <c r="BP45" s="9"/>
    </row>
    <row r="46" spans="8:68" ht="19.899999999999999" customHeight="1">
      <c r="H46" s="3"/>
      <c r="I46" s="8"/>
      <c r="J46" s="8"/>
      <c r="K46" s="9"/>
      <c r="L46" s="9"/>
      <c r="M46" s="9"/>
      <c r="N46" s="9"/>
      <c r="O46" s="9"/>
      <c r="P46" s="9"/>
      <c r="Q46" s="9"/>
      <c r="R46" s="9"/>
      <c r="W46" s="9"/>
      <c r="X46" s="9"/>
      <c r="Y46" s="9"/>
      <c r="Z46" s="9"/>
      <c r="AA46" s="9"/>
      <c r="AB46" s="9"/>
      <c r="AC46" s="21"/>
      <c r="AD46" s="21"/>
      <c r="AG46" s="9"/>
      <c r="AH46" s="9"/>
      <c r="AI46" s="9"/>
      <c r="AJ46" s="9"/>
      <c r="AK46" s="9"/>
      <c r="AL46" s="9"/>
      <c r="AM46" s="21"/>
      <c r="AN46" s="21"/>
      <c r="AQ46" s="9"/>
      <c r="AR46" s="9"/>
      <c r="AS46" s="9"/>
      <c r="AT46" s="9"/>
      <c r="AU46" s="9"/>
      <c r="AV46" s="9"/>
      <c r="AW46" s="21"/>
      <c r="AX46" s="21"/>
      <c r="BA46" s="9"/>
      <c r="BB46" s="9"/>
      <c r="BC46" s="9"/>
      <c r="BD46" s="9"/>
      <c r="BE46" s="9"/>
      <c r="BF46" s="9"/>
      <c r="BG46" s="21"/>
      <c r="BH46" s="21"/>
      <c r="BK46" s="9"/>
      <c r="BL46" s="9"/>
      <c r="BM46" s="9"/>
      <c r="BN46" s="9"/>
      <c r="BO46" s="9"/>
      <c r="BP46" s="9"/>
    </row>
    <row r="47" spans="8:68" ht="19.899999999999999" customHeight="1">
      <c r="H47" s="3"/>
      <c r="I47" s="8"/>
      <c r="J47" s="8"/>
      <c r="K47" s="9"/>
      <c r="L47" s="9"/>
      <c r="M47" s="9"/>
      <c r="N47" s="9"/>
      <c r="O47" s="9"/>
      <c r="P47" s="9"/>
      <c r="Q47" s="9"/>
      <c r="R47" s="9"/>
      <c r="W47" s="9"/>
      <c r="X47" s="9"/>
      <c r="Y47" s="9"/>
      <c r="Z47" s="9"/>
      <c r="AA47" s="9"/>
      <c r="AB47" s="9"/>
      <c r="AC47" s="21"/>
      <c r="AD47" s="21"/>
      <c r="AG47" s="9"/>
      <c r="AH47" s="9"/>
      <c r="AI47" s="9"/>
      <c r="AJ47" s="9"/>
      <c r="AK47" s="9"/>
      <c r="AL47" s="9"/>
      <c r="AM47" s="21"/>
      <c r="AN47" s="21"/>
      <c r="AQ47" s="9"/>
      <c r="AR47" s="9"/>
      <c r="AS47" s="9"/>
      <c r="AT47" s="9"/>
      <c r="AU47" s="9"/>
      <c r="AV47" s="9"/>
      <c r="AW47" s="21"/>
      <c r="AX47" s="21"/>
      <c r="BA47" s="9"/>
      <c r="BB47" s="9"/>
      <c r="BC47" s="9"/>
      <c r="BD47" s="9"/>
      <c r="BE47" s="9"/>
      <c r="BF47" s="9"/>
      <c r="BG47" s="21"/>
      <c r="BH47" s="21"/>
      <c r="BK47" s="9"/>
      <c r="BL47" s="9"/>
      <c r="BM47" s="9"/>
      <c r="BN47" s="9"/>
      <c r="BO47" s="9"/>
      <c r="BP47" s="9"/>
    </row>
    <row r="48" spans="8:68" ht="19.899999999999999" customHeight="1">
      <c r="H48" s="3"/>
      <c r="I48" s="8"/>
      <c r="J48" s="18"/>
      <c r="K48" s="19"/>
      <c r="L48" s="19"/>
      <c r="M48" s="19"/>
      <c r="N48" s="19"/>
      <c r="O48" s="19"/>
      <c r="P48" s="19"/>
      <c r="Q48" s="19"/>
      <c r="R48" s="19"/>
      <c r="W48" s="19"/>
      <c r="X48" s="19"/>
      <c r="Y48" s="19"/>
      <c r="Z48" s="19"/>
      <c r="AA48" s="19"/>
      <c r="AB48" s="19"/>
      <c r="AC48" s="21"/>
      <c r="AD48" s="21"/>
      <c r="AG48" s="19"/>
      <c r="AH48" s="19"/>
      <c r="AI48" s="19"/>
      <c r="AJ48" s="19"/>
      <c r="AK48" s="19"/>
      <c r="AL48" s="19"/>
      <c r="AM48" s="21"/>
      <c r="AN48" s="21"/>
      <c r="AQ48" s="19"/>
      <c r="AR48" s="19"/>
      <c r="AS48" s="19"/>
      <c r="AT48" s="19"/>
      <c r="AU48" s="19"/>
      <c r="AV48" s="19"/>
      <c r="AW48" s="21"/>
      <c r="AX48" s="21"/>
      <c r="BA48" s="19"/>
      <c r="BB48" s="19"/>
      <c r="BC48" s="19"/>
      <c r="BD48" s="19"/>
      <c r="BE48" s="19"/>
      <c r="BF48" s="19"/>
      <c r="BG48" s="21"/>
      <c r="BH48" s="21"/>
      <c r="BK48" s="19"/>
      <c r="BL48" s="19"/>
      <c r="BM48" s="19"/>
      <c r="BN48" s="19"/>
      <c r="BO48" s="19"/>
      <c r="BP48" s="19"/>
    </row>
    <row r="49" spans="8:68" ht="19.899999999999999" customHeight="1">
      <c r="H49" s="3"/>
      <c r="I49" s="8"/>
      <c r="J49" s="18"/>
      <c r="K49" s="19"/>
      <c r="L49" s="19"/>
      <c r="M49" s="19"/>
      <c r="N49" s="19"/>
      <c r="O49" s="19"/>
      <c r="P49" s="19"/>
      <c r="Q49" s="19"/>
      <c r="R49" s="19"/>
      <c r="W49" s="19"/>
      <c r="X49" s="19"/>
      <c r="Y49" s="19"/>
      <c r="Z49" s="19"/>
      <c r="AA49" s="19"/>
      <c r="AB49" s="19"/>
      <c r="AC49" s="21"/>
      <c r="AD49" s="21"/>
      <c r="AG49" s="19"/>
      <c r="AH49" s="19"/>
      <c r="AI49" s="19"/>
      <c r="AJ49" s="19"/>
      <c r="AK49" s="19"/>
      <c r="AL49" s="19"/>
      <c r="AM49" s="21"/>
      <c r="AN49" s="21"/>
      <c r="AQ49" s="19"/>
      <c r="AR49" s="19"/>
      <c r="AS49" s="19"/>
      <c r="AT49" s="19"/>
      <c r="AU49" s="19"/>
      <c r="AV49" s="19"/>
      <c r="AW49" s="21"/>
      <c r="AX49" s="21"/>
      <c r="BA49" s="19"/>
      <c r="BB49" s="19"/>
      <c r="BC49" s="19"/>
      <c r="BD49" s="19"/>
      <c r="BE49" s="19"/>
      <c r="BF49" s="19"/>
      <c r="BG49" s="21"/>
      <c r="BH49" s="21"/>
      <c r="BK49" s="19"/>
      <c r="BL49" s="19"/>
      <c r="BM49" s="19"/>
      <c r="BN49" s="19"/>
      <c r="BO49" s="19"/>
      <c r="BP49" s="19"/>
    </row>
    <row r="50" spans="8:68" ht="19.899999999999999" customHeight="1">
      <c r="H50" s="3"/>
      <c r="I50" s="8"/>
      <c r="J50" s="18"/>
      <c r="K50" s="19"/>
      <c r="L50" s="19"/>
      <c r="M50" s="19"/>
      <c r="N50" s="19"/>
      <c r="O50" s="19"/>
      <c r="P50" s="19"/>
      <c r="Q50" s="19"/>
      <c r="R50" s="19"/>
      <c r="W50" s="19"/>
      <c r="X50" s="19"/>
      <c r="Y50" s="19"/>
      <c r="Z50" s="19"/>
      <c r="AA50" s="19"/>
      <c r="AB50" s="19"/>
      <c r="AC50" s="21"/>
      <c r="AD50" s="21"/>
      <c r="AG50" s="19"/>
      <c r="AH50" s="19"/>
      <c r="AI50" s="19"/>
      <c r="AJ50" s="19"/>
      <c r="AK50" s="19"/>
      <c r="AL50" s="19"/>
      <c r="AM50" s="21"/>
      <c r="AN50" s="21"/>
      <c r="AQ50" s="19"/>
      <c r="AR50" s="19"/>
      <c r="AS50" s="19"/>
      <c r="AT50" s="19"/>
      <c r="AU50" s="19"/>
      <c r="AV50" s="19"/>
      <c r="AW50" s="21"/>
      <c r="AX50" s="21"/>
      <c r="BA50" s="19"/>
      <c r="BB50" s="19"/>
      <c r="BC50" s="19"/>
      <c r="BD50" s="19"/>
      <c r="BE50" s="19"/>
      <c r="BF50" s="19"/>
      <c r="BG50" s="21"/>
      <c r="BH50" s="21"/>
      <c r="BK50" s="19"/>
      <c r="BL50" s="19"/>
      <c r="BM50" s="19"/>
      <c r="BN50" s="19"/>
      <c r="BO50" s="19"/>
      <c r="BP50" s="19"/>
    </row>
    <row r="51" spans="8:68" ht="19.899999999999999" customHeight="1">
      <c r="H51" s="3"/>
      <c r="I51" s="8"/>
      <c r="J51" s="18"/>
      <c r="K51" s="19"/>
      <c r="L51" s="19"/>
      <c r="M51" s="19"/>
      <c r="N51" s="19"/>
      <c r="O51" s="19"/>
      <c r="P51" s="19"/>
      <c r="Q51" s="19"/>
      <c r="R51" s="19"/>
      <c r="W51" s="19"/>
      <c r="X51" s="19"/>
      <c r="Y51" s="19"/>
      <c r="Z51" s="19"/>
      <c r="AA51" s="19"/>
      <c r="AB51" s="19"/>
      <c r="AC51" s="21"/>
      <c r="AD51" s="21"/>
      <c r="AG51" s="19"/>
      <c r="AH51" s="19"/>
      <c r="AI51" s="19"/>
      <c r="AJ51" s="19"/>
      <c r="AK51" s="19"/>
      <c r="AL51" s="19"/>
      <c r="AM51" s="21"/>
      <c r="AN51" s="21"/>
      <c r="AQ51" s="19"/>
      <c r="AR51" s="19"/>
      <c r="AS51" s="19"/>
      <c r="AT51" s="19"/>
      <c r="AU51" s="19"/>
      <c r="AV51" s="19"/>
      <c r="AW51" s="21"/>
      <c r="AX51" s="21"/>
      <c r="BA51" s="19"/>
      <c r="BB51" s="19"/>
      <c r="BC51" s="19"/>
      <c r="BD51" s="19"/>
      <c r="BE51" s="19"/>
      <c r="BF51" s="19"/>
      <c r="BG51" s="21"/>
      <c r="BH51" s="21"/>
      <c r="BK51" s="19"/>
      <c r="BL51" s="19"/>
      <c r="BM51" s="19"/>
      <c r="BN51" s="19"/>
      <c r="BO51" s="19"/>
      <c r="BP51" s="19"/>
    </row>
    <row r="52" spans="8:68" ht="19.899999999999999" customHeight="1">
      <c r="H52" s="3"/>
      <c r="I52" s="8"/>
      <c r="J52" s="18"/>
      <c r="K52" s="19"/>
      <c r="L52" s="19"/>
      <c r="M52" s="19"/>
      <c r="N52" s="19"/>
      <c r="O52" s="19"/>
      <c r="P52" s="19"/>
      <c r="Q52" s="19"/>
      <c r="R52" s="19"/>
      <c r="W52" s="19"/>
      <c r="X52" s="19"/>
      <c r="Y52" s="19"/>
      <c r="Z52" s="19"/>
      <c r="AA52" s="19"/>
      <c r="AB52" s="19"/>
      <c r="AC52" s="21"/>
      <c r="AD52" s="21"/>
      <c r="AG52" s="19"/>
      <c r="AH52" s="19"/>
      <c r="AI52" s="19"/>
      <c r="AJ52" s="19"/>
      <c r="AK52" s="19"/>
      <c r="AL52" s="19"/>
      <c r="AM52" s="21"/>
      <c r="AN52" s="21"/>
      <c r="AQ52" s="19"/>
      <c r="AR52" s="19"/>
      <c r="AS52" s="19"/>
      <c r="AT52" s="19"/>
      <c r="AU52" s="19"/>
      <c r="AV52" s="19"/>
      <c r="AW52" s="21"/>
      <c r="AX52" s="21"/>
      <c r="BA52" s="19"/>
      <c r="BB52" s="19"/>
      <c r="BC52" s="19"/>
      <c r="BD52" s="19"/>
      <c r="BE52" s="19"/>
      <c r="BF52" s="19"/>
      <c r="BG52" s="21"/>
      <c r="BH52" s="21"/>
      <c r="BK52" s="19"/>
      <c r="BL52" s="19"/>
      <c r="BM52" s="19"/>
      <c r="BN52" s="19"/>
      <c r="BO52" s="19"/>
      <c r="BP52" s="19"/>
    </row>
    <row r="53" spans="8:68" ht="19.899999999999999" customHeight="1">
      <c r="H53" s="33"/>
      <c r="I53" s="33"/>
      <c r="J53" s="33"/>
      <c r="K53" s="33"/>
      <c r="S53" s="21"/>
    </row>
  </sheetData>
  <mergeCells count="15">
    <mergeCell ref="BL1:BM1"/>
    <mergeCell ref="BQ1:BU1"/>
    <mergeCell ref="BV1:BW1"/>
    <mergeCell ref="AH1:AI1"/>
    <mergeCell ref="AM1:AQ1"/>
    <mergeCell ref="AR1:AS1"/>
    <mergeCell ref="AW1:BA1"/>
    <mergeCell ref="BB1:BC1"/>
    <mergeCell ref="BG1:BK1"/>
    <mergeCell ref="AC1:AG1"/>
    <mergeCell ref="E1:H1"/>
    <mergeCell ref="I1:M1"/>
    <mergeCell ref="N1:O1"/>
    <mergeCell ref="S1:W1"/>
    <mergeCell ref="X1:Y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BZ53"/>
  <sheetViews>
    <sheetView topLeftCell="AS1" zoomScale="70" zoomScaleNormal="70" zoomScalePageLayoutView="70" workbookViewId="0">
      <selection activeCell="BD4" sqref="BD4"/>
    </sheetView>
  </sheetViews>
  <sheetFormatPr defaultColWidth="8.7109375" defaultRowHeight="19.899999999999999" customHeight="1"/>
  <cols>
    <col min="1" max="1" width="6.28515625" style="1" customWidth="1"/>
    <col min="2" max="2" width="19.42578125" style="1" bestFit="1" customWidth="1"/>
    <col min="3" max="3" width="12.7109375" style="1" customWidth="1"/>
    <col min="4" max="4" width="8.7109375" style="1"/>
    <col min="5" max="5" width="14.7109375" style="1" bestFit="1" customWidth="1"/>
    <col min="6" max="56" width="11.140625" style="1" customWidth="1"/>
    <col min="57" max="57" width="15.42578125" style="1" customWidth="1"/>
    <col min="58" max="66" width="11.140625" style="1" customWidth="1"/>
    <col min="67" max="67" width="15.5703125" style="1" customWidth="1"/>
    <col min="68" max="74" width="11.140625" style="1" customWidth="1"/>
    <col min="75" max="76" width="8.7109375" style="1"/>
    <col min="77" max="77" width="10.7109375" style="1" customWidth="1"/>
    <col min="78" max="16384" width="8.7109375" style="1"/>
  </cols>
  <sheetData>
    <row r="1" spans="2:78" ht="19.899999999999999" customHeight="1" thickBot="1">
      <c r="D1" s="2"/>
      <c r="E1" s="150" t="s">
        <v>19</v>
      </c>
      <c r="F1" s="151"/>
      <c r="G1" s="151"/>
      <c r="H1" s="152"/>
      <c r="I1" s="147" t="s">
        <v>21</v>
      </c>
      <c r="J1" s="148"/>
      <c r="K1" s="148"/>
      <c r="L1" s="148"/>
      <c r="M1" s="149"/>
      <c r="N1" s="153">
        <v>0</v>
      </c>
      <c r="O1" s="154"/>
      <c r="P1" s="34"/>
      <c r="Q1" s="123"/>
      <c r="R1" s="123"/>
      <c r="S1" s="147" t="s">
        <v>21</v>
      </c>
      <c r="T1" s="148"/>
      <c r="U1" s="148"/>
      <c r="V1" s="148"/>
      <c r="W1" s="149"/>
      <c r="X1" s="153">
        <v>0.04</v>
      </c>
      <c r="Y1" s="154"/>
      <c r="Z1" s="34"/>
      <c r="AA1" s="123"/>
      <c r="AB1" s="123"/>
      <c r="AC1" s="147" t="s">
        <v>21</v>
      </c>
      <c r="AD1" s="148"/>
      <c r="AE1" s="148"/>
      <c r="AF1" s="148"/>
      <c r="AG1" s="149"/>
      <c r="AH1" s="153">
        <v>0.08</v>
      </c>
      <c r="AI1" s="154"/>
      <c r="AJ1" s="34"/>
      <c r="AK1" s="123"/>
      <c r="AL1" s="123"/>
      <c r="AM1" s="147" t="s">
        <v>21</v>
      </c>
      <c r="AN1" s="148"/>
      <c r="AO1" s="148"/>
      <c r="AP1" s="148"/>
      <c r="AQ1" s="149"/>
      <c r="AR1" s="153">
        <v>0.12</v>
      </c>
      <c r="AS1" s="154"/>
      <c r="AT1" s="34"/>
      <c r="AU1" s="123"/>
      <c r="AV1" s="123"/>
      <c r="AW1" s="147" t="s">
        <v>21</v>
      </c>
      <c r="AX1" s="148"/>
      <c r="AY1" s="148"/>
      <c r="AZ1" s="148"/>
      <c r="BA1" s="149"/>
      <c r="BB1" s="153">
        <v>0.16</v>
      </c>
      <c r="BC1" s="154"/>
      <c r="BD1" s="34"/>
      <c r="BE1" s="34"/>
      <c r="BF1" s="34"/>
      <c r="BG1" s="147" t="s">
        <v>21</v>
      </c>
      <c r="BH1" s="148"/>
      <c r="BI1" s="148"/>
      <c r="BJ1" s="148"/>
      <c r="BK1" s="149"/>
      <c r="BL1" s="153">
        <v>0.2</v>
      </c>
      <c r="BM1" s="154"/>
      <c r="BN1" s="34"/>
      <c r="BO1" s="34"/>
      <c r="BP1" s="34"/>
      <c r="BQ1" s="147" t="s">
        <v>21</v>
      </c>
      <c r="BR1" s="148"/>
      <c r="BS1" s="148"/>
      <c r="BT1" s="148"/>
      <c r="BU1" s="149"/>
      <c r="BV1" s="153">
        <v>0.24</v>
      </c>
      <c r="BW1" s="154"/>
      <c r="BX1" s="34"/>
    </row>
    <row r="2" spans="2:78" ht="19.899999999999999" customHeight="1">
      <c r="B2" s="4" t="s">
        <v>1</v>
      </c>
      <c r="C2" s="5">
        <v>755</v>
      </c>
      <c r="D2" s="2"/>
      <c r="E2" s="25" t="s">
        <v>26</v>
      </c>
      <c r="F2" s="22" t="s">
        <v>34</v>
      </c>
      <c r="G2" s="61" t="s">
        <v>0</v>
      </c>
      <c r="H2" s="26" t="s">
        <v>35</v>
      </c>
      <c r="I2" s="25" t="s">
        <v>36</v>
      </c>
      <c r="J2" s="22" t="s">
        <v>23</v>
      </c>
      <c r="K2" s="22" t="s">
        <v>37</v>
      </c>
      <c r="L2" s="61" t="s">
        <v>18</v>
      </c>
      <c r="M2" s="22" t="s">
        <v>31</v>
      </c>
      <c r="N2" s="22" t="s">
        <v>32</v>
      </c>
      <c r="O2" s="22" t="s">
        <v>33</v>
      </c>
      <c r="P2" s="26" t="s">
        <v>20</v>
      </c>
      <c r="Q2" s="124" t="s">
        <v>56</v>
      </c>
      <c r="R2" s="124" t="s">
        <v>55</v>
      </c>
      <c r="S2" s="25" t="s">
        <v>9</v>
      </c>
      <c r="T2" s="22" t="s">
        <v>23</v>
      </c>
      <c r="U2" s="22" t="s">
        <v>37</v>
      </c>
      <c r="V2" s="61" t="s">
        <v>18</v>
      </c>
      <c r="W2" s="22" t="s">
        <v>31</v>
      </c>
      <c r="X2" s="22" t="s">
        <v>32</v>
      </c>
      <c r="Y2" s="22" t="s">
        <v>33</v>
      </c>
      <c r="Z2" s="26" t="s">
        <v>20</v>
      </c>
      <c r="AA2" s="124" t="s">
        <v>56</v>
      </c>
      <c r="AB2" s="124" t="s">
        <v>55</v>
      </c>
      <c r="AC2" s="25" t="s">
        <v>10</v>
      </c>
      <c r="AD2" s="22" t="s">
        <v>23</v>
      </c>
      <c r="AE2" s="22" t="s">
        <v>37</v>
      </c>
      <c r="AF2" s="61" t="s">
        <v>18</v>
      </c>
      <c r="AG2" s="22" t="s">
        <v>31</v>
      </c>
      <c r="AH2" s="22" t="s">
        <v>32</v>
      </c>
      <c r="AI2" s="22" t="s">
        <v>33</v>
      </c>
      <c r="AJ2" s="26" t="s">
        <v>20</v>
      </c>
      <c r="AK2" s="124" t="s">
        <v>56</v>
      </c>
      <c r="AL2" s="124" t="s">
        <v>55</v>
      </c>
      <c r="AM2" s="25" t="s">
        <v>11</v>
      </c>
      <c r="AN2" s="22" t="s">
        <v>23</v>
      </c>
      <c r="AO2" s="22" t="s">
        <v>37</v>
      </c>
      <c r="AP2" s="61" t="s">
        <v>18</v>
      </c>
      <c r="AQ2" s="22" t="s">
        <v>31</v>
      </c>
      <c r="AR2" s="22" t="s">
        <v>32</v>
      </c>
      <c r="AS2" s="22" t="s">
        <v>33</v>
      </c>
      <c r="AT2" s="26" t="s">
        <v>20</v>
      </c>
      <c r="AU2" s="124" t="s">
        <v>56</v>
      </c>
      <c r="AV2" s="124" t="s">
        <v>55</v>
      </c>
      <c r="AW2" s="25" t="s">
        <v>12</v>
      </c>
      <c r="AX2" s="22" t="s">
        <v>23</v>
      </c>
      <c r="AY2" s="22" t="s">
        <v>37</v>
      </c>
      <c r="AZ2" s="61" t="s">
        <v>18</v>
      </c>
      <c r="BA2" s="22" t="s">
        <v>31</v>
      </c>
      <c r="BB2" s="22" t="s">
        <v>32</v>
      </c>
      <c r="BC2" s="22" t="s">
        <v>33</v>
      </c>
      <c r="BD2" s="26" t="s">
        <v>20</v>
      </c>
      <c r="BE2" s="124" t="s">
        <v>56</v>
      </c>
      <c r="BF2" s="124" t="s">
        <v>55</v>
      </c>
      <c r="BG2" s="25" t="s">
        <v>13</v>
      </c>
      <c r="BH2" s="22" t="s">
        <v>23</v>
      </c>
      <c r="BI2" s="22" t="s">
        <v>37</v>
      </c>
      <c r="BJ2" s="61" t="s">
        <v>18</v>
      </c>
      <c r="BK2" s="22" t="s">
        <v>31</v>
      </c>
      <c r="BL2" s="22" t="s">
        <v>32</v>
      </c>
      <c r="BM2" s="22" t="s">
        <v>33</v>
      </c>
      <c r="BN2" s="26" t="s">
        <v>20</v>
      </c>
      <c r="BO2" s="124" t="s">
        <v>56</v>
      </c>
      <c r="BP2" s="124" t="s">
        <v>55</v>
      </c>
      <c r="BQ2" s="25" t="s">
        <v>14</v>
      </c>
      <c r="BR2" s="22" t="s">
        <v>23</v>
      </c>
      <c r="BS2" s="22" t="s">
        <v>37</v>
      </c>
      <c r="BT2" s="61" t="s">
        <v>18</v>
      </c>
      <c r="BU2" s="22" t="s">
        <v>31</v>
      </c>
      <c r="BV2" s="22" t="s">
        <v>32</v>
      </c>
      <c r="BW2" s="22" t="s">
        <v>33</v>
      </c>
      <c r="BX2" s="26" t="s">
        <v>20</v>
      </c>
      <c r="BY2" s="124" t="s">
        <v>56</v>
      </c>
      <c r="BZ2" s="124" t="s">
        <v>55</v>
      </c>
    </row>
    <row r="3" spans="2:78" ht="19.899999999999999" customHeight="1">
      <c r="B3" s="6" t="s">
        <v>24</v>
      </c>
      <c r="C3" s="7">
        <v>20.5</v>
      </c>
      <c r="D3" s="2"/>
      <c r="E3" s="42">
        <v>22</v>
      </c>
      <c r="F3" s="23">
        <f>0.02*E3-0.0054</f>
        <v>0.43459999999999999</v>
      </c>
      <c r="G3" s="23">
        <f t="shared" ref="G3:G25" si="0">F3/$C$14/$C$7</f>
        <v>3.9854775683840162</v>
      </c>
      <c r="H3" s="30">
        <f t="shared" ref="H3:H25" si="1">F3*$C$7/$C$5</f>
        <v>38869.15492957746</v>
      </c>
      <c r="I3" s="87">
        <v>0.41639999999999999</v>
      </c>
      <c r="J3" s="88">
        <v>2.5999999999999999E-2</v>
      </c>
      <c r="K3" s="89">
        <v>1.1140000000000001</v>
      </c>
      <c r="L3" s="22">
        <v>0</v>
      </c>
      <c r="M3" s="22">
        <v>0</v>
      </c>
      <c r="N3" s="22">
        <v>0</v>
      </c>
      <c r="O3" s="22">
        <v>0</v>
      </c>
      <c r="P3" s="38">
        <v>0</v>
      </c>
      <c r="Q3" s="18">
        <f t="shared" ref="Q3:Q25" si="2">0.5926*0.5*$C$6*$F3^3*($C$7*I3*2+$C$7)*$C$8</f>
        <v>3.5472603549315109</v>
      </c>
      <c r="R3" s="71">
        <f t="shared" ref="R3:R25" si="3">N3/Q3</f>
        <v>0</v>
      </c>
      <c r="S3" s="87">
        <v>0.3347</v>
      </c>
      <c r="T3" s="88">
        <v>3.1E-2</v>
      </c>
      <c r="U3" s="89">
        <v>1.0529999999999999</v>
      </c>
      <c r="V3" s="22">
        <v>0</v>
      </c>
      <c r="W3" s="22">
        <v>0</v>
      </c>
      <c r="X3" s="22">
        <v>0</v>
      </c>
      <c r="Y3" s="22">
        <v>0</v>
      </c>
      <c r="Z3" s="38">
        <v>0</v>
      </c>
      <c r="AA3" s="18">
        <f t="shared" ref="AA3:AA25" si="4">0.5926*0.5*$C$6*$F3^3*($C$7*S3*2+$C$7)*$C$8</f>
        <v>3.2310107139473292</v>
      </c>
      <c r="AB3" s="71">
        <f t="shared" ref="AB3:AB25" si="5">X3/AA3</f>
        <v>0</v>
      </c>
      <c r="AC3" s="90">
        <v>0</v>
      </c>
      <c r="AD3" s="91">
        <v>0</v>
      </c>
      <c r="AE3" s="92">
        <v>0</v>
      </c>
      <c r="AF3" s="22">
        <f t="shared" ref="AF3:AF25" si="6">AE3/$C$14</f>
        <v>0</v>
      </c>
      <c r="AG3" s="22">
        <f>4*PI()^2*$C$13*SQRT($C$11*$C$2)*($C$7*AC3*AE3)^2</f>
        <v>0</v>
      </c>
      <c r="AH3" s="22">
        <f>4*PI()^2*AH$1*SQRT($C$11*$C$2)*($C$7*AC3*AE3)^2</f>
        <v>0</v>
      </c>
      <c r="AI3" s="22">
        <f>AG3+AH3</f>
        <v>0</v>
      </c>
      <c r="AJ3" s="38">
        <f>2*PI()^2*AH$1*2*SQRT($C$2*$C$11)*AD3*$C$7^2*AE3^2/SQRT(2)</f>
        <v>0</v>
      </c>
      <c r="AK3" s="18">
        <f t="shared" ref="AK3:AK25" si="7">0.5926*0.5*$C$6*$F3^3*($C$7*AC3*2+$C$7)*$C$8</f>
        <v>1.9354323193646394</v>
      </c>
      <c r="AL3" s="71">
        <f t="shared" ref="AL3:AL25" si="8">AH3/AK3</f>
        <v>0</v>
      </c>
      <c r="AM3" s="90">
        <v>0</v>
      </c>
      <c r="AN3" s="91">
        <v>0</v>
      </c>
      <c r="AO3" s="92">
        <v>0</v>
      </c>
      <c r="AP3" s="22">
        <f>AO3/$C$14</f>
        <v>0</v>
      </c>
      <c r="AQ3" s="22">
        <f>4*PI()^2*$C$13*SQRT($C$11*$C$2)*($C$7*AM3*AO3)^2</f>
        <v>0</v>
      </c>
      <c r="AR3" s="22">
        <f>4*PI()^2*AR$1*SQRT($C$11*$C$2)*($C$7*AM3*AO3)^2</f>
        <v>0</v>
      </c>
      <c r="AS3" s="22">
        <f>AQ3+AR3</f>
        <v>0</v>
      </c>
      <c r="AT3" s="38">
        <f>2*PI()^2*AR$1*2*SQRT($C$2*$C$11)*AN3*$C$7^2*AO3^2/SQRT(2)</f>
        <v>0</v>
      </c>
      <c r="AU3" s="18">
        <f t="shared" ref="AU3:AU25" si="9">0.5926*0.5*$C$6*$F3^3*($C$7*AM3*2+$C$7)*$C$8</f>
        <v>1.9354323193646394</v>
      </c>
      <c r="AV3" s="71">
        <f t="shared" ref="AV3:AV25" si="10">AR3/AU3</f>
        <v>0</v>
      </c>
      <c r="AW3" s="90">
        <v>0</v>
      </c>
      <c r="AX3" s="91">
        <v>0</v>
      </c>
      <c r="AY3" s="92">
        <v>0</v>
      </c>
      <c r="AZ3" s="22">
        <f t="shared" ref="AZ3:AZ25" si="11">AY3/$C$14</f>
        <v>0</v>
      </c>
      <c r="BA3" s="22">
        <f>4*PI()^2*$C$13*SQRT($C$11*$C$2)*($C$7*AW3*AY3)^2</f>
        <v>0</v>
      </c>
      <c r="BB3" s="22">
        <f>4*PI()^2*BB$1*SQRT($C$11*$C$2)*($C$7*AW3*AY3)^2</f>
        <v>0</v>
      </c>
      <c r="BC3" s="22">
        <f>BA3+BB3</f>
        <v>0</v>
      </c>
      <c r="BD3" s="38">
        <f>2*PI()^2*BB$1*2*SQRT($C$2*$C$11)*AX3*$C$7^2*AY3^2/SQRT(2)</f>
        <v>0</v>
      </c>
      <c r="BE3" s="18">
        <f t="shared" ref="BE3:BE25" si="12">0.5926*0.5*$C$6*$F3^3*($C$7*AW3*2+$C$7)*$C$8</f>
        <v>1.9354323193646394</v>
      </c>
      <c r="BF3" s="71">
        <f t="shared" ref="BF3:BF25" si="13">BB3/BE3</f>
        <v>0</v>
      </c>
      <c r="BG3" s="90">
        <v>0</v>
      </c>
      <c r="BH3" s="91">
        <v>0</v>
      </c>
      <c r="BI3" s="92">
        <v>0</v>
      </c>
      <c r="BJ3" s="22">
        <f t="shared" ref="BJ3:BJ25" si="14">BI3/$C$14</f>
        <v>0</v>
      </c>
      <c r="BK3" s="22">
        <f>4*PI()^2*$C$13*SQRT($C$11*$C$2)*($C$7*BG3*BI3)^2</f>
        <v>0</v>
      </c>
      <c r="BL3" s="22">
        <f>4*PI()^2*BL$1*SQRT($C$11*$C$2)*($C$7*BG3*BI3)^2</f>
        <v>0</v>
      </c>
      <c r="BM3" s="22">
        <f>BK3+BL3</f>
        <v>0</v>
      </c>
      <c r="BN3" s="38">
        <f>2*PI()^2*BL$1*2*SQRT($C$2*$C$11)*BH3*$C$7^2*BI3^2/SQRT(2)</f>
        <v>0</v>
      </c>
      <c r="BO3" s="18">
        <f t="shared" ref="BO3:BO25" si="15">0.5926*0.5*$C$6*$F3^3*($C$7*BG3*2+$C$7)*$C$8</f>
        <v>1.9354323193646394</v>
      </c>
      <c r="BP3" s="71">
        <f t="shared" ref="BP3:BP25" si="16">BL3/BO3</f>
        <v>0</v>
      </c>
      <c r="BQ3" s="90">
        <v>0</v>
      </c>
      <c r="BR3" s="91">
        <v>0</v>
      </c>
      <c r="BS3" s="92">
        <v>0</v>
      </c>
      <c r="BT3" s="22">
        <f t="shared" ref="BT3:BT25" si="17">BS3/$C$14</f>
        <v>0</v>
      </c>
      <c r="BU3" s="22">
        <f>4*PI()^2*$C$13*SQRT($C$11*$C$2)*($C$7*BQ3*BS3)^2</f>
        <v>0</v>
      </c>
      <c r="BV3" s="22">
        <f>4*PI()^2*BV$1*SQRT($C$11*$C$2)*($C$7*BQ3*BS3)^2</f>
        <v>0</v>
      </c>
      <c r="BW3" s="22">
        <f>BU3+BV3</f>
        <v>0</v>
      </c>
      <c r="BX3" s="38">
        <f>2*PI()^2*BV$1*2*SQRT($C$2*$C$11)*BR3*$C$7^2*BS3^2/SQRT(2)</f>
        <v>0</v>
      </c>
      <c r="BY3" s="18">
        <f t="shared" ref="BY3:BY25" si="18">0.5926*0.5*$C$6*$F3^3*($C$7*BQ3*2+$C$7)*$C$8</f>
        <v>1.9354323193646394</v>
      </c>
      <c r="BZ3" s="71">
        <f t="shared" ref="BZ3:BZ25" si="19">BV3/BY3</f>
        <v>0</v>
      </c>
    </row>
    <row r="4" spans="2:78" ht="19.899999999999999" customHeight="1">
      <c r="B4" s="10" t="s">
        <v>2</v>
      </c>
      <c r="C4" s="40">
        <f>1.003887*10^-3</f>
        <v>1.003887E-3</v>
      </c>
      <c r="D4" s="2"/>
      <c r="E4" s="42">
        <v>24</v>
      </c>
      <c r="F4" s="23">
        <f t="shared" ref="F4:F25" si="20">0.02*E4-0.0054</f>
        <v>0.47459999999999997</v>
      </c>
      <c r="G4" s="23">
        <f t="shared" si="0"/>
        <v>4.3522955682352835</v>
      </c>
      <c r="H4" s="30">
        <f t="shared" si="1"/>
        <v>42446.619718309856</v>
      </c>
      <c r="I4" s="70">
        <v>0.87870000000000004</v>
      </c>
      <c r="J4" s="18">
        <v>0.02</v>
      </c>
      <c r="K4" s="71">
        <v>1.244</v>
      </c>
      <c r="L4" s="22">
        <f t="shared" ref="L4:L25" si="21">K4/$C$14</f>
        <v>1.0141747378087844</v>
      </c>
      <c r="M4" s="22">
        <f t="shared" ref="M4:M25" si="22">4*PI()^2*$C$13*SQRT($C$11*$C$2)*($C$7*I4*K4)^2</f>
        <v>0.55300189718445281</v>
      </c>
      <c r="N4" s="22">
        <f t="shared" ref="N4:N25" si="23">4*PI()^2*N$1*SQRT($C$11*$C$2)*($C$7*I4*K4)^2</f>
        <v>0</v>
      </c>
      <c r="O4" s="22">
        <f t="shared" ref="O4:O25" si="24">M4+N4</f>
        <v>0.55300189718445281</v>
      </c>
      <c r="P4" s="38">
        <f t="shared" ref="P4:P25" si="25">2*PI()^2*N$1*2*SQRT($C$2*$C$11)*J4*$C$7^2*K4^2/SQRT(2)</f>
        <v>0</v>
      </c>
      <c r="Q4" s="18">
        <f t="shared" si="2"/>
        <v>6.9501118827232977</v>
      </c>
      <c r="R4" s="71">
        <f t="shared" si="3"/>
        <v>0</v>
      </c>
      <c r="S4" s="70">
        <v>0.73140000000000005</v>
      </c>
      <c r="T4" s="18">
        <v>1.7999999999999999E-2</v>
      </c>
      <c r="U4" s="71">
        <v>1.194</v>
      </c>
      <c r="V4" s="22">
        <f>U4/$C$14</f>
        <v>0.97341208757531239</v>
      </c>
      <c r="W4" s="22">
        <f t="shared" ref="W4:W25" si="26">4*PI()^2*$C$13*SQRT($C$11*$C$2)*($C$7*S4*U4)^2</f>
        <v>0.35295811657461168</v>
      </c>
      <c r="X4" s="22">
        <f t="shared" ref="X4:X25" si="27">4*PI()^2*X$1*SQRT($C$11*$C$2)*($C$7*S4*U4)^2</f>
        <v>0.70591623314922336</v>
      </c>
      <c r="Y4" s="22">
        <f t="shared" ref="Y4:Y25" si="28">W4+X4</f>
        <v>1.0588743497238351</v>
      </c>
      <c r="Z4" s="38">
        <f t="shared" ref="Z4:Z25" si="29">2*PI()^2*X$1*2*SQRT($C$2*$C$11)*T4*$C$7^2*U4^2/SQRT(2)</f>
        <v>1.6795802696352041E-2</v>
      </c>
      <c r="AA4" s="18">
        <f t="shared" si="4"/>
        <v>6.2075634818201699</v>
      </c>
      <c r="AB4" s="71">
        <f t="shared" si="5"/>
        <v>0.11371872961373823</v>
      </c>
      <c r="AC4" s="70">
        <v>0.49859999999999999</v>
      </c>
      <c r="AD4" s="18">
        <v>0.03</v>
      </c>
      <c r="AE4" s="71">
        <v>1.145</v>
      </c>
      <c r="AF4" s="22">
        <f t="shared" si="6"/>
        <v>0.93346469034650981</v>
      </c>
      <c r="AG4" s="22">
        <f t="shared" ref="AG4:AG25" si="30">4*PI()^2*$C$13*SQRT($C$11*$C$2)*($C$7*AC4*AE4)^2</f>
        <v>0.15084125233821016</v>
      </c>
      <c r="AH4" s="22">
        <f t="shared" ref="AH4:AH25" si="31">4*PI()^2*AH$1*SQRT($C$11*$C$2)*($C$7*AC4*AE4)^2</f>
        <v>0.60336500935284065</v>
      </c>
      <c r="AI4" s="22">
        <f t="shared" ref="AI4:AI25" si="32">AG4+AH4</f>
        <v>0.75420626169105076</v>
      </c>
      <c r="AJ4" s="38">
        <f t="shared" ref="AJ4:AJ25" si="33">2*PI()^2*AH$1*2*SQRT($C$2*$C$11)*AD4*$C$7^2*AE4^2/SQRT(2)</f>
        <v>5.1485131852228146E-2</v>
      </c>
      <c r="AK4" s="18">
        <f t="shared" si="7"/>
        <v>5.0340042983154305</v>
      </c>
      <c r="AL4" s="71">
        <f t="shared" si="8"/>
        <v>0.11985786534881378</v>
      </c>
      <c r="AM4" s="62">
        <v>0.42149999999999999</v>
      </c>
      <c r="AN4" s="8">
        <v>2.3E-2</v>
      </c>
      <c r="AO4" s="63">
        <v>1.1220000000000001</v>
      </c>
      <c r="AP4" s="22">
        <f t="shared" ref="AP4:AP25" si="34">AO4/$C$14</f>
        <v>0.91471387123911274</v>
      </c>
      <c r="AQ4" s="22">
        <f t="shared" ref="AQ4:AQ25" si="35">4*PI()^2*$C$13*SQRT($C$11*$C$2)*($C$7*AM4*AO4)^2</f>
        <v>0.10351075575839118</v>
      </c>
      <c r="AR4" s="22">
        <f t="shared" ref="AR4:AR25" si="36">4*PI()^2*AR$1*SQRT($C$11*$C$2)*($C$7*AM4*AO4)^2</f>
        <v>0.62106453455034705</v>
      </c>
      <c r="AS4" s="22">
        <f t="shared" ref="AS4:AS25" si="37">AQ4+AR4</f>
        <v>0.72457529030873824</v>
      </c>
      <c r="AT4" s="38">
        <f t="shared" ref="AT4:AT25" si="38">2*PI()^2*AR$1*2*SQRT($C$2*$C$11)*AN4*$C$7^2*AO4^2/SQRT(2)</f>
        <v>5.6853134025407183E-2</v>
      </c>
      <c r="AU4" s="18">
        <f t="shared" si="9"/>
        <v>4.6453384347062583</v>
      </c>
      <c r="AV4" s="71">
        <f t="shared" si="10"/>
        <v>0.13369629431307931</v>
      </c>
      <c r="AW4" s="62">
        <v>0.38290000000000002</v>
      </c>
      <c r="AX4" s="8">
        <v>2.9000000000000001E-2</v>
      </c>
      <c r="AY4" s="63">
        <v>1.113</v>
      </c>
      <c r="AZ4" s="22">
        <f t="shared" si="11"/>
        <v>0.90737659419708772</v>
      </c>
      <c r="BA4" s="22">
        <f t="shared" ref="BA4:BA25" si="39">4*PI()^2*$C$13*SQRT($C$11*$C$2)*($C$7*AW4*AY4)^2</f>
        <v>8.4055409656528801E-2</v>
      </c>
      <c r="BB4" s="22">
        <f t="shared" ref="BB4:BB25" si="40">4*PI()^2*BB$1*SQRT($C$11*$C$2)*($C$7*AW4*AY4)^2</f>
        <v>0.67244327725223041</v>
      </c>
      <c r="BC4" s="22">
        <f t="shared" ref="BC4:BC25" si="41">BA4+BB4</f>
        <v>0.75649868690875921</v>
      </c>
      <c r="BD4" s="38">
        <f>2*PI()^2*BB$1*2*SQRT($C$2*$C$11)*AX4*$C$7^2*AY4^2/SQRT(2)</f>
        <v>9.4051975804383653E-2</v>
      </c>
      <c r="BE4" s="18">
        <f t="shared" si="12"/>
        <v>4.4507534498124315</v>
      </c>
      <c r="BF4" s="71">
        <f t="shared" si="13"/>
        <v>0.15108526788437793</v>
      </c>
      <c r="BG4" s="62">
        <v>0.3644</v>
      </c>
      <c r="BH4" s="8">
        <v>2.1000000000000001E-2</v>
      </c>
      <c r="BI4" s="63">
        <v>1.1000000000000001</v>
      </c>
      <c r="BJ4" s="22">
        <f t="shared" si="14"/>
        <v>0.89677830513638512</v>
      </c>
      <c r="BK4" s="22">
        <f t="shared" ref="BK4:BK25" si="42">4*PI()^2*$C$13*SQRT($C$11*$C$2)*($C$7*BG4*BI4)^2</f>
        <v>7.4361255662424505E-2</v>
      </c>
      <c r="BL4" s="22">
        <f t="shared" ref="BL4:BL25" si="43">4*PI()^2*BL$1*SQRT($C$11*$C$2)*($C$7*BG4*BI4)^2</f>
        <v>0.74361255662424497</v>
      </c>
      <c r="BM4" s="22">
        <f t="shared" ref="BM4:BM25" si="44">BK4+BL4</f>
        <v>0.81797381228666943</v>
      </c>
      <c r="BN4" s="38">
        <f t="shared" ref="BN4:BN25" si="45">2*PI()^2*BL$1*2*SQRT($C$2*$C$11)*BH4*$C$7^2*BI4^2/SQRT(2)</f>
        <v>8.3156131040287629E-2</v>
      </c>
      <c r="BO4" s="18">
        <f t="shared" si="15"/>
        <v>4.3574938067933688</v>
      </c>
      <c r="BP4" s="71">
        <f t="shared" si="16"/>
        <v>0.17065143167041266</v>
      </c>
      <c r="BQ4" s="62">
        <v>0.30840000000000001</v>
      </c>
      <c r="BR4" s="8">
        <v>3.1E-2</v>
      </c>
      <c r="BS4" s="63">
        <v>1.1020000000000001</v>
      </c>
      <c r="BT4" s="22">
        <f t="shared" si="17"/>
        <v>0.89840881114572391</v>
      </c>
      <c r="BU4" s="22">
        <f t="shared" ref="BU4:BU25" si="46">4*PI()^2*$C$13*SQRT($C$11*$C$2)*($C$7*BQ4*BS4)^2</f>
        <v>5.3456009505416846E-2</v>
      </c>
      <c r="BV4" s="22">
        <f t="shared" ref="BV4:BV25" si="47">4*PI()^2*BV$1*SQRT($C$11*$C$2)*($C$7*BQ4*BS4)^2</f>
        <v>0.64147211406500215</v>
      </c>
      <c r="BW4" s="22">
        <f t="shared" ref="BW4:BW25" si="48">BU4+BV4</f>
        <v>0.694928123570419</v>
      </c>
      <c r="BX4" s="38">
        <f t="shared" ref="BX4:BX25" si="49">2*PI()^2*BV$1*2*SQRT($C$2*$C$11)*BR4*$C$7^2*BS4^2/SQRT(2)</f>
        <v>0.14784128845125544</v>
      </c>
      <c r="BY4" s="18">
        <f t="shared" si="18"/>
        <v>4.0751943468437766</v>
      </c>
      <c r="BZ4" s="71">
        <f t="shared" si="19"/>
        <v>0.15740896248587996</v>
      </c>
    </row>
    <row r="5" spans="2:78" ht="19.899999999999999" customHeight="1">
      <c r="B5" s="6" t="s">
        <v>3</v>
      </c>
      <c r="C5" s="41">
        <f>9.94*10^-7</f>
        <v>9.9399999999999993E-7</v>
      </c>
      <c r="D5" s="2"/>
      <c r="E5" s="42">
        <v>26</v>
      </c>
      <c r="F5" s="23">
        <f t="shared" si="20"/>
        <v>0.51460000000000006</v>
      </c>
      <c r="G5" s="23">
        <f t="shared" si="0"/>
        <v>4.7191135680865512</v>
      </c>
      <c r="H5" s="30">
        <f t="shared" si="1"/>
        <v>46024.084507042258</v>
      </c>
      <c r="I5" s="70">
        <v>0.94589999999999996</v>
      </c>
      <c r="J5" s="18">
        <v>1.9E-2</v>
      </c>
      <c r="K5" s="71">
        <v>1.3180000000000001</v>
      </c>
      <c r="L5" s="22">
        <f t="shared" si="21"/>
        <v>1.0745034601543231</v>
      </c>
      <c r="M5" s="22">
        <f t="shared" si="22"/>
        <v>0.71932620048891927</v>
      </c>
      <c r="N5" s="22">
        <f t="shared" si="23"/>
        <v>0</v>
      </c>
      <c r="O5" s="22">
        <f t="shared" si="24"/>
        <v>0.71932620048891927</v>
      </c>
      <c r="P5" s="38">
        <f t="shared" si="25"/>
        <v>0</v>
      </c>
      <c r="Q5" s="18">
        <f t="shared" si="2"/>
        <v>9.2915126396408318</v>
      </c>
      <c r="R5" s="71">
        <f t="shared" si="3"/>
        <v>0</v>
      </c>
      <c r="S5" s="70">
        <v>0.873</v>
      </c>
      <c r="T5" s="18">
        <v>1.6E-2</v>
      </c>
      <c r="U5" s="71">
        <v>1.29</v>
      </c>
      <c r="V5" s="22">
        <f t="shared" ref="V5:V25" si="50">U5/$C$14</f>
        <v>1.0516763760235788</v>
      </c>
      <c r="W5" s="22">
        <f t="shared" si="26"/>
        <v>0.58696541919942735</v>
      </c>
      <c r="X5" s="22">
        <f t="shared" si="27"/>
        <v>1.1739308383988547</v>
      </c>
      <c r="Y5" s="22">
        <f t="shared" si="28"/>
        <v>1.7608962575982821</v>
      </c>
      <c r="Z5" s="38">
        <f t="shared" si="29"/>
        <v>1.7426854644834969E-2</v>
      </c>
      <c r="AA5" s="18">
        <f t="shared" si="4"/>
        <v>8.8230492110290211</v>
      </c>
      <c r="AB5" s="71">
        <f t="shared" si="5"/>
        <v>0.13305273611433713</v>
      </c>
      <c r="AC5" s="70">
        <v>0.79169999999999996</v>
      </c>
      <c r="AD5" s="18">
        <v>1.6E-2</v>
      </c>
      <c r="AE5" s="71">
        <v>1.26</v>
      </c>
      <c r="AF5" s="22">
        <f t="shared" si="6"/>
        <v>1.0272187858834956</v>
      </c>
      <c r="AG5" s="22">
        <f t="shared" si="30"/>
        <v>0.46053960892997775</v>
      </c>
      <c r="AH5" s="22">
        <f t="shared" si="31"/>
        <v>1.842158435719911</v>
      </c>
      <c r="AI5" s="22">
        <f t="shared" si="32"/>
        <v>2.3026980446498886</v>
      </c>
      <c r="AJ5" s="38">
        <f t="shared" si="33"/>
        <v>3.3251456564076673E-2</v>
      </c>
      <c r="AK5" s="18">
        <f t="shared" si="7"/>
        <v>8.3006064573096747</v>
      </c>
      <c r="AL5" s="71">
        <f t="shared" si="8"/>
        <v>0.22193058365002602</v>
      </c>
      <c r="AM5" s="70">
        <v>0.69259999999999999</v>
      </c>
      <c r="AN5" s="18">
        <v>2.5000000000000001E-2</v>
      </c>
      <c r="AO5" s="71">
        <v>1.2310000000000001</v>
      </c>
      <c r="AP5" s="22">
        <f t="shared" si="34"/>
        <v>1.0035764487480818</v>
      </c>
      <c r="AQ5" s="22">
        <f t="shared" si="35"/>
        <v>0.33642300679067422</v>
      </c>
      <c r="AR5" s="22">
        <f t="shared" si="36"/>
        <v>2.018538040744045</v>
      </c>
      <c r="AS5" s="22">
        <f t="shared" si="37"/>
        <v>2.3549610475347191</v>
      </c>
      <c r="AT5" s="38">
        <f t="shared" si="38"/>
        <v>7.4386988128300663E-2</v>
      </c>
      <c r="AU5" s="18">
        <f t="shared" si="9"/>
        <v>7.6637789432434147</v>
      </c>
      <c r="AV5" s="71">
        <f t="shared" si="10"/>
        <v>0.26338677768408758</v>
      </c>
      <c r="AW5" s="70">
        <v>0.58089999999999997</v>
      </c>
      <c r="AX5" s="18">
        <v>2.3E-2</v>
      </c>
      <c r="AY5" s="71">
        <v>1.212</v>
      </c>
      <c r="AZ5" s="22">
        <f t="shared" si="11"/>
        <v>0.98808664165936233</v>
      </c>
      <c r="BA5" s="22">
        <f t="shared" si="39"/>
        <v>0.22941013492963058</v>
      </c>
      <c r="BB5" s="22">
        <f t="shared" si="40"/>
        <v>1.8352810794370447</v>
      </c>
      <c r="BC5" s="22">
        <f t="shared" si="41"/>
        <v>2.0646912143666754</v>
      </c>
      <c r="BD5" s="38">
        <f t="shared" ref="BD5:BD25" si="51">2*PI()^2*BB$1*2*SQRT($C$2*$C$11)*AX5*$C$7^2*AY5^2/SQRT(2)</f>
        <v>8.8453021467498408E-2</v>
      </c>
      <c r="BE5" s="18">
        <f t="shared" si="12"/>
        <v>6.945982441515854</v>
      </c>
      <c r="BF5" s="71">
        <f t="shared" si="13"/>
        <v>0.2642219577849268</v>
      </c>
      <c r="BG5" s="70">
        <v>0.50170000000000003</v>
      </c>
      <c r="BH5" s="18">
        <v>0.03</v>
      </c>
      <c r="BI5" s="71">
        <v>1.194</v>
      </c>
      <c r="BJ5" s="22">
        <f t="shared" si="14"/>
        <v>0.97341208757531239</v>
      </c>
      <c r="BK5" s="22">
        <f t="shared" si="42"/>
        <v>0.16607393014200283</v>
      </c>
      <c r="BL5" s="22">
        <f t="shared" si="43"/>
        <v>1.6607393014200282</v>
      </c>
      <c r="BM5" s="22">
        <f t="shared" si="44"/>
        <v>1.8268132315620311</v>
      </c>
      <c r="BN5" s="38">
        <f t="shared" si="45"/>
        <v>0.13996502246960033</v>
      </c>
      <c r="BO5" s="18">
        <f t="shared" si="15"/>
        <v>6.4370345190733946</v>
      </c>
      <c r="BP5" s="71">
        <f t="shared" si="16"/>
        <v>0.25799757582457244</v>
      </c>
      <c r="BQ5" s="62">
        <v>0.46970000000000001</v>
      </c>
      <c r="BR5" s="8">
        <v>2.5000000000000001E-2</v>
      </c>
      <c r="BS5" s="63">
        <v>1.18</v>
      </c>
      <c r="BT5" s="22">
        <f t="shared" si="17"/>
        <v>0.96199854550994024</v>
      </c>
      <c r="BU5" s="22">
        <f t="shared" si="46"/>
        <v>0.14217058246679459</v>
      </c>
      <c r="BV5" s="22">
        <f t="shared" si="47"/>
        <v>1.7060469896015349</v>
      </c>
      <c r="BW5" s="22">
        <f t="shared" si="48"/>
        <v>1.8482175720683296</v>
      </c>
      <c r="BX5" s="38">
        <f t="shared" si="49"/>
        <v>0.13670200337720956</v>
      </c>
      <c r="BY5" s="18">
        <f t="shared" si="18"/>
        <v>6.2313989948542172</v>
      </c>
      <c r="BZ5" s="71">
        <f t="shared" si="19"/>
        <v>0.27378233860652468</v>
      </c>
    </row>
    <row r="6" spans="2:78" ht="19.899999999999999" customHeight="1">
      <c r="B6" s="10" t="s">
        <v>4</v>
      </c>
      <c r="C6" s="11">
        <v>999.72964999999999</v>
      </c>
      <c r="D6" s="2"/>
      <c r="E6" s="42">
        <v>28</v>
      </c>
      <c r="F6" s="23">
        <f t="shared" si="20"/>
        <v>0.55460000000000009</v>
      </c>
      <c r="G6" s="23">
        <f t="shared" si="0"/>
        <v>5.0859315679378181</v>
      </c>
      <c r="H6" s="30">
        <f t="shared" si="1"/>
        <v>49601.549295774654</v>
      </c>
      <c r="I6" s="70">
        <v>0.98460000000000003</v>
      </c>
      <c r="J6" s="18">
        <v>1.7000000000000001E-2</v>
      </c>
      <c r="K6" s="71">
        <v>1.393</v>
      </c>
      <c r="L6" s="22">
        <f t="shared" si="21"/>
        <v>1.1356474355045312</v>
      </c>
      <c r="M6" s="22">
        <f t="shared" si="22"/>
        <v>0.870615717708351</v>
      </c>
      <c r="N6" s="22">
        <f t="shared" si="23"/>
        <v>0</v>
      </c>
      <c r="O6" s="22">
        <f t="shared" si="24"/>
        <v>0.870615717708351</v>
      </c>
      <c r="P6" s="38">
        <f t="shared" si="25"/>
        <v>0</v>
      </c>
      <c r="Q6" s="18">
        <f t="shared" si="2"/>
        <v>11.942297080073855</v>
      </c>
      <c r="R6" s="71">
        <f t="shared" si="3"/>
        <v>0</v>
      </c>
      <c r="S6" s="70">
        <v>0.92159999999999997</v>
      </c>
      <c r="T6" s="18">
        <v>2.4E-2</v>
      </c>
      <c r="U6" s="71">
        <v>1.3740000000000001</v>
      </c>
      <c r="V6" s="22">
        <f t="shared" si="50"/>
        <v>1.1201576284158119</v>
      </c>
      <c r="W6" s="22">
        <f t="shared" si="26"/>
        <v>0.74210098038870276</v>
      </c>
      <c r="X6" s="22">
        <f t="shared" si="27"/>
        <v>1.4842019607774055</v>
      </c>
      <c r="Y6" s="22">
        <f t="shared" si="28"/>
        <v>2.2263029411661082</v>
      </c>
      <c r="Z6" s="38">
        <f t="shared" si="29"/>
        <v>2.965543594688342E-2</v>
      </c>
      <c r="AA6" s="18">
        <f t="shared" si="4"/>
        <v>11.435517667407375</v>
      </c>
      <c r="AB6" s="71">
        <f t="shared" si="5"/>
        <v>0.12978878647597764</v>
      </c>
      <c r="AC6" s="70">
        <v>0.86719999999999997</v>
      </c>
      <c r="AD6" s="18">
        <v>1.9E-2</v>
      </c>
      <c r="AE6" s="71">
        <v>1.349</v>
      </c>
      <c r="AF6" s="22">
        <f t="shared" si="6"/>
        <v>1.0997763032990757</v>
      </c>
      <c r="AG6" s="22">
        <f t="shared" si="30"/>
        <v>0.6333839373757969</v>
      </c>
      <c r="AH6" s="22">
        <f t="shared" si="31"/>
        <v>2.5335357495031876</v>
      </c>
      <c r="AI6" s="22">
        <f t="shared" si="32"/>
        <v>3.1669196868789844</v>
      </c>
      <c r="AJ6" s="38">
        <f t="shared" si="33"/>
        <v>4.5261308115571559E-2</v>
      </c>
      <c r="AK6" s="18">
        <f t="shared" si="7"/>
        <v>10.997917666628705</v>
      </c>
      <c r="AL6" s="71">
        <f t="shared" si="8"/>
        <v>0.23036504057406859</v>
      </c>
      <c r="AM6" s="70">
        <v>0.80940000000000001</v>
      </c>
      <c r="AN6" s="18">
        <v>1.6E-2</v>
      </c>
      <c r="AO6" s="71">
        <v>1.327</v>
      </c>
      <c r="AP6" s="22">
        <f t="shared" si="34"/>
        <v>1.0818407371963481</v>
      </c>
      <c r="AQ6" s="22">
        <f t="shared" si="35"/>
        <v>0.53391589906848158</v>
      </c>
      <c r="AR6" s="22">
        <f t="shared" si="36"/>
        <v>3.203495394410889</v>
      </c>
      <c r="AS6" s="22">
        <f t="shared" si="37"/>
        <v>3.7374112934793704</v>
      </c>
      <c r="AT6" s="38">
        <f t="shared" si="38"/>
        <v>5.5322613526004309E-2</v>
      </c>
      <c r="AU6" s="18">
        <f t="shared" si="9"/>
        <v>10.532967665801365</v>
      </c>
      <c r="AV6" s="71">
        <f t="shared" si="10"/>
        <v>0.30413986789421726</v>
      </c>
      <c r="AW6" s="70">
        <v>0.75409999999999999</v>
      </c>
      <c r="AX6" s="18">
        <v>1.4999999999999999E-2</v>
      </c>
      <c r="AY6" s="71">
        <v>1.3089999999999999</v>
      </c>
      <c r="AZ6" s="22">
        <f t="shared" si="11"/>
        <v>1.0671661831122981</v>
      </c>
      <c r="BA6" s="22">
        <f t="shared" si="39"/>
        <v>0.45096390492084748</v>
      </c>
      <c r="BB6" s="22">
        <f t="shared" si="40"/>
        <v>3.6077112393667798</v>
      </c>
      <c r="BC6" s="22">
        <f t="shared" si="41"/>
        <v>4.0586751442876272</v>
      </c>
      <c r="BD6" s="38">
        <f t="shared" si="51"/>
        <v>6.7289941237800743E-2</v>
      </c>
      <c r="BE6" s="18">
        <f t="shared" si="12"/>
        <v>10.088127959127457</v>
      </c>
      <c r="BF6" s="71">
        <f t="shared" si="13"/>
        <v>0.35761949630135526</v>
      </c>
      <c r="BG6" s="70">
        <v>0.69099999999999995</v>
      </c>
      <c r="BH6" s="18">
        <v>2.1999999999999999E-2</v>
      </c>
      <c r="BI6" s="71">
        <v>1.288</v>
      </c>
      <c r="BJ6" s="22">
        <f t="shared" si="14"/>
        <v>1.0500458700142399</v>
      </c>
      <c r="BK6" s="22">
        <f t="shared" si="42"/>
        <v>0.3665999729032145</v>
      </c>
      <c r="BL6" s="22">
        <f t="shared" si="43"/>
        <v>3.6659997290321447</v>
      </c>
      <c r="BM6" s="22">
        <f t="shared" si="44"/>
        <v>4.032599701935359</v>
      </c>
      <c r="BN6" s="38">
        <f t="shared" si="45"/>
        <v>0.11943841095454452</v>
      </c>
      <c r="BO6" s="18">
        <f t="shared" si="15"/>
        <v>9.5805441346948399</v>
      </c>
      <c r="BP6" s="71">
        <f t="shared" si="16"/>
        <v>0.38265047136061381</v>
      </c>
      <c r="BQ6" s="70">
        <v>0.62760000000000005</v>
      </c>
      <c r="BR6" s="18">
        <v>2.5999999999999999E-2</v>
      </c>
      <c r="BS6" s="71">
        <v>1.278</v>
      </c>
      <c r="BT6" s="22">
        <f t="shared" si="17"/>
        <v>1.0418933399675454</v>
      </c>
      <c r="BU6" s="22">
        <f t="shared" si="46"/>
        <v>0.29773657296435069</v>
      </c>
      <c r="BV6" s="22">
        <f t="shared" si="47"/>
        <v>3.572838875572208</v>
      </c>
      <c r="BW6" s="22">
        <f t="shared" si="48"/>
        <v>3.8705754485365587</v>
      </c>
      <c r="BX6" s="38">
        <f t="shared" si="49"/>
        <v>0.16676538543471703</v>
      </c>
      <c r="BY6" s="18">
        <f t="shared" si="18"/>
        <v>9.0705470749638142</v>
      </c>
      <c r="BZ6" s="71">
        <f t="shared" si="19"/>
        <v>0.3938945298496741</v>
      </c>
    </row>
    <row r="7" spans="2:78" ht="19.899999999999999" customHeight="1">
      <c r="B7" s="10" t="s">
        <v>5</v>
      </c>
      <c r="C7" s="11">
        <f>3.5*0.0254</f>
        <v>8.8899999999999993E-2</v>
      </c>
      <c r="D7" s="2"/>
      <c r="E7" s="42">
        <v>30</v>
      </c>
      <c r="F7" s="23">
        <f t="shared" si="20"/>
        <v>0.59460000000000002</v>
      </c>
      <c r="G7" s="23">
        <f t="shared" si="0"/>
        <v>5.4527495677890849</v>
      </c>
      <c r="H7" s="30">
        <f t="shared" si="1"/>
        <v>53179.014084507042</v>
      </c>
      <c r="I7" s="70">
        <v>0.99590000000000001</v>
      </c>
      <c r="J7" s="18">
        <v>2.1000000000000001E-2</v>
      </c>
      <c r="K7" s="71">
        <v>1.4850000000000001</v>
      </c>
      <c r="L7" s="22">
        <f t="shared" si="21"/>
        <v>1.2106507119341199</v>
      </c>
      <c r="M7" s="22">
        <f t="shared" si="22"/>
        <v>1.0122527837565358</v>
      </c>
      <c r="N7" s="22">
        <f t="shared" si="23"/>
        <v>0</v>
      </c>
      <c r="O7" s="22">
        <f t="shared" si="24"/>
        <v>1.0122527837565358</v>
      </c>
      <c r="P7" s="38">
        <f t="shared" si="25"/>
        <v>0</v>
      </c>
      <c r="Q7" s="18">
        <f t="shared" si="2"/>
        <v>14.829144443728655</v>
      </c>
      <c r="R7" s="71">
        <f t="shared" si="3"/>
        <v>0</v>
      </c>
      <c r="S7" s="70">
        <v>0.94169999999999998</v>
      </c>
      <c r="T7" s="18">
        <v>1.9E-2</v>
      </c>
      <c r="U7" s="71">
        <v>1.45</v>
      </c>
      <c r="V7" s="22">
        <f t="shared" si="50"/>
        <v>1.1821168567706892</v>
      </c>
      <c r="W7" s="22">
        <f t="shared" si="26"/>
        <v>0.86291049894652405</v>
      </c>
      <c r="X7" s="22">
        <f t="shared" si="27"/>
        <v>1.7258209978930481</v>
      </c>
      <c r="Y7" s="22">
        <f t="shared" si="28"/>
        <v>2.5887314968395723</v>
      </c>
      <c r="Z7" s="38">
        <f t="shared" si="29"/>
        <v>2.6146238053773245E-2</v>
      </c>
      <c r="AA7" s="18">
        <f t="shared" si="4"/>
        <v>14.291849418091854</v>
      </c>
      <c r="AB7" s="71">
        <f t="shared" si="5"/>
        <v>0.12075561023672382</v>
      </c>
      <c r="AC7" s="70">
        <v>0.87939999999999996</v>
      </c>
      <c r="AD7" s="18">
        <v>2.1000000000000001E-2</v>
      </c>
      <c r="AE7" s="71">
        <v>1.4279999999999999</v>
      </c>
      <c r="AF7" s="22">
        <f t="shared" si="6"/>
        <v>1.1641812906679616</v>
      </c>
      <c r="AG7" s="22">
        <f t="shared" si="30"/>
        <v>0.72985055931623199</v>
      </c>
      <c r="AH7" s="22">
        <f t="shared" si="31"/>
        <v>2.919402237264928</v>
      </c>
      <c r="AI7" s="22">
        <f t="shared" si="32"/>
        <v>3.6492527965811599</v>
      </c>
      <c r="AJ7" s="38">
        <f t="shared" si="33"/>
        <v>5.6056413857605916E-2</v>
      </c>
      <c r="AK7" s="18">
        <f t="shared" si="7"/>
        <v>13.674257534380178</v>
      </c>
      <c r="AL7" s="71">
        <f t="shared" si="8"/>
        <v>0.21349621578538286</v>
      </c>
      <c r="AM7" s="70">
        <v>0.83730000000000004</v>
      </c>
      <c r="AN7" s="18">
        <v>2.1999999999999999E-2</v>
      </c>
      <c r="AO7" s="71">
        <v>1.409</v>
      </c>
      <c r="AP7" s="22">
        <f t="shared" si="34"/>
        <v>1.1486914835792423</v>
      </c>
      <c r="AQ7" s="22">
        <f t="shared" si="35"/>
        <v>0.64415261822288705</v>
      </c>
      <c r="AR7" s="22">
        <f t="shared" si="36"/>
        <v>3.8649157093373216</v>
      </c>
      <c r="AS7" s="22">
        <f t="shared" si="37"/>
        <v>4.5090683275602084</v>
      </c>
      <c r="AT7" s="38">
        <f t="shared" si="38"/>
        <v>8.5760149084567916E-2</v>
      </c>
      <c r="AU7" s="18">
        <f t="shared" si="9"/>
        <v>13.25691213623794</v>
      </c>
      <c r="AV7" s="71">
        <f t="shared" si="10"/>
        <v>0.29153966395934122</v>
      </c>
      <c r="AW7" s="70">
        <v>0.78400000000000003</v>
      </c>
      <c r="AX7" s="18">
        <v>1.9E-2</v>
      </c>
      <c r="AY7" s="71">
        <v>1.3879999999999999</v>
      </c>
      <c r="AZ7" s="22">
        <f t="shared" si="11"/>
        <v>1.1315711704811839</v>
      </c>
      <c r="BA7" s="22">
        <f t="shared" si="39"/>
        <v>0.54804430020029504</v>
      </c>
      <c r="BB7" s="22">
        <f t="shared" si="40"/>
        <v>4.3843544016023603</v>
      </c>
      <c r="BC7" s="22">
        <f t="shared" si="41"/>
        <v>4.9323987018026552</v>
      </c>
      <c r="BD7" s="38">
        <f t="shared" si="51"/>
        <v>9.583234824269872E-2</v>
      </c>
      <c r="BE7" s="18">
        <f t="shared" si="12"/>
        <v>12.728538983720565</v>
      </c>
      <c r="BF7" s="71">
        <f t="shared" si="13"/>
        <v>0.3444507187517612</v>
      </c>
      <c r="BG7" s="70">
        <v>0.74229999999999996</v>
      </c>
      <c r="BH7" s="18">
        <v>2.1000000000000001E-2</v>
      </c>
      <c r="BI7" s="71">
        <v>1.367</v>
      </c>
      <c r="BJ7" s="22">
        <f t="shared" si="14"/>
        <v>1.1144508573831258</v>
      </c>
      <c r="BK7" s="22">
        <f t="shared" si="42"/>
        <v>0.47654131397332133</v>
      </c>
      <c r="BL7" s="22">
        <f t="shared" si="43"/>
        <v>4.7654131397332131</v>
      </c>
      <c r="BM7" s="22">
        <f t="shared" si="44"/>
        <v>5.2419544537065343</v>
      </c>
      <c r="BN7" s="38">
        <f t="shared" si="45"/>
        <v>0.12842392343598683</v>
      </c>
      <c r="BO7" s="18">
        <f t="shared" si="15"/>
        <v>12.315158862520294</v>
      </c>
      <c r="BP7" s="71">
        <f t="shared" si="16"/>
        <v>0.3869550683780601</v>
      </c>
      <c r="BQ7" s="70">
        <v>0.68510000000000004</v>
      </c>
      <c r="BR7" s="18">
        <v>2.4E-2</v>
      </c>
      <c r="BS7" s="71">
        <v>1.355</v>
      </c>
      <c r="BT7" s="22">
        <f t="shared" si="17"/>
        <v>1.1046678213270924</v>
      </c>
      <c r="BU7" s="22">
        <f t="shared" si="46"/>
        <v>0.39883304401690356</v>
      </c>
      <c r="BV7" s="22">
        <f t="shared" si="47"/>
        <v>4.7859965282028423</v>
      </c>
      <c r="BW7" s="22">
        <f t="shared" si="48"/>
        <v>5.1848295722197459</v>
      </c>
      <c r="BX7" s="38">
        <f t="shared" si="49"/>
        <v>0.17304565061808067</v>
      </c>
      <c r="BY7" s="18">
        <f t="shared" si="18"/>
        <v>11.748124259818724</v>
      </c>
      <c r="BZ7" s="71">
        <f t="shared" si="19"/>
        <v>0.40738388719397928</v>
      </c>
    </row>
    <row r="8" spans="2:78" ht="19.899999999999999" customHeight="1">
      <c r="B8" s="10" t="s">
        <v>6</v>
      </c>
      <c r="C8" s="11">
        <f>35.25*0.0254</f>
        <v>0.89534999999999998</v>
      </c>
      <c r="D8" s="2"/>
      <c r="E8" s="42">
        <v>32</v>
      </c>
      <c r="F8" s="23">
        <f t="shared" si="20"/>
        <v>0.63460000000000005</v>
      </c>
      <c r="G8" s="23">
        <f t="shared" si="0"/>
        <v>5.8195675676403518</v>
      </c>
      <c r="H8" s="30">
        <f t="shared" si="1"/>
        <v>56756.478873239437</v>
      </c>
      <c r="I8" s="70">
        <v>0.98519999999999996</v>
      </c>
      <c r="J8" s="18">
        <v>1.7999999999999999E-2</v>
      </c>
      <c r="K8" s="71">
        <v>1.548</v>
      </c>
      <c r="L8" s="22">
        <f t="shared" si="21"/>
        <v>1.2620116512282946</v>
      </c>
      <c r="M8" s="22">
        <f t="shared" si="22"/>
        <v>1.0764536303473899</v>
      </c>
      <c r="N8" s="22">
        <f t="shared" si="23"/>
        <v>0</v>
      </c>
      <c r="O8" s="22">
        <f t="shared" si="24"/>
        <v>1.0764536303473899</v>
      </c>
      <c r="P8" s="38">
        <f t="shared" si="25"/>
        <v>0</v>
      </c>
      <c r="Q8" s="18">
        <f t="shared" si="2"/>
        <v>17.898801946583902</v>
      </c>
      <c r="R8" s="71">
        <f t="shared" si="3"/>
        <v>0</v>
      </c>
      <c r="S8" s="70">
        <v>0.93340000000000001</v>
      </c>
      <c r="T8" s="18">
        <v>0.02</v>
      </c>
      <c r="U8" s="71">
        <v>1.5249999999999999</v>
      </c>
      <c r="V8" s="22">
        <f t="shared" si="50"/>
        <v>1.2432608321208973</v>
      </c>
      <c r="W8" s="22">
        <f t="shared" si="26"/>
        <v>0.9377344867241022</v>
      </c>
      <c r="X8" s="22">
        <f t="shared" si="27"/>
        <v>1.8754689734482044</v>
      </c>
      <c r="Y8" s="22">
        <f t="shared" si="28"/>
        <v>2.8132034601723066</v>
      </c>
      <c r="Z8" s="38">
        <f t="shared" si="29"/>
        <v>3.0443129043773141E-2</v>
      </c>
      <c r="AA8" s="18">
        <f t="shared" si="4"/>
        <v>17.27453724093278</v>
      </c>
      <c r="AB8" s="71">
        <f t="shared" si="5"/>
        <v>0.10856840604703423</v>
      </c>
      <c r="AC8" s="70">
        <v>0.88139999999999996</v>
      </c>
      <c r="AD8" s="18">
        <v>1.9E-2</v>
      </c>
      <c r="AE8" s="71">
        <v>1.51</v>
      </c>
      <c r="AF8" s="22">
        <f t="shared" si="6"/>
        <v>1.2310320370508558</v>
      </c>
      <c r="AG8" s="22">
        <f t="shared" si="30"/>
        <v>0.81979373428547575</v>
      </c>
      <c r="AH8" s="22">
        <f t="shared" si="31"/>
        <v>3.279174937141903</v>
      </c>
      <c r="AI8" s="22">
        <f t="shared" si="32"/>
        <v>4.0989686714273788</v>
      </c>
      <c r="AJ8" s="38">
        <f t="shared" si="33"/>
        <v>5.6709666954966348E-2</v>
      </c>
      <c r="AK8" s="18">
        <f t="shared" si="7"/>
        <v>16.647862246842852</v>
      </c>
      <c r="AL8" s="71">
        <f t="shared" si="8"/>
        <v>0.19697273370722268</v>
      </c>
      <c r="AM8" s="70">
        <v>0.82789999999999997</v>
      </c>
      <c r="AN8" s="18">
        <v>0.02</v>
      </c>
      <c r="AO8" s="71">
        <v>1.49</v>
      </c>
      <c r="AP8" s="22">
        <f t="shared" si="34"/>
        <v>1.2147269769574669</v>
      </c>
      <c r="AQ8" s="22">
        <f t="shared" si="35"/>
        <v>0.70425981734156129</v>
      </c>
      <c r="AR8" s="22">
        <f t="shared" si="36"/>
        <v>4.2255589040493673</v>
      </c>
      <c r="AS8" s="22">
        <f t="shared" si="37"/>
        <v>4.9298187213909284</v>
      </c>
      <c r="AT8" s="38">
        <f t="shared" si="38"/>
        <v>8.7185325394353044E-2</v>
      </c>
      <c r="AU8" s="18">
        <f t="shared" si="9"/>
        <v>16.003110089461867</v>
      </c>
      <c r="AV8" s="71">
        <f t="shared" si="10"/>
        <v>0.26404610606484052</v>
      </c>
      <c r="AW8" s="70">
        <v>0.79869999999999997</v>
      </c>
      <c r="AX8" s="18">
        <v>2.1000000000000001E-2</v>
      </c>
      <c r="AY8" s="71">
        <v>1.4690000000000001</v>
      </c>
      <c r="AZ8" s="22">
        <f t="shared" si="11"/>
        <v>1.1976066638594087</v>
      </c>
      <c r="BA8" s="22">
        <f t="shared" si="39"/>
        <v>0.6371116817815029</v>
      </c>
      <c r="BB8" s="22">
        <f t="shared" si="40"/>
        <v>5.0968934542520232</v>
      </c>
      <c r="BC8" s="22">
        <f t="shared" si="41"/>
        <v>5.7340051360335265</v>
      </c>
      <c r="BD8" s="38">
        <f t="shared" si="51"/>
        <v>0.11864309930302822</v>
      </c>
      <c r="BE8" s="18">
        <f t="shared" si="12"/>
        <v>15.651207977395984</v>
      </c>
      <c r="BF8" s="71">
        <f t="shared" si="13"/>
        <v>0.32565495657671489</v>
      </c>
      <c r="BG8" s="70">
        <v>0.75570000000000004</v>
      </c>
      <c r="BH8" s="18">
        <v>2.1999999999999999E-2</v>
      </c>
      <c r="BI8" s="71">
        <v>1.454</v>
      </c>
      <c r="BJ8" s="22">
        <f t="shared" si="14"/>
        <v>1.185377868789367</v>
      </c>
      <c r="BK8" s="22">
        <f t="shared" si="42"/>
        <v>0.55876895029429607</v>
      </c>
      <c r="BL8" s="22">
        <f t="shared" si="43"/>
        <v>5.5876895029429603</v>
      </c>
      <c r="BM8" s="22">
        <f t="shared" si="44"/>
        <v>6.1464584532372566</v>
      </c>
      <c r="BN8" s="38">
        <f t="shared" si="45"/>
        <v>0.15220927024274344</v>
      </c>
      <c r="BO8" s="18">
        <f t="shared" si="15"/>
        <v>15.132995963052387</v>
      </c>
      <c r="BP8" s="71">
        <f t="shared" si="16"/>
        <v>0.36923881540611342</v>
      </c>
      <c r="BQ8" s="70">
        <v>0.71340000000000003</v>
      </c>
      <c r="BR8" s="18">
        <v>2.7E-2</v>
      </c>
      <c r="BS8" s="71">
        <v>1.4370000000000001</v>
      </c>
      <c r="BT8" s="22">
        <f t="shared" si="17"/>
        <v>1.1715185677099866</v>
      </c>
      <c r="BU8" s="22">
        <f t="shared" si="46"/>
        <v>0.48638968258463872</v>
      </c>
      <c r="BV8" s="22">
        <f t="shared" si="47"/>
        <v>5.8366761910156644</v>
      </c>
      <c r="BW8" s="22">
        <f t="shared" si="48"/>
        <v>6.3230658736003029</v>
      </c>
      <c r="BX8" s="38">
        <f t="shared" si="49"/>
        <v>0.21895161674000263</v>
      </c>
      <c r="BY8" s="18">
        <f t="shared" si="18"/>
        <v>14.623219958244619</v>
      </c>
      <c r="BZ8" s="71">
        <f t="shared" si="19"/>
        <v>0.39913755025786418</v>
      </c>
    </row>
    <row r="9" spans="2:78" ht="19.899999999999999" customHeight="1">
      <c r="B9" s="10" t="s">
        <v>15</v>
      </c>
      <c r="C9" s="11">
        <v>5.4249999999999998</v>
      </c>
      <c r="D9" s="2"/>
      <c r="E9" s="42">
        <v>34</v>
      </c>
      <c r="F9" s="23">
        <f t="shared" si="20"/>
        <v>0.67460000000000009</v>
      </c>
      <c r="G9" s="23">
        <f t="shared" si="0"/>
        <v>6.1863855674916186</v>
      </c>
      <c r="H9" s="30">
        <f t="shared" si="1"/>
        <v>60333.94366197184</v>
      </c>
      <c r="I9" s="70">
        <v>0.99450000000000005</v>
      </c>
      <c r="J9" s="18">
        <v>0.02</v>
      </c>
      <c r="K9" s="71">
        <v>1.5960000000000001</v>
      </c>
      <c r="L9" s="22">
        <f t="shared" si="21"/>
        <v>1.3011437954524279</v>
      </c>
      <c r="M9" s="22">
        <f t="shared" si="22"/>
        <v>1.1659500803236105</v>
      </c>
      <c r="N9" s="22">
        <f t="shared" si="23"/>
        <v>0</v>
      </c>
      <c r="O9" s="22">
        <f t="shared" si="24"/>
        <v>1.1659500803236105</v>
      </c>
      <c r="P9" s="38">
        <f t="shared" si="25"/>
        <v>0</v>
      </c>
      <c r="Q9" s="18">
        <f t="shared" si="2"/>
        <v>21.635839377000252</v>
      </c>
      <c r="R9" s="71">
        <f t="shared" si="3"/>
        <v>0</v>
      </c>
      <c r="S9" s="70">
        <v>0.93610000000000004</v>
      </c>
      <c r="T9" s="18">
        <v>2.1000000000000001E-2</v>
      </c>
      <c r="U9" s="71">
        <v>1.5820000000000001</v>
      </c>
      <c r="V9" s="22">
        <f t="shared" si="50"/>
        <v>1.2897302533870556</v>
      </c>
      <c r="W9" s="22">
        <f t="shared" si="26"/>
        <v>1.0149906849437942</v>
      </c>
      <c r="X9" s="22">
        <f t="shared" si="27"/>
        <v>2.0299813698875884</v>
      </c>
      <c r="Y9" s="22">
        <f t="shared" si="28"/>
        <v>3.0449720548313826</v>
      </c>
      <c r="Z9" s="38">
        <f t="shared" si="29"/>
        <v>3.4399478496144276E-2</v>
      </c>
      <c r="AA9" s="18">
        <f t="shared" si="4"/>
        <v>20.790384027641394</v>
      </c>
      <c r="AB9" s="71">
        <f t="shared" si="5"/>
        <v>9.7640397944966845E-2</v>
      </c>
      <c r="AC9" s="70">
        <v>0.88570000000000004</v>
      </c>
      <c r="AD9" s="18">
        <v>0.02</v>
      </c>
      <c r="AE9" s="71">
        <v>1.577</v>
      </c>
      <c r="AF9" s="22">
        <f t="shared" si="6"/>
        <v>1.2856539883637084</v>
      </c>
      <c r="AG9" s="22">
        <f t="shared" si="30"/>
        <v>0.90290339027995026</v>
      </c>
      <c r="AH9" s="22">
        <f t="shared" si="31"/>
        <v>3.611613561119801</v>
      </c>
      <c r="AI9" s="22">
        <f t="shared" si="32"/>
        <v>4.5145169513997514</v>
      </c>
      <c r="AJ9" s="38">
        <f t="shared" si="33"/>
        <v>6.5109293604688381E-2</v>
      </c>
      <c r="AK9" s="18">
        <f t="shared" si="7"/>
        <v>20.060744479564569</v>
      </c>
      <c r="AL9" s="71">
        <f t="shared" si="8"/>
        <v>0.18003387485438893</v>
      </c>
      <c r="AM9" s="70">
        <v>0.84960000000000002</v>
      </c>
      <c r="AN9" s="18">
        <v>1.9E-2</v>
      </c>
      <c r="AO9" s="71">
        <v>1.5529999999999999</v>
      </c>
      <c r="AP9" s="22">
        <f t="shared" si="34"/>
        <v>1.2660879162516416</v>
      </c>
      <c r="AQ9" s="22">
        <f t="shared" si="35"/>
        <v>0.80570586802911759</v>
      </c>
      <c r="AR9" s="22">
        <f t="shared" si="36"/>
        <v>4.8342352081747055</v>
      </c>
      <c r="AS9" s="22">
        <f t="shared" si="37"/>
        <v>5.6399410762038231</v>
      </c>
      <c r="AT9" s="38">
        <f t="shared" si="38"/>
        <v>8.9978214869297662E-2</v>
      </c>
      <c r="AU9" s="18">
        <f t="shared" si="9"/>
        <v>19.538125676279385</v>
      </c>
      <c r="AV9" s="71">
        <f t="shared" si="10"/>
        <v>0.24742574023074262</v>
      </c>
      <c r="AW9" s="70">
        <v>0.80830000000000002</v>
      </c>
      <c r="AX9" s="18">
        <v>1.4999999999999999E-2</v>
      </c>
      <c r="AY9" s="71">
        <v>1.5489999999999999</v>
      </c>
      <c r="AZ9" s="22">
        <f t="shared" si="11"/>
        <v>1.2628269042329638</v>
      </c>
      <c r="BA9" s="22">
        <f t="shared" si="39"/>
        <v>0.72552536582205385</v>
      </c>
      <c r="BB9" s="22">
        <f t="shared" si="40"/>
        <v>5.8042029265764308</v>
      </c>
      <c r="BC9" s="22">
        <f t="shared" si="41"/>
        <v>6.5297282923984845</v>
      </c>
      <c r="BD9" s="38">
        <f t="shared" si="51"/>
        <v>9.4226637059833376E-2</v>
      </c>
      <c r="BE9" s="18">
        <f t="shared" si="12"/>
        <v>18.940226602160873</v>
      </c>
      <c r="BF9" s="71">
        <f t="shared" si="13"/>
        <v>0.306448441641888</v>
      </c>
      <c r="BG9" s="70">
        <v>0.77559999999999996</v>
      </c>
      <c r="BH9" s="18">
        <v>2.1999999999999999E-2</v>
      </c>
      <c r="BI9" s="71">
        <v>1.5409999999999999</v>
      </c>
      <c r="BJ9" s="22">
        <f t="shared" si="14"/>
        <v>1.2563048801956083</v>
      </c>
      <c r="BK9" s="22">
        <f t="shared" si="42"/>
        <v>0.66112790143209132</v>
      </c>
      <c r="BL9" s="22">
        <f t="shared" si="43"/>
        <v>6.6112790143209121</v>
      </c>
      <c r="BM9" s="22">
        <f t="shared" si="44"/>
        <v>7.2724069157530034</v>
      </c>
      <c r="BN9" s="38">
        <f t="shared" si="45"/>
        <v>0.17096907741548159</v>
      </c>
      <c r="BO9" s="18">
        <f t="shared" si="15"/>
        <v>18.466829514420553</v>
      </c>
      <c r="BP9" s="71">
        <f t="shared" si="16"/>
        <v>0.35800834188447095</v>
      </c>
      <c r="BQ9" s="70">
        <v>0.73160000000000003</v>
      </c>
      <c r="BR9" s="18">
        <v>2.1000000000000001E-2</v>
      </c>
      <c r="BS9" s="71">
        <v>1.532</v>
      </c>
      <c r="BT9" s="22">
        <f t="shared" si="17"/>
        <v>1.2489676031535835</v>
      </c>
      <c r="BU9" s="22">
        <f t="shared" si="46"/>
        <v>0.58139264309095939</v>
      </c>
      <c r="BV9" s="22">
        <f t="shared" si="47"/>
        <v>6.9767117170915132</v>
      </c>
      <c r="BW9" s="22">
        <f t="shared" si="48"/>
        <v>7.5581043601824724</v>
      </c>
      <c r="BX9" s="38">
        <f t="shared" si="49"/>
        <v>0.19355646475904137</v>
      </c>
      <c r="BY9" s="18">
        <f t="shared" si="18"/>
        <v>17.829842607369361</v>
      </c>
      <c r="BZ9" s="71">
        <f t="shared" si="19"/>
        <v>0.39129407200756366</v>
      </c>
    </row>
    <row r="10" spans="2:78" ht="19.899999999999999" customHeight="1">
      <c r="B10" s="10" t="s">
        <v>7</v>
      </c>
      <c r="C10" s="11">
        <v>1.343</v>
      </c>
      <c r="D10" s="2"/>
      <c r="E10" s="42">
        <v>36</v>
      </c>
      <c r="F10" s="23">
        <f t="shared" si="20"/>
        <v>0.71460000000000001</v>
      </c>
      <c r="G10" s="23">
        <f t="shared" si="0"/>
        <v>6.5532035673428846</v>
      </c>
      <c r="H10" s="30">
        <f t="shared" si="1"/>
        <v>63911.408450704221</v>
      </c>
      <c r="I10" s="70">
        <v>1.0236000000000001</v>
      </c>
      <c r="J10" s="18">
        <v>1.7000000000000001E-2</v>
      </c>
      <c r="K10" s="71">
        <v>1.601</v>
      </c>
      <c r="L10" s="22">
        <f t="shared" si="21"/>
        <v>1.3052200604757749</v>
      </c>
      <c r="M10" s="22">
        <f t="shared" si="22"/>
        <v>1.242933306985853</v>
      </c>
      <c r="N10" s="22">
        <f t="shared" si="23"/>
        <v>0</v>
      </c>
      <c r="O10" s="22">
        <f t="shared" si="24"/>
        <v>1.242933306985853</v>
      </c>
      <c r="P10" s="38">
        <f t="shared" si="25"/>
        <v>0</v>
      </c>
      <c r="Q10" s="18">
        <f t="shared" si="2"/>
        <v>26.217955274617733</v>
      </c>
      <c r="R10" s="71">
        <f t="shared" si="3"/>
        <v>0</v>
      </c>
      <c r="S10" s="70">
        <v>0.95989999999999998</v>
      </c>
      <c r="T10" s="18">
        <v>2.1999999999999999E-2</v>
      </c>
      <c r="U10" s="71">
        <v>1.589</v>
      </c>
      <c r="V10" s="22">
        <f t="shared" si="50"/>
        <v>1.2954370244197415</v>
      </c>
      <c r="W10" s="22">
        <f t="shared" si="26"/>
        <v>1.076723980118832</v>
      </c>
      <c r="X10" s="22">
        <f t="shared" si="27"/>
        <v>2.1534479602376639</v>
      </c>
      <c r="Y10" s="22">
        <f t="shared" si="28"/>
        <v>3.2301719403564961</v>
      </c>
      <c r="Z10" s="38">
        <f t="shared" si="29"/>
        <v>3.6357170829848323E-2</v>
      </c>
      <c r="AA10" s="18">
        <f t="shared" si="4"/>
        <v>25.121812093341052</v>
      </c>
      <c r="AB10" s="71">
        <f t="shared" si="5"/>
        <v>8.5720247895989574E-2</v>
      </c>
      <c r="AC10" s="70">
        <v>0.89810000000000001</v>
      </c>
      <c r="AD10" s="18">
        <v>1.7000000000000001E-2</v>
      </c>
      <c r="AE10" s="71">
        <v>1.6</v>
      </c>
      <c r="AF10" s="22">
        <f t="shared" si="6"/>
        <v>1.3044048074711054</v>
      </c>
      <c r="AG10" s="22">
        <f t="shared" si="30"/>
        <v>0.95563922148210889</v>
      </c>
      <c r="AH10" s="22">
        <f t="shared" si="31"/>
        <v>3.8225568859284356</v>
      </c>
      <c r="AI10" s="22">
        <f t="shared" si="32"/>
        <v>4.7781961074105448</v>
      </c>
      <c r="AJ10" s="38">
        <f t="shared" si="33"/>
        <v>5.6968985798871614E-2</v>
      </c>
      <c r="AK10" s="18">
        <f t="shared" si="7"/>
        <v>24.058363920611086</v>
      </c>
      <c r="AL10" s="71">
        <f t="shared" si="8"/>
        <v>0.15888681784606332</v>
      </c>
      <c r="AM10" s="70">
        <v>0.85499999999999998</v>
      </c>
      <c r="AN10" s="18">
        <v>1.4999999999999999E-2</v>
      </c>
      <c r="AO10" s="71">
        <v>1.603</v>
      </c>
      <c r="AP10" s="22">
        <f t="shared" si="34"/>
        <v>1.3068505664851138</v>
      </c>
      <c r="AQ10" s="22">
        <f t="shared" si="35"/>
        <v>0.869368463231177</v>
      </c>
      <c r="AR10" s="22">
        <f t="shared" si="36"/>
        <v>5.2162107793870618</v>
      </c>
      <c r="AS10" s="22">
        <f t="shared" si="37"/>
        <v>6.0855792426182385</v>
      </c>
      <c r="AT10" s="38">
        <f t="shared" si="38"/>
        <v>7.5683143822775342E-2</v>
      </c>
      <c r="AU10" s="18">
        <f t="shared" si="9"/>
        <v>23.316703463577731</v>
      </c>
      <c r="AV10" s="71">
        <f t="shared" si="10"/>
        <v>0.22371133155830267</v>
      </c>
      <c r="AW10" s="70">
        <v>0.81899999999999995</v>
      </c>
      <c r="AX10" s="18">
        <v>1.7000000000000001E-2</v>
      </c>
      <c r="AY10" s="71">
        <v>1.5960000000000001</v>
      </c>
      <c r="AZ10" s="22">
        <f t="shared" si="11"/>
        <v>1.3011437954524279</v>
      </c>
      <c r="BA10" s="22">
        <f t="shared" si="39"/>
        <v>0.79074815136134124</v>
      </c>
      <c r="BB10" s="22">
        <f t="shared" si="40"/>
        <v>6.32598521089073</v>
      </c>
      <c r="BC10" s="22">
        <f t="shared" si="41"/>
        <v>7.116733362252071</v>
      </c>
      <c r="BD10" s="38">
        <f t="shared" si="51"/>
        <v>0.11336899385207697</v>
      </c>
      <c r="BE10" s="18">
        <f t="shared" si="12"/>
        <v>22.69721909111367</v>
      </c>
      <c r="BF10" s="71">
        <f t="shared" si="13"/>
        <v>0.27871190675369811</v>
      </c>
      <c r="BG10" s="70">
        <v>0.78310000000000002</v>
      </c>
      <c r="BH10" s="18">
        <v>1.6E-2</v>
      </c>
      <c r="BI10" s="71">
        <v>1.579</v>
      </c>
      <c r="BJ10" s="22">
        <f t="shared" si="14"/>
        <v>1.2872844943730473</v>
      </c>
      <c r="BK10" s="22">
        <f t="shared" si="42"/>
        <v>0.70762524080210099</v>
      </c>
      <c r="BL10" s="22">
        <f t="shared" si="43"/>
        <v>7.0762524080210092</v>
      </c>
      <c r="BM10" s="22">
        <f t="shared" si="44"/>
        <v>7.7838776488231103</v>
      </c>
      <c r="BN10" s="38">
        <f t="shared" si="45"/>
        <v>0.13054909110493049</v>
      </c>
      <c r="BO10" s="18">
        <f t="shared" si="15"/>
        <v>22.079455508573126</v>
      </c>
      <c r="BP10" s="71">
        <f t="shared" si="16"/>
        <v>0.32049034928752679</v>
      </c>
      <c r="BQ10" s="70">
        <v>0.75039999999999996</v>
      </c>
      <c r="BR10" s="18">
        <v>2.1999999999999999E-2</v>
      </c>
      <c r="BS10" s="71">
        <v>1.5780000000000001</v>
      </c>
      <c r="BT10" s="22">
        <f t="shared" si="17"/>
        <v>1.2864692413683778</v>
      </c>
      <c r="BU10" s="22">
        <f t="shared" si="46"/>
        <v>0.6489395693091754</v>
      </c>
      <c r="BV10" s="22">
        <f t="shared" si="47"/>
        <v>7.7872748317101044</v>
      </c>
      <c r="BW10" s="22">
        <f t="shared" si="48"/>
        <v>8.4362144010192797</v>
      </c>
      <c r="BX10" s="38">
        <f t="shared" si="49"/>
        <v>0.21513324821332322</v>
      </c>
      <c r="BY10" s="18">
        <f t="shared" si="18"/>
        <v>21.516757203584937</v>
      </c>
      <c r="BZ10" s="71">
        <f t="shared" si="19"/>
        <v>0.36191674972345067</v>
      </c>
    </row>
    <row r="11" spans="2:78" ht="19.899999999999999" customHeight="1">
      <c r="B11" s="13" t="s">
        <v>8</v>
      </c>
      <c r="C11" s="11">
        <f>C9*C10</f>
        <v>7.2857749999999992</v>
      </c>
      <c r="D11" s="2"/>
      <c r="E11" s="42">
        <v>38</v>
      </c>
      <c r="F11" s="23">
        <f t="shared" si="20"/>
        <v>0.75460000000000005</v>
      </c>
      <c r="G11" s="23">
        <f t="shared" si="0"/>
        <v>6.9200215671941523</v>
      </c>
      <c r="H11" s="30">
        <f t="shared" si="1"/>
        <v>67488.873239436623</v>
      </c>
      <c r="I11" s="70">
        <v>1.0431999999999999</v>
      </c>
      <c r="J11" s="18">
        <v>2.5999999999999999E-2</v>
      </c>
      <c r="K11" s="71">
        <v>1.532</v>
      </c>
      <c r="L11" s="22">
        <f t="shared" si="21"/>
        <v>1.2489676031535835</v>
      </c>
      <c r="M11" s="22">
        <f t="shared" si="22"/>
        <v>1.1821083773565573</v>
      </c>
      <c r="N11" s="22">
        <f t="shared" si="23"/>
        <v>0</v>
      </c>
      <c r="O11" s="22">
        <f t="shared" si="24"/>
        <v>1.1821083773565573</v>
      </c>
      <c r="P11" s="38">
        <f t="shared" si="25"/>
        <v>0</v>
      </c>
      <c r="Q11" s="18">
        <f t="shared" si="2"/>
        <v>31.268815927911628</v>
      </c>
      <c r="R11" s="71">
        <f t="shared" si="3"/>
        <v>0</v>
      </c>
      <c r="S11" s="70">
        <v>0.94850000000000001</v>
      </c>
      <c r="T11" s="18">
        <v>1.9E-2</v>
      </c>
      <c r="U11" s="71">
        <v>1.534</v>
      </c>
      <c r="V11" s="22">
        <f t="shared" si="50"/>
        <v>1.2505981091629224</v>
      </c>
      <c r="W11" s="22">
        <f t="shared" si="26"/>
        <v>0.9797832201162896</v>
      </c>
      <c r="X11" s="22">
        <f t="shared" si="27"/>
        <v>1.9595664402325792</v>
      </c>
      <c r="Y11" s="22">
        <f t="shared" si="28"/>
        <v>2.9393496603488689</v>
      </c>
      <c r="Z11" s="38">
        <f t="shared" si="29"/>
        <v>2.9263342189614669E-2</v>
      </c>
      <c r="AA11" s="18">
        <f t="shared" si="4"/>
        <v>29.349973996617411</v>
      </c>
      <c r="AB11" s="71">
        <f t="shared" si="5"/>
        <v>6.6765525600071041E-2</v>
      </c>
      <c r="AC11" s="70">
        <v>0.88449999999999995</v>
      </c>
      <c r="AD11" s="18">
        <v>0.03</v>
      </c>
      <c r="AE11" s="71">
        <v>1.534</v>
      </c>
      <c r="AF11" s="22">
        <f t="shared" si="6"/>
        <v>1.2505981091629224</v>
      </c>
      <c r="AG11" s="22">
        <f t="shared" si="30"/>
        <v>0.85202237794834923</v>
      </c>
      <c r="AH11" s="22">
        <f t="shared" si="31"/>
        <v>3.4080895117933969</v>
      </c>
      <c r="AI11" s="22">
        <f t="shared" si="32"/>
        <v>4.2601118897417463</v>
      </c>
      <c r="AJ11" s="38">
        <f t="shared" si="33"/>
        <v>9.2410554282993676E-2</v>
      </c>
      <c r="AK11" s="18">
        <f t="shared" si="7"/>
        <v>28.05318536300781</v>
      </c>
      <c r="AL11" s="71">
        <f t="shared" si="8"/>
        <v>0.12148672130072818</v>
      </c>
      <c r="AM11" s="70">
        <v>0.83109999999999995</v>
      </c>
      <c r="AN11" s="18">
        <v>2.1999999999999999E-2</v>
      </c>
      <c r="AO11" s="71">
        <v>1.5389999999999999</v>
      </c>
      <c r="AP11" s="22">
        <f t="shared" si="34"/>
        <v>1.2546743741862696</v>
      </c>
      <c r="AQ11" s="22">
        <f t="shared" si="35"/>
        <v>0.75716130662123826</v>
      </c>
      <c r="AR11" s="22">
        <f t="shared" si="36"/>
        <v>4.5429678397274289</v>
      </c>
      <c r="AS11" s="22">
        <f t="shared" si="37"/>
        <v>5.3001291463486675</v>
      </c>
      <c r="AT11" s="38">
        <f t="shared" si="38"/>
        <v>0.10231534682996003</v>
      </c>
      <c r="AU11" s="18">
        <f t="shared" si="9"/>
        <v>26.971177346839795</v>
      </c>
      <c r="AV11" s="71">
        <f t="shared" si="10"/>
        <v>0.16843787652672593</v>
      </c>
      <c r="AW11" s="70">
        <v>0.77300000000000002</v>
      </c>
      <c r="AX11" s="18">
        <v>2.5000000000000001E-2</v>
      </c>
      <c r="AY11" s="71">
        <v>1.538</v>
      </c>
      <c r="AZ11" s="22">
        <f t="shared" si="11"/>
        <v>1.2538591211816001</v>
      </c>
      <c r="BA11" s="22">
        <f t="shared" si="39"/>
        <v>0.65414837442425</v>
      </c>
      <c r="BB11" s="22">
        <f t="shared" si="40"/>
        <v>5.233186995394</v>
      </c>
      <c r="BC11" s="22">
        <f t="shared" si="41"/>
        <v>5.88733536981825</v>
      </c>
      <c r="BD11" s="38">
        <f t="shared" si="51"/>
        <v>0.15482185850646371</v>
      </c>
      <c r="BE11" s="18">
        <f t="shared" si="12"/>
        <v>25.79393641539107</v>
      </c>
      <c r="BF11" s="71">
        <f t="shared" si="13"/>
        <v>0.20288438767614361</v>
      </c>
      <c r="BG11" s="70">
        <v>0.7177</v>
      </c>
      <c r="BH11" s="18">
        <v>3.2000000000000001E-2</v>
      </c>
      <c r="BI11" s="71">
        <v>1.5409999999999999</v>
      </c>
      <c r="BJ11" s="22">
        <f t="shared" si="14"/>
        <v>1.2563048801956083</v>
      </c>
      <c r="BK11" s="22">
        <f t="shared" si="42"/>
        <v>0.56610341874345826</v>
      </c>
      <c r="BL11" s="22">
        <f t="shared" si="43"/>
        <v>5.6610341874345815</v>
      </c>
      <c r="BM11" s="22">
        <f t="shared" si="44"/>
        <v>6.2271376061780401</v>
      </c>
      <c r="BN11" s="38">
        <f t="shared" si="45"/>
        <v>0.24868229442251863</v>
      </c>
      <c r="BO11" s="18">
        <f t="shared" si="15"/>
        <v>24.673429986662772</v>
      </c>
      <c r="BP11" s="71">
        <f t="shared" si="16"/>
        <v>0.22943847655128027</v>
      </c>
      <c r="BQ11" s="70">
        <v>0.67869999999999997</v>
      </c>
      <c r="BR11" s="18">
        <v>2.9000000000000001E-2</v>
      </c>
      <c r="BS11" s="71">
        <v>1.5489999999999999</v>
      </c>
      <c r="BT11" s="22">
        <f t="shared" si="17"/>
        <v>1.2628269042329638</v>
      </c>
      <c r="BU11" s="22">
        <f t="shared" si="46"/>
        <v>0.51152061565025786</v>
      </c>
      <c r="BV11" s="22">
        <f t="shared" si="47"/>
        <v>6.1382473878030934</v>
      </c>
      <c r="BW11" s="22">
        <f t="shared" si="48"/>
        <v>6.6497680034533513</v>
      </c>
      <c r="BX11" s="38">
        <f t="shared" si="49"/>
        <v>0.27325724747351671</v>
      </c>
      <c r="BY11" s="18">
        <f t="shared" si="18"/>
        <v>23.883199413056914</v>
      </c>
      <c r="BZ11" s="71">
        <f t="shared" si="19"/>
        <v>0.25701110147107514</v>
      </c>
    </row>
    <row r="12" spans="2:78" ht="19.899999999999999" customHeight="1">
      <c r="B12" s="13" t="s">
        <v>17</v>
      </c>
      <c r="C12" s="11">
        <f>1*C9</f>
        <v>5.4249999999999998</v>
      </c>
      <c r="D12" s="2"/>
      <c r="E12" s="42">
        <v>40</v>
      </c>
      <c r="F12" s="23">
        <f t="shared" si="20"/>
        <v>0.79460000000000008</v>
      </c>
      <c r="G12" s="23">
        <f t="shared" si="0"/>
        <v>7.28683956704542</v>
      </c>
      <c r="H12" s="30">
        <f t="shared" si="1"/>
        <v>71066.338028169019</v>
      </c>
      <c r="I12" s="70">
        <v>1.0546</v>
      </c>
      <c r="J12" s="18">
        <v>3.7999999999999999E-2</v>
      </c>
      <c r="K12" s="71">
        <v>1.42</v>
      </c>
      <c r="L12" s="22">
        <f t="shared" si="21"/>
        <v>1.157659266630606</v>
      </c>
      <c r="M12" s="22">
        <f t="shared" si="22"/>
        <v>1.0379031511107095</v>
      </c>
      <c r="N12" s="22">
        <f t="shared" si="23"/>
        <v>0</v>
      </c>
      <c r="O12" s="22">
        <f t="shared" si="24"/>
        <v>1.0379031511107095</v>
      </c>
      <c r="P12" s="38">
        <f t="shared" si="25"/>
        <v>0</v>
      </c>
      <c r="Q12" s="18">
        <f t="shared" si="2"/>
        <v>36.779275009332103</v>
      </c>
      <c r="R12" s="71">
        <f t="shared" si="3"/>
        <v>0</v>
      </c>
      <c r="S12" s="70">
        <v>0.80049999999999999</v>
      </c>
      <c r="T12" s="18">
        <v>5.7000000000000002E-2</v>
      </c>
      <c r="U12" s="71">
        <v>1.4239999999999999</v>
      </c>
      <c r="V12" s="22">
        <f t="shared" si="50"/>
        <v>1.1609202786492838</v>
      </c>
      <c r="W12" s="22">
        <f t="shared" si="26"/>
        <v>0.60137761564154735</v>
      </c>
      <c r="X12" s="22">
        <f t="shared" si="27"/>
        <v>1.2027552312830947</v>
      </c>
      <c r="Y12" s="22">
        <f t="shared" si="28"/>
        <v>1.804132846924642</v>
      </c>
      <c r="Z12" s="38">
        <f t="shared" si="29"/>
        <v>7.5650959356568015E-2</v>
      </c>
      <c r="AA12" s="18">
        <f t="shared" si="4"/>
        <v>30.767687604294597</v>
      </c>
      <c r="AB12" s="71">
        <f t="shared" si="5"/>
        <v>3.9091505567523131E-2</v>
      </c>
      <c r="AC12" s="70">
        <v>0.59960000000000002</v>
      </c>
      <c r="AD12" s="18">
        <v>5.7000000000000002E-2</v>
      </c>
      <c r="AE12" s="71">
        <v>1.4610000000000001</v>
      </c>
      <c r="AF12" s="22">
        <f t="shared" si="6"/>
        <v>1.1910846398220531</v>
      </c>
      <c r="AG12" s="22">
        <f t="shared" si="30"/>
        <v>0.35516346794907</v>
      </c>
      <c r="AH12" s="22">
        <f t="shared" si="31"/>
        <v>1.42065387179628</v>
      </c>
      <c r="AI12" s="22">
        <f t="shared" si="32"/>
        <v>1.7758173397453501</v>
      </c>
      <c r="AJ12" s="38">
        <f t="shared" si="33"/>
        <v>0.15926666595989</v>
      </c>
      <c r="AK12" s="18">
        <f t="shared" si="7"/>
        <v>26.014724559540443</v>
      </c>
      <c r="AL12" s="71">
        <f t="shared" si="8"/>
        <v>5.460960651514106E-2</v>
      </c>
      <c r="AM12" s="70">
        <v>0.47220000000000001</v>
      </c>
      <c r="AN12" s="18">
        <v>5.6000000000000001E-2</v>
      </c>
      <c r="AO12" s="71">
        <v>1.528</v>
      </c>
      <c r="AP12" s="22">
        <f t="shared" si="34"/>
        <v>1.2457065911349057</v>
      </c>
      <c r="AQ12" s="22">
        <f t="shared" si="35"/>
        <v>0.24093687973756509</v>
      </c>
      <c r="AR12" s="22">
        <f t="shared" si="36"/>
        <v>1.4456212784253903</v>
      </c>
      <c r="AS12" s="22">
        <f t="shared" si="37"/>
        <v>1.6865581581629554</v>
      </c>
      <c r="AT12" s="38">
        <f t="shared" si="38"/>
        <v>0.25672939405589013</v>
      </c>
      <c r="AU12" s="18">
        <f t="shared" si="9"/>
        <v>23.000650433598778</v>
      </c>
      <c r="AV12" s="71">
        <f t="shared" si="10"/>
        <v>6.2851321644089797E-2</v>
      </c>
      <c r="AW12" s="70">
        <v>0.37909999999999999</v>
      </c>
      <c r="AX12" s="18">
        <v>4.2000000000000003E-2</v>
      </c>
      <c r="AY12" s="71">
        <v>1.597</v>
      </c>
      <c r="AZ12" s="22">
        <f t="shared" si="11"/>
        <v>1.3019590484570971</v>
      </c>
      <c r="BA12" s="22">
        <f t="shared" si="39"/>
        <v>0.1696375567768352</v>
      </c>
      <c r="BB12" s="22">
        <f t="shared" si="40"/>
        <v>1.3571004542146816</v>
      </c>
      <c r="BC12" s="22">
        <f t="shared" si="41"/>
        <v>1.5267380109915167</v>
      </c>
      <c r="BD12" s="38">
        <f t="shared" si="51"/>
        <v>0.28043920001365813</v>
      </c>
      <c r="BE12" s="18">
        <f t="shared" si="12"/>
        <v>20.798057803102949</v>
      </c>
      <c r="BF12" s="71">
        <f t="shared" si="13"/>
        <v>6.5251306975991297E-2</v>
      </c>
      <c r="BG12" s="70">
        <v>0.26490000000000002</v>
      </c>
      <c r="BH12" s="18">
        <v>4.9000000000000002E-2</v>
      </c>
      <c r="BI12" s="71">
        <v>1.5569999999999999</v>
      </c>
      <c r="BJ12" s="22">
        <f t="shared" si="14"/>
        <v>1.2693489282703194</v>
      </c>
      <c r="BK12" s="22">
        <f t="shared" si="42"/>
        <v>7.8730996700991998E-2</v>
      </c>
      <c r="BL12" s="22">
        <f t="shared" si="43"/>
        <v>0.78730996700991984</v>
      </c>
      <c r="BM12" s="22">
        <f t="shared" si="44"/>
        <v>0.86604096371091188</v>
      </c>
      <c r="BN12" s="38">
        <f t="shared" si="45"/>
        <v>0.38874329824462905</v>
      </c>
      <c r="BO12" s="18">
        <f t="shared" si="15"/>
        <v>18.096273931968426</v>
      </c>
      <c r="BP12" s="71">
        <f t="shared" si="16"/>
        <v>4.3506744535905688E-2</v>
      </c>
      <c r="BQ12" s="70">
        <v>0.2505</v>
      </c>
      <c r="BR12" s="18">
        <v>4.2999999999999997E-2</v>
      </c>
      <c r="BS12" s="71">
        <v>1.623</v>
      </c>
      <c r="BT12" s="22">
        <f t="shared" si="17"/>
        <v>1.3231556265785025</v>
      </c>
      <c r="BU12" s="22">
        <f t="shared" si="46"/>
        <v>7.6499237748191729E-2</v>
      </c>
      <c r="BV12" s="22">
        <f t="shared" si="47"/>
        <v>0.91799085297830063</v>
      </c>
      <c r="BW12" s="22">
        <f t="shared" si="48"/>
        <v>0.99449009072649242</v>
      </c>
      <c r="BX12" s="38">
        <f t="shared" si="49"/>
        <v>0.44481185270101242</v>
      </c>
      <c r="BY12" s="18">
        <f t="shared" si="18"/>
        <v>17.755593653997</v>
      </c>
      <c r="BZ12" s="71">
        <f t="shared" si="19"/>
        <v>5.17015015587299E-2</v>
      </c>
    </row>
    <row r="13" spans="2:78" ht="19.899999999999999" customHeight="1">
      <c r="B13" s="35" t="s">
        <v>22</v>
      </c>
      <c r="C13" s="36">
        <v>0.02</v>
      </c>
      <c r="D13" s="2"/>
      <c r="E13" s="42">
        <v>42</v>
      </c>
      <c r="F13" s="23">
        <f t="shared" si="20"/>
        <v>0.83460000000000001</v>
      </c>
      <c r="G13" s="23">
        <f t="shared" si="0"/>
        <v>7.6536575668966869</v>
      </c>
      <c r="H13" s="30">
        <f t="shared" si="1"/>
        <v>74643.8028169014</v>
      </c>
      <c r="I13" s="70">
        <v>1.0462</v>
      </c>
      <c r="J13" s="18">
        <v>3.9E-2</v>
      </c>
      <c r="K13" s="71">
        <v>1.339</v>
      </c>
      <c r="L13" s="22">
        <f t="shared" si="21"/>
        <v>1.0916237732523812</v>
      </c>
      <c r="M13" s="22">
        <f t="shared" si="22"/>
        <v>0.90822864073786835</v>
      </c>
      <c r="N13" s="22">
        <f t="shared" si="23"/>
        <v>0</v>
      </c>
      <c r="O13" s="22">
        <f t="shared" si="24"/>
        <v>0.90822864073786835</v>
      </c>
      <c r="P13" s="38">
        <f t="shared" si="25"/>
        <v>0</v>
      </c>
      <c r="Q13" s="18">
        <f t="shared" si="2"/>
        <v>42.387678214595603</v>
      </c>
      <c r="R13" s="71">
        <f t="shared" si="3"/>
        <v>0</v>
      </c>
      <c r="S13" s="70">
        <v>0.29139999999999999</v>
      </c>
      <c r="T13" s="18">
        <v>0.104</v>
      </c>
      <c r="U13" s="71">
        <v>1.1619999999999999</v>
      </c>
      <c r="V13" s="22">
        <f t="shared" si="50"/>
        <v>0.9473239914258903</v>
      </c>
      <c r="W13" s="22">
        <f t="shared" si="26"/>
        <v>5.3063508138827764E-2</v>
      </c>
      <c r="X13" s="22">
        <f t="shared" si="27"/>
        <v>0.10612701627765553</v>
      </c>
      <c r="Y13" s="22">
        <f t="shared" si="28"/>
        <v>0.15919052441648329</v>
      </c>
      <c r="Z13" s="38">
        <f t="shared" si="29"/>
        <v>9.1910515293488079E-2</v>
      </c>
      <c r="AA13" s="18">
        <f t="shared" si="4"/>
        <v>21.695517099360345</v>
      </c>
      <c r="AB13" s="71">
        <f t="shared" si="5"/>
        <v>4.8916564556455997E-3</v>
      </c>
      <c r="AC13" s="62">
        <v>0</v>
      </c>
      <c r="AD13" s="8">
        <v>0</v>
      </c>
      <c r="AE13" s="63">
        <v>0</v>
      </c>
      <c r="AF13" s="22">
        <f t="shared" si="6"/>
        <v>0</v>
      </c>
      <c r="AG13" s="22">
        <f t="shared" si="30"/>
        <v>0</v>
      </c>
      <c r="AH13" s="22">
        <f t="shared" si="31"/>
        <v>0</v>
      </c>
      <c r="AI13" s="22">
        <f t="shared" si="32"/>
        <v>0</v>
      </c>
      <c r="AJ13" s="38">
        <f t="shared" si="33"/>
        <v>0</v>
      </c>
      <c r="AK13" s="18">
        <f t="shared" si="7"/>
        <v>13.707048963457382</v>
      </c>
      <c r="AL13" s="71">
        <f t="shared" si="8"/>
        <v>0</v>
      </c>
      <c r="AM13" s="93">
        <v>0</v>
      </c>
      <c r="AN13" s="72">
        <v>0</v>
      </c>
      <c r="AO13" s="94">
        <v>0</v>
      </c>
      <c r="AP13" s="22">
        <f t="shared" si="34"/>
        <v>0</v>
      </c>
      <c r="AQ13" s="22">
        <f t="shared" si="35"/>
        <v>0</v>
      </c>
      <c r="AR13" s="22">
        <f t="shared" si="36"/>
        <v>0</v>
      </c>
      <c r="AS13" s="22">
        <f t="shared" si="37"/>
        <v>0</v>
      </c>
      <c r="AT13" s="38">
        <f t="shared" si="38"/>
        <v>0</v>
      </c>
      <c r="AU13" s="18">
        <f t="shared" si="9"/>
        <v>13.707048963457382</v>
      </c>
      <c r="AV13" s="71">
        <f t="shared" si="10"/>
        <v>0</v>
      </c>
      <c r="AW13" s="62">
        <v>0</v>
      </c>
      <c r="AX13" s="8">
        <v>0</v>
      </c>
      <c r="AY13" s="63">
        <v>0</v>
      </c>
      <c r="AZ13" s="22">
        <f t="shared" si="11"/>
        <v>0</v>
      </c>
      <c r="BA13" s="22">
        <f t="shared" si="39"/>
        <v>0</v>
      </c>
      <c r="BB13" s="22">
        <f t="shared" si="40"/>
        <v>0</v>
      </c>
      <c r="BC13" s="22">
        <f t="shared" si="41"/>
        <v>0</v>
      </c>
      <c r="BD13" s="38">
        <f t="shared" si="51"/>
        <v>0</v>
      </c>
      <c r="BE13" s="18">
        <f t="shared" si="12"/>
        <v>13.707048963457382</v>
      </c>
      <c r="BF13" s="71">
        <f t="shared" si="13"/>
        <v>0</v>
      </c>
      <c r="BG13" s="62">
        <v>0</v>
      </c>
      <c r="BH13" s="8">
        <v>0</v>
      </c>
      <c r="BI13" s="63">
        <v>0</v>
      </c>
      <c r="BJ13" s="22">
        <f t="shared" si="14"/>
        <v>0</v>
      </c>
      <c r="BK13" s="22">
        <f t="shared" si="42"/>
        <v>0</v>
      </c>
      <c r="BL13" s="22">
        <f t="shared" si="43"/>
        <v>0</v>
      </c>
      <c r="BM13" s="22">
        <f t="shared" si="44"/>
        <v>0</v>
      </c>
      <c r="BN13" s="38">
        <f t="shared" si="45"/>
        <v>0</v>
      </c>
      <c r="BO13" s="18">
        <f t="shared" si="15"/>
        <v>13.707048963457382</v>
      </c>
      <c r="BP13" s="71">
        <f t="shared" si="16"/>
        <v>0</v>
      </c>
      <c r="BQ13" s="62">
        <v>0</v>
      </c>
      <c r="BR13" s="8">
        <v>0</v>
      </c>
      <c r="BS13" s="63">
        <v>0</v>
      </c>
      <c r="BT13" s="22">
        <f t="shared" si="17"/>
        <v>0</v>
      </c>
      <c r="BU13" s="22">
        <f t="shared" si="46"/>
        <v>0</v>
      </c>
      <c r="BV13" s="22">
        <f t="shared" si="47"/>
        <v>0</v>
      </c>
      <c r="BW13" s="22">
        <f t="shared" si="48"/>
        <v>0</v>
      </c>
      <c r="BX13" s="38">
        <f t="shared" si="49"/>
        <v>0</v>
      </c>
      <c r="BY13" s="18">
        <f t="shared" si="18"/>
        <v>13.707048963457382</v>
      </c>
      <c r="BZ13" s="71">
        <f t="shared" si="19"/>
        <v>0</v>
      </c>
    </row>
    <row r="14" spans="2:78" ht="19.899999999999999" customHeight="1" thickBot="1">
      <c r="B14" s="14" t="s">
        <v>16</v>
      </c>
      <c r="C14" s="15">
        <f>1/(2*PI())*SQRT($C$2/(C11+C12))</f>
        <v>1.226613081181428</v>
      </c>
      <c r="D14" s="2"/>
      <c r="E14" s="42">
        <v>44</v>
      </c>
      <c r="F14" s="23">
        <f t="shared" si="20"/>
        <v>0.87460000000000004</v>
      </c>
      <c r="G14" s="23">
        <f t="shared" si="0"/>
        <v>8.0204755667479546</v>
      </c>
      <c r="H14" s="30">
        <f t="shared" si="1"/>
        <v>78221.267605633795</v>
      </c>
      <c r="I14" s="70">
        <v>1.2853000000000001</v>
      </c>
      <c r="J14" s="18">
        <v>2.3E-2</v>
      </c>
      <c r="K14" s="71">
        <v>1.3120000000000001</v>
      </c>
      <c r="L14" s="22">
        <f t="shared" si="21"/>
        <v>1.0696119421263066</v>
      </c>
      <c r="M14" s="22">
        <f t="shared" si="22"/>
        <v>1.316076980332892</v>
      </c>
      <c r="N14" s="22">
        <f t="shared" si="23"/>
        <v>0</v>
      </c>
      <c r="O14" s="22">
        <f t="shared" si="24"/>
        <v>1.316076980332892</v>
      </c>
      <c r="P14" s="38">
        <f t="shared" si="25"/>
        <v>0</v>
      </c>
      <c r="Q14" s="18">
        <f t="shared" si="2"/>
        <v>56.322048559192794</v>
      </c>
      <c r="R14" s="71">
        <f t="shared" si="3"/>
        <v>0</v>
      </c>
      <c r="S14" s="70">
        <v>1.0525</v>
      </c>
      <c r="T14" s="18">
        <v>2.7E-2</v>
      </c>
      <c r="U14" s="71">
        <v>1.2889999999999999</v>
      </c>
      <c r="V14" s="22">
        <f t="shared" si="50"/>
        <v>1.0508611230189093</v>
      </c>
      <c r="W14" s="22">
        <f t="shared" si="26"/>
        <v>0.8518333742887354</v>
      </c>
      <c r="X14" s="22">
        <f t="shared" si="27"/>
        <v>1.7036667485774708</v>
      </c>
      <c r="Y14" s="22">
        <f t="shared" si="28"/>
        <v>2.5555001228662064</v>
      </c>
      <c r="Z14" s="38">
        <f t="shared" si="29"/>
        <v>2.9362241370004899E-2</v>
      </c>
      <c r="AA14" s="18">
        <f t="shared" si="4"/>
        <v>48.977751855792754</v>
      </c>
      <c r="AB14" s="71">
        <f t="shared" si="5"/>
        <v>3.4784502841078702E-2</v>
      </c>
      <c r="AC14" s="70">
        <v>0.76470000000000005</v>
      </c>
      <c r="AD14" s="18">
        <v>4.7E-2</v>
      </c>
      <c r="AE14" s="71">
        <v>1.254</v>
      </c>
      <c r="AF14" s="22">
        <f t="shared" si="6"/>
        <v>1.0223272678554789</v>
      </c>
      <c r="AG14" s="22">
        <f t="shared" si="30"/>
        <v>0.42558063780528305</v>
      </c>
      <c r="AH14" s="22">
        <f t="shared" si="31"/>
        <v>1.7023225512211322</v>
      </c>
      <c r="AI14" s="22">
        <f t="shared" si="32"/>
        <v>2.1279031890264153</v>
      </c>
      <c r="AJ14" s="38">
        <f t="shared" si="33"/>
        <v>9.6748119453295561E-2</v>
      </c>
      <c r="AK14" s="18">
        <f t="shared" si="7"/>
        <v>39.898333508548212</v>
      </c>
      <c r="AL14" s="71">
        <f t="shared" si="8"/>
        <v>4.2666507633869213E-2</v>
      </c>
      <c r="AM14" s="62">
        <v>5.5399999999999998E-2</v>
      </c>
      <c r="AN14" s="8">
        <v>8.3000000000000004E-2</v>
      </c>
      <c r="AO14" s="63">
        <v>1.0289999999999999</v>
      </c>
      <c r="AP14" s="22">
        <f t="shared" si="34"/>
        <v>0.83889534180485459</v>
      </c>
      <c r="AQ14" s="22">
        <f t="shared" si="35"/>
        <v>1.5040244165475342E-3</v>
      </c>
      <c r="AR14" s="22">
        <f t="shared" si="36"/>
        <v>9.0241464992852037E-3</v>
      </c>
      <c r="AS14" s="22">
        <f t="shared" si="37"/>
        <v>1.0528170915832738E-2</v>
      </c>
      <c r="AT14" s="38">
        <f t="shared" si="38"/>
        <v>0.17256380256403359</v>
      </c>
      <c r="AU14" s="18">
        <f t="shared" si="9"/>
        <v>17.521573836204379</v>
      </c>
      <c r="AV14" s="71">
        <f t="shared" si="10"/>
        <v>5.1503058935486957E-4</v>
      </c>
      <c r="AW14" s="62">
        <v>0</v>
      </c>
      <c r="AX14" s="8">
        <v>0</v>
      </c>
      <c r="AY14" s="63">
        <v>0</v>
      </c>
      <c r="AZ14" s="22">
        <f t="shared" si="11"/>
        <v>0</v>
      </c>
      <c r="BA14" s="22">
        <f t="shared" si="39"/>
        <v>0</v>
      </c>
      <c r="BB14" s="22">
        <f t="shared" si="40"/>
        <v>0</v>
      </c>
      <c r="BC14" s="22">
        <f t="shared" si="41"/>
        <v>0</v>
      </c>
      <c r="BD14" s="38">
        <f t="shared" si="51"/>
        <v>0</v>
      </c>
      <c r="BE14" s="18">
        <f t="shared" si="12"/>
        <v>15.773833125859181</v>
      </c>
      <c r="BF14" s="71">
        <f t="shared" si="13"/>
        <v>0</v>
      </c>
      <c r="BG14" s="62">
        <v>0</v>
      </c>
      <c r="BH14" s="8">
        <v>0</v>
      </c>
      <c r="BI14" s="63">
        <v>0</v>
      </c>
      <c r="BJ14" s="22">
        <f t="shared" si="14"/>
        <v>0</v>
      </c>
      <c r="BK14" s="22">
        <f t="shared" si="42"/>
        <v>0</v>
      </c>
      <c r="BL14" s="22">
        <f t="shared" si="43"/>
        <v>0</v>
      </c>
      <c r="BM14" s="22">
        <f t="shared" si="44"/>
        <v>0</v>
      </c>
      <c r="BN14" s="38">
        <f t="shared" si="45"/>
        <v>0</v>
      </c>
      <c r="BO14" s="18">
        <f t="shared" si="15"/>
        <v>15.773833125859181</v>
      </c>
      <c r="BP14" s="71">
        <f t="shared" si="16"/>
        <v>0</v>
      </c>
      <c r="BQ14" s="62">
        <v>0</v>
      </c>
      <c r="BR14" s="8">
        <v>0</v>
      </c>
      <c r="BS14" s="63">
        <v>0</v>
      </c>
      <c r="BT14" s="22">
        <f t="shared" si="17"/>
        <v>0</v>
      </c>
      <c r="BU14" s="22">
        <f t="shared" si="46"/>
        <v>0</v>
      </c>
      <c r="BV14" s="22">
        <f t="shared" si="47"/>
        <v>0</v>
      </c>
      <c r="BW14" s="22">
        <f t="shared" si="48"/>
        <v>0</v>
      </c>
      <c r="BX14" s="38">
        <f t="shared" si="49"/>
        <v>0</v>
      </c>
      <c r="BY14" s="18">
        <f t="shared" si="18"/>
        <v>15.773833125859181</v>
      </c>
      <c r="BZ14" s="71">
        <f t="shared" si="19"/>
        <v>0</v>
      </c>
    </row>
    <row r="15" spans="2:78" ht="19.899999999999999" customHeight="1">
      <c r="B15" s="2"/>
      <c r="C15" s="2"/>
      <c r="D15" s="2"/>
      <c r="E15" s="42">
        <v>46</v>
      </c>
      <c r="F15" s="23">
        <f t="shared" si="20"/>
        <v>0.91460000000000008</v>
      </c>
      <c r="G15" s="23">
        <f t="shared" si="0"/>
        <v>8.3872935665992205</v>
      </c>
      <c r="H15" s="30">
        <f t="shared" si="1"/>
        <v>81798.732394366205</v>
      </c>
      <c r="I15" s="70">
        <v>1.244</v>
      </c>
      <c r="J15" s="18">
        <v>0.02</v>
      </c>
      <c r="K15" s="71">
        <v>1.31</v>
      </c>
      <c r="L15" s="22">
        <f t="shared" si="21"/>
        <v>1.0679814361169677</v>
      </c>
      <c r="M15" s="22">
        <f t="shared" si="22"/>
        <v>1.2291020973326341</v>
      </c>
      <c r="N15" s="22">
        <f t="shared" si="23"/>
        <v>0</v>
      </c>
      <c r="O15" s="22">
        <f t="shared" si="24"/>
        <v>1.2291020973326341</v>
      </c>
      <c r="P15" s="38">
        <f t="shared" si="25"/>
        <v>0</v>
      </c>
      <c r="Q15" s="18">
        <f t="shared" si="2"/>
        <v>62.918576793936793</v>
      </c>
      <c r="R15" s="71">
        <f t="shared" si="3"/>
        <v>0</v>
      </c>
      <c r="S15" s="70">
        <v>1.0979000000000001</v>
      </c>
      <c r="T15" s="18">
        <v>1.7999999999999999E-2</v>
      </c>
      <c r="U15" s="71">
        <v>1.2949999999999999</v>
      </c>
      <c r="V15" s="22">
        <f t="shared" si="50"/>
        <v>1.055752641046926</v>
      </c>
      <c r="W15" s="22">
        <f t="shared" si="26"/>
        <v>0.93555584134574066</v>
      </c>
      <c r="X15" s="22">
        <f t="shared" si="27"/>
        <v>1.8711116826914813</v>
      </c>
      <c r="Y15" s="22">
        <f t="shared" si="28"/>
        <v>2.8066675240372221</v>
      </c>
      <c r="Z15" s="38">
        <f t="shared" si="29"/>
        <v>1.9757484390720895E-2</v>
      </c>
      <c r="AA15" s="18">
        <f t="shared" si="4"/>
        <v>57.647702900820882</v>
      </c>
      <c r="AB15" s="71">
        <f t="shared" si="5"/>
        <v>3.2457697159427271E-2</v>
      </c>
      <c r="AC15" s="70">
        <v>0.96499999999999997</v>
      </c>
      <c r="AD15" s="18">
        <v>1.9E-2</v>
      </c>
      <c r="AE15" s="71">
        <v>1.288</v>
      </c>
      <c r="AF15" s="22">
        <f t="shared" si="6"/>
        <v>1.0500458700142399</v>
      </c>
      <c r="AG15" s="22">
        <f t="shared" si="30"/>
        <v>0.71497517129853549</v>
      </c>
      <c r="AH15" s="22">
        <f t="shared" si="31"/>
        <v>2.859900685194142</v>
      </c>
      <c r="AI15" s="22">
        <f t="shared" si="32"/>
        <v>3.5748758564926773</v>
      </c>
      <c r="AJ15" s="38">
        <f t="shared" si="33"/>
        <v>4.1260541966115394E-2</v>
      </c>
      <c r="AK15" s="18">
        <f t="shared" si="7"/>
        <v>52.853047593530619</v>
      </c>
      <c r="AL15" s="71">
        <f t="shared" si="8"/>
        <v>5.4110421544437161E-2</v>
      </c>
      <c r="AM15" s="62">
        <v>0.81630000000000003</v>
      </c>
      <c r="AN15" s="8">
        <v>2.1999999999999999E-2</v>
      </c>
      <c r="AO15" s="63">
        <v>1.2629999999999999</v>
      </c>
      <c r="AP15" s="22">
        <f t="shared" si="34"/>
        <v>1.0296645448975037</v>
      </c>
      <c r="AQ15" s="22">
        <f t="shared" si="35"/>
        <v>0.49193860112502713</v>
      </c>
      <c r="AR15" s="22">
        <f t="shared" si="36"/>
        <v>2.9516316067501629</v>
      </c>
      <c r="AS15" s="22">
        <f t="shared" si="37"/>
        <v>3.4435702078751902</v>
      </c>
      <c r="AT15" s="38">
        <f t="shared" si="38"/>
        <v>6.8908094750859503E-2</v>
      </c>
      <c r="AU15" s="18">
        <f t="shared" si="9"/>
        <v>47.48837306987329</v>
      </c>
      <c r="AV15" s="71">
        <f t="shared" si="10"/>
        <v>6.2154826875353272E-2</v>
      </c>
      <c r="AW15" s="62">
        <v>0.70989999999999998</v>
      </c>
      <c r="AX15" s="8">
        <v>2.1000000000000001E-2</v>
      </c>
      <c r="AY15" s="63">
        <v>1.2330000000000001</v>
      </c>
      <c r="AZ15" s="22">
        <f t="shared" si="11"/>
        <v>1.0052069547574207</v>
      </c>
      <c r="BA15" s="22">
        <f t="shared" si="39"/>
        <v>0.35458888112650605</v>
      </c>
      <c r="BB15" s="22">
        <f t="shared" si="40"/>
        <v>2.8367110490120484</v>
      </c>
      <c r="BC15" s="22">
        <f t="shared" si="41"/>
        <v>3.1912999301385545</v>
      </c>
      <c r="BD15" s="38">
        <f t="shared" si="51"/>
        <v>8.3584364497922573E-2</v>
      </c>
      <c r="BE15" s="18">
        <f t="shared" si="12"/>
        <v>43.649762650793654</v>
      </c>
      <c r="BF15" s="71">
        <f t="shared" si="13"/>
        <v>6.498800627408384E-2</v>
      </c>
      <c r="BG15" s="62">
        <v>0.59119999999999995</v>
      </c>
      <c r="BH15" s="8">
        <v>2.5999999999999999E-2</v>
      </c>
      <c r="BI15" s="63">
        <v>1.173</v>
      </c>
      <c r="BJ15" s="22">
        <f t="shared" si="14"/>
        <v>0.95629177447725422</v>
      </c>
      <c r="BK15" s="22">
        <f t="shared" si="42"/>
        <v>0.22257146414445664</v>
      </c>
      <c r="BL15" s="22">
        <f t="shared" si="43"/>
        <v>2.2257146414445659</v>
      </c>
      <c r="BM15" s="22">
        <f t="shared" si="44"/>
        <v>2.4482861055890224</v>
      </c>
      <c r="BN15" s="38">
        <f t="shared" si="45"/>
        <v>0.11707360243523926</v>
      </c>
      <c r="BO15" s="18">
        <f t="shared" si="15"/>
        <v>39.367403094921926</v>
      </c>
      <c r="BP15" s="71">
        <f t="shared" si="16"/>
        <v>5.6536994225348455E-2</v>
      </c>
      <c r="BQ15" s="62">
        <v>0.46639999999999998</v>
      </c>
      <c r="BR15" s="8">
        <v>2.7E-2</v>
      </c>
      <c r="BS15" s="63">
        <v>1.087</v>
      </c>
      <c r="BT15" s="22">
        <f t="shared" si="17"/>
        <v>0.8861800160756822</v>
      </c>
      <c r="BU15" s="22">
        <f t="shared" si="46"/>
        <v>0.11895447357878774</v>
      </c>
      <c r="BV15" s="22">
        <f t="shared" si="47"/>
        <v>1.4274536829454527</v>
      </c>
      <c r="BW15" s="22">
        <f t="shared" si="48"/>
        <v>1.5464081565242405</v>
      </c>
      <c r="BX15" s="38">
        <f t="shared" si="49"/>
        <v>0.1252834511510188</v>
      </c>
      <c r="BY15" s="18">
        <f t="shared" si="18"/>
        <v>34.86497282893378</v>
      </c>
      <c r="BZ15" s="71">
        <f t="shared" si="19"/>
        <v>4.094234319210012E-2</v>
      </c>
    </row>
    <row r="16" spans="2:78" ht="19.899999999999999" customHeight="1">
      <c r="B16" s="2"/>
      <c r="C16" s="2"/>
      <c r="D16" s="2"/>
      <c r="E16" s="42">
        <v>48</v>
      </c>
      <c r="F16" s="23">
        <f t="shared" si="20"/>
        <v>0.9546</v>
      </c>
      <c r="G16" s="23">
        <f t="shared" si="0"/>
        <v>8.7541115664504883</v>
      </c>
      <c r="H16" s="30">
        <f t="shared" si="1"/>
        <v>85376.1971830986</v>
      </c>
      <c r="I16" s="70">
        <v>1.3067</v>
      </c>
      <c r="J16" s="18">
        <v>1.9E-2</v>
      </c>
      <c r="K16" s="71">
        <v>1.319</v>
      </c>
      <c r="L16" s="22">
        <f t="shared" si="21"/>
        <v>1.0753187131589925</v>
      </c>
      <c r="M16" s="22">
        <f t="shared" si="22"/>
        <v>1.3748204421591095</v>
      </c>
      <c r="N16" s="22">
        <f t="shared" si="23"/>
        <v>0</v>
      </c>
      <c r="O16" s="22">
        <f t="shared" si="24"/>
        <v>1.3748204421591095</v>
      </c>
      <c r="P16" s="38">
        <f t="shared" si="25"/>
        <v>0</v>
      </c>
      <c r="Q16" s="18">
        <f t="shared" si="2"/>
        <v>74.112105793689352</v>
      </c>
      <c r="R16" s="71">
        <f t="shared" si="3"/>
        <v>0</v>
      </c>
      <c r="S16" s="70">
        <v>1.1820999999999999</v>
      </c>
      <c r="T16" s="18">
        <v>1.9E-2</v>
      </c>
      <c r="U16" s="71">
        <v>1.3009999999999999</v>
      </c>
      <c r="V16" s="22">
        <f t="shared" si="50"/>
        <v>1.0606441590749425</v>
      </c>
      <c r="W16" s="22">
        <f t="shared" si="26"/>
        <v>1.0946307285413821</v>
      </c>
      <c r="X16" s="22">
        <f t="shared" si="27"/>
        <v>2.1892614570827642</v>
      </c>
      <c r="Y16" s="22">
        <f t="shared" si="28"/>
        <v>3.2838921856241461</v>
      </c>
      <c r="Z16" s="38">
        <f t="shared" si="29"/>
        <v>2.10488222002638E-2</v>
      </c>
      <c r="AA16" s="18">
        <f t="shared" si="4"/>
        <v>69.000926083779731</v>
      </c>
      <c r="AB16" s="71">
        <f t="shared" si="5"/>
        <v>3.1728001076747878E-2</v>
      </c>
      <c r="AC16" s="70">
        <v>1.0732999999999999</v>
      </c>
      <c r="AD16" s="18">
        <v>2.1999999999999999E-2</v>
      </c>
      <c r="AE16" s="71">
        <v>1.2869999999999999</v>
      </c>
      <c r="AF16" s="22">
        <f t="shared" si="6"/>
        <v>1.0492306170095704</v>
      </c>
      <c r="AG16" s="22">
        <f t="shared" si="30"/>
        <v>0.8830879531148762</v>
      </c>
      <c r="AH16" s="22">
        <f t="shared" si="31"/>
        <v>3.5323518124595048</v>
      </c>
      <c r="AI16" s="22">
        <f t="shared" si="32"/>
        <v>4.4154397655743809</v>
      </c>
      <c r="AJ16" s="38">
        <f t="shared" si="33"/>
        <v>4.7701207832058931E-2</v>
      </c>
      <c r="AK16" s="18">
        <f t="shared" si="7"/>
        <v>64.537873495993509</v>
      </c>
      <c r="AL16" s="71">
        <f t="shared" si="8"/>
        <v>5.4733005925253986E-2</v>
      </c>
      <c r="AM16" s="70">
        <v>0.94820000000000004</v>
      </c>
      <c r="AN16" s="18">
        <v>2.4E-2</v>
      </c>
      <c r="AO16" s="71">
        <v>1.2709999999999999</v>
      </c>
      <c r="AP16" s="22">
        <f t="shared" si="34"/>
        <v>1.0361865689348593</v>
      </c>
      <c r="AQ16" s="22">
        <f t="shared" si="35"/>
        <v>0.67219551553472556</v>
      </c>
      <c r="AR16" s="22">
        <f t="shared" si="36"/>
        <v>4.0331730932083536</v>
      </c>
      <c r="AS16" s="22">
        <f t="shared" si="37"/>
        <v>4.7053686087430791</v>
      </c>
      <c r="AT16" s="38">
        <f t="shared" si="38"/>
        <v>7.6127786626032548E-2</v>
      </c>
      <c r="AU16" s="18">
        <f t="shared" si="9"/>
        <v>59.406183434117949</v>
      </c>
      <c r="AV16" s="71">
        <f t="shared" si="10"/>
        <v>6.7891469541738581E-2</v>
      </c>
      <c r="AW16" s="70">
        <v>0.84460000000000002</v>
      </c>
      <c r="AX16" s="18">
        <v>1.4E-2</v>
      </c>
      <c r="AY16" s="71">
        <v>1.2569999999999999</v>
      </c>
      <c r="AZ16" s="22">
        <f t="shared" si="11"/>
        <v>1.0247730268694872</v>
      </c>
      <c r="BA16" s="22">
        <f t="shared" si="39"/>
        <v>0.52164772451242247</v>
      </c>
      <c r="BB16" s="22">
        <f t="shared" si="40"/>
        <v>4.1731817960993798</v>
      </c>
      <c r="BC16" s="22">
        <f t="shared" si="41"/>
        <v>4.694829520611802</v>
      </c>
      <c r="BD16" s="38">
        <f t="shared" si="51"/>
        <v>5.7913283391328015E-2</v>
      </c>
      <c r="BE16" s="18">
        <f t="shared" si="12"/>
        <v>55.156438506777377</v>
      </c>
      <c r="BF16" s="71">
        <f t="shared" si="13"/>
        <v>7.5660827803205571E-2</v>
      </c>
      <c r="BG16" s="62">
        <v>0.74680000000000002</v>
      </c>
      <c r="BH16" s="8">
        <v>1.4E-2</v>
      </c>
      <c r="BI16" s="63">
        <v>1.236</v>
      </c>
      <c r="BJ16" s="22">
        <f t="shared" si="14"/>
        <v>1.0076527137714288</v>
      </c>
      <c r="BK16" s="22">
        <f t="shared" si="42"/>
        <v>0.39432123722084084</v>
      </c>
      <c r="BL16" s="22">
        <f t="shared" si="43"/>
        <v>3.943212372208408</v>
      </c>
      <c r="BM16" s="22">
        <f t="shared" si="44"/>
        <v>4.3375336094292489</v>
      </c>
      <c r="BN16" s="38">
        <f t="shared" si="45"/>
        <v>6.9992996565136772E-2</v>
      </c>
      <c r="BO16" s="18">
        <f t="shared" si="15"/>
        <v>51.144613662241596</v>
      </c>
      <c r="BP16" s="71">
        <f t="shared" si="16"/>
        <v>7.7099269890849781E-2</v>
      </c>
      <c r="BQ16" s="62">
        <v>0.65920000000000001</v>
      </c>
      <c r="BR16" s="8">
        <v>1.2999999999999999E-2</v>
      </c>
      <c r="BS16" s="63">
        <v>1.2010000000000001</v>
      </c>
      <c r="BT16" s="22">
        <f t="shared" si="17"/>
        <v>0.97911885860799863</v>
      </c>
      <c r="BU16" s="22">
        <f t="shared" si="46"/>
        <v>0.29008483131446733</v>
      </c>
      <c r="BV16" s="22">
        <f t="shared" si="47"/>
        <v>3.4810179757736077</v>
      </c>
      <c r="BW16" s="22">
        <f t="shared" si="48"/>
        <v>3.771102807088075</v>
      </c>
      <c r="BX16" s="38">
        <f t="shared" si="49"/>
        <v>7.3637701317229992E-2</v>
      </c>
      <c r="BY16" s="18">
        <f t="shared" si="18"/>
        <v>47.551199997810755</v>
      </c>
      <c r="BZ16" s="71">
        <f t="shared" si="19"/>
        <v>7.320568094882722E-2</v>
      </c>
    </row>
    <row r="17" spans="2:78" ht="19.899999999999999" customHeight="1">
      <c r="B17" s="2"/>
      <c r="C17" s="2"/>
      <c r="D17" s="2"/>
      <c r="E17" s="42">
        <v>50</v>
      </c>
      <c r="F17" s="23">
        <f t="shared" si="20"/>
        <v>0.99460000000000004</v>
      </c>
      <c r="G17" s="23">
        <f t="shared" si="0"/>
        <v>9.120929566301756</v>
      </c>
      <c r="H17" s="30">
        <f t="shared" si="1"/>
        <v>88953.661971830996</v>
      </c>
      <c r="I17" s="70">
        <v>1.3844000000000001</v>
      </c>
      <c r="J17" s="18">
        <v>2.1999999999999999E-2</v>
      </c>
      <c r="K17" s="71">
        <v>1.329</v>
      </c>
      <c r="L17" s="22">
        <f t="shared" si="21"/>
        <v>1.083471243205687</v>
      </c>
      <c r="M17" s="22">
        <f t="shared" si="22"/>
        <v>1.5666708066620145</v>
      </c>
      <c r="N17" s="22">
        <f t="shared" si="23"/>
        <v>0</v>
      </c>
      <c r="O17" s="22">
        <f t="shared" si="24"/>
        <v>1.5666708066620145</v>
      </c>
      <c r="P17" s="38">
        <f t="shared" si="25"/>
        <v>0</v>
      </c>
      <c r="Q17" s="18">
        <f t="shared" si="2"/>
        <v>87.429355903212596</v>
      </c>
      <c r="R17" s="71">
        <f t="shared" si="3"/>
        <v>0</v>
      </c>
      <c r="S17" s="70">
        <v>1.2650999999999999</v>
      </c>
      <c r="T17" s="18">
        <v>1.6E-2</v>
      </c>
      <c r="U17" s="71">
        <v>1.3109999999999999</v>
      </c>
      <c r="V17" s="22">
        <f t="shared" si="50"/>
        <v>1.0687966891216369</v>
      </c>
      <c r="W17" s="22">
        <f t="shared" si="26"/>
        <v>1.2730917464289995</v>
      </c>
      <c r="X17" s="22">
        <f t="shared" si="27"/>
        <v>2.5461834928579989</v>
      </c>
      <c r="Y17" s="22">
        <f t="shared" si="28"/>
        <v>3.8192752392869984</v>
      </c>
      <c r="Z17" s="38">
        <f t="shared" si="29"/>
        <v>1.799885886787176E-2</v>
      </c>
      <c r="AA17" s="18">
        <f t="shared" si="4"/>
        <v>81.894266665655124</v>
      </c>
      <c r="AB17" s="71">
        <f t="shared" si="5"/>
        <v>3.109110804121553E-2</v>
      </c>
      <c r="AC17" s="70">
        <v>1.1760999999999999</v>
      </c>
      <c r="AD17" s="18">
        <v>0.02</v>
      </c>
      <c r="AE17" s="71">
        <v>1.2969999999999999</v>
      </c>
      <c r="AF17" s="22">
        <f t="shared" si="6"/>
        <v>1.0573831470562649</v>
      </c>
      <c r="AG17" s="22">
        <f t="shared" si="30"/>
        <v>1.076894254366074</v>
      </c>
      <c r="AH17" s="22">
        <f t="shared" si="31"/>
        <v>4.307577017464296</v>
      </c>
      <c r="AI17" s="22">
        <f t="shared" si="32"/>
        <v>5.3844712718303702</v>
      </c>
      <c r="AJ17" s="38">
        <f t="shared" si="33"/>
        <v>4.4041241099142446E-2</v>
      </c>
      <c r="AK17" s="18">
        <f t="shared" si="7"/>
        <v>77.764988022380919</v>
      </c>
      <c r="AL17" s="71">
        <f t="shared" si="8"/>
        <v>5.5392241765980427E-2</v>
      </c>
      <c r="AM17" s="70">
        <v>1.0606</v>
      </c>
      <c r="AN17" s="18">
        <v>2.1999999999999999E-2</v>
      </c>
      <c r="AO17" s="71">
        <v>1.286</v>
      </c>
      <c r="AP17" s="22">
        <f t="shared" si="34"/>
        <v>1.048415364004901</v>
      </c>
      <c r="AQ17" s="22">
        <f t="shared" si="35"/>
        <v>0.86097351191582294</v>
      </c>
      <c r="AR17" s="22">
        <f t="shared" si="36"/>
        <v>5.1658410714949374</v>
      </c>
      <c r="AS17" s="22">
        <f t="shared" si="37"/>
        <v>6.0268145834107605</v>
      </c>
      <c r="AT17" s="38">
        <f t="shared" si="38"/>
        <v>7.1440663319430386E-2</v>
      </c>
      <c r="AU17" s="18">
        <f t="shared" si="9"/>
        <v>72.406205063974511</v>
      </c>
      <c r="AV17" s="71">
        <f t="shared" si="10"/>
        <v>7.1345281346131287E-2</v>
      </c>
      <c r="AW17" s="70">
        <v>0.95530000000000004</v>
      </c>
      <c r="AX17" s="18">
        <v>1.4999999999999999E-2</v>
      </c>
      <c r="AY17" s="71">
        <v>1.272</v>
      </c>
      <c r="AZ17" s="22">
        <f t="shared" si="11"/>
        <v>1.0370018219395289</v>
      </c>
      <c r="BA17" s="22">
        <f t="shared" si="39"/>
        <v>0.68337389687290961</v>
      </c>
      <c r="BB17" s="22">
        <f t="shared" si="40"/>
        <v>5.4669911749832769</v>
      </c>
      <c r="BC17" s="22">
        <f t="shared" si="41"/>
        <v>6.1503650718561866</v>
      </c>
      <c r="BD17" s="38">
        <f t="shared" si="51"/>
        <v>6.3539688087409091E-2</v>
      </c>
      <c r="BE17" s="18">
        <f t="shared" si="12"/>
        <v>67.520665275920848</v>
      </c>
      <c r="BF17" s="71">
        <f t="shared" si="13"/>
        <v>8.0967673417354641E-2</v>
      </c>
      <c r="BG17" s="70">
        <v>0.85229999999999995</v>
      </c>
      <c r="BH17" s="18">
        <v>1.4999999999999999E-2</v>
      </c>
      <c r="BI17" s="71">
        <v>1.2549999999999999</v>
      </c>
      <c r="BJ17" s="22">
        <f t="shared" si="14"/>
        <v>1.0231425208601483</v>
      </c>
      <c r="BK17" s="22">
        <f t="shared" si="42"/>
        <v>0.52951349912578149</v>
      </c>
      <c r="BL17" s="22">
        <f t="shared" si="43"/>
        <v>5.2951349912578136</v>
      </c>
      <c r="BM17" s="22">
        <f t="shared" si="44"/>
        <v>5.8246484903835949</v>
      </c>
      <c r="BN17" s="38">
        <f t="shared" si="45"/>
        <v>7.7315811860524788E-2</v>
      </c>
      <c r="BO17" s="18">
        <f t="shared" si="15"/>
        <v>62.741837183142842</v>
      </c>
      <c r="BP17" s="71">
        <f t="shared" si="16"/>
        <v>8.439559995352644E-2</v>
      </c>
      <c r="BQ17" s="70">
        <v>0.75449999999999995</v>
      </c>
      <c r="BR17" s="18">
        <v>1.4999999999999999E-2</v>
      </c>
      <c r="BS17" s="71">
        <v>1.2290000000000001</v>
      </c>
      <c r="BT17" s="22">
        <f t="shared" si="17"/>
        <v>1.0019459427387429</v>
      </c>
      <c r="BU17" s="22">
        <f t="shared" si="46"/>
        <v>0.39794849054823672</v>
      </c>
      <c r="BV17" s="22">
        <f t="shared" si="47"/>
        <v>4.77538188657884</v>
      </c>
      <c r="BW17" s="22">
        <f t="shared" si="48"/>
        <v>5.1733303771270771</v>
      </c>
      <c r="BX17" s="38">
        <f t="shared" si="49"/>
        <v>8.8974566510949066E-2</v>
      </c>
      <c r="BY17" s="18">
        <f t="shared" si="18"/>
        <v>58.204270314466235</v>
      </c>
      <c r="BZ17" s="71">
        <f t="shared" si="19"/>
        <v>8.2045215252736434E-2</v>
      </c>
    </row>
    <row r="18" spans="2:78" ht="19.899999999999999" customHeight="1">
      <c r="B18" s="16"/>
      <c r="C18" s="2"/>
      <c r="D18" s="2"/>
      <c r="E18" s="42">
        <v>52</v>
      </c>
      <c r="F18" s="23">
        <f t="shared" si="20"/>
        <v>1.0346</v>
      </c>
      <c r="G18" s="23">
        <f t="shared" si="0"/>
        <v>9.4877475661530219</v>
      </c>
      <c r="H18" s="30">
        <f t="shared" si="1"/>
        <v>92531.126760563377</v>
      </c>
      <c r="I18" s="70">
        <v>1.4086000000000001</v>
      </c>
      <c r="J18" s="18">
        <v>0.02</v>
      </c>
      <c r="K18" s="71">
        <v>1.341</v>
      </c>
      <c r="L18" s="22">
        <f t="shared" si="21"/>
        <v>1.0932542792617201</v>
      </c>
      <c r="M18" s="22">
        <f t="shared" si="22"/>
        <v>1.6513439191284347</v>
      </c>
      <c r="N18" s="22">
        <f t="shared" si="23"/>
        <v>0</v>
      </c>
      <c r="O18" s="22">
        <f t="shared" si="24"/>
        <v>1.6513439191284347</v>
      </c>
      <c r="P18" s="38">
        <f t="shared" si="25"/>
        <v>0</v>
      </c>
      <c r="Q18" s="18">
        <f t="shared" si="2"/>
        <v>99.671538140254398</v>
      </c>
      <c r="R18" s="71">
        <f t="shared" si="3"/>
        <v>0</v>
      </c>
      <c r="S18" s="70">
        <v>1.3035000000000001</v>
      </c>
      <c r="T18" s="18">
        <v>1.9E-2</v>
      </c>
      <c r="U18" s="71">
        <v>1.325</v>
      </c>
      <c r="V18" s="22">
        <f t="shared" si="50"/>
        <v>1.0802102311870092</v>
      </c>
      <c r="W18" s="22">
        <f t="shared" si="26"/>
        <v>1.3805700108583545</v>
      </c>
      <c r="X18" s="22">
        <f t="shared" si="27"/>
        <v>2.761140021716709</v>
      </c>
      <c r="Y18" s="22">
        <f t="shared" si="28"/>
        <v>4.1417100325750633</v>
      </c>
      <c r="Z18" s="38">
        <f t="shared" si="29"/>
        <v>2.1832575116839788E-2</v>
      </c>
      <c r="AA18" s="18">
        <f t="shared" si="4"/>
        <v>94.182971306690149</v>
      </c>
      <c r="AB18" s="71">
        <f t="shared" si="5"/>
        <v>2.931676483985142E-2</v>
      </c>
      <c r="AC18" s="70">
        <v>1.1987000000000001</v>
      </c>
      <c r="AD18" s="18">
        <v>0.02</v>
      </c>
      <c r="AE18" s="71">
        <v>1.31</v>
      </c>
      <c r="AF18" s="22">
        <f t="shared" si="6"/>
        <v>1.0679814361169677</v>
      </c>
      <c r="AG18" s="22">
        <f t="shared" si="30"/>
        <v>1.1412169402184249</v>
      </c>
      <c r="AH18" s="22">
        <f t="shared" si="31"/>
        <v>4.5648677608736996</v>
      </c>
      <c r="AI18" s="22">
        <f t="shared" si="32"/>
        <v>5.7060847010921245</v>
      </c>
      <c r="AJ18" s="38">
        <f t="shared" si="33"/>
        <v>4.4928527816839862E-2</v>
      </c>
      <c r="AK18" s="18">
        <f t="shared" si="7"/>
        <v>88.710071171984794</v>
      </c>
      <c r="AL18" s="71">
        <f t="shared" si="8"/>
        <v>5.1458280898272056E-2</v>
      </c>
      <c r="AM18" s="70">
        <v>1.1052999999999999</v>
      </c>
      <c r="AN18" s="18">
        <v>1.4E-2</v>
      </c>
      <c r="AO18" s="71">
        <v>1.298</v>
      </c>
      <c r="AP18" s="22">
        <f t="shared" si="34"/>
        <v>1.0581984000609344</v>
      </c>
      <c r="AQ18" s="22">
        <f t="shared" si="35"/>
        <v>0.95260823757079682</v>
      </c>
      <c r="AR18" s="22">
        <f t="shared" si="36"/>
        <v>5.7156494254247807</v>
      </c>
      <c r="AS18" s="22">
        <f t="shared" si="37"/>
        <v>6.6682576629955772</v>
      </c>
      <c r="AT18" s="38">
        <f t="shared" si="38"/>
        <v>4.6314638744198604E-2</v>
      </c>
      <c r="AU18" s="18">
        <f t="shared" si="9"/>
        <v>83.832505593917205</v>
      </c>
      <c r="AV18" s="71">
        <f t="shared" si="10"/>
        <v>6.8179393958606699E-2</v>
      </c>
      <c r="AW18" s="95">
        <v>1.0161</v>
      </c>
      <c r="AX18" s="96">
        <v>1.4999999999999999E-2</v>
      </c>
      <c r="AY18" s="97">
        <v>1.282</v>
      </c>
      <c r="AZ18" s="22">
        <f t="shared" si="11"/>
        <v>1.0451543519862232</v>
      </c>
      <c r="BA18" s="22">
        <f t="shared" si="39"/>
        <v>0.78533248240112496</v>
      </c>
      <c r="BB18" s="22">
        <f t="shared" si="40"/>
        <v>6.2826598592089997</v>
      </c>
      <c r="BC18" s="22">
        <f t="shared" si="41"/>
        <v>7.0679923416101245</v>
      </c>
      <c r="BD18" s="38">
        <f t="shared" si="51"/>
        <v>6.4542666876910362E-2</v>
      </c>
      <c r="BE18" s="18">
        <f t="shared" si="12"/>
        <v>79.174273799874101</v>
      </c>
      <c r="BF18" s="71">
        <f t="shared" si="13"/>
        <v>7.9352289041380392E-2</v>
      </c>
      <c r="BG18" s="70">
        <v>0.9234</v>
      </c>
      <c r="BH18" s="18">
        <v>1.6E-2</v>
      </c>
      <c r="BI18" s="71">
        <v>1.2629999999999999</v>
      </c>
      <c r="BJ18" s="22">
        <f t="shared" si="14"/>
        <v>1.0296645448975037</v>
      </c>
      <c r="BK18" s="22">
        <f t="shared" si="42"/>
        <v>0.6294932089844989</v>
      </c>
      <c r="BL18" s="22">
        <f t="shared" si="43"/>
        <v>6.2949320898449876</v>
      </c>
      <c r="BM18" s="22">
        <f t="shared" si="44"/>
        <v>6.9244252988294868</v>
      </c>
      <c r="BN18" s="38">
        <f t="shared" si="45"/>
        <v>8.352496333437516E-2</v>
      </c>
      <c r="BO18" s="18">
        <f t="shared" si="15"/>
        <v>74.333263852477273</v>
      </c>
      <c r="BP18" s="71">
        <f t="shared" si="16"/>
        <v>8.4685264222192483E-2</v>
      </c>
      <c r="BQ18" s="70">
        <v>0.83650000000000002</v>
      </c>
      <c r="BR18" s="18">
        <v>1.4999999999999999E-2</v>
      </c>
      <c r="BS18" s="71">
        <v>1.2410000000000001</v>
      </c>
      <c r="BT18" s="22">
        <f t="shared" si="17"/>
        <v>1.0117289787947763</v>
      </c>
      <c r="BU18" s="22">
        <f t="shared" si="46"/>
        <v>0.49874673004951103</v>
      </c>
      <c r="BV18" s="22">
        <f t="shared" si="47"/>
        <v>5.9849607605941317</v>
      </c>
      <c r="BW18" s="22">
        <f t="shared" si="48"/>
        <v>6.4837074906436429</v>
      </c>
      <c r="BX18" s="38">
        <f t="shared" si="49"/>
        <v>9.072055073104407E-2</v>
      </c>
      <c r="BY18" s="18">
        <f t="shared" si="18"/>
        <v>69.795143416352317</v>
      </c>
      <c r="BZ18" s="71">
        <f t="shared" si="19"/>
        <v>8.575038989305829E-2</v>
      </c>
    </row>
    <row r="19" spans="2:78" ht="19.899999999999999" customHeight="1">
      <c r="B19" s="16"/>
      <c r="C19" s="2"/>
      <c r="D19" s="17"/>
      <c r="E19" s="42">
        <v>54</v>
      </c>
      <c r="F19" s="23">
        <f t="shared" si="20"/>
        <v>1.0746</v>
      </c>
      <c r="G19" s="23">
        <f t="shared" si="0"/>
        <v>9.8545655660042897</v>
      </c>
      <c r="H19" s="30">
        <f t="shared" si="1"/>
        <v>96108.591549295772</v>
      </c>
      <c r="I19" s="70">
        <v>1.4819</v>
      </c>
      <c r="J19" s="18">
        <v>2.5999999999999999E-2</v>
      </c>
      <c r="K19" s="71">
        <v>1.349</v>
      </c>
      <c r="L19" s="22">
        <f t="shared" si="21"/>
        <v>1.0997763032990757</v>
      </c>
      <c r="M19" s="22">
        <f t="shared" si="22"/>
        <v>1.8495509658259912</v>
      </c>
      <c r="N19" s="22">
        <f t="shared" si="23"/>
        <v>0</v>
      </c>
      <c r="O19" s="22">
        <f t="shared" si="24"/>
        <v>1.8495509658259912</v>
      </c>
      <c r="P19" s="38">
        <f t="shared" si="25"/>
        <v>0</v>
      </c>
      <c r="Q19" s="18">
        <f t="shared" si="2"/>
        <v>115.97411445014838</v>
      </c>
      <c r="R19" s="71">
        <f t="shared" si="3"/>
        <v>0</v>
      </c>
      <c r="S19" s="70">
        <v>1.3633</v>
      </c>
      <c r="T19" s="18">
        <v>2.1999999999999999E-2</v>
      </c>
      <c r="U19" s="71">
        <v>1.3360000000000001</v>
      </c>
      <c r="V19" s="22">
        <f t="shared" si="50"/>
        <v>1.0891780142383731</v>
      </c>
      <c r="W19" s="22">
        <f t="shared" si="26"/>
        <v>1.5353252536517656</v>
      </c>
      <c r="X19" s="22">
        <f t="shared" si="27"/>
        <v>3.0706505073035313</v>
      </c>
      <c r="Y19" s="22">
        <f t="shared" si="28"/>
        <v>4.6059757609552969</v>
      </c>
      <c r="Z19" s="38">
        <f t="shared" si="29"/>
        <v>2.5701306609400044E-2</v>
      </c>
      <c r="AA19" s="18">
        <f t="shared" si="4"/>
        <v>109.03404180582343</v>
      </c>
      <c r="AB19" s="71">
        <f t="shared" si="5"/>
        <v>2.8162310196406293E-2</v>
      </c>
      <c r="AC19" s="70">
        <v>1.2535000000000001</v>
      </c>
      <c r="AD19" s="18">
        <v>1.9E-2</v>
      </c>
      <c r="AE19" s="71">
        <v>1.325</v>
      </c>
      <c r="AF19" s="22">
        <f t="shared" si="6"/>
        <v>1.0802102311870092</v>
      </c>
      <c r="AG19" s="22">
        <f t="shared" si="30"/>
        <v>1.276688777650695</v>
      </c>
      <c r="AH19" s="22">
        <f t="shared" si="31"/>
        <v>5.10675511060278</v>
      </c>
      <c r="AI19" s="22">
        <f t="shared" si="32"/>
        <v>6.383443888253475</v>
      </c>
      <c r="AJ19" s="38">
        <f t="shared" si="33"/>
        <v>4.3665150233679575E-2</v>
      </c>
      <c r="AK19" s="18">
        <f t="shared" si="7"/>
        <v>102.60891552971148</v>
      </c>
      <c r="AL19" s="71">
        <f t="shared" si="8"/>
        <v>4.9769116886573719E-2</v>
      </c>
      <c r="AM19" s="70">
        <v>1.1476</v>
      </c>
      <c r="AN19" s="18">
        <v>1.7000000000000001E-2</v>
      </c>
      <c r="AO19" s="71">
        <v>1.3109999999999999</v>
      </c>
      <c r="AP19" s="22">
        <f t="shared" si="34"/>
        <v>1.0687966891216369</v>
      </c>
      <c r="AQ19" s="22">
        <f t="shared" si="35"/>
        <v>1.0475893394002478</v>
      </c>
      <c r="AR19" s="22">
        <f t="shared" si="36"/>
        <v>6.2855360364014858</v>
      </c>
      <c r="AS19" s="22">
        <f t="shared" si="37"/>
        <v>7.3331253758017336</v>
      </c>
      <c r="AT19" s="38">
        <f t="shared" si="38"/>
        <v>5.7371362641341246E-2</v>
      </c>
      <c r="AU19" s="18">
        <f t="shared" si="9"/>
        <v>96.41200412133027</v>
      </c>
      <c r="AV19" s="71">
        <f t="shared" si="10"/>
        <v>6.5194537689429372E-2</v>
      </c>
      <c r="AW19" s="70">
        <v>1.0622</v>
      </c>
      <c r="AX19" s="18">
        <v>1.2E-2</v>
      </c>
      <c r="AY19" s="71">
        <v>1.2969999999999999</v>
      </c>
      <c r="AZ19" s="22">
        <f t="shared" si="11"/>
        <v>1.0573831470562649</v>
      </c>
      <c r="BA19" s="22">
        <f t="shared" si="39"/>
        <v>0.87840976301535012</v>
      </c>
      <c r="BB19" s="22">
        <f t="shared" si="40"/>
        <v>7.027278104122801</v>
      </c>
      <c r="BC19" s="22">
        <f t="shared" si="41"/>
        <v>7.905687867138151</v>
      </c>
      <c r="BD19" s="38">
        <f t="shared" si="51"/>
        <v>5.2849489318970946E-2</v>
      </c>
      <c r="BE19" s="18">
        <f t="shared" si="12"/>
        <v>91.414683684354301</v>
      </c>
      <c r="BF19" s="71">
        <f t="shared" si="13"/>
        <v>7.6872530986239418E-2</v>
      </c>
      <c r="BG19" s="70">
        <v>0.97189999999999999</v>
      </c>
      <c r="BH19" s="18">
        <v>1.4E-2</v>
      </c>
      <c r="BI19" s="71">
        <v>1.2769999999999999</v>
      </c>
      <c r="BJ19" s="22">
        <f t="shared" si="14"/>
        <v>1.041078086962876</v>
      </c>
      <c r="BK19" s="22">
        <f t="shared" si="42"/>
        <v>0.71290156238497349</v>
      </c>
      <c r="BL19" s="22">
        <f t="shared" si="43"/>
        <v>7.1290156238497344</v>
      </c>
      <c r="BM19" s="22">
        <f t="shared" si="44"/>
        <v>7.8419171862347081</v>
      </c>
      <c r="BN19" s="38">
        <f t="shared" si="45"/>
        <v>7.4713561661265665E-2</v>
      </c>
      <c r="BO19" s="18">
        <f t="shared" si="15"/>
        <v>86.1306317468961</v>
      </c>
      <c r="BP19" s="71">
        <f t="shared" si="16"/>
        <v>8.2769805344039452E-2</v>
      </c>
      <c r="BQ19" s="70">
        <v>0.89959999999999996</v>
      </c>
      <c r="BR19" s="18">
        <v>1.2E-2</v>
      </c>
      <c r="BS19" s="71">
        <v>1.254</v>
      </c>
      <c r="BT19" s="22">
        <f t="shared" si="17"/>
        <v>1.0223272678554789</v>
      </c>
      <c r="BU19" s="22">
        <f t="shared" si="46"/>
        <v>0.58897732366109246</v>
      </c>
      <c r="BV19" s="22">
        <f t="shared" si="47"/>
        <v>7.0677278839331095</v>
      </c>
      <c r="BW19" s="22">
        <f t="shared" si="48"/>
        <v>7.6567052075942019</v>
      </c>
      <c r="BX19" s="38">
        <f t="shared" si="49"/>
        <v>7.4104942559971063E-2</v>
      </c>
      <c r="BY19" s="18">
        <f t="shared" si="18"/>
        <v>81.89987919896447</v>
      </c>
      <c r="BZ19" s="71">
        <f t="shared" si="19"/>
        <v>8.629717104665123E-2</v>
      </c>
    </row>
    <row r="20" spans="2:78" ht="19.899999999999999" customHeight="1">
      <c r="B20" s="16"/>
      <c r="C20" s="2"/>
      <c r="D20" s="17"/>
      <c r="E20" s="42">
        <v>56</v>
      </c>
      <c r="F20" s="23">
        <f t="shared" si="20"/>
        <v>1.1146</v>
      </c>
      <c r="G20" s="23">
        <f t="shared" si="0"/>
        <v>10.221383565855556</v>
      </c>
      <c r="H20" s="30">
        <f t="shared" si="1"/>
        <v>99686.056338028182</v>
      </c>
      <c r="I20" s="70">
        <v>1.5290999999999999</v>
      </c>
      <c r="J20" s="18">
        <v>0.02</v>
      </c>
      <c r="K20" s="71">
        <v>1.3520000000000001</v>
      </c>
      <c r="L20" s="22">
        <f t="shared" si="21"/>
        <v>1.1022220623130843</v>
      </c>
      <c r="M20" s="22">
        <f t="shared" si="22"/>
        <v>1.9780158511211177</v>
      </c>
      <c r="N20" s="22">
        <f t="shared" si="23"/>
        <v>0</v>
      </c>
      <c r="O20" s="22">
        <f t="shared" si="24"/>
        <v>1.9780158511211177</v>
      </c>
      <c r="P20" s="38">
        <f t="shared" si="25"/>
        <v>0</v>
      </c>
      <c r="Q20" s="18">
        <f t="shared" si="2"/>
        <v>132.49496833539499</v>
      </c>
      <c r="R20" s="71">
        <f t="shared" si="3"/>
        <v>0</v>
      </c>
      <c r="S20" s="70">
        <v>1.3993</v>
      </c>
      <c r="T20" s="18">
        <v>1.7999999999999999E-2</v>
      </c>
      <c r="U20" s="71">
        <v>1.3460000000000001</v>
      </c>
      <c r="V20" s="22">
        <f t="shared" si="50"/>
        <v>1.0973305442850676</v>
      </c>
      <c r="W20" s="22">
        <f t="shared" si="26"/>
        <v>1.641785424568867</v>
      </c>
      <c r="X20" s="22">
        <f t="shared" si="27"/>
        <v>3.283570849137734</v>
      </c>
      <c r="Y20" s="22">
        <f t="shared" si="28"/>
        <v>4.9253562737066012</v>
      </c>
      <c r="Z20" s="38">
        <f t="shared" si="29"/>
        <v>2.1344315433830332E-2</v>
      </c>
      <c r="AA20" s="18">
        <f t="shared" si="4"/>
        <v>124.01936492012011</v>
      </c>
      <c r="AB20" s="71">
        <f t="shared" si="5"/>
        <v>2.6476275307913855E-2</v>
      </c>
      <c r="AC20" s="70">
        <v>1.2967</v>
      </c>
      <c r="AD20" s="18">
        <v>1.7999999999999999E-2</v>
      </c>
      <c r="AE20" s="71">
        <v>1.3380000000000001</v>
      </c>
      <c r="AF20" s="22">
        <f t="shared" si="6"/>
        <v>1.090808520247712</v>
      </c>
      <c r="AG20" s="22">
        <f t="shared" si="30"/>
        <v>1.3931435105383398</v>
      </c>
      <c r="AH20" s="22">
        <f t="shared" si="31"/>
        <v>5.5725740421533594</v>
      </c>
      <c r="AI20" s="22">
        <f t="shared" si="32"/>
        <v>6.9657175526916992</v>
      </c>
      <c r="AJ20" s="38">
        <f t="shared" si="33"/>
        <v>4.2182696007014506E-2</v>
      </c>
      <c r="AK20" s="18">
        <f t="shared" si="7"/>
        <v>117.31985097245291</v>
      </c>
      <c r="AL20" s="71">
        <f t="shared" si="8"/>
        <v>4.7498986709945769E-2</v>
      </c>
      <c r="AM20" s="70">
        <v>1.2139</v>
      </c>
      <c r="AN20" s="18">
        <v>1.6E-2</v>
      </c>
      <c r="AO20" s="71">
        <v>1.32</v>
      </c>
      <c r="AP20" s="22">
        <f t="shared" si="34"/>
        <v>1.076133966163662</v>
      </c>
      <c r="AQ20" s="22">
        <f t="shared" si="35"/>
        <v>1.1882786467976667</v>
      </c>
      <c r="AR20" s="22">
        <f t="shared" si="36"/>
        <v>7.1296718807859989</v>
      </c>
      <c r="AS20" s="22">
        <f t="shared" si="37"/>
        <v>8.3179505275836654</v>
      </c>
      <c r="AT20" s="38">
        <f t="shared" si="38"/>
        <v>5.4740493119092203E-2</v>
      </c>
      <c r="AU20" s="18">
        <f t="shared" si="9"/>
        <v>111.91322568135305</v>
      </c>
      <c r="AV20" s="71">
        <f t="shared" si="10"/>
        <v>6.3707143077852885E-2</v>
      </c>
      <c r="AW20" s="70">
        <v>1.1246</v>
      </c>
      <c r="AX20" s="18">
        <v>1.4999999999999999E-2</v>
      </c>
      <c r="AY20" s="71">
        <v>1.3129999999999999</v>
      </c>
      <c r="AZ20" s="22">
        <f t="shared" si="11"/>
        <v>1.0704271951309758</v>
      </c>
      <c r="BA20" s="22">
        <f t="shared" si="39"/>
        <v>1.0090907339608173</v>
      </c>
      <c r="BB20" s="22">
        <f t="shared" si="40"/>
        <v>8.0727258716865382</v>
      </c>
      <c r="BC20" s="22">
        <f t="shared" si="41"/>
        <v>9.0818166056473562</v>
      </c>
      <c r="BD20" s="38">
        <f t="shared" si="51"/>
        <v>6.7701814438438548E-2</v>
      </c>
      <c r="BE20" s="18">
        <f t="shared" si="12"/>
        <v>106.08216724542049</v>
      </c>
      <c r="BF20" s="71">
        <f t="shared" si="13"/>
        <v>7.609880228983569E-2</v>
      </c>
      <c r="BG20" s="70">
        <v>1.0305</v>
      </c>
      <c r="BH20" s="18">
        <v>1.6E-2</v>
      </c>
      <c r="BI20" s="71">
        <v>1.2889999999999999</v>
      </c>
      <c r="BJ20" s="22">
        <f t="shared" si="14"/>
        <v>1.0508611230189093</v>
      </c>
      <c r="BK20" s="22">
        <f t="shared" si="42"/>
        <v>0.81659447023366405</v>
      </c>
      <c r="BL20" s="22">
        <f t="shared" si="43"/>
        <v>8.16594470233664</v>
      </c>
      <c r="BM20" s="22">
        <f t="shared" si="44"/>
        <v>8.9825391725703039</v>
      </c>
      <c r="BN20" s="38">
        <f t="shared" si="45"/>
        <v>8.6999233688903388E-2</v>
      </c>
      <c r="BO20" s="18">
        <f t="shared" si="15"/>
        <v>99.937681256380699</v>
      </c>
      <c r="BP20" s="71">
        <f t="shared" si="16"/>
        <v>8.171036789804717E-2</v>
      </c>
      <c r="BQ20" s="70">
        <v>0.94669999999999999</v>
      </c>
      <c r="BR20" s="18">
        <v>1.6E-2</v>
      </c>
      <c r="BS20" s="71">
        <v>1.266</v>
      </c>
      <c r="BT20" s="22">
        <f t="shared" si="17"/>
        <v>1.0321103039115123</v>
      </c>
      <c r="BU20" s="22">
        <f t="shared" si="46"/>
        <v>0.66480882113322681</v>
      </c>
      <c r="BV20" s="22">
        <f t="shared" si="47"/>
        <v>7.9777058535987209</v>
      </c>
      <c r="BW20" s="22">
        <f t="shared" si="48"/>
        <v>8.642514674731947</v>
      </c>
      <c r="BX20" s="38">
        <f t="shared" si="49"/>
        <v>0.10070667331219438</v>
      </c>
      <c r="BY20" s="18">
        <f t="shared" si="18"/>
        <v>94.465758558383484</v>
      </c>
      <c r="BZ20" s="71">
        <f t="shared" si="19"/>
        <v>8.445076793268104E-2</v>
      </c>
    </row>
    <row r="21" spans="2:78" ht="19.899999999999999" customHeight="1">
      <c r="B21" s="2"/>
      <c r="C21" s="2"/>
      <c r="D21" s="17"/>
      <c r="E21" s="42">
        <v>58</v>
      </c>
      <c r="F21" s="23">
        <f t="shared" si="20"/>
        <v>1.1545999999999998</v>
      </c>
      <c r="G21" s="24">
        <f t="shared" si="0"/>
        <v>10.588201565706822</v>
      </c>
      <c r="H21" s="31">
        <f t="shared" si="1"/>
        <v>103263.52112676055</v>
      </c>
      <c r="I21" s="70">
        <v>1.5787</v>
      </c>
      <c r="J21" s="18">
        <v>2.3E-2</v>
      </c>
      <c r="K21" s="71">
        <v>1.355</v>
      </c>
      <c r="L21" s="22">
        <f t="shared" si="21"/>
        <v>1.1046678213270924</v>
      </c>
      <c r="M21" s="22">
        <f t="shared" si="22"/>
        <v>2.1177876730305059</v>
      </c>
      <c r="N21" s="22">
        <f t="shared" si="23"/>
        <v>0</v>
      </c>
      <c r="O21" s="22">
        <f t="shared" si="24"/>
        <v>2.1177876730305059</v>
      </c>
      <c r="P21" s="38">
        <f t="shared" si="25"/>
        <v>0</v>
      </c>
      <c r="Q21" s="18">
        <f t="shared" si="2"/>
        <v>150.87778310550388</v>
      </c>
      <c r="R21" s="71">
        <f t="shared" si="3"/>
        <v>0</v>
      </c>
      <c r="S21" s="70">
        <v>1.4451000000000001</v>
      </c>
      <c r="T21" s="18">
        <v>2.7E-2</v>
      </c>
      <c r="U21" s="71">
        <v>1.349</v>
      </c>
      <c r="V21" s="22">
        <f t="shared" si="50"/>
        <v>1.0997763032990757</v>
      </c>
      <c r="W21" s="22">
        <f t="shared" si="26"/>
        <v>1.758831799998839</v>
      </c>
      <c r="X21" s="22">
        <f t="shared" si="27"/>
        <v>3.517663599997678</v>
      </c>
      <c r="Y21" s="22">
        <f t="shared" si="28"/>
        <v>5.2764953999965165</v>
      </c>
      <c r="Z21" s="38">
        <f t="shared" si="29"/>
        <v>3.2159350503169259E-2</v>
      </c>
      <c r="AA21" s="18">
        <f t="shared" si="4"/>
        <v>141.1807263763485</v>
      </c>
      <c r="AB21" s="71">
        <f t="shared" si="5"/>
        <v>2.4916032735378953E-2</v>
      </c>
      <c r="AC21" s="70">
        <v>1.3355999999999999</v>
      </c>
      <c r="AD21" s="18">
        <v>1.7999999999999999E-2</v>
      </c>
      <c r="AE21" s="71">
        <v>1.341</v>
      </c>
      <c r="AF21" s="22">
        <f t="shared" si="6"/>
        <v>1.0932542792617201</v>
      </c>
      <c r="AG21" s="22">
        <f t="shared" si="30"/>
        <v>1.4846188970693219</v>
      </c>
      <c r="AH21" s="22">
        <f t="shared" si="31"/>
        <v>5.9384755882772877</v>
      </c>
      <c r="AI21" s="22">
        <f t="shared" si="32"/>
        <v>7.4230944853466099</v>
      </c>
      <c r="AJ21" s="38">
        <f t="shared" si="33"/>
        <v>4.2372068141655575E-2</v>
      </c>
      <c r="AK21" s="18">
        <f t="shared" si="7"/>
        <v>133.2329141619584</v>
      </c>
      <c r="AL21" s="71">
        <f t="shared" si="8"/>
        <v>4.4572136139411134E-2</v>
      </c>
      <c r="AM21" s="70">
        <v>1.2372000000000001</v>
      </c>
      <c r="AN21" s="18">
        <v>2.3E-2</v>
      </c>
      <c r="AO21" s="71">
        <v>1.325</v>
      </c>
      <c r="AP21" s="22">
        <f t="shared" si="34"/>
        <v>1.0802102311870092</v>
      </c>
      <c r="AQ21" s="22">
        <f t="shared" si="35"/>
        <v>1.2437015825230444</v>
      </c>
      <c r="AR21" s="22">
        <f t="shared" si="36"/>
        <v>7.462209495138266</v>
      </c>
      <c r="AS21" s="22">
        <f t="shared" si="37"/>
        <v>8.7059110776613107</v>
      </c>
      <c r="AT21" s="38">
        <f t="shared" si="38"/>
        <v>7.9286720161154997E-2</v>
      </c>
      <c r="AU21" s="18">
        <f t="shared" si="9"/>
        <v>126.09077058299967</v>
      </c>
      <c r="AV21" s="71">
        <f t="shared" si="10"/>
        <v>5.9181250623147254E-2</v>
      </c>
      <c r="AW21" s="70">
        <v>1.1538999999999999</v>
      </c>
      <c r="AX21" s="18">
        <v>1.6E-2</v>
      </c>
      <c r="AY21" s="71">
        <v>1.3160000000000001</v>
      </c>
      <c r="AZ21" s="22">
        <f t="shared" si="11"/>
        <v>1.0728729541449842</v>
      </c>
      <c r="BA21" s="22">
        <f t="shared" si="39"/>
        <v>1.0672169959765414</v>
      </c>
      <c r="BB21" s="22">
        <f t="shared" si="40"/>
        <v>8.5377359678123312</v>
      </c>
      <c r="BC21" s="22">
        <f t="shared" si="41"/>
        <v>9.6049529637888718</v>
      </c>
      <c r="BD21" s="38">
        <f t="shared" si="51"/>
        <v>7.2545646963007776E-2</v>
      </c>
      <c r="BE21" s="18">
        <f t="shared" si="12"/>
        <v>120.04462667926728</v>
      </c>
      <c r="BF21" s="71">
        <f t="shared" si="13"/>
        <v>7.1121350484293439E-2</v>
      </c>
      <c r="BG21" s="70">
        <v>1.0505</v>
      </c>
      <c r="BH21" s="18">
        <v>1.4E-2</v>
      </c>
      <c r="BI21" s="71">
        <v>1.296</v>
      </c>
      <c r="BJ21" s="22">
        <f t="shared" si="14"/>
        <v>1.0565678940515955</v>
      </c>
      <c r="BK21" s="22">
        <f t="shared" si="42"/>
        <v>0.85784085193038706</v>
      </c>
      <c r="BL21" s="22">
        <f t="shared" si="43"/>
        <v>8.5784085193038688</v>
      </c>
      <c r="BM21" s="22">
        <f t="shared" si="44"/>
        <v>9.4362493712342559</v>
      </c>
      <c r="BN21" s="38">
        <f t="shared" si="45"/>
        <v>7.6953370905434568E-2</v>
      </c>
      <c r="BO21" s="18">
        <f t="shared" si="15"/>
        <v>112.53956930056466</v>
      </c>
      <c r="BP21" s="71">
        <f t="shared" si="16"/>
        <v>7.6225709522604573E-2</v>
      </c>
      <c r="BQ21" s="70">
        <v>0.97189999999999999</v>
      </c>
      <c r="BR21" s="18">
        <v>1.4999999999999999E-2</v>
      </c>
      <c r="BS21" s="71">
        <v>1.2809999999999999</v>
      </c>
      <c r="BT21" s="22">
        <f t="shared" si="17"/>
        <v>1.0443390989815537</v>
      </c>
      <c r="BU21" s="22">
        <f t="shared" si="46"/>
        <v>0.71737465925534438</v>
      </c>
      <c r="BV21" s="22">
        <f t="shared" si="47"/>
        <v>8.6084959110641321</v>
      </c>
      <c r="BW21" s="22">
        <f t="shared" si="48"/>
        <v>9.3258705703194771</v>
      </c>
      <c r="BX21" s="38">
        <f t="shared" si="49"/>
        <v>9.6663023339788476E-2</v>
      </c>
      <c r="BY21" s="18">
        <f t="shared" si="18"/>
        <v>106.83456436859151</v>
      </c>
      <c r="BZ21" s="71">
        <f t="shared" si="19"/>
        <v>8.0577816383130774E-2</v>
      </c>
    </row>
    <row r="22" spans="2:78" ht="19.899999999999999" customHeight="1">
      <c r="B22" s="17"/>
      <c r="C22" s="17"/>
      <c r="D22" s="17"/>
      <c r="E22" s="42">
        <v>60</v>
      </c>
      <c r="F22" s="23">
        <f t="shared" si="20"/>
        <v>1.1945999999999999</v>
      </c>
      <c r="G22" s="24">
        <f t="shared" si="0"/>
        <v>10.955019565558089</v>
      </c>
      <c r="H22" s="31">
        <f t="shared" si="1"/>
        <v>106840.98591549294</v>
      </c>
      <c r="I22" s="70">
        <v>1.5892999999999999</v>
      </c>
      <c r="J22" s="18">
        <v>0.03</v>
      </c>
      <c r="K22" s="71">
        <v>1.3580000000000001</v>
      </c>
      <c r="L22" s="22">
        <f t="shared" si="21"/>
        <v>1.1071135803411007</v>
      </c>
      <c r="M22" s="22">
        <f t="shared" si="22"/>
        <v>2.1558369656539669</v>
      </c>
      <c r="N22" s="22">
        <f t="shared" si="23"/>
        <v>0</v>
      </c>
      <c r="O22" s="22">
        <f t="shared" si="24"/>
        <v>2.1558369656539669</v>
      </c>
      <c r="P22" s="38">
        <f t="shared" si="25"/>
        <v>0</v>
      </c>
      <c r="Q22" s="18">
        <f t="shared" si="2"/>
        <v>167.96049820452225</v>
      </c>
      <c r="R22" s="71">
        <f t="shared" si="3"/>
        <v>0</v>
      </c>
      <c r="S22" s="70">
        <v>1.4703999999999999</v>
      </c>
      <c r="T22" s="18">
        <v>2.1999999999999999E-2</v>
      </c>
      <c r="U22" s="71">
        <v>1.3480000000000001</v>
      </c>
      <c r="V22" s="22">
        <f t="shared" si="50"/>
        <v>1.0989610502944065</v>
      </c>
      <c r="W22" s="22">
        <f t="shared" si="26"/>
        <v>1.8182574689146891</v>
      </c>
      <c r="X22" s="22">
        <f t="shared" si="27"/>
        <v>3.6365149378293782</v>
      </c>
      <c r="Y22" s="22">
        <f t="shared" si="28"/>
        <v>5.454772406744067</v>
      </c>
      <c r="Z22" s="38">
        <f t="shared" si="29"/>
        <v>2.6165080231659019E-2</v>
      </c>
      <c r="AA22" s="18">
        <f t="shared" si="4"/>
        <v>158.40203209792307</v>
      </c>
      <c r="AB22" s="71">
        <f t="shared" si="5"/>
        <v>2.2957501805161876E-2</v>
      </c>
      <c r="AC22" s="70">
        <v>1.3615999999999999</v>
      </c>
      <c r="AD22" s="18">
        <v>1.6E-2</v>
      </c>
      <c r="AE22" s="71">
        <v>1.341</v>
      </c>
      <c r="AF22" s="22">
        <f t="shared" si="6"/>
        <v>1.0932542792617201</v>
      </c>
      <c r="AG22" s="22">
        <f t="shared" si="30"/>
        <v>1.5429833826990076</v>
      </c>
      <c r="AH22" s="22">
        <f t="shared" si="31"/>
        <v>6.1719335307960304</v>
      </c>
      <c r="AI22" s="22">
        <f t="shared" si="32"/>
        <v>7.7149169134950384</v>
      </c>
      <c r="AJ22" s="38">
        <f t="shared" si="33"/>
        <v>3.7664060570360522E-2</v>
      </c>
      <c r="AK22" s="18">
        <f t="shared" si="7"/>
        <v>149.65551307018558</v>
      </c>
      <c r="AL22" s="71">
        <f t="shared" si="8"/>
        <v>4.1240936629588186E-2</v>
      </c>
      <c r="AM22" s="70">
        <v>1.2342</v>
      </c>
      <c r="AN22" s="18">
        <v>1.7999999999999999E-2</v>
      </c>
      <c r="AO22" s="71">
        <v>1.331</v>
      </c>
      <c r="AP22" s="22">
        <f t="shared" si="34"/>
        <v>1.0851017492150259</v>
      </c>
      <c r="AQ22" s="22">
        <f t="shared" si="35"/>
        <v>1.2489118974814872</v>
      </c>
      <c r="AR22" s="22">
        <f t="shared" si="36"/>
        <v>7.4934713848889229</v>
      </c>
      <c r="AS22" s="22">
        <f t="shared" si="37"/>
        <v>8.74238328237041</v>
      </c>
      <c r="AT22" s="38">
        <f t="shared" si="38"/>
        <v>6.2613715605986622E-2</v>
      </c>
      <c r="AU22" s="18">
        <f t="shared" si="9"/>
        <v>139.41372516454439</v>
      </c>
      <c r="AV22" s="71">
        <f t="shared" si="10"/>
        <v>5.3749882775492024E-2</v>
      </c>
      <c r="AW22" s="70">
        <v>1.1533</v>
      </c>
      <c r="AX22" s="18">
        <v>1.4999999999999999E-2</v>
      </c>
      <c r="AY22" s="71">
        <v>1.321</v>
      </c>
      <c r="AZ22" s="22">
        <f t="shared" si="11"/>
        <v>1.0769492191683314</v>
      </c>
      <c r="BA22" s="22">
        <f t="shared" si="39"/>
        <v>1.074223940602298</v>
      </c>
      <c r="BB22" s="22">
        <f t="shared" si="40"/>
        <v>8.5937915248183838</v>
      </c>
      <c r="BC22" s="22">
        <f t="shared" si="41"/>
        <v>9.668015465420682</v>
      </c>
      <c r="BD22" s="38">
        <f t="shared" si="51"/>
        <v>6.8529330846127307E-2</v>
      </c>
      <c r="BE22" s="18">
        <f t="shared" si="12"/>
        <v>132.91010945366233</v>
      </c>
      <c r="BF22" s="71">
        <f t="shared" si="13"/>
        <v>6.4658674649685069E-2</v>
      </c>
      <c r="BG22" s="70">
        <v>1.0825</v>
      </c>
      <c r="BH22" s="18">
        <v>1.9E-2</v>
      </c>
      <c r="BI22" s="71">
        <v>1.306</v>
      </c>
      <c r="BJ22" s="22">
        <f t="shared" si="14"/>
        <v>1.0647204240982899</v>
      </c>
      <c r="BK22" s="22">
        <f t="shared" si="42"/>
        <v>0.92501073241316645</v>
      </c>
      <c r="BL22" s="22">
        <f t="shared" si="43"/>
        <v>9.2501073241316636</v>
      </c>
      <c r="BM22" s="22">
        <f t="shared" si="44"/>
        <v>10.17511805654483</v>
      </c>
      <c r="BN22" s="38">
        <f t="shared" si="45"/>
        <v>0.10605461329152337</v>
      </c>
      <c r="BO22" s="18">
        <f t="shared" si="15"/>
        <v>127.21844082164193</v>
      </c>
      <c r="BP22" s="71">
        <f t="shared" si="16"/>
        <v>7.2710428334050684E-2</v>
      </c>
      <c r="BQ22" s="70">
        <v>1.0042</v>
      </c>
      <c r="BR22" s="18">
        <v>1.6E-2</v>
      </c>
      <c r="BS22" s="71">
        <v>1.2849999999999999</v>
      </c>
      <c r="BT22" s="22">
        <f t="shared" si="17"/>
        <v>1.0476001110002315</v>
      </c>
      <c r="BU22" s="22">
        <f t="shared" si="46"/>
        <v>0.77063955614106794</v>
      </c>
      <c r="BV22" s="22">
        <f t="shared" si="47"/>
        <v>9.2476746736928153</v>
      </c>
      <c r="BW22" s="22">
        <f t="shared" si="48"/>
        <v>10.018314229833884</v>
      </c>
      <c r="BX22" s="38">
        <f t="shared" si="49"/>
        <v>0.10375214732618573</v>
      </c>
      <c r="BY22" s="18">
        <f t="shared" si="18"/>
        <v>120.92384119046685</v>
      </c>
      <c r="BZ22" s="71">
        <f t="shared" si="19"/>
        <v>7.6475197799305977E-2</v>
      </c>
    </row>
    <row r="23" spans="2:78" ht="19.899999999999999" customHeight="1">
      <c r="B23" s="17"/>
      <c r="C23" s="17"/>
      <c r="D23" s="20"/>
      <c r="E23" s="42">
        <v>62</v>
      </c>
      <c r="F23" s="23">
        <f t="shared" si="20"/>
        <v>1.2345999999999999</v>
      </c>
      <c r="G23" s="24">
        <f t="shared" si="0"/>
        <v>11.321837565409355</v>
      </c>
      <c r="H23" s="31">
        <f t="shared" si="1"/>
        <v>110418.45070422534</v>
      </c>
      <c r="I23" s="70">
        <v>1.6465000000000001</v>
      </c>
      <c r="J23" s="18">
        <v>2.4E-2</v>
      </c>
      <c r="K23" s="71">
        <v>1.3540000000000001</v>
      </c>
      <c r="L23" s="22">
        <f t="shared" si="21"/>
        <v>1.103852568322423</v>
      </c>
      <c r="M23" s="22">
        <f t="shared" si="22"/>
        <v>2.3001989799689442</v>
      </c>
      <c r="N23" s="22">
        <f t="shared" si="23"/>
        <v>0</v>
      </c>
      <c r="O23" s="22">
        <f t="shared" si="24"/>
        <v>2.3001989799689442</v>
      </c>
      <c r="P23" s="38">
        <f t="shared" si="25"/>
        <v>0</v>
      </c>
      <c r="Q23" s="18">
        <f t="shared" si="2"/>
        <v>190.47962587164977</v>
      </c>
      <c r="R23" s="71">
        <f t="shared" si="3"/>
        <v>0</v>
      </c>
      <c r="S23" s="70">
        <v>1.5176000000000001</v>
      </c>
      <c r="T23" s="18">
        <v>2.1999999999999999E-2</v>
      </c>
      <c r="U23" s="71">
        <v>1.35</v>
      </c>
      <c r="V23" s="22">
        <f t="shared" si="50"/>
        <v>1.1005915563037454</v>
      </c>
      <c r="W23" s="22">
        <f t="shared" si="26"/>
        <v>1.942615190737274</v>
      </c>
      <c r="X23" s="22">
        <f t="shared" si="27"/>
        <v>3.8852303814745479</v>
      </c>
      <c r="Y23" s="22">
        <f t="shared" si="28"/>
        <v>5.8278455722118219</v>
      </c>
      <c r="Z23" s="38">
        <f t="shared" si="29"/>
        <v>2.6242779016610256E-2</v>
      </c>
      <c r="AA23" s="18">
        <f t="shared" si="4"/>
        <v>179.0410869595344</v>
      </c>
      <c r="AB23" s="71">
        <f t="shared" si="5"/>
        <v>2.1700216679050102E-2</v>
      </c>
      <c r="AC23" s="70">
        <v>1.4156</v>
      </c>
      <c r="AD23" s="18">
        <v>2.1000000000000001E-2</v>
      </c>
      <c r="AE23" s="71">
        <v>1.341</v>
      </c>
      <c r="AF23" s="22">
        <f t="shared" si="6"/>
        <v>1.0932542792617201</v>
      </c>
      <c r="AG23" s="22">
        <f t="shared" si="30"/>
        <v>1.6677973189819506</v>
      </c>
      <c r="AH23" s="22">
        <f t="shared" si="31"/>
        <v>6.6711892759278024</v>
      </c>
      <c r="AI23" s="22">
        <f t="shared" si="32"/>
        <v>8.3389865949097537</v>
      </c>
      <c r="AJ23" s="38">
        <f t="shared" si="33"/>
        <v>4.9434079498598189E-2</v>
      </c>
      <c r="AK23" s="18">
        <f t="shared" si="7"/>
        <v>169.98964422069986</v>
      </c>
      <c r="AL23" s="71">
        <f t="shared" si="8"/>
        <v>3.9244680501045737E-2</v>
      </c>
      <c r="AM23" s="70">
        <v>1.3</v>
      </c>
      <c r="AN23" s="18">
        <v>2.1999999999999999E-2</v>
      </c>
      <c r="AO23" s="71">
        <v>1.333</v>
      </c>
      <c r="AP23" s="22">
        <f t="shared" si="34"/>
        <v>1.0867322552243648</v>
      </c>
      <c r="AQ23" s="22">
        <f t="shared" si="35"/>
        <v>1.3897977721584287</v>
      </c>
      <c r="AR23" s="22">
        <f t="shared" si="36"/>
        <v>8.3387866329505709</v>
      </c>
      <c r="AS23" s="22">
        <f t="shared" si="37"/>
        <v>9.7285844051090002</v>
      </c>
      <c r="AT23" s="38">
        <f t="shared" si="38"/>
        <v>7.6758033521062655E-2</v>
      </c>
      <c r="AU23" s="18">
        <f t="shared" si="9"/>
        <v>159.73134245002078</v>
      </c>
      <c r="AV23" s="71">
        <f t="shared" si="10"/>
        <v>5.2205074502267704E-2</v>
      </c>
      <c r="AW23" s="70">
        <v>1.2172000000000001</v>
      </c>
      <c r="AX23" s="18">
        <v>2.1999999999999999E-2</v>
      </c>
      <c r="AY23" s="71">
        <v>1.319</v>
      </c>
      <c r="AZ23" s="22">
        <f t="shared" si="11"/>
        <v>1.0753187131589925</v>
      </c>
      <c r="BA23" s="22">
        <f t="shared" si="39"/>
        <v>1.1929385859530353</v>
      </c>
      <c r="BB23" s="22">
        <f t="shared" si="40"/>
        <v>9.5435086876242821</v>
      </c>
      <c r="BC23" s="22">
        <f t="shared" si="41"/>
        <v>10.736447273577317</v>
      </c>
      <c r="BD23" s="38">
        <f t="shared" si="51"/>
        <v>0.10020557139032508</v>
      </c>
      <c r="BE23" s="18">
        <f t="shared" si="12"/>
        <v>152.38370069731985</v>
      </c>
      <c r="BF23" s="71">
        <f t="shared" si="13"/>
        <v>6.2628146212176453E-2</v>
      </c>
      <c r="BG23" s="70">
        <v>1.1234</v>
      </c>
      <c r="BH23" s="18">
        <v>1.6E-2</v>
      </c>
      <c r="BI23" s="71">
        <v>1.3089999999999999</v>
      </c>
      <c r="BJ23" s="22">
        <f t="shared" si="14"/>
        <v>1.0671661831122981</v>
      </c>
      <c r="BK23" s="22">
        <f t="shared" si="42"/>
        <v>1.0008125435970652</v>
      </c>
      <c r="BL23" s="22">
        <f t="shared" si="43"/>
        <v>10.008125435970651</v>
      </c>
      <c r="BM23" s="22">
        <f t="shared" si="44"/>
        <v>11.008937979567717</v>
      </c>
      <c r="BN23" s="38">
        <f t="shared" si="45"/>
        <v>8.9719921650400977E-2</v>
      </c>
      <c r="BO23" s="18">
        <f t="shared" si="15"/>
        <v>144.05992296297984</v>
      </c>
      <c r="BP23" s="71">
        <f t="shared" si="16"/>
        <v>6.9471961598525325E-2</v>
      </c>
      <c r="BQ23" s="70">
        <v>1.0645</v>
      </c>
      <c r="BR23" s="18">
        <v>1.2E-2</v>
      </c>
      <c r="BS23" s="71">
        <v>1.2949999999999999</v>
      </c>
      <c r="BT23" s="22">
        <f t="shared" si="17"/>
        <v>1.055752641046926</v>
      </c>
      <c r="BU23" s="22">
        <f t="shared" si="46"/>
        <v>0.87949925540210028</v>
      </c>
      <c r="BV23" s="22">
        <f t="shared" si="47"/>
        <v>10.553991064825203</v>
      </c>
      <c r="BW23" s="22">
        <f t="shared" si="48"/>
        <v>11.433490320227303</v>
      </c>
      <c r="BX23" s="38">
        <f t="shared" si="49"/>
        <v>7.9029937562883582E-2</v>
      </c>
      <c r="BY23" s="18">
        <f t="shared" si="18"/>
        <v>138.83315847947637</v>
      </c>
      <c r="BZ23" s="71">
        <f t="shared" si="19"/>
        <v>7.6019239066619615E-2</v>
      </c>
    </row>
    <row r="24" spans="2:78" ht="19.899999999999999" customHeight="1">
      <c r="B24" s="17"/>
      <c r="C24" s="17"/>
      <c r="D24" s="20"/>
      <c r="E24" s="42">
        <v>64</v>
      </c>
      <c r="F24" s="23">
        <f t="shared" si="20"/>
        <v>1.2746</v>
      </c>
      <c r="G24" s="24">
        <f t="shared" si="0"/>
        <v>11.688655565260623</v>
      </c>
      <c r="H24" s="31">
        <f t="shared" si="1"/>
        <v>113995.91549295773</v>
      </c>
      <c r="I24" s="70">
        <v>1.7383</v>
      </c>
      <c r="J24" s="18">
        <v>3.5999999999999997E-2</v>
      </c>
      <c r="K24" s="71">
        <v>1.3580000000000001</v>
      </c>
      <c r="L24" s="22">
        <f t="shared" si="21"/>
        <v>1.1071135803411007</v>
      </c>
      <c r="M24" s="22">
        <f t="shared" si="22"/>
        <v>2.5790134552940405</v>
      </c>
      <c r="N24" s="22">
        <f t="shared" si="23"/>
        <v>0</v>
      </c>
      <c r="O24" s="22">
        <f t="shared" si="24"/>
        <v>2.5790134552940405</v>
      </c>
      <c r="P24" s="38">
        <f t="shared" si="25"/>
        <v>0</v>
      </c>
      <c r="Q24" s="18">
        <f t="shared" si="2"/>
        <v>218.5641135350196</v>
      </c>
      <c r="R24" s="71">
        <f t="shared" si="3"/>
        <v>0</v>
      </c>
      <c r="S24" s="70">
        <v>1.6104000000000001</v>
      </c>
      <c r="T24" s="18">
        <v>2.3E-2</v>
      </c>
      <c r="U24" s="71">
        <v>1.3520000000000001</v>
      </c>
      <c r="V24" s="22">
        <f t="shared" si="50"/>
        <v>1.1022220623130843</v>
      </c>
      <c r="W24" s="22">
        <f t="shared" si="26"/>
        <v>2.193943881817169</v>
      </c>
      <c r="X24" s="22">
        <f t="shared" si="27"/>
        <v>4.3878877636343381</v>
      </c>
      <c r="Y24" s="22">
        <f t="shared" si="28"/>
        <v>6.5818316454515067</v>
      </c>
      <c r="Z24" s="38">
        <f t="shared" si="29"/>
        <v>2.7516983586938343E-2</v>
      </c>
      <c r="AA24" s="18">
        <f t="shared" si="4"/>
        <v>206.07501461122519</v>
      </c>
      <c r="AB24" s="71">
        <f t="shared" si="5"/>
        <v>2.1292672340275664E-2</v>
      </c>
      <c r="AC24" s="70">
        <v>1.5065999999999999</v>
      </c>
      <c r="AD24" s="18">
        <v>2.5999999999999999E-2</v>
      </c>
      <c r="AE24" s="71">
        <v>1.34</v>
      </c>
      <c r="AF24" s="22">
        <f t="shared" si="6"/>
        <v>1.0924390262570509</v>
      </c>
      <c r="AG24" s="22">
        <f t="shared" si="30"/>
        <v>1.8862972459084233</v>
      </c>
      <c r="AH24" s="22">
        <f t="shared" si="31"/>
        <v>7.5451889836336932</v>
      </c>
      <c r="AI24" s="22">
        <f t="shared" si="32"/>
        <v>9.4314862295421165</v>
      </c>
      <c r="AJ24" s="38">
        <f t="shared" si="33"/>
        <v>6.1112851181337309E-2</v>
      </c>
      <c r="AK24" s="18">
        <f t="shared" si="7"/>
        <v>195.93921736110897</v>
      </c>
      <c r="AL24" s="71">
        <f t="shared" si="8"/>
        <v>3.8507804028471641E-2</v>
      </c>
      <c r="AM24" s="70">
        <v>1.3855999999999999</v>
      </c>
      <c r="AN24" s="18">
        <v>2.3E-2</v>
      </c>
      <c r="AO24" s="71">
        <v>1.325</v>
      </c>
      <c r="AP24" s="22">
        <f t="shared" si="34"/>
        <v>1.0802102311870092</v>
      </c>
      <c r="AQ24" s="22">
        <f t="shared" si="35"/>
        <v>1.5599551550770216</v>
      </c>
      <c r="AR24" s="22">
        <f t="shared" si="36"/>
        <v>9.3597309304621295</v>
      </c>
      <c r="AS24" s="22">
        <f t="shared" si="37"/>
        <v>10.919686085539151</v>
      </c>
      <c r="AT24" s="38">
        <f t="shared" si="38"/>
        <v>7.9286720161154997E-2</v>
      </c>
      <c r="AU24" s="18">
        <f t="shared" si="9"/>
        <v>184.12388530654198</v>
      </c>
      <c r="AV24" s="71">
        <f t="shared" si="10"/>
        <v>5.0833876956699081E-2</v>
      </c>
      <c r="AW24" s="70">
        <v>1.2985</v>
      </c>
      <c r="AX24" s="18">
        <v>0.02</v>
      </c>
      <c r="AY24" s="71">
        <v>1.3089999999999999</v>
      </c>
      <c r="AZ24" s="22">
        <f t="shared" si="11"/>
        <v>1.0671661831122981</v>
      </c>
      <c r="BA24" s="22">
        <f t="shared" si="39"/>
        <v>1.3371120687627733</v>
      </c>
      <c r="BB24" s="22">
        <f t="shared" si="40"/>
        <v>10.696896550102187</v>
      </c>
      <c r="BC24" s="22">
        <f t="shared" si="41"/>
        <v>12.034008618864959</v>
      </c>
      <c r="BD24" s="38">
        <f t="shared" si="51"/>
        <v>8.9719921650400991E-2</v>
      </c>
      <c r="BE24" s="18">
        <f t="shared" si="12"/>
        <v>175.61879917470077</v>
      </c>
      <c r="BF24" s="71">
        <f t="shared" si="13"/>
        <v>6.0909746566830847E-2</v>
      </c>
      <c r="BG24" s="70">
        <v>1.2057</v>
      </c>
      <c r="BH24" s="18">
        <v>1.9E-2</v>
      </c>
      <c r="BI24" s="71">
        <v>1.292</v>
      </c>
      <c r="BJ24" s="22">
        <f t="shared" si="14"/>
        <v>1.0533068820329177</v>
      </c>
      <c r="BK24" s="22">
        <f t="shared" si="42"/>
        <v>1.1230734407853735</v>
      </c>
      <c r="BL24" s="22">
        <f t="shared" si="43"/>
        <v>11.230734407853733</v>
      </c>
      <c r="BM24" s="22">
        <f t="shared" si="44"/>
        <v>12.353807848639107</v>
      </c>
      <c r="BN24" s="38">
        <f t="shared" si="45"/>
        <v>0.10379304142352849</v>
      </c>
      <c r="BO24" s="18">
        <f t="shared" si="15"/>
        <v>166.55712302045433</v>
      </c>
      <c r="BP24" s="71">
        <f t="shared" si="16"/>
        <v>6.7428724777351748E-2</v>
      </c>
      <c r="BQ24" s="70">
        <v>1.1140000000000001</v>
      </c>
      <c r="BR24" s="18">
        <v>1.7999999999999999E-2</v>
      </c>
      <c r="BS24" s="71">
        <v>1.2829999999999999</v>
      </c>
      <c r="BT24" s="22">
        <f t="shared" si="17"/>
        <v>1.0459696049908926</v>
      </c>
      <c r="BU24" s="22">
        <f t="shared" si="46"/>
        <v>0.9454276556938862</v>
      </c>
      <c r="BV24" s="22">
        <f t="shared" si="47"/>
        <v>11.345131868326634</v>
      </c>
      <c r="BW24" s="22">
        <f t="shared" si="48"/>
        <v>12.290559524020519</v>
      </c>
      <c r="BX24" s="38">
        <f t="shared" si="49"/>
        <v>0.11635811412437155</v>
      </c>
      <c r="BY24" s="18">
        <f t="shared" si="18"/>
        <v>157.60285897579485</v>
      </c>
      <c r="BZ24" s="71">
        <f t="shared" si="19"/>
        <v>7.1985571467767948E-2</v>
      </c>
    </row>
    <row r="25" spans="2:78" ht="19.899999999999999" customHeight="1" thickBot="1">
      <c r="B25" s="17"/>
      <c r="C25" s="17"/>
      <c r="D25" s="20"/>
      <c r="E25" s="43">
        <v>66</v>
      </c>
      <c r="F25" s="27">
        <f t="shared" si="20"/>
        <v>1.3146</v>
      </c>
      <c r="G25" s="28">
        <f t="shared" si="0"/>
        <v>12.055473565111889</v>
      </c>
      <c r="H25" s="32">
        <f t="shared" si="1"/>
        <v>117573.38028169014</v>
      </c>
      <c r="I25" s="73">
        <v>1.7915000000000001</v>
      </c>
      <c r="J25" s="74">
        <v>3.9E-2</v>
      </c>
      <c r="K25" s="78">
        <v>1.353</v>
      </c>
      <c r="L25" s="37">
        <f t="shared" si="21"/>
        <v>1.1030373153177535</v>
      </c>
      <c r="M25" s="37">
        <f t="shared" si="22"/>
        <v>2.7191541331322187</v>
      </c>
      <c r="N25" s="37">
        <f t="shared" si="23"/>
        <v>0</v>
      </c>
      <c r="O25" s="37">
        <f t="shared" si="24"/>
        <v>2.7191541331322187</v>
      </c>
      <c r="P25" s="39">
        <f t="shared" si="25"/>
        <v>0</v>
      </c>
      <c r="Q25" s="18">
        <f t="shared" si="2"/>
        <v>245.49325490679493</v>
      </c>
      <c r="R25" s="71">
        <f t="shared" si="3"/>
        <v>0</v>
      </c>
      <c r="S25" s="73">
        <v>1.6636</v>
      </c>
      <c r="T25" s="74">
        <v>3.5000000000000003E-2</v>
      </c>
      <c r="U25" s="78">
        <v>1.3540000000000001</v>
      </c>
      <c r="V25" s="37">
        <f t="shared" si="50"/>
        <v>1.103852568322423</v>
      </c>
      <c r="W25" s="37">
        <f t="shared" si="26"/>
        <v>2.3482252834726087</v>
      </c>
      <c r="X25" s="37">
        <f t="shared" si="27"/>
        <v>4.6964505669452175</v>
      </c>
      <c r="Y25" s="37">
        <f t="shared" si="28"/>
        <v>7.0446758504178266</v>
      </c>
      <c r="Z25" s="39">
        <f t="shared" si="29"/>
        <v>4.1997648907508539E-2</v>
      </c>
      <c r="AA25" s="18">
        <f t="shared" si="4"/>
        <v>231.7910566512509</v>
      </c>
      <c r="AB25" s="71">
        <f t="shared" si="5"/>
        <v>2.026156934092337E-2</v>
      </c>
      <c r="AC25" s="73">
        <v>1.5609</v>
      </c>
      <c r="AD25" s="74">
        <v>2.3E-2</v>
      </c>
      <c r="AE25" s="78">
        <v>1.3480000000000001</v>
      </c>
      <c r="AF25" s="37">
        <f t="shared" si="6"/>
        <v>1.0989610502944065</v>
      </c>
      <c r="AG25" s="37">
        <f t="shared" si="30"/>
        <v>2.0489650633361824</v>
      </c>
      <c r="AH25" s="37">
        <f t="shared" si="31"/>
        <v>8.1958602533447298</v>
      </c>
      <c r="AI25" s="37">
        <f t="shared" si="32"/>
        <v>10.244825316680913</v>
      </c>
      <c r="AJ25" s="39">
        <f t="shared" si="33"/>
        <v>5.470880412074159E-2</v>
      </c>
      <c r="AK25" s="18">
        <f t="shared" si="7"/>
        <v>220.78858784089618</v>
      </c>
      <c r="AL25" s="71">
        <f t="shared" si="8"/>
        <v>3.7120850916673276E-2</v>
      </c>
      <c r="AM25" s="73">
        <v>1.4389000000000001</v>
      </c>
      <c r="AN25" s="74">
        <v>2.1999999999999999E-2</v>
      </c>
      <c r="AO25" s="78">
        <v>1.3340000000000001</v>
      </c>
      <c r="AP25" s="22">
        <f t="shared" si="34"/>
        <v>1.0875475082290342</v>
      </c>
      <c r="AQ25" s="37">
        <f t="shared" si="35"/>
        <v>1.7052085127662662</v>
      </c>
      <c r="AR25" s="37">
        <f t="shared" si="36"/>
        <v>10.231251076597596</v>
      </c>
      <c r="AS25" s="37">
        <f t="shared" si="37"/>
        <v>11.936459589363862</v>
      </c>
      <c r="AT25" s="39">
        <f t="shared" si="38"/>
        <v>7.6873242560794849E-2</v>
      </c>
      <c r="AU25" s="18">
        <f t="shared" si="9"/>
        <v>207.71846909831319</v>
      </c>
      <c r="AV25" s="71">
        <f t="shared" si="10"/>
        <v>4.9255374936136E-2</v>
      </c>
      <c r="AW25" s="73">
        <v>1.3313999999999999</v>
      </c>
      <c r="AX25" s="74">
        <v>2.1999999999999999E-2</v>
      </c>
      <c r="AY25" s="78">
        <v>1.3180000000000001</v>
      </c>
      <c r="AZ25" s="37">
        <f t="shared" si="11"/>
        <v>1.0745034601543231</v>
      </c>
      <c r="BA25" s="37">
        <f t="shared" si="39"/>
        <v>1.4251236047065841</v>
      </c>
      <c r="BB25" s="37">
        <f t="shared" si="40"/>
        <v>11.400988837652672</v>
      </c>
      <c r="BC25" s="37">
        <f t="shared" si="41"/>
        <v>12.826112442359257</v>
      </c>
      <c r="BD25" s="39">
        <f t="shared" si="51"/>
        <v>0.10005368725695489</v>
      </c>
      <c r="BE25" s="18">
        <f t="shared" si="12"/>
        <v>196.20176610792242</v>
      </c>
      <c r="BF25" s="71">
        <f t="shared" si="13"/>
        <v>5.8108492414800504E-2</v>
      </c>
      <c r="BG25" s="73">
        <v>1.2364999999999999</v>
      </c>
      <c r="BH25" s="74">
        <v>2.7E-2</v>
      </c>
      <c r="BI25" s="78">
        <v>1.3009999999999999</v>
      </c>
      <c r="BJ25" s="37">
        <f t="shared" si="14"/>
        <v>1.0606441590749425</v>
      </c>
      <c r="BK25" s="37">
        <f t="shared" si="42"/>
        <v>1.1976983251643107</v>
      </c>
      <c r="BL25" s="37">
        <f t="shared" si="43"/>
        <v>11.976983251643105</v>
      </c>
      <c r="BM25" s="37">
        <f t="shared" si="44"/>
        <v>13.174681576807416</v>
      </c>
      <c r="BN25" s="39">
        <f t="shared" si="45"/>
        <v>0.1495574208966112</v>
      </c>
      <c r="BO25" s="18">
        <f t="shared" si="15"/>
        <v>186.03492784012624</v>
      </c>
      <c r="BP25" s="71">
        <f t="shared" si="16"/>
        <v>6.4380293478737624E-2</v>
      </c>
      <c r="BQ25" s="73">
        <v>1.1577999999999999</v>
      </c>
      <c r="BR25" s="74">
        <v>2.3E-2</v>
      </c>
      <c r="BS25" s="78">
        <v>1.2889999999999999</v>
      </c>
      <c r="BT25" s="37">
        <f t="shared" si="17"/>
        <v>1.0508611230189093</v>
      </c>
      <c r="BU25" s="37">
        <f t="shared" si="46"/>
        <v>1.0308074125278772</v>
      </c>
      <c r="BV25" s="37">
        <f t="shared" si="47"/>
        <v>12.369688950334526</v>
      </c>
      <c r="BW25" s="37">
        <f t="shared" si="48"/>
        <v>13.400496362862404</v>
      </c>
      <c r="BX25" s="39">
        <f t="shared" si="49"/>
        <v>0.15007367811335839</v>
      </c>
      <c r="BY25" s="18">
        <f t="shared" si="18"/>
        <v>177.60362992995181</v>
      </c>
      <c r="BZ25" s="71">
        <f t="shared" si="19"/>
        <v>6.9647725979549088E-2</v>
      </c>
    </row>
    <row r="26" spans="2:78" ht="19.899999999999999" customHeight="1">
      <c r="B26" s="20"/>
      <c r="C26" s="20"/>
      <c r="D26" s="20"/>
    </row>
    <row r="27" spans="2:78" ht="19.899999999999999" customHeight="1">
      <c r="B27" s="20"/>
      <c r="C27" s="20"/>
      <c r="AN27" s="8"/>
    </row>
    <row r="28" spans="2:78" ht="19.899999999999999" customHeight="1">
      <c r="B28" s="20"/>
      <c r="C28" s="2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0"/>
      <c r="T28" s="20"/>
      <c r="W28" s="3"/>
      <c r="X28" s="3"/>
      <c r="Y28" s="3"/>
      <c r="Z28" s="3"/>
      <c r="AA28" s="3"/>
      <c r="AB28" s="3"/>
      <c r="AC28" s="20"/>
      <c r="AD28" s="20"/>
      <c r="AG28" s="3"/>
      <c r="AH28" s="3"/>
      <c r="AI28" s="3"/>
      <c r="AJ28" s="3"/>
      <c r="AK28" s="3"/>
      <c r="AL28" s="3"/>
      <c r="AM28" s="20"/>
      <c r="AN28" s="8"/>
      <c r="AQ28" s="3"/>
      <c r="AR28" s="3"/>
      <c r="AS28" s="3"/>
      <c r="AT28" s="3"/>
      <c r="AU28" s="3"/>
      <c r="AV28" s="3"/>
      <c r="AW28" s="20"/>
      <c r="AX28" s="20"/>
      <c r="BA28" s="3"/>
      <c r="BB28" s="3"/>
      <c r="BC28" s="3"/>
      <c r="BD28" s="3"/>
      <c r="BG28" s="20"/>
      <c r="BH28" s="20"/>
      <c r="BK28" s="3"/>
      <c r="BL28" s="3"/>
      <c r="BM28" s="3"/>
      <c r="BN28" s="3"/>
    </row>
    <row r="29" spans="2:78" ht="19.899999999999999" customHeight="1">
      <c r="B29" s="20"/>
      <c r="C29" s="20"/>
      <c r="H29" s="3"/>
      <c r="I29" s="8"/>
      <c r="J29" s="8"/>
      <c r="K29" s="9"/>
      <c r="L29" s="9"/>
      <c r="M29" s="9"/>
      <c r="N29" s="9"/>
      <c r="O29" s="9"/>
      <c r="P29" s="9"/>
      <c r="Q29" s="9"/>
      <c r="R29" s="9"/>
      <c r="W29" s="9"/>
      <c r="X29" s="9"/>
      <c r="Y29" s="9"/>
      <c r="Z29" s="9"/>
      <c r="AA29" s="9"/>
      <c r="AB29" s="9"/>
      <c r="AC29" s="21"/>
      <c r="AD29" s="21"/>
      <c r="AG29" s="9"/>
      <c r="AH29" s="9"/>
      <c r="AI29" s="9"/>
      <c r="AJ29" s="9"/>
      <c r="AK29" s="9"/>
      <c r="AL29" s="9"/>
      <c r="AM29" s="21"/>
      <c r="AN29" s="8"/>
      <c r="AQ29" s="9"/>
      <c r="AR29" s="9"/>
      <c r="AS29" s="9"/>
      <c r="AT29" s="9"/>
      <c r="AU29" s="9"/>
      <c r="AV29" s="9"/>
      <c r="AW29" s="21"/>
      <c r="AX29" s="21"/>
      <c r="BA29" s="9"/>
      <c r="BB29" s="9"/>
      <c r="BC29" s="9"/>
      <c r="BD29" s="9"/>
      <c r="BG29" s="21"/>
      <c r="BH29" s="21"/>
      <c r="BK29" s="9"/>
      <c r="BL29" s="9"/>
      <c r="BM29" s="9"/>
      <c r="BN29" s="9"/>
    </row>
    <row r="30" spans="2:78" ht="19.899999999999999" customHeight="1">
      <c r="H30" s="3"/>
      <c r="I30" s="8"/>
      <c r="J30" s="8"/>
      <c r="K30" s="9"/>
      <c r="L30" s="9"/>
      <c r="M30" s="9"/>
      <c r="N30" s="9"/>
      <c r="O30" s="9"/>
      <c r="P30" s="9"/>
      <c r="Q30" s="9"/>
      <c r="R30" s="9"/>
      <c r="W30" s="9"/>
      <c r="X30" s="9"/>
      <c r="Y30" s="9"/>
      <c r="Z30" s="9"/>
      <c r="AA30" s="9"/>
      <c r="AB30" s="9"/>
      <c r="AC30" s="21"/>
      <c r="AD30" s="21"/>
      <c r="AG30" s="9"/>
      <c r="AH30" s="9"/>
      <c r="AI30" s="9"/>
      <c r="AJ30" s="9"/>
      <c r="AK30" s="9"/>
      <c r="AL30" s="9"/>
      <c r="AM30" s="21"/>
      <c r="AN30" s="8"/>
      <c r="AQ30" s="9"/>
      <c r="AR30" s="9"/>
      <c r="AS30" s="9"/>
      <c r="AT30" s="9"/>
      <c r="AU30" s="9"/>
      <c r="AV30" s="9"/>
      <c r="AW30" s="21"/>
      <c r="AX30" s="21"/>
      <c r="BA30" s="9"/>
      <c r="BB30" s="9"/>
      <c r="BC30" s="9"/>
      <c r="BD30" s="9"/>
      <c r="BG30" s="21"/>
      <c r="BH30" s="21"/>
      <c r="BK30" s="9"/>
      <c r="BL30" s="9"/>
      <c r="BM30" s="9"/>
      <c r="BN30" s="9"/>
    </row>
    <row r="31" spans="2:78" ht="19.899999999999999" customHeight="1">
      <c r="H31" s="3"/>
      <c r="I31" s="8"/>
      <c r="J31" s="8"/>
      <c r="K31" s="9"/>
      <c r="L31" s="9"/>
      <c r="M31" s="9"/>
      <c r="N31" s="9"/>
      <c r="O31" s="9"/>
      <c r="P31" s="9"/>
      <c r="Q31" s="9"/>
      <c r="R31" s="9"/>
      <c r="W31" s="9"/>
      <c r="X31" s="9"/>
      <c r="Y31" s="9"/>
      <c r="Z31" s="9"/>
      <c r="AA31" s="9"/>
      <c r="AB31" s="9"/>
      <c r="AC31" s="21"/>
      <c r="AD31" s="21"/>
      <c r="AG31" s="9"/>
      <c r="AH31" s="9"/>
      <c r="AI31" s="9"/>
      <c r="AJ31" s="9"/>
      <c r="AK31" s="9"/>
      <c r="AL31" s="9"/>
      <c r="AM31" s="21"/>
      <c r="AN31" s="8"/>
      <c r="AQ31" s="9"/>
      <c r="AR31" s="9"/>
      <c r="AS31" s="9"/>
      <c r="AT31" s="9"/>
      <c r="AU31" s="9"/>
      <c r="AV31" s="9"/>
      <c r="AW31" s="21"/>
      <c r="AX31" s="21"/>
      <c r="BA31" s="9"/>
      <c r="BB31" s="9"/>
      <c r="BC31" s="9"/>
      <c r="BD31" s="9"/>
      <c r="BG31" s="21"/>
      <c r="BH31" s="21"/>
      <c r="BK31" s="9"/>
      <c r="BL31" s="9"/>
      <c r="BM31" s="9"/>
      <c r="BN31" s="9"/>
    </row>
    <row r="32" spans="2:78" ht="19.899999999999999" customHeight="1">
      <c r="H32" s="3"/>
      <c r="I32" s="8"/>
      <c r="J32" s="8"/>
      <c r="K32" s="9"/>
      <c r="L32" s="9"/>
      <c r="M32" s="9"/>
      <c r="N32" s="9"/>
      <c r="O32" s="9"/>
      <c r="P32" s="9"/>
      <c r="Q32" s="9"/>
      <c r="R32" s="9"/>
      <c r="W32" s="9"/>
      <c r="X32" s="9"/>
      <c r="Y32" s="9"/>
      <c r="Z32" s="9"/>
      <c r="AA32" s="9"/>
      <c r="AB32" s="9"/>
      <c r="AC32" s="21"/>
      <c r="AD32" s="21"/>
      <c r="AG32" s="9"/>
      <c r="AH32" s="9"/>
      <c r="AI32" s="9"/>
      <c r="AJ32" s="9"/>
      <c r="AK32" s="9"/>
      <c r="AL32" s="9"/>
      <c r="AM32" s="21"/>
      <c r="AN32" s="8"/>
      <c r="AQ32" s="9"/>
      <c r="AR32" s="9"/>
      <c r="AS32" s="9"/>
      <c r="AT32" s="9"/>
      <c r="AU32" s="9"/>
      <c r="AV32" s="9"/>
      <c r="AW32" s="21"/>
      <c r="AX32" s="21"/>
      <c r="BA32" s="9"/>
      <c r="BB32" s="9"/>
      <c r="BC32" s="9"/>
      <c r="BD32" s="9"/>
      <c r="BG32" s="21"/>
      <c r="BH32" s="21"/>
      <c r="BK32" s="9"/>
      <c r="BL32" s="9"/>
      <c r="BM32" s="9"/>
      <c r="BN32" s="9"/>
    </row>
    <row r="33" spans="8:66" ht="19.899999999999999" customHeight="1">
      <c r="H33" s="3"/>
      <c r="I33" s="8"/>
      <c r="J33" s="8"/>
      <c r="K33" s="9"/>
      <c r="L33" s="9"/>
      <c r="M33" s="9"/>
      <c r="N33" s="9"/>
      <c r="O33" s="9"/>
      <c r="P33" s="9"/>
      <c r="Q33" s="9"/>
      <c r="R33" s="9"/>
      <c r="W33" s="9"/>
      <c r="X33" s="9"/>
      <c r="Y33" s="9"/>
      <c r="Z33" s="9"/>
      <c r="AA33" s="9"/>
      <c r="AB33" s="9"/>
      <c r="AC33" s="21"/>
      <c r="AD33" s="21"/>
      <c r="AG33" s="9"/>
      <c r="AH33" s="9"/>
      <c r="AI33" s="9"/>
      <c r="AJ33" s="9"/>
      <c r="AK33" s="9"/>
      <c r="AL33" s="9"/>
      <c r="AM33" s="21"/>
      <c r="AN33" s="8"/>
      <c r="AQ33" s="9"/>
      <c r="AR33" s="9"/>
      <c r="AS33" s="9"/>
      <c r="AT33" s="9"/>
      <c r="AU33" s="9"/>
      <c r="AV33" s="9"/>
      <c r="AW33" s="21"/>
      <c r="AX33" s="21"/>
      <c r="BA33" s="9"/>
      <c r="BB33" s="9"/>
      <c r="BC33" s="9"/>
      <c r="BD33" s="9"/>
      <c r="BG33" s="21"/>
      <c r="BH33" s="21"/>
      <c r="BK33" s="9"/>
      <c r="BL33" s="9"/>
      <c r="BM33" s="9"/>
      <c r="BN33" s="9"/>
    </row>
    <row r="34" spans="8:66" ht="19.899999999999999" customHeight="1">
      <c r="H34" s="3"/>
      <c r="I34" s="8"/>
      <c r="J34" s="8"/>
      <c r="K34" s="9"/>
      <c r="L34" s="9"/>
      <c r="M34" s="9"/>
      <c r="N34" s="9"/>
      <c r="O34" s="9"/>
      <c r="P34" s="9"/>
      <c r="Q34" s="9"/>
      <c r="R34" s="9"/>
      <c r="W34" s="9"/>
      <c r="X34" s="9"/>
      <c r="Y34" s="9"/>
      <c r="Z34" s="9"/>
      <c r="AA34" s="9"/>
      <c r="AB34" s="9"/>
      <c r="AC34" s="21"/>
      <c r="AD34" s="21"/>
      <c r="AG34" s="9"/>
      <c r="AH34" s="9"/>
      <c r="AI34" s="9"/>
      <c r="AJ34" s="9"/>
      <c r="AK34" s="9"/>
      <c r="AL34" s="9"/>
      <c r="AM34" s="21"/>
      <c r="AN34" s="8"/>
      <c r="AQ34" s="9"/>
      <c r="AR34" s="9"/>
      <c r="AS34" s="9"/>
      <c r="AT34" s="9"/>
      <c r="AU34" s="9"/>
      <c r="AV34" s="9"/>
      <c r="AW34" s="21"/>
      <c r="AX34" s="21"/>
      <c r="BA34" s="9"/>
      <c r="BB34" s="9"/>
      <c r="BC34" s="9"/>
      <c r="BD34" s="9"/>
      <c r="BG34" s="21"/>
      <c r="BH34" s="21"/>
      <c r="BK34" s="9"/>
      <c r="BL34" s="9"/>
      <c r="BM34" s="9"/>
      <c r="BN34" s="9"/>
    </row>
    <row r="35" spans="8:66" ht="19.899999999999999" customHeight="1">
      <c r="H35" s="3"/>
      <c r="I35" s="8"/>
      <c r="J35" s="8"/>
      <c r="K35" s="9"/>
      <c r="L35" s="9"/>
      <c r="M35" s="9"/>
      <c r="N35" s="9"/>
      <c r="O35" s="9"/>
      <c r="P35" s="9"/>
      <c r="Q35" s="9"/>
      <c r="R35" s="9"/>
      <c r="W35" s="9"/>
      <c r="X35" s="9"/>
      <c r="Y35" s="9"/>
      <c r="Z35" s="9"/>
      <c r="AA35" s="9"/>
      <c r="AB35" s="9"/>
      <c r="AC35" s="21"/>
      <c r="AD35" s="21"/>
      <c r="AG35" s="9"/>
      <c r="AH35" s="9"/>
      <c r="AI35" s="9"/>
      <c r="AJ35" s="9"/>
      <c r="AK35" s="9"/>
      <c r="AL35" s="9"/>
      <c r="AM35" s="21"/>
      <c r="AN35" s="8"/>
      <c r="AQ35" s="9"/>
      <c r="AR35" s="9"/>
      <c r="AS35" s="9"/>
      <c r="AT35" s="9"/>
      <c r="AU35" s="9"/>
      <c r="AV35" s="9"/>
      <c r="AW35" s="21"/>
      <c r="AX35" s="21"/>
      <c r="BA35" s="9"/>
      <c r="BB35" s="9"/>
      <c r="BC35" s="9"/>
      <c r="BD35" s="9"/>
      <c r="BG35" s="21"/>
      <c r="BH35" s="21"/>
      <c r="BK35" s="9"/>
      <c r="BL35" s="9"/>
      <c r="BM35" s="9"/>
      <c r="BN35" s="9"/>
    </row>
    <row r="36" spans="8:66" ht="19.899999999999999" customHeight="1">
      <c r="H36" s="3"/>
      <c r="I36" s="8"/>
      <c r="J36" s="8"/>
      <c r="K36" s="9"/>
      <c r="L36" s="9"/>
      <c r="M36" s="9"/>
      <c r="N36" s="9"/>
      <c r="O36" s="9"/>
      <c r="P36" s="9"/>
      <c r="Q36" s="9"/>
      <c r="R36" s="9"/>
      <c r="W36" s="9"/>
      <c r="X36" s="9"/>
      <c r="Y36" s="9"/>
      <c r="Z36" s="9"/>
      <c r="AA36" s="9"/>
      <c r="AB36" s="9"/>
      <c r="AC36" s="21"/>
      <c r="AD36" s="21"/>
      <c r="AG36" s="9"/>
      <c r="AH36" s="9"/>
      <c r="AI36" s="9"/>
      <c r="AJ36" s="9"/>
      <c r="AK36" s="9"/>
      <c r="AL36" s="9"/>
      <c r="AM36" s="21"/>
      <c r="AN36" s="8"/>
      <c r="AQ36" s="9"/>
      <c r="AR36" s="9"/>
      <c r="AS36" s="9"/>
      <c r="AT36" s="9"/>
      <c r="AU36" s="9"/>
      <c r="AV36" s="9"/>
      <c r="AW36" s="21"/>
      <c r="AX36" s="21"/>
      <c r="BA36" s="9"/>
      <c r="BB36" s="9"/>
      <c r="BC36" s="9"/>
      <c r="BD36" s="9"/>
      <c r="BG36" s="21"/>
      <c r="BH36" s="21"/>
      <c r="BK36" s="9"/>
      <c r="BL36" s="9"/>
      <c r="BM36" s="9"/>
      <c r="BN36" s="9"/>
    </row>
    <row r="37" spans="8:66" ht="19.899999999999999" customHeight="1">
      <c r="H37" s="3"/>
      <c r="I37" s="8"/>
      <c r="J37" s="8"/>
      <c r="K37" s="9"/>
      <c r="L37" s="9"/>
      <c r="M37" s="9"/>
      <c r="N37" s="9"/>
      <c r="O37" s="9"/>
      <c r="P37" s="9"/>
      <c r="Q37" s="9"/>
      <c r="R37" s="9"/>
      <c r="W37" s="9"/>
      <c r="X37" s="9"/>
      <c r="Y37" s="9"/>
      <c r="Z37" s="9"/>
      <c r="AA37" s="9"/>
      <c r="AB37" s="9"/>
      <c r="AC37" s="21"/>
      <c r="AD37" s="21"/>
      <c r="AG37" s="9"/>
      <c r="AH37" s="9"/>
      <c r="AI37" s="9"/>
      <c r="AJ37" s="9"/>
      <c r="AK37" s="9"/>
      <c r="AL37" s="9"/>
      <c r="AM37" s="21"/>
      <c r="AN37" s="8"/>
      <c r="AQ37" s="9"/>
      <c r="AR37" s="9"/>
      <c r="AS37" s="9"/>
      <c r="AT37" s="9"/>
      <c r="AU37" s="9"/>
      <c r="AV37" s="9"/>
      <c r="AW37" s="21"/>
      <c r="AX37" s="21"/>
      <c r="BA37" s="9"/>
      <c r="BB37" s="9"/>
      <c r="BC37" s="9"/>
      <c r="BD37" s="9"/>
      <c r="BG37" s="21"/>
      <c r="BH37" s="21"/>
      <c r="BK37" s="9"/>
      <c r="BL37" s="9"/>
      <c r="BM37" s="9"/>
      <c r="BN37" s="9"/>
    </row>
    <row r="38" spans="8:66" ht="19.899999999999999" customHeight="1">
      <c r="H38" s="3"/>
      <c r="I38" s="8"/>
      <c r="J38" s="8"/>
      <c r="K38" s="9"/>
      <c r="L38" s="9"/>
      <c r="M38" s="9"/>
      <c r="N38" s="9"/>
      <c r="O38" s="9"/>
      <c r="P38" s="9"/>
      <c r="Q38" s="9"/>
      <c r="R38" s="9"/>
      <c r="W38" s="9"/>
      <c r="X38" s="9"/>
      <c r="Y38" s="9"/>
      <c r="Z38" s="9"/>
      <c r="AA38" s="9"/>
      <c r="AB38" s="9"/>
      <c r="AC38" s="21"/>
      <c r="AD38" s="21"/>
      <c r="AG38" s="9"/>
      <c r="AH38" s="9"/>
      <c r="AI38" s="9"/>
      <c r="AJ38" s="9"/>
      <c r="AK38" s="9"/>
      <c r="AL38" s="9"/>
      <c r="AM38" s="21"/>
      <c r="AN38" s="8"/>
      <c r="AQ38" s="9"/>
      <c r="AR38" s="9"/>
      <c r="AS38" s="9"/>
      <c r="AT38" s="9"/>
      <c r="AU38" s="9"/>
      <c r="AV38" s="9"/>
      <c r="AW38" s="21"/>
      <c r="AX38" s="21"/>
      <c r="BA38" s="9"/>
      <c r="BB38" s="9"/>
      <c r="BC38" s="9"/>
      <c r="BD38" s="9"/>
      <c r="BG38" s="21"/>
      <c r="BH38" s="21"/>
      <c r="BK38" s="9"/>
      <c r="BL38" s="9"/>
      <c r="BM38" s="9"/>
      <c r="BN38" s="9"/>
    </row>
    <row r="39" spans="8:66" ht="19.899999999999999" customHeight="1">
      <c r="H39" s="3"/>
      <c r="I39" s="8"/>
      <c r="J39" s="8"/>
      <c r="K39" s="9"/>
      <c r="L39" s="9"/>
      <c r="M39" s="9"/>
      <c r="N39" s="9"/>
      <c r="O39" s="9"/>
      <c r="P39" s="9"/>
      <c r="Q39" s="9"/>
      <c r="R39" s="9"/>
      <c r="W39" s="9"/>
      <c r="X39" s="9"/>
      <c r="Y39" s="9"/>
      <c r="Z39" s="9"/>
      <c r="AA39" s="9"/>
      <c r="AB39" s="9"/>
      <c r="AC39" s="21"/>
      <c r="AD39" s="21"/>
      <c r="AG39" s="9"/>
      <c r="AH39" s="9"/>
      <c r="AI39" s="9"/>
      <c r="AJ39" s="9"/>
      <c r="AK39" s="9"/>
      <c r="AL39" s="9"/>
      <c r="AM39" s="21"/>
      <c r="AN39" s="8"/>
      <c r="AQ39" s="9"/>
      <c r="AR39" s="9"/>
      <c r="AS39" s="9"/>
      <c r="AT39" s="9"/>
      <c r="AU39" s="9"/>
      <c r="AV39" s="9"/>
      <c r="AW39" s="21"/>
      <c r="AX39" s="21"/>
      <c r="BA39" s="9"/>
      <c r="BB39" s="9"/>
      <c r="BC39" s="9"/>
      <c r="BD39" s="9"/>
      <c r="BG39" s="21"/>
      <c r="BH39" s="21"/>
      <c r="BK39" s="9"/>
      <c r="BL39" s="9"/>
      <c r="BM39" s="9"/>
      <c r="BN39" s="9"/>
    </row>
    <row r="40" spans="8:66" ht="19.899999999999999" customHeight="1">
      <c r="H40" s="3"/>
      <c r="I40" s="8"/>
      <c r="J40" s="8"/>
      <c r="K40" s="9"/>
      <c r="L40" s="9"/>
      <c r="M40" s="9"/>
      <c r="N40" s="9"/>
      <c r="O40" s="9"/>
      <c r="P40" s="9"/>
      <c r="Q40" s="9"/>
      <c r="R40" s="9"/>
      <c r="W40" s="9"/>
      <c r="X40" s="9"/>
      <c r="Y40" s="9"/>
      <c r="Z40" s="9"/>
      <c r="AA40" s="9"/>
      <c r="AB40" s="9"/>
      <c r="AC40" s="21"/>
      <c r="AD40" s="21"/>
      <c r="AG40" s="9"/>
      <c r="AH40" s="9"/>
      <c r="AI40" s="9"/>
      <c r="AJ40" s="9"/>
      <c r="AK40" s="9"/>
      <c r="AL40" s="9"/>
      <c r="AM40" s="21"/>
      <c r="AN40" s="8"/>
      <c r="AQ40" s="9"/>
      <c r="AR40" s="9"/>
      <c r="AS40" s="9"/>
      <c r="AT40" s="9"/>
      <c r="AU40" s="9"/>
      <c r="AV40" s="9"/>
      <c r="AW40" s="21"/>
      <c r="AX40" s="21"/>
      <c r="BA40" s="9"/>
      <c r="BB40" s="9"/>
      <c r="BC40" s="9"/>
      <c r="BD40" s="9"/>
      <c r="BG40" s="21"/>
      <c r="BH40" s="21"/>
      <c r="BK40" s="9"/>
      <c r="BL40" s="9"/>
      <c r="BM40" s="9"/>
      <c r="BN40" s="9"/>
    </row>
    <row r="41" spans="8:66" ht="19.899999999999999" customHeight="1">
      <c r="H41" s="3"/>
      <c r="I41" s="8"/>
      <c r="J41" s="8"/>
      <c r="K41" s="9"/>
      <c r="L41" s="9"/>
      <c r="M41" s="9"/>
      <c r="N41" s="9"/>
      <c r="O41" s="9"/>
      <c r="P41" s="9"/>
      <c r="Q41" s="9"/>
      <c r="R41" s="9"/>
      <c r="W41" s="9"/>
      <c r="X41" s="9"/>
      <c r="Y41" s="9"/>
      <c r="Z41" s="9"/>
      <c r="AA41" s="9"/>
      <c r="AB41" s="9"/>
      <c r="AC41" s="21"/>
      <c r="AD41" s="21"/>
      <c r="AG41" s="9"/>
      <c r="AH41" s="9"/>
      <c r="AI41" s="9"/>
      <c r="AJ41" s="9"/>
      <c r="AK41" s="9"/>
      <c r="AL41" s="9"/>
      <c r="AM41" s="21"/>
      <c r="AN41" s="8"/>
      <c r="AQ41" s="9"/>
      <c r="AR41" s="9"/>
      <c r="AS41" s="9"/>
      <c r="AT41" s="9"/>
      <c r="AU41" s="9"/>
      <c r="AV41" s="9"/>
      <c r="AW41" s="21"/>
      <c r="AX41" s="21"/>
      <c r="BA41" s="9"/>
      <c r="BB41" s="9"/>
      <c r="BC41" s="9"/>
      <c r="BD41" s="9"/>
      <c r="BG41" s="21"/>
      <c r="BH41" s="21"/>
      <c r="BK41" s="9"/>
      <c r="BL41" s="9"/>
      <c r="BM41" s="9"/>
      <c r="BN41" s="9"/>
    </row>
    <row r="42" spans="8:66" ht="19.899999999999999" customHeight="1">
      <c r="H42" s="3"/>
      <c r="I42" s="8"/>
      <c r="J42" s="8"/>
      <c r="K42" s="9"/>
      <c r="L42" s="9"/>
      <c r="M42" s="9"/>
      <c r="N42" s="9"/>
      <c r="O42" s="9"/>
      <c r="P42" s="9"/>
      <c r="Q42" s="9"/>
      <c r="R42" s="9"/>
      <c r="W42" s="9"/>
      <c r="X42" s="9"/>
      <c r="Y42" s="9"/>
      <c r="Z42" s="9"/>
      <c r="AA42" s="9"/>
      <c r="AB42" s="9"/>
      <c r="AC42" s="21"/>
      <c r="AD42" s="21"/>
      <c r="AG42" s="9"/>
      <c r="AH42" s="9"/>
      <c r="AI42" s="9"/>
      <c r="AJ42" s="9"/>
      <c r="AK42" s="9"/>
      <c r="AL42" s="9"/>
      <c r="AM42" s="21"/>
      <c r="AN42" s="3"/>
      <c r="AQ42" s="9"/>
      <c r="AR42" s="9"/>
      <c r="AS42" s="9"/>
      <c r="AT42" s="9"/>
      <c r="AU42" s="9"/>
      <c r="AV42" s="9"/>
      <c r="AW42" s="21"/>
      <c r="AX42" s="21"/>
      <c r="BA42" s="9"/>
      <c r="BB42" s="9"/>
      <c r="BC42" s="9"/>
      <c r="BD42" s="9"/>
      <c r="BG42" s="21"/>
      <c r="BH42" s="21"/>
      <c r="BK42" s="9"/>
      <c r="BL42" s="9"/>
      <c r="BM42" s="9"/>
      <c r="BN42" s="9"/>
    </row>
    <row r="43" spans="8:66" ht="19.899999999999999" customHeight="1">
      <c r="H43" s="3"/>
      <c r="I43" s="8"/>
      <c r="J43" s="8"/>
      <c r="K43" s="9"/>
      <c r="L43" s="9"/>
      <c r="M43" s="9"/>
      <c r="N43" s="9"/>
      <c r="O43" s="9"/>
      <c r="P43" s="9"/>
      <c r="Q43" s="9"/>
      <c r="R43" s="9"/>
      <c r="W43" s="9"/>
      <c r="X43" s="9"/>
      <c r="Y43" s="9"/>
      <c r="Z43" s="9"/>
      <c r="AA43" s="9"/>
      <c r="AB43" s="9"/>
      <c r="AC43" s="21"/>
      <c r="AD43" s="21"/>
      <c r="AG43" s="9"/>
      <c r="AH43" s="9"/>
      <c r="AI43" s="9"/>
      <c r="AJ43" s="9"/>
      <c r="AK43" s="9"/>
      <c r="AL43" s="9"/>
      <c r="AM43" s="21"/>
      <c r="AN43" s="3"/>
      <c r="AQ43" s="9"/>
      <c r="AR43" s="9"/>
      <c r="AS43" s="9"/>
      <c r="AT43" s="9"/>
      <c r="AU43" s="9"/>
      <c r="AV43" s="9"/>
      <c r="AW43" s="21"/>
      <c r="AX43" s="21"/>
      <c r="BA43" s="9"/>
      <c r="BB43" s="9"/>
      <c r="BC43" s="9"/>
      <c r="BD43" s="9"/>
      <c r="BG43" s="21"/>
      <c r="BH43" s="21"/>
      <c r="BK43" s="9"/>
      <c r="BL43" s="9"/>
      <c r="BM43" s="9"/>
      <c r="BN43" s="9"/>
    </row>
    <row r="44" spans="8:66" ht="19.899999999999999" customHeight="1">
      <c r="H44" s="3"/>
      <c r="I44" s="8"/>
      <c r="J44" s="8"/>
      <c r="K44" s="9"/>
      <c r="L44" s="9"/>
      <c r="M44" s="9"/>
      <c r="N44" s="9"/>
      <c r="O44" s="9"/>
      <c r="P44" s="9"/>
      <c r="Q44" s="9"/>
      <c r="R44" s="9"/>
      <c r="W44" s="9"/>
      <c r="X44" s="9"/>
      <c r="Y44" s="9"/>
      <c r="Z44" s="9"/>
      <c r="AA44" s="9"/>
      <c r="AB44" s="9"/>
      <c r="AC44" s="21"/>
      <c r="AD44" s="21"/>
      <c r="AG44" s="9"/>
      <c r="AH44" s="9"/>
      <c r="AI44" s="9"/>
      <c r="AJ44" s="9"/>
      <c r="AK44" s="9"/>
      <c r="AL44" s="9"/>
      <c r="AM44" s="21"/>
      <c r="AN44" s="8"/>
      <c r="AQ44" s="9"/>
      <c r="AR44" s="9"/>
      <c r="AS44" s="9"/>
      <c r="AT44" s="9"/>
      <c r="AU44" s="9"/>
      <c r="AV44" s="9"/>
      <c r="AW44" s="21"/>
      <c r="AX44" s="21"/>
      <c r="BA44" s="9"/>
      <c r="BB44" s="9"/>
      <c r="BC44" s="9"/>
      <c r="BD44" s="9"/>
      <c r="BG44" s="21"/>
      <c r="BH44" s="21"/>
      <c r="BK44" s="9"/>
      <c r="BL44" s="9"/>
      <c r="BM44" s="9"/>
      <c r="BN44" s="9"/>
    </row>
    <row r="45" spans="8:66" ht="19.899999999999999" customHeight="1">
      <c r="H45" s="3"/>
      <c r="I45" s="8"/>
      <c r="J45" s="8"/>
      <c r="K45" s="9"/>
      <c r="L45" s="9"/>
      <c r="M45" s="9"/>
      <c r="N45" s="9"/>
      <c r="O45" s="9"/>
      <c r="P45" s="9"/>
      <c r="Q45" s="9"/>
      <c r="R45" s="9"/>
      <c r="W45" s="9"/>
      <c r="X45" s="9"/>
      <c r="Y45" s="9"/>
      <c r="Z45" s="9"/>
      <c r="AA45" s="9"/>
      <c r="AB45" s="9"/>
      <c r="AC45" s="21"/>
      <c r="AD45" s="21"/>
      <c r="AG45" s="9"/>
      <c r="AH45" s="9"/>
      <c r="AI45" s="9"/>
      <c r="AJ45" s="9"/>
      <c r="AK45" s="9"/>
      <c r="AL45" s="9"/>
      <c r="AM45" s="21"/>
      <c r="AN45" s="3"/>
      <c r="AQ45" s="9"/>
      <c r="AR45" s="9"/>
      <c r="AS45" s="9"/>
      <c r="AT45" s="9"/>
      <c r="AU45" s="9"/>
      <c r="AV45" s="9"/>
      <c r="AW45" s="21"/>
      <c r="AX45" s="21"/>
      <c r="BA45" s="9"/>
      <c r="BB45" s="9"/>
      <c r="BC45" s="9"/>
      <c r="BD45" s="9"/>
      <c r="BG45" s="21"/>
      <c r="BH45" s="21"/>
      <c r="BK45" s="9"/>
      <c r="BL45" s="9"/>
      <c r="BM45" s="9"/>
      <c r="BN45" s="9"/>
    </row>
    <row r="46" spans="8:66" ht="19.899999999999999" customHeight="1">
      <c r="H46" s="3"/>
      <c r="I46" s="8"/>
      <c r="J46" s="8"/>
      <c r="K46" s="9"/>
      <c r="L46" s="9"/>
      <c r="M46" s="9"/>
      <c r="N46" s="9"/>
      <c r="O46" s="9"/>
      <c r="P46" s="9"/>
      <c r="Q46" s="9"/>
      <c r="R46" s="9"/>
      <c r="W46" s="9"/>
      <c r="X46" s="9"/>
      <c r="Y46" s="9"/>
      <c r="Z46" s="9"/>
      <c r="AA46" s="9"/>
      <c r="AB46" s="9"/>
      <c r="AC46" s="21"/>
      <c r="AD46" s="21"/>
      <c r="AG46" s="9"/>
      <c r="AH46" s="9"/>
      <c r="AI46" s="9"/>
      <c r="AJ46" s="9"/>
      <c r="AK46" s="9"/>
      <c r="AL46" s="9"/>
      <c r="AM46" s="21"/>
      <c r="AN46" s="18"/>
      <c r="AQ46" s="9"/>
      <c r="AR46" s="9"/>
      <c r="AS46" s="9"/>
      <c r="AT46" s="9"/>
      <c r="AU46" s="9"/>
      <c r="AV46" s="9"/>
      <c r="AW46" s="21"/>
      <c r="AX46" s="21"/>
      <c r="BA46" s="9"/>
      <c r="BB46" s="9"/>
      <c r="BC46" s="9"/>
      <c r="BD46" s="9"/>
      <c r="BG46" s="21"/>
      <c r="BH46" s="21"/>
      <c r="BK46" s="9"/>
      <c r="BL46" s="9"/>
      <c r="BM46" s="9"/>
      <c r="BN46" s="9"/>
    </row>
    <row r="47" spans="8:66" ht="19.899999999999999" customHeight="1">
      <c r="H47" s="3"/>
      <c r="I47" s="8"/>
      <c r="J47" s="8"/>
      <c r="K47" s="9"/>
      <c r="L47" s="9"/>
      <c r="M47" s="9"/>
      <c r="N47" s="9"/>
      <c r="O47" s="9"/>
      <c r="P47" s="9"/>
      <c r="Q47" s="9"/>
      <c r="R47" s="9"/>
      <c r="W47" s="9"/>
      <c r="X47" s="9"/>
      <c r="Y47" s="9"/>
      <c r="Z47" s="9"/>
      <c r="AA47" s="9"/>
      <c r="AB47" s="9"/>
      <c r="AC47" s="21"/>
      <c r="AD47" s="21"/>
      <c r="AG47" s="9"/>
      <c r="AH47" s="9"/>
      <c r="AI47" s="9"/>
      <c r="AJ47" s="9"/>
      <c r="AK47" s="9"/>
      <c r="AL47" s="9"/>
      <c r="AM47" s="21"/>
      <c r="AN47" s="18"/>
      <c r="AQ47" s="9"/>
      <c r="AR47" s="9"/>
      <c r="AS47" s="9"/>
      <c r="AT47" s="9"/>
      <c r="AU47" s="9"/>
      <c r="AV47" s="9"/>
      <c r="AW47" s="21"/>
      <c r="AX47" s="21"/>
      <c r="BA47" s="9"/>
      <c r="BB47" s="9"/>
      <c r="BC47" s="9"/>
      <c r="BD47" s="9"/>
      <c r="BG47" s="21"/>
      <c r="BH47" s="21"/>
      <c r="BK47" s="9"/>
      <c r="BL47" s="9"/>
      <c r="BM47" s="9"/>
      <c r="BN47" s="9"/>
    </row>
    <row r="48" spans="8:66" ht="19.899999999999999" customHeight="1">
      <c r="H48" s="3"/>
      <c r="I48" s="8"/>
      <c r="J48" s="18"/>
      <c r="K48" s="19"/>
      <c r="L48" s="19"/>
      <c r="M48" s="19"/>
      <c r="N48" s="19"/>
      <c r="O48" s="19"/>
      <c r="P48" s="19"/>
      <c r="Q48" s="19"/>
      <c r="R48" s="19"/>
      <c r="W48" s="19"/>
      <c r="X48" s="19"/>
      <c r="Y48" s="19"/>
      <c r="Z48" s="19"/>
      <c r="AA48" s="19"/>
      <c r="AB48" s="19"/>
      <c r="AC48" s="21"/>
      <c r="AD48" s="21"/>
      <c r="AG48" s="19"/>
      <c r="AH48" s="19"/>
      <c r="AI48" s="19"/>
      <c r="AJ48" s="19"/>
      <c r="AK48" s="19"/>
      <c r="AL48" s="19"/>
      <c r="AM48" s="21"/>
      <c r="AN48" s="18"/>
      <c r="AQ48" s="19"/>
      <c r="AR48" s="19"/>
      <c r="AS48" s="19"/>
      <c r="AT48" s="19"/>
      <c r="AU48" s="19"/>
      <c r="AV48" s="19"/>
      <c r="AW48" s="21"/>
      <c r="AX48" s="21"/>
      <c r="BA48" s="19"/>
      <c r="BB48" s="19"/>
      <c r="BC48" s="19"/>
      <c r="BD48" s="19"/>
      <c r="BG48" s="21"/>
      <c r="BH48" s="21"/>
      <c r="BK48" s="19"/>
      <c r="BL48" s="19"/>
      <c r="BM48" s="19"/>
      <c r="BN48" s="19"/>
    </row>
    <row r="49" spans="8:66" ht="19.899999999999999" customHeight="1">
      <c r="H49" s="3"/>
      <c r="I49" s="8"/>
      <c r="J49" s="18"/>
      <c r="K49" s="19"/>
      <c r="L49" s="19"/>
      <c r="M49" s="19"/>
      <c r="N49" s="19"/>
      <c r="O49" s="19"/>
      <c r="P49" s="19"/>
      <c r="Q49" s="19"/>
      <c r="R49" s="19"/>
      <c r="W49" s="19"/>
      <c r="X49" s="19"/>
      <c r="Y49" s="19"/>
      <c r="Z49" s="19"/>
      <c r="AA49" s="19"/>
      <c r="AB49" s="19"/>
      <c r="AC49" s="21"/>
      <c r="AD49" s="21"/>
      <c r="AG49" s="19"/>
      <c r="AH49" s="19"/>
      <c r="AI49" s="19"/>
      <c r="AJ49" s="19"/>
      <c r="AK49" s="19"/>
      <c r="AL49" s="19"/>
      <c r="AM49" s="21"/>
      <c r="AN49" s="18"/>
      <c r="AQ49" s="19"/>
      <c r="AR49" s="19"/>
      <c r="AS49" s="19"/>
      <c r="AT49" s="19"/>
      <c r="AU49" s="19"/>
      <c r="AV49" s="19"/>
      <c r="AW49" s="21"/>
      <c r="AX49" s="21"/>
      <c r="BA49" s="19"/>
      <c r="BB49" s="19"/>
      <c r="BC49" s="19"/>
      <c r="BD49" s="19"/>
      <c r="BG49" s="21"/>
      <c r="BH49" s="21"/>
      <c r="BK49" s="19"/>
      <c r="BL49" s="19"/>
      <c r="BM49" s="19"/>
      <c r="BN49" s="19"/>
    </row>
    <row r="50" spans="8:66" ht="19.899999999999999" customHeight="1">
      <c r="H50" s="3"/>
      <c r="I50" s="8"/>
      <c r="J50" s="18"/>
      <c r="K50" s="19"/>
      <c r="L50" s="19"/>
      <c r="M50" s="19"/>
      <c r="N50" s="19"/>
      <c r="O50" s="19"/>
      <c r="P50" s="19"/>
      <c r="Q50" s="19"/>
      <c r="R50" s="19"/>
      <c r="W50" s="19"/>
      <c r="X50" s="19"/>
      <c r="Y50" s="19"/>
      <c r="Z50" s="19"/>
      <c r="AA50" s="19"/>
      <c r="AB50" s="19"/>
      <c r="AC50" s="21"/>
      <c r="AD50" s="21"/>
      <c r="AG50" s="19"/>
      <c r="AH50" s="19"/>
      <c r="AI50" s="19"/>
      <c r="AJ50" s="19"/>
      <c r="AK50" s="19"/>
      <c r="AL50" s="19"/>
      <c r="AM50" s="21"/>
      <c r="AN50" s="21"/>
      <c r="AQ50" s="19"/>
      <c r="AR50" s="19"/>
      <c r="AS50" s="19"/>
      <c r="AT50" s="19"/>
      <c r="AU50" s="19"/>
      <c r="AV50" s="19"/>
      <c r="AW50" s="21"/>
      <c r="AX50" s="21"/>
      <c r="BA50" s="19"/>
      <c r="BB50" s="19"/>
      <c r="BC50" s="19"/>
      <c r="BD50" s="19"/>
      <c r="BG50" s="21"/>
      <c r="BH50" s="21"/>
      <c r="BK50" s="19"/>
      <c r="BL50" s="19"/>
      <c r="BM50" s="19"/>
      <c r="BN50" s="19"/>
    </row>
    <row r="51" spans="8:66" ht="19.899999999999999" customHeight="1">
      <c r="H51" s="3"/>
      <c r="I51" s="8"/>
      <c r="J51" s="18"/>
      <c r="K51" s="19"/>
      <c r="L51" s="19"/>
      <c r="M51" s="19"/>
      <c r="N51" s="19"/>
      <c r="O51" s="19"/>
      <c r="P51" s="19"/>
      <c r="Q51" s="19"/>
      <c r="R51" s="19"/>
      <c r="W51" s="19"/>
      <c r="X51" s="19"/>
      <c r="Y51" s="19"/>
      <c r="Z51" s="19"/>
      <c r="AA51" s="19"/>
      <c r="AB51" s="19"/>
      <c r="AC51" s="21"/>
      <c r="AD51" s="21"/>
      <c r="AG51" s="19"/>
      <c r="AH51" s="19"/>
      <c r="AI51" s="19"/>
      <c r="AJ51" s="19"/>
      <c r="AK51" s="19"/>
      <c r="AL51" s="19"/>
      <c r="AM51" s="21"/>
      <c r="AN51" s="21"/>
      <c r="AQ51" s="19"/>
      <c r="AR51" s="19"/>
      <c r="AS51" s="19"/>
      <c r="AT51" s="19"/>
      <c r="AU51" s="19"/>
      <c r="AV51" s="19"/>
      <c r="AW51" s="21"/>
      <c r="AX51" s="21"/>
      <c r="BA51" s="19"/>
      <c r="BB51" s="19"/>
      <c r="BC51" s="19"/>
      <c r="BD51" s="19"/>
      <c r="BG51" s="21"/>
      <c r="BH51" s="21"/>
      <c r="BK51" s="19"/>
      <c r="BL51" s="19"/>
      <c r="BM51" s="19"/>
      <c r="BN51" s="19"/>
    </row>
    <row r="52" spans="8:66" ht="19.899999999999999" customHeight="1">
      <c r="H52" s="3"/>
      <c r="I52" s="8"/>
      <c r="J52" s="18"/>
      <c r="K52" s="19"/>
      <c r="L52" s="19"/>
      <c r="M52" s="19"/>
      <c r="N52" s="19"/>
      <c r="O52" s="19"/>
      <c r="P52" s="19"/>
      <c r="Q52" s="19"/>
      <c r="R52" s="19"/>
      <c r="W52" s="19"/>
      <c r="X52" s="19"/>
      <c r="Y52" s="19"/>
      <c r="Z52" s="19"/>
      <c r="AA52" s="19"/>
      <c r="AB52" s="19"/>
      <c r="AC52" s="21"/>
      <c r="AD52" s="21"/>
      <c r="AG52" s="19"/>
      <c r="AH52" s="19"/>
      <c r="AI52" s="19"/>
      <c r="AJ52" s="19"/>
      <c r="AK52" s="19"/>
      <c r="AL52" s="19"/>
      <c r="AM52" s="21"/>
      <c r="AN52" s="21"/>
      <c r="AQ52" s="19"/>
      <c r="AR52" s="19"/>
      <c r="AS52" s="19"/>
      <c r="AT52" s="19"/>
      <c r="AU52" s="19"/>
      <c r="AV52" s="19"/>
      <c r="AW52" s="21"/>
      <c r="AX52" s="21"/>
      <c r="BA52" s="19"/>
      <c r="BB52" s="19"/>
      <c r="BC52" s="19"/>
      <c r="BD52" s="19"/>
      <c r="BG52" s="21"/>
      <c r="BH52" s="21"/>
      <c r="BK52" s="19"/>
      <c r="BL52" s="19"/>
      <c r="BM52" s="19"/>
      <c r="BN52" s="19"/>
    </row>
    <row r="53" spans="8:66" ht="19.899999999999999" customHeight="1">
      <c r="H53" s="33"/>
      <c r="I53" s="33"/>
      <c r="J53" s="33"/>
      <c r="K53" s="33"/>
      <c r="S53" s="21"/>
    </row>
  </sheetData>
  <mergeCells count="15">
    <mergeCell ref="BL1:BM1"/>
    <mergeCell ref="BQ1:BU1"/>
    <mergeCell ref="BV1:BW1"/>
    <mergeCell ref="AH1:AI1"/>
    <mergeCell ref="AM1:AQ1"/>
    <mergeCell ref="AR1:AS1"/>
    <mergeCell ref="AW1:BA1"/>
    <mergeCell ref="BB1:BC1"/>
    <mergeCell ref="BG1:BK1"/>
    <mergeCell ref="AC1:AG1"/>
    <mergeCell ref="E1:H1"/>
    <mergeCell ref="I1:M1"/>
    <mergeCell ref="N1:O1"/>
    <mergeCell ref="S1:W1"/>
    <mergeCell ref="X1:Y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BZ54"/>
  <sheetViews>
    <sheetView tabSelected="1" topLeftCell="AI1" zoomScale="70" zoomScaleNormal="70" zoomScalePageLayoutView="70" workbookViewId="0">
      <selection activeCell="AW3" sqref="AW3:AW26"/>
    </sheetView>
  </sheetViews>
  <sheetFormatPr defaultColWidth="8.7109375" defaultRowHeight="19.899999999999999" customHeight="1"/>
  <cols>
    <col min="1" max="1" width="6.28515625" style="1" customWidth="1"/>
    <col min="2" max="2" width="22.42578125" style="1" customWidth="1"/>
    <col min="3" max="3" width="12.7109375" style="1" customWidth="1"/>
    <col min="4" max="4" width="8.7109375" style="1"/>
    <col min="5" max="5" width="14.7109375" style="1" bestFit="1" customWidth="1"/>
    <col min="6" max="76" width="11.140625" style="1" customWidth="1"/>
    <col min="77" max="77" width="13.140625" style="1" customWidth="1"/>
    <col min="78" max="16384" width="8.7109375" style="1"/>
  </cols>
  <sheetData>
    <row r="1" spans="2:78" ht="19.899999999999999" customHeight="1" thickBot="1">
      <c r="D1" s="2"/>
      <c r="E1" s="150" t="s">
        <v>19</v>
      </c>
      <c r="F1" s="151"/>
      <c r="G1" s="151"/>
      <c r="H1" s="152"/>
      <c r="I1" s="147" t="s">
        <v>21</v>
      </c>
      <c r="J1" s="148"/>
      <c r="K1" s="148"/>
      <c r="L1" s="148"/>
      <c r="M1" s="149"/>
      <c r="N1" s="153">
        <v>0</v>
      </c>
      <c r="O1" s="154"/>
      <c r="P1" s="34"/>
      <c r="Q1" s="123"/>
      <c r="R1" s="123"/>
      <c r="S1" s="147" t="s">
        <v>21</v>
      </c>
      <c r="T1" s="148"/>
      <c r="U1" s="148"/>
      <c r="V1" s="148"/>
      <c r="W1" s="149"/>
      <c r="X1" s="153">
        <v>0.04</v>
      </c>
      <c r="Y1" s="154"/>
      <c r="Z1" s="34"/>
      <c r="AA1" s="123"/>
      <c r="AB1" s="123"/>
      <c r="AC1" s="147" t="s">
        <v>21</v>
      </c>
      <c r="AD1" s="148"/>
      <c r="AE1" s="148"/>
      <c r="AF1" s="148"/>
      <c r="AG1" s="149"/>
      <c r="AH1" s="153">
        <v>0.08</v>
      </c>
      <c r="AI1" s="154"/>
      <c r="AJ1" s="34"/>
      <c r="AK1" s="123"/>
      <c r="AL1" s="123"/>
      <c r="AM1" s="147" t="s">
        <v>21</v>
      </c>
      <c r="AN1" s="148"/>
      <c r="AO1" s="148"/>
      <c r="AP1" s="148"/>
      <c r="AQ1" s="149"/>
      <c r="AR1" s="153">
        <v>0.12</v>
      </c>
      <c r="AS1" s="154"/>
      <c r="AT1" s="34"/>
      <c r="AU1" s="123"/>
      <c r="AV1" s="123"/>
      <c r="AW1" s="147" t="s">
        <v>21</v>
      </c>
      <c r="AX1" s="148"/>
      <c r="AY1" s="148"/>
      <c r="AZ1" s="148"/>
      <c r="BA1" s="149"/>
      <c r="BB1" s="153">
        <v>0.16</v>
      </c>
      <c r="BC1" s="154"/>
      <c r="BD1" s="34"/>
      <c r="BE1" s="123"/>
      <c r="BF1" s="123"/>
      <c r="BG1" s="147" t="s">
        <v>21</v>
      </c>
      <c r="BH1" s="148"/>
      <c r="BI1" s="148"/>
      <c r="BJ1" s="148"/>
      <c r="BK1" s="149"/>
      <c r="BL1" s="153">
        <v>0.2</v>
      </c>
      <c r="BM1" s="154"/>
      <c r="BN1" s="34"/>
      <c r="BO1" s="123"/>
      <c r="BP1" s="123"/>
      <c r="BQ1" s="147" t="s">
        <v>21</v>
      </c>
      <c r="BR1" s="148"/>
      <c r="BS1" s="148"/>
      <c r="BT1" s="148"/>
      <c r="BU1" s="149"/>
      <c r="BV1" s="153">
        <v>0.24</v>
      </c>
      <c r="BW1" s="154"/>
      <c r="BX1" s="34"/>
    </row>
    <row r="2" spans="2:78" ht="19.899999999999999" customHeight="1">
      <c r="B2" s="4" t="s">
        <v>1</v>
      </c>
      <c r="C2" s="5">
        <v>600</v>
      </c>
      <c r="D2" s="2"/>
      <c r="E2" s="25" t="s">
        <v>26</v>
      </c>
      <c r="F2" s="22" t="s">
        <v>34</v>
      </c>
      <c r="G2" s="61" t="s">
        <v>0</v>
      </c>
      <c r="H2" s="26" t="s">
        <v>35</v>
      </c>
      <c r="I2" s="25" t="s">
        <v>36</v>
      </c>
      <c r="J2" s="22" t="s">
        <v>23</v>
      </c>
      <c r="K2" s="22" t="s">
        <v>37</v>
      </c>
      <c r="L2" s="61" t="s">
        <v>18</v>
      </c>
      <c r="M2" s="22" t="s">
        <v>31</v>
      </c>
      <c r="N2" s="22" t="s">
        <v>32</v>
      </c>
      <c r="O2" s="22" t="s">
        <v>33</v>
      </c>
      <c r="P2" s="26" t="s">
        <v>20</v>
      </c>
      <c r="Q2" s="124" t="s">
        <v>56</v>
      </c>
      <c r="R2" s="124" t="s">
        <v>55</v>
      </c>
      <c r="S2" s="25" t="s">
        <v>9</v>
      </c>
      <c r="T2" s="22" t="s">
        <v>23</v>
      </c>
      <c r="U2" s="22" t="s">
        <v>37</v>
      </c>
      <c r="V2" s="61" t="s">
        <v>18</v>
      </c>
      <c r="W2" s="22" t="s">
        <v>31</v>
      </c>
      <c r="X2" s="22" t="s">
        <v>32</v>
      </c>
      <c r="Y2" s="22" t="s">
        <v>33</v>
      </c>
      <c r="Z2" s="26" t="s">
        <v>20</v>
      </c>
      <c r="AA2" s="124" t="s">
        <v>56</v>
      </c>
      <c r="AB2" s="124" t="s">
        <v>55</v>
      </c>
      <c r="AC2" s="25" t="s">
        <v>10</v>
      </c>
      <c r="AD2" s="22" t="s">
        <v>23</v>
      </c>
      <c r="AE2" s="22" t="s">
        <v>37</v>
      </c>
      <c r="AF2" s="61" t="s">
        <v>18</v>
      </c>
      <c r="AG2" s="22" t="s">
        <v>31</v>
      </c>
      <c r="AH2" s="22" t="s">
        <v>32</v>
      </c>
      <c r="AI2" s="22" t="s">
        <v>33</v>
      </c>
      <c r="AJ2" s="26" t="s">
        <v>20</v>
      </c>
      <c r="AK2" s="124" t="s">
        <v>56</v>
      </c>
      <c r="AL2" s="124" t="s">
        <v>55</v>
      </c>
      <c r="AM2" s="25" t="s">
        <v>11</v>
      </c>
      <c r="AN2" s="22" t="s">
        <v>23</v>
      </c>
      <c r="AO2" s="22" t="s">
        <v>37</v>
      </c>
      <c r="AP2" s="61" t="s">
        <v>18</v>
      </c>
      <c r="AQ2" s="22" t="s">
        <v>31</v>
      </c>
      <c r="AR2" s="22" t="s">
        <v>32</v>
      </c>
      <c r="AS2" s="22" t="s">
        <v>33</v>
      </c>
      <c r="AT2" s="26" t="s">
        <v>20</v>
      </c>
      <c r="AU2" s="124" t="s">
        <v>56</v>
      </c>
      <c r="AV2" s="124" t="s">
        <v>55</v>
      </c>
      <c r="AW2" s="25" t="s">
        <v>12</v>
      </c>
      <c r="AX2" s="22" t="s">
        <v>23</v>
      </c>
      <c r="AY2" s="22" t="s">
        <v>37</v>
      </c>
      <c r="AZ2" s="61" t="s">
        <v>18</v>
      </c>
      <c r="BA2" s="22" t="s">
        <v>31</v>
      </c>
      <c r="BB2" s="22" t="s">
        <v>32</v>
      </c>
      <c r="BC2" s="22" t="s">
        <v>33</v>
      </c>
      <c r="BD2" s="26" t="s">
        <v>20</v>
      </c>
      <c r="BE2" s="124" t="s">
        <v>56</v>
      </c>
      <c r="BF2" s="124" t="s">
        <v>55</v>
      </c>
      <c r="BG2" s="25" t="s">
        <v>13</v>
      </c>
      <c r="BH2" s="22" t="s">
        <v>23</v>
      </c>
      <c r="BI2" s="22" t="s">
        <v>37</v>
      </c>
      <c r="BJ2" s="61" t="s">
        <v>18</v>
      </c>
      <c r="BK2" s="22" t="s">
        <v>31</v>
      </c>
      <c r="BL2" s="22" t="s">
        <v>32</v>
      </c>
      <c r="BM2" s="22" t="s">
        <v>33</v>
      </c>
      <c r="BN2" s="26" t="s">
        <v>20</v>
      </c>
      <c r="BO2" s="124" t="s">
        <v>56</v>
      </c>
      <c r="BP2" s="124" t="s">
        <v>55</v>
      </c>
      <c r="BQ2" s="25" t="s">
        <v>14</v>
      </c>
      <c r="BR2" s="22" t="s">
        <v>23</v>
      </c>
      <c r="BS2" s="22" t="s">
        <v>37</v>
      </c>
      <c r="BT2" s="61" t="s">
        <v>18</v>
      </c>
      <c r="BU2" s="22" t="s">
        <v>31</v>
      </c>
      <c r="BV2" s="22" t="s">
        <v>32</v>
      </c>
      <c r="BW2" s="22" t="s">
        <v>33</v>
      </c>
      <c r="BX2" s="26" t="s">
        <v>20</v>
      </c>
      <c r="BY2" s="124" t="s">
        <v>56</v>
      </c>
      <c r="BZ2" s="124" t="s">
        <v>55</v>
      </c>
    </row>
    <row r="3" spans="2:78" ht="19.899999999999999" customHeight="1">
      <c r="B3" s="6" t="s">
        <v>24</v>
      </c>
      <c r="C3" s="7">
        <v>20.5</v>
      </c>
      <c r="D3" s="2"/>
      <c r="E3" s="42">
        <v>21</v>
      </c>
      <c r="F3" s="23">
        <f>0.02*E3-0.0054</f>
        <v>0.41459999999999997</v>
      </c>
      <c r="G3" s="23">
        <f t="shared" ref="G3:G26" si="0">F3/$C$14/$C$7</f>
        <v>4.2649878226556659</v>
      </c>
      <c r="H3" s="30">
        <f t="shared" ref="H3:H26" si="1">F3*$C$7/$C$5</f>
        <v>37080.422535211263</v>
      </c>
      <c r="I3" s="62">
        <v>0.38419999999999999</v>
      </c>
      <c r="J3" s="8">
        <v>3.7999999999999999E-2</v>
      </c>
      <c r="K3" s="8">
        <v>0.97199999999999998</v>
      </c>
      <c r="L3" s="22">
        <f t="shared" ref="L3:L26" si="2">K3/$C$14</f>
        <v>0.88890740411465086</v>
      </c>
      <c r="M3" s="22">
        <f>4*PI()^2*$C$13*SQRT($C$11*$C$2)*($C$7*I3*K3)^2</f>
        <v>5.7537900120497261E-2</v>
      </c>
      <c r="N3" s="22">
        <f>4*PI()^2*N$1*SQRT($C$11*$C$2)*($C$7*I3*K3)^2</f>
        <v>0</v>
      </c>
      <c r="O3" s="22">
        <f>M3+N3</f>
        <v>5.7537900120497261E-2</v>
      </c>
      <c r="P3" s="38">
        <f>2*PI()^2*N$1*2*SQRT($C$2*$C$11)*J3*$C$7^2*K3^2/SQRT(2)</f>
        <v>0</v>
      </c>
      <c r="Q3" s="18">
        <f>0.5926*0.5*$C$6*$F3^3*($C$7*I3*2+$C$7)*$C$8</f>
        <v>2.9715101805865931</v>
      </c>
      <c r="R3" s="71">
        <f>N3/Q3</f>
        <v>0</v>
      </c>
      <c r="S3" s="62">
        <v>0.34570000000000001</v>
      </c>
      <c r="T3" s="8">
        <v>3.4000000000000002E-2</v>
      </c>
      <c r="U3" s="63">
        <v>0.97</v>
      </c>
      <c r="V3" s="22">
        <f t="shared" ref="V3:V26" si="3">U3/$C$14</f>
        <v>0.8870783765341681</v>
      </c>
      <c r="W3" s="22">
        <f>4*PI()^2*$C$13*SQRT($C$11*$C$2)*($C$7*S3*U3)^2</f>
        <v>4.6392629074558447E-2</v>
      </c>
      <c r="X3" s="22">
        <f>4*PI()^2*X$1*SQRT($C$11*$C$2)*($C$7*S3*U3)^2</f>
        <v>9.2785258149116895E-2</v>
      </c>
      <c r="Y3" s="22">
        <f>W3+X3</f>
        <v>0.13917788722367536</v>
      </c>
      <c r="Z3" s="38">
        <f>2*PI()^2*X$1*2*SQRT($C$2*$C$11)*T3*$C$7^2*U3^2/SQRT(2)</f>
        <v>1.8665693942472934E-2</v>
      </c>
      <c r="AA3" s="18">
        <f>0.5926*0.5*$C$6*$F3^3*($C$7*S3*2+$C$7)*$C$8</f>
        <v>2.8421241344968124</v>
      </c>
      <c r="AB3" s="71">
        <f>X3/AA3</f>
        <v>3.2646448134660444E-2</v>
      </c>
      <c r="AC3" s="8">
        <v>0</v>
      </c>
      <c r="AD3" s="8">
        <v>0</v>
      </c>
      <c r="AE3" s="8">
        <v>0</v>
      </c>
      <c r="AF3" s="22">
        <f t="shared" ref="AF3:AF26" si="4">AE3/$C$14</f>
        <v>0</v>
      </c>
      <c r="AG3" s="22">
        <f>4*PI()^2*$C$13*SQRT($C$11*$C$2)*($C$7*AC3*AE3)^2</f>
        <v>0</v>
      </c>
      <c r="AH3" s="22">
        <f>4*PI()^2*AH$1*SQRT($C$11*$C$2)*($C$7*AC3*AE3)^2</f>
        <v>0</v>
      </c>
      <c r="AI3" s="22">
        <f>AG3+AH3</f>
        <v>0</v>
      </c>
      <c r="AJ3" s="38">
        <f>2*PI()^2*AH$1*2*SQRT($C$2*$C$11)*AD3*$C$7^2*AE3^2/SQRT(2)</f>
        <v>0</v>
      </c>
      <c r="AK3" s="18">
        <f>0.5926*0.5*$C$6*$F3^3*($C$7*AC3*2+$C$7)*$C$8</f>
        <v>1.6803382609062387</v>
      </c>
      <c r="AL3" s="71">
        <f>AH3/AK3</f>
        <v>0</v>
      </c>
      <c r="AM3" s="62">
        <v>0</v>
      </c>
      <c r="AN3" s="8">
        <v>0</v>
      </c>
      <c r="AO3" s="63">
        <v>0</v>
      </c>
      <c r="AP3" s="22">
        <f t="shared" ref="AP3:AP26" si="5">AO3/$C$14</f>
        <v>0</v>
      </c>
      <c r="AQ3" s="22">
        <f>4*PI()^2*$C$13*SQRT($C$11*$C$2)*($C$7*AM3*AO3)^2</f>
        <v>0</v>
      </c>
      <c r="AR3" s="22">
        <f>4*PI()^2*AR$1*SQRT($C$11*$C$2)*($C$7*AM3*AO3)^2</f>
        <v>0</v>
      </c>
      <c r="AS3" s="22">
        <f>AQ3+AR3</f>
        <v>0</v>
      </c>
      <c r="AT3" s="38">
        <f>2*PI()^2*AR$1*2*SQRT($C$2*$C$11)*AN3*$C$7^2*AO3^2/SQRT(2)</f>
        <v>0</v>
      </c>
      <c r="AU3" s="18">
        <f>0.5926*0.5*$C$6*$F3^3*($C$7*AM3*2+$C$7)*$C$8</f>
        <v>1.6803382609062387</v>
      </c>
      <c r="AV3" s="71">
        <f>AR3/AU3*100</f>
        <v>0</v>
      </c>
      <c r="AW3" s="8">
        <v>0</v>
      </c>
      <c r="AX3" s="8">
        <v>0</v>
      </c>
      <c r="AY3" s="8">
        <v>0</v>
      </c>
      <c r="AZ3" s="22">
        <f t="shared" ref="AZ3:AZ26" si="6">AY3/$C$14</f>
        <v>0</v>
      </c>
      <c r="BA3" s="22">
        <f>4*PI()^2*$C$13*SQRT($C$11*$C$2)*($C$7*AW3*AY3)^2</f>
        <v>0</v>
      </c>
      <c r="BB3" s="22">
        <f>4*PI()^2*BB$1*SQRT($C$11*$C$2)*($C$7*AW3*AY3)^2</f>
        <v>0</v>
      </c>
      <c r="BC3" s="22">
        <f>BA3+BB3</f>
        <v>0</v>
      </c>
      <c r="BD3" s="38">
        <f>2*PI()^2*BB$1*2*SQRT($C$2*$C$11)*AX3*$C$7^2*AY3^2/SQRT(2)</f>
        <v>0</v>
      </c>
      <c r="BE3" s="18">
        <f>0.5926*0.5*$C$6*$F3^3*($C$7*AW3*2+$C$7)*$C$8</f>
        <v>1.6803382609062387</v>
      </c>
      <c r="BF3" s="71">
        <f>BB3/BE3</f>
        <v>0</v>
      </c>
      <c r="BG3" s="64">
        <v>0</v>
      </c>
      <c r="BH3" s="8">
        <v>0</v>
      </c>
      <c r="BI3" s="63">
        <v>0</v>
      </c>
      <c r="BJ3" s="22">
        <f t="shared" ref="BJ3:BJ26" si="7">BI3/$C$14</f>
        <v>0</v>
      </c>
      <c r="BK3" s="22">
        <f>4*PI()^2*$C$13*SQRT($C$11*$C$2)*($C$7*BG3*BI3)^2</f>
        <v>0</v>
      </c>
      <c r="BL3" s="22">
        <f>4*PI()^2*BL$1*SQRT($C$11*$C$2)*($C$7*BG3*BI3)^2</f>
        <v>0</v>
      </c>
      <c r="BM3" s="22">
        <f>BK3+BL3</f>
        <v>0</v>
      </c>
      <c r="BN3" s="38">
        <f>2*PI()^2*BL$1*2*SQRT($C$2*$C$11)*BH3*$C$7^2*BI3^2/SQRT(2)</f>
        <v>0</v>
      </c>
      <c r="BO3" s="18">
        <f>0.5926*0.5*$C$6*$F3^3*($C$7*BG3*2+$C$7)*$C$8</f>
        <v>1.6803382609062387</v>
      </c>
      <c r="BP3" s="71">
        <f>BL3/BO3</f>
        <v>0</v>
      </c>
      <c r="BQ3" s="8">
        <v>0</v>
      </c>
      <c r="BR3" s="8">
        <v>0</v>
      </c>
      <c r="BS3" s="63">
        <v>0</v>
      </c>
      <c r="BT3" s="22">
        <f t="shared" ref="BT3:BT26" si="8">BS3/$C$14</f>
        <v>0</v>
      </c>
      <c r="BU3" s="22">
        <f>4*PI()^2*$C$13*SQRT($C$11*$C$2)*($C$7*BQ3*BS3)^2</f>
        <v>0</v>
      </c>
      <c r="BV3" s="22">
        <f>4*PI()^2*BV$1*SQRT($C$11*$C$2)*($C$7*BQ3*BS3)^2</f>
        <v>0</v>
      </c>
      <c r="BW3" s="22">
        <f>BU3+BV3</f>
        <v>0</v>
      </c>
      <c r="BX3" s="38">
        <f>2*PI()^2*BV$1*2*SQRT($C$2*$C$11)*BR3*$C$7^2*BS3^2/SQRT(2)</f>
        <v>0</v>
      </c>
      <c r="BY3" s="18">
        <f>0.5926*0.5*$C$6*$F3^3*($C$7*BQ3*2+$C$7)*$C$8</f>
        <v>1.6803382609062387</v>
      </c>
      <c r="BZ3" s="71">
        <f>BV3/BY3</f>
        <v>0</v>
      </c>
    </row>
    <row r="4" spans="2:78" ht="19.899999999999999" customHeight="1">
      <c r="B4" s="10" t="s">
        <v>2</v>
      </c>
      <c r="C4" s="40">
        <f>1.003887*10^-3</f>
        <v>1.003887E-3</v>
      </c>
      <c r="D4" s="2"/>
      <c r="E4" s="42">
        <v>22</v>
      </c>
      <c r="F4" s="23">
        <f t="shared" ref="F4:F26" si="9">0.02*E4-0.0054</f>
        <v>0.43459999999999999</v>
      </c>
      <c r="G4" s="23">
        <f t="shared" si="0"/>
        <v>4.4707277079743193</v>
      </c>
      <c r="H4" s="30">
        <f t="shared" si="1"/>
        <v>38869.15492957746</v>
      </c>
      <c r="I4" s="62">
        <v>0.50149999999999995</v>
      </c>
      <c r="J4" s="8">
        <v>2.8000000000000001E-2</v>
      </c>
      <c r="K4" s="3">
        <v>1.046</v>
      </c>
      <c r="L4" s="22">
        <f t="shared" si="2"/>
        <v>0.95658142459251527</v>
      </c>
      <c r="M4" s="22">
        <f t="shared" ref="M4:M26" si="10">4*PI()^2*$C$13*SQRT($C$11*$C$2)*($C$7*I4*K4)^2</f>
        <v>0.11353035631318545</v>
      </c>
      <c r="N4" s="22">
        <f t="shared" ref="N4:N26" si="11">4*PI()^2*N$1*SQRT($C$11*$C$2)*($C$7*I4*K4)^2</f>
        <v>0</v>
      </c>
      <c r="O4" s="22">
        <f t="shared" ref="O4:O26" si="12">M4+N4</f>
        <v>0.11353035631318545</v>
      </c>
      <c r="P4" s="38">
        <f t="shared" ref="P4:P26" si="13">2*PI()^2*N$1*2*SQRT($C$2*$C$11)*J4*$C$7^2*K4^2/SQRT(2)</f>
        <v>0</v>
      </c>
      <c r="Q4" s="18">
        <f t="shared" ref="Q4:Q26" si="14">0.5926*0.5*$C$6*$F4^3*($C$7*I4*2+$C$7)*$C$8</f>
        <v>3.8766709356873723</v>
      </c>
      <c r="R4" s="71">
        <f t="shared" ref="R4:R26" si="15">N4/Q4</f>
        <v>0</v>
      </c>
      <c r="S4" s="62">
        <v>0.43659999999999999</v>
      </c>
      <c r="T4" s="8">
        <v>3.2000000000000001E-2</v>
      </c>
      <c r="U4" s="65">
        <v>1.0169999999999999</v>
      </c>
      <c r="V4" s="22">
        <f t="shared" si="3"/>
        <v>0.93006052467551426</v>
      </c>
      <c r="W4" s="22">
        <f t="shared" ref="W4:W26" si="16">4*PI()^2*$C$13*SQRT($C$11*$C$2)*($C$7*S4*U4)^2</f>
        <v>8.1342239602565092E-2</v>
      </c>
      <c r="X4" s="22">
        <f t="shared" ref="X4:X26" si="17">4*PI()^2*X$1*SQRT($C$11*$C$2)*($C$7*S4*U4)^2</f>
        <v>0.16268447920513018</v>
      </c>
      <c r="Y4" s="22">
        <f t="shared" ref="Y4:Y26" si="18">W4+X4</f>
        <v>0.24402671880769528</v>
      </c>
      <c r="Z4" s="38">
        <f t="shared" ref="Z4:Z26" si="19">2*PI()^2*X$1*2*SQRT($C$2*$C$11)*T4*$C$7^2*U4^2/SQRT(2)</f>
        <v>1.9311394644243134E-2</v>
      </c>
      <c r="AA4" s="18">
        <f t="shared" ref="AA4:AA26" si="20">0.5926*0.5*$C$6*$F4^3*($C$7*S4*2+$C$7)*$C$8</f>
        <v>3.6254518206338426</v>
      </c>
      <c r="AB4" s="71">
        <f t="shared" ref="AB4:AB26" si="21">X4/AA4</f>
        <v>4.4872884057989726E-2</v>
      </c>
      <c r="AC4" s="8">
        <v>0.39179999999999998</v>
      </c>
      <c r="AD4" s="8">
        <v>0.03</v>
      </c>
      <c r="AE4" s="3">
        <v>1.0069999999999999</v>
      </c>
      <c r="AF4" s="22">
        <f t="shared" si="4"/>
        <v>0.92091538677310014</v>
      </c>
      <c r="AG4" s="22">
        <f t="shared" ref="AG4:AG26" si="22">4*PI()^2*$C$13*SQRT($C$11*$C$2)*($C$7*AC4*AE4)^2</f>
        <v>6.4223587519829178E-2</v>
      </c>
      <c r="AH4" s="22">
        <f t="shared" ref="AH4:AH26" si="23">4*PI()^2*AH$1*SQRT($C$11*$C$2)*($C$7*AC4*AE4)^2</f>
        <v>0.25689435007931671</v>
      </c>
      <c r="AI4" s="22">
        <f t="shared" ref="AI4:AI26" si="24">AG4+AH4</f>
        <v>0.32111793759914586</v>
      </c>
      <c r="AJ4" s="38">
        <f t="shared" ref="AJ4:AJ26" si="25">2*PI()^2*AH$1*2*SQRT($C$2*$C$11)*AD4*$C$7^2*AE4^2/SQRT(2)</f>
        <v>3.5500293730040822E-2</v>
      </c>
      <c r="AK4" s="18">
        <f t="shared" ref="AK4:AK26" si="26">0.5926*0.5*$C$6*$F4^3*($C$7*AC4*2+$C$7)*$C$8</f>
        <v>3.4520370848187709</v>
      </c>
      <c r="AL4" s="71">
        <f t="shared" ref="AL4:AL26" si="27">AH4/AK4</f>
        <v>7.4418189540626983E-2</v>
      </c>
      <c r="AM4" s="62">
        <v>0</v>
      </c>
      <c r="AN4" s="8">
        <v>0</v>
      </c>
      <c r="AO4" s="65">
        <v>0</v>
      </c>
      <c r="AP4" s="22">
        <f t="shared" si="5"/>
        <v>0</v>
      </c>
      <c r="AQ4" s="22">
        <f t="shared" ref="AQ4:AQ26" si="28">4*PI()^2*$C$13*SQRT($C$11*$C$2)*($C$7*AM4*AO4)^2</f>
        <v>0</v>
      </c>
      <c r="AR4" s="22">
        <f t="shared" ref="AR4:AR26" si="29">4*PI()^2*AR$1*SQRT($C$11*$C$2)*($C$7*AM4*AO4)^2</f>
        <v>0</v>
      </c>
      <c r="AS4" s="22">
        <f t="shared" ref="AS4:AS26" si="30">AQ4+AR4</f>
        <v>0</v>
      </c>
      <c r="AT4" s="38">
        <f t="shared" ref="AT4:AT26" si="31">2*PI()^2*AR$1*2*SQRT($C$2*$C$11)*AN4*$C$7^2*AO4^2/SQRT(2)</f>
        <v>0</v>
      </c>
      <c r="AU4" s="18">
        <f t="shared" ref="AU4:AU26" si="32">0.5926*0.5*$C$6*$F4^3*($C$7*AM4*2+$C$7)*$C$8</f>
        <v>1.9354323193646394</v>
      </c>
      <c r="AV4" s="71">
        <f t="shared" ref="AV4:AV26" si="33">AR4/AU4*100</f>
        <v>0</v>
      </c>
      <c r="AW4" s="8">
        <v>0</v>
      </c>
      <c r="AX4" s="8">
        <v>0</v>
      </c>
      <c r="AY4" s="3">
        <v>0</v>
      </c>
      <c r="AZ4" s="22">
        <f t="shared" si="6"/>
        <v>0</v>
      </c>
      <c r="BA4" s="22">
        <f t="shared" ref="BA4:BA26" si="34">4*PI()^2*$C$13*SQRT($C$11*$C$2)*($C$7*AW4*AY4)^2</f>
        <v>0</v>
      </c>
      <c r="BB4" s="22">
        <f t="shared" ref="BB4:BB26" si="35">4*PI()^2*BB$1*SQRT($C$11*$C$2)*($C$7*AW4*AY4)^2</f>
        <v>0</v>
      </c>
      <c r="BC4" s="22">
        <f t="shared" ref="BC4:BC26" si="36">BA4+BB4</f>
        <v>0</v>
      </c>
      <c r="BD4" s="38">
        <f t="shared" ref="BD4:BD26" si="37">2*PI()^2*BB$1*2*SQRT($C$2*$C$11)*AX4*$C$7^2*AY4^2/SQRT(2)</f>
        <v>0</v>
      </c>
      <c r="BE4" s="18">
        <f t="shared" ref="BE4:BE26" si="38">0.5926*0.5*$C$6*$F4^3*($C$7*AW4*2+$C$7)*$C$8</f>
        <v>1.9354323193646394</v>
      </c>
      <c r="BF4" s="71">
        <f t="shared" ref="BF4:BF26" si="39">BB4/BE4</f>
        <v>0</v>
      </c>
      <c r="BG4" s="64">
        <v>0</v>
      </c>
      <c r="BH4" s="8">
        <v>0</v>
      </c>
      <c r="BI4" s="65">
        <v>0</v>
      </c>
      <c r="BJ4" s="22">
        <f t="shared" si="7"/>
        <v>0</v>
      </c>
      <c r="BK4" s="22">
        <f t="shared" ref="BK4:BK26" si="40">4*PI()^2*$C$13*SQRT($C$11*$C$2)*($C$7*BG4*BI4)^2</f>
        <v>0</v>
      </c>
      <c r="BL4" s="22">
        <f t="shared" ref="BL4:BL26" si="41">4*PI()^2*BL$1*SQRT($C$11*$C$2)*($C$7*BG4*BI4)^2</f>
        <v>0</v>
      </c>
      <c r="BM4" s="22">
        <f t="shared" ref="BM4:BM26" si="42">BK4+BL4</f>
        <v>0</v>
      </c>
      <c r="BN4" s="38">
        <f t="shared" ref="BN4:BN26" si="43">2*PI()^2*BL$1*2*SQRT($C$2*$C$11)*BH4*$C$7^2*BI4^2/SQRT(2)</f>
        <v>0</v>
      </c>
      <c r="BO4" s="18">
        <f t="shared" ref="BO4:BO26" si="44">0.5926*0.5*$C$6*$F4^3*($C$7*BG4*2+$C$7)*$C$8</f>
        <v>1.9354323193646394</v>
      </c>
      <c r="BP4" s="71">
        <f t="shared" ref="BP4:BP26" si="45">BL4/BO4</f>
        <v>0</v>
      </c>
      <c r="BQ4" s="8">
        <v>0</v>
      </c>
      <c r="BR4" s="8">
        <v>0</v>
      </c>
      <c r="BS4" s="65">
        <v>0</v>
      </c>
      <c r="BT4" s="22">
        <f t="shared" si="8"/>
        <v>0</v>
      </c>
      <c r="BU4" s="22">
        <f t="shared" ref="BU4:BU26" si="46">4*PI()^2*$C$13*SQRT($C$11*$C$2)*($C$7*BQ4*BS4)^2</f>
        <v>0</v>
      </c>
      <c r="BV4" s="22">
        <f t="shared" ref="BV4:BV26" si="47">4*PI()^2*BV$1*SQRT($C$11*$C$2)*($C$7*BQ4*BS4)^2</f>
        <v>0</v>
      </c>
      <c r="BW4" s="22">
        <f t="shared" ref="BW4:BW26" si="48">BU4+BV4</f>
        <v>0</v>
      </c>
      <c r="BX4" s="38">
        <f t="shared" ref="BX4:BX26" si="49">2*PI()^2*BV$1*2*SQRT($C$2*$C$11)*BR4*$C$7^2*BS4^2/SQRT(2)</f>
        <v>0</v>
      </c>
      <c r="BY4" s="18">
        <f t="shared" ref="BY4:BY26" si="50">0.5926*0.5*$C$6*$F4^3*($C$7*BQ4*2+$C$7)*$C$8</f>
        <v>1.9354323193646394</v>
      </c>
      <c r="BZ4" s="71">
        <f t="shared" ref="BZ4:BZ26" si="51">BV4/BY4</f>
        <v>0</v>
      </c>
    </row>
    <row r="5" spans="2:78" ht="19.899999999999999" customHeight="1">
      <c r="B5" s="6" t="s">
        <v>3</v>
      </c>
      <c r="C5" s="41">
        <f>9.94*10^-7</f>
        <v>9.9399999999999993E-7</v>
      </c>
      <c r="D5" s="2"/>
      <c r="E5" s="42">
        <v>24</v>
      </c>
      <c r="F5" s="23">
        <f t="shared" si="9"/>
        <v>0.47459999999999997</v>
      </c>
      <c r="G5" s="23">
        <f t="shared" si="0"/>
        <v>4.8822074786116243</v>
      </c>
      <c r="H5" s="30">
        <f t="shared" si="1"/>
        <v>42446.619718309856</v>
      </c>
      <c r="I5" s="66">
        <v>0.89190000000000003</v>
      </c>
      <c r="J5" s="67">
        <v>1.7000000000000001E-2</v>
      </c>
      <c r="K5" s="68">
        <v>1.1759999999999999</v>
      </c>
      <c r="L5" s="22">
        <f t="shared" si="2"/>
        <v>1.0754682173238985</v>
      </c>
      <c r="M5" s="22">
        <f t="shared" si="10"/>
        <v>0.453893254374656</v>
      </c>
      <c r="N5" s="22">
        <f t="shared" si="11"/>
        <v>0</v>
      </c>
      <c r="O5" s="22">
        <f t="shared" si="12"/>
        <v>0.453893254374656</v>
      </c>
      <c r="P5" s="38">
        <f t="shared" si="13"/>
        <v>0</v>
      </c>
      <c r="Q5" s="18">
        <f t="shared" si="14"/>
        <v>7.0166538982828435</v>
      </c>
      <c r="R5" s="71">
        <f t="shared" si="15"/>
        <v>0</v>
      </c>
      <c r="S5" s="64">
        <v>0.68810000000000004</v>
      </c>
      <c r="T5" s="3">
        <v>3.5999999999999997E-2</v>
      </c>
      <c r="U5" s="65">
        <v>1.125</v>
      </c>
      <c r="V5" s="22">
        <f t="shared" si="3"/>
        <v>1.0288280140215866</v>
      </c>
      <c r="W5" s="22">
        <f t="shared" si="16"/>
        <v>0.24723782689710555</v>
      </c>
      <c r="X5" s="22">
        <f t="shared" si="17"/>
        <v>0.4944756537942111</v>
      </c>
      <c r="Y5" s="22">
        <f t="shared" si="18"/>
        <v>0.7417134806913166</v>
      </c>
      <c r="Z5" s="38">
        <f t="shared" si="19"/>
        <v>2.6584549219268255E-2</v>
      </c>
      <c r="AA5" s="18">
        <f t="shared" si="20"/>
        <v>5.9892855065377164</v>
      </c>
      <c r="AB5" s="71">
        <f t="shared" si="21"/>
        <v>8.2560040468008578E-2</v>
      </c>
      <c r="AC5" s="69">
        <v>0.52429999999999999</v>
      </c>
      <c r="AD5" s="69">
        <v>4.5999999999999999E-2</v>
      </c>
      <c r="AE5" s="69">
        <v>1.087</v>
      </c>
      <c r="AF5" s="22">
        <f t="shared" si="4"/>
        <v>0.99407648999241305</v>
      </c>
      <c r="AG5" s="22">
        <f t="shared" si="22"/>
        <v>0.13400640629916441</v>
      </c>
      <c r="AH5" s="22">
        <f t="shared" si="23"/>
        <v>0.53602562519665764</v>
      </c>
      <c r="AI5" s="22">
        <f t="shared" si="24"/>
        <v>0.67003203149582202</v>
      </c>
      <c r="AJ5" s="38">
        <f t="shared" si="25"/>
        <v>6.342619675729963E-2</v>
      </c>
      <c r="AK5" s="18">
        <f t="shared" si="26"/>
        <v>5.1635595861851558</v>
      </c>
      <c r="AL5" s="71">
        <f t="shared" si="27"/>
        <v>0.10380932305512021</v>
      </c>
      <c r="AM5" s="70">
        <v>0.36720000000000003</v>
      </c>
      <c r="AN5" s="18">
        <v>0.03</v>
      </c>
      <c r="AO5" s="71">
        <v>0.999</v>
      </c>
      <c r="AP5" s="22">
        <f t="shared" si="5"/>
        <v>0.91359927645116901</v>
      </c>
      <c r="AQ5" s="22">
        <f t="shared" si="28"/>
        <v>5.551918453948209E-2</v>
      </c>
      <c r="AR5" s="22">
        <f t="shared" si="29"/>
        <v>0.33311510723689253</v>
      </c>
      <c r="AS5" s="22">
        <f t="shared" si="30"/>
        <v>0.3886342917763746</v>
      </c>
      <c r="AT5" s="38">
        <f t="shared" si="31"/>
        <v>5.2407716948896656E-2</v>
      </c>
      <c r="AU5" s="18">
        <f t="shared" si="32"/>
        <v>4.3716087797908489</v>
      </c>
      <c r="AV5" s="71">
        <f t="shared" si="33"/>
        <v>7.6199661043966929</v>
      </c>
      <c r="AW5" s="8">
        <v>0.58640000000000003</v>
      </c>
      <c r="AX5" s="8">
        <v>2.7E-2</v>
      </c>
      <c r="AY5" s="8">
        <v>1.1599999999999999</v>
      </c>
      <c r="AZ5" s="22">
        <f t="shared" si="6"/>
        <v>1.060835996680036</v>
      </c>
      <c r="BA5" s="22">
        <f t="shared" si="34"/>
        <v>0.19090207933716541</v>
      </c>
      <c r="BB5" s="22">
        <f t="shared" si="35"/>
        <v>1.5272166346973233</v>
      </c>
      <c r="BC5" s="22">
        <f t="shared" si="36"/>
        <v>1.7181187140344887</v>
      </c>
      <c r="BD5" s="38">
        <f t="shared" si="37"/>
        <v>8.4793290499430768E-2</v>
      </c>
      <c r="BE5" s="18">
        <f t="shared" si="38"/>
        <v>5.4766095230221152</v>
      </c>
      <c r="BF5" s="71">
        <f t="shared" si="39"/>
        <v>0.2788616986983164</v>
      </c>
      <c r="BG5" s="62">
        <v>0.52629999999999999</v>
      </c>
      <c r="BH5" s="8">
        <v>2.8000000000000001E-2</v>
      </c>
      <c r="BI5" s="63">
        <v>1.1479999999999999</v>
      </c>
      <c r="BJ5" s="22">
        <f t="shared" si="7"/>
        <v>1.0498618311971391</v>
      </c>
      <c r="BK5" s="22">
        <f t="shared" si="40"/>
        <v>0.15061120155122049</v>
      </c>
      <c r="BL5" s="22">
        <f t="shared" si="41"/>
        <v>1.5061120155122045</v>
      </c>
      <c r="BM5" s="22">
        <f t="shared" si="42"/>
        <v>1.656723217063425</v>
      </c>
      <c r="BN5" s="38">
        <f t="shared" si="43"/>
        <v>0.10765484171408218</v>
      </c>
      <c r="BO5" s="18">
        <f t="shared" si="44"/>
        <v>5.1736417097547838</v>
      </c>
      <c r="BP5" s="71">
        <f t="shared" si="45"/>
        <v>0.29111254702320505</v>
      </c>
      <c r="BQ5" s="8">
        <v>0</v>
      </c>
      <c r="BR5" s="8">
        <v>0</v>
      </c>
      <c r="BS5" s="63">
        <v>0</v>
      </c>
      <c r="BT5" s="22">
        <f t="shared" si="8"/>
        <v>0</v>
      </c>
      <c r="BU5" s="22">
        <f t="shared" si="46"/>
        <v>0</v>
      </c>
      <c r="BV5" s="22">
        <f t="shared" si="47"/>
        <v>0</v>
      </c>
      <c r="BW5" s="22">
        <f t="shared" si="48"/>
        <v>0</v>
      </c>
      <c r="BX5" s="38">
        <f t="shared" si="49"/>
        <v>0</v>
      </c>
      <c r="BY5" s="18">
        <f t="shared" si="50"/>
        <v>2.5205308924070855</v>
      </c>
      <c r="BZ5" s="71">
        <f t="shared" si="51"/>
        <v>0</v>
      </c>
    </row>
    <row r="6" spans="2:78" ht="19.899999999999999" customHeight="1">
      <c r="B6" s="10" t="s">
        <v>4</v>
      </c>
      <c r="C6" s="11">
        <v>999.72964999999999</v>
      </c>
      <c r="D6" s="2"/>
      <c r="E6" s="42">
        <v>26</v>
      </c>
      <c r="F6" s="23">
        <f t="shared" si="9"/>
        <v>0.51460000000000006</v>
      </c>
      <c r="G6" s="23">
        <f t="shared" si="0"/>
        <v>5.2936872492489302</v>
      </c>
      <c r="H6" s="30">
        <f t="shared" si="1"/>
        <v>46024.084507042258</v>
      </c>
      <c r="I6" s="62">
        <v>0.94020000000000004</v>
      </c>
      <c r="J6" s="8">
        <v>1.4999999999999999E-2</v>
      </c>
      <c r="K6" s="8">
        <v>1.254</v>
      </c>
      <c r="L6" s="22">
        <f t="shared" si="2"/>
        <v>1.1468002929627286</v>
      </c>
      <c r="M6" s="22">
        <f t="shared" si="10"/>
        <v>0.57351175492505779</v>
      </c>
      <c r="N6" s="22">
        <f t="shared" si="11"/>
        <v>0</v>
      </c>
      <c r="O6" s="22">
        <f t="shared" si="12"/>
        <v>0.57351175492505779</v>
      </c>
      <c r="P6" s="38">
        <f t="shared" si="13"/>
        <v>0</v>
      </c>
      <c r="Q6" s="18">
        <f t="shared" si="14"/>
        <v>9.2548838118892895</v>
      </c>
      <c r="R6" s="71">
        <f t="shared" si="15"/>
        <v>0</v>
      </c>
      <c r="S6" s="64">
        <v>0.87009999999999998</v>
      </c>
      <c r="T6" s="3">
        <v>1.4E-2</v>
      </c>
      <c r="U6" s="65">
        <v>1.234</v>
      </c>
      <c r="V6" s="22">
        <f t="shared" si="3"/>
        <v>1.1285100171579003</v>
      </c>
      <c r="W6" s="22">
        <f t="shared" si="16"/>
        <v>0.47563676190941317</v>
      </c>
      <c r="X6" s="22">
        <f t="shared" si="17"/>
        <v>0.95127352381882635</v>
      </c>
      <c r="Y6" s="22">
        <f t="shared" si="18"/>
        <v>1.4269102857282396</v>
      </c>
      <c r="Z6" s="38">
        <f t="shared" si="19"/>
        <v>1.2438846543387758E-2</v>
      </c>
      <c r="AA6" s="18">
        <f t="shared" si="20"/>
        <v>8.8044134916466579</v>
      </c>
      <c r="AB6" s="71">
        <f t="shared" si="21"/>
        <v>0.10804507588397158</v>
      </c>
      <c r="AC6" s="69">
        <v>0.79959999999999998</v>
      </c>
      <c r="AD6" s="69">
        <v>1.6E-2</v>
      </c>
      <c r="AE6" s="69">
        <v>1.208</v>
      </c>
      <c r="AF6" s="22">
        <f t="shared" si="4"/>
        <v>1.1047326586116237</v>
      </c>
      <c r="AG6" s="22">
        <f t="shared" si="22"/>
        <v>0.38493393257214659</v>
      </c>
      <c r="AH6" s="22">
        <f t="shared" si="23"/>
        <v>1.5397357302885863</v>
      </c>
      <c r="AI6" s="22">
        <f t="shared" si="24"/>
        <v>1.9246696628607329</v>
      </c>
      <c r="AJ6" s="38">
        <f t="shared" si="25"/>
        <v>2.7246178770282594E-2</v>
      </c>
      <c r="AK6" s="18">
        <f t="shared" si="26"/>
        <v>8.3513727273512846</v>
      </c>
      <c r="AL6" s="71">
        <f t="shared" si="27"/>
        <v>0.18436917864363214</v>
      </c>
      <c r="AM6" s="70">
        <v>0.67130000000000001</v>
      </c>
      <c r="AN6" s="18">
        <v>3.1E-2</v>
      </c>
      <c r="AO6" s="71">
        <v>1.1759999999999999</v>
      </c>
      <c r="AP6" s="22">
        <f t="shared" si="5"/>
        <v>1.0754682173238985</v>
      </c>
      <c r="AQ6" s="22">
        <f t="shared" si="28"/>
        <v>0.25713115164648126</v>
      </c>
      <c r="AR6" s="22">
        <f t="shared" si="29"/>
        <v>1.5427869098788873</v>
      </c>
      <c r="AS6" s="22">
        <f t="shared" si="30"/>
        <v>1.7999180615253687</v>
      </c>
      <c r="AT6" s="38">
        <f t="shared" si="31"/>
        <v>7.5044582701107379E-2</v>
      </c>
      <c r="AU6" s="18">
        <f t="shared" si="32"/>
        <v>7.5269027974350262</v>
      </c>
      <c r="AV6" s="71">
        <f t="shared" si="33"/>
        <v>20.496968692150897</v>
      </c>
      <c r="AW6" s="21">
        <v>0.72660000000000002</v>
      </c>
      <c r="AX6" s="21">
        <v>2.1000000000000001E-2</v>
      </c>
      <c r="AY6" s="21">
        <v>1.258</v>
      </c>
      <c r="AZ6" s="22">
        <f t="shared" si="6"/>
        <v>1.1504583481236943</v>
      </c>
      <c r="BA6" s="22">
        <f t="shared" si="34"/>
        <v>0.34471392415631852</v>
      </c>
      <c r="BB6" s="22">
        <f t="shared" si="35"/>
        <v>2.7577113932505481</v>
      </c>
      <c r="BC6" s="22">
        <f t="shared" si="36"/>
        <v>3.1024253174068668</v>
      </c>
      <c r="BD6" s="38">
        <f t="shared" si="37"/>
        <v>7.7564379615998519E-2</v>
      </c>
      <c r="BE6" s="18">
        <f t="shared" si="38"/>
        <v>7.8822666877262906</v>
      </c>
      <c r="BF6" s="71">
        <f t="shared" si="39"/>
        <v>0.34986273650759137</v>
      </c>
      <c r="BG6" s="70">
        <v>0.68610000000000004</v>
      </c>
      <c r="BH6" s="18">
        <v>2.5000000000000001E-2</v>
      </c>
      <c r="BI6" s="71">
        <v>1.2470000000000001</v>
      </c>
      <c r="BJ6" s="22">
        <f t="shared" si="7"/>
        <v>1.1403986964310389</v>
      </c>
      <c r="BK6" s="22">
        <f t="shared" si="40"/>
        <v>0.30200525695684133</v>
      </c>
      <c r="BL6" s="22">
        <f t="shared" si="41"/>
        <v>3.0200525695684126</v>
      </c>
      <c r="BM6" s="22">
        <f t="shared" si="42"/>
        <v>3.3220578265252541</v>
      </c>
      <c r="BN6" s="38">
        <f t="shared" si="43"/>
        <v>0.11341347955255175</v>
      </c>
      <c r="BO6" s="18">
        <f t="shared" si="44"/>
        <v>7.6220092273863962</v>
      </c>
      <c r="BP6" s="71">
        <f t="shared" si="45"/>
        <v>0.39622788158234695</v>
      </c>
      <c r="BQ6" s="8">
        <v>0.60109999999999997</v>
      </c>
      <c r="BR6" s="8">
        <v>2.5000000000000001E-2</v>
      </c>
      <c r="BS6" s="63">
        <v>1.2270000000000001</v>
      </c>
      <c r="BT6" s="22">
        <f t="shared" si="8"/>
        <v>1.1221084206262106</v>
      </c>
      <c r="BU6" s="22">
        <f t="shared" si="46"/>
        <v>0.22443435590788161</v>
      </c>
      <c r="BV6" s="22">
        <f t="shared" si="47"/>
        <v>2.6932122708945787</v>
      </c>
      <c r="BW6" s="22">
        <f t="shared" si="48"/>
        <v>2.9176466268024601</v>
      </c>
      <c r="BX6" s="38">
        <f t="shared" si="49"/>
        <v>0.1317656289762493</v>
      </c>
      <c r="BY6" s="18">
        <f t="shared" si="50"/>
        <v>7.0757898661792087</v>
      </c>
      <c r="BZ6" s="71">
        <f t="shared" si="51"/>
        <v>0.38062355183377738</v>
      </c>
    </row>
    <row r="7" spans="2:78" ht="19.899999999999999" customHeight="1">
      <c r="B7" s="10" t="s">
        <v>5</v>
      </c>
      <c r="C7" s="11">
        <f>3.5*0.0254</f>
        <v>8.8899999999999993E-2</v>
      </c>
      <c r="D7" s="2"/>
      <c r="E7" s="42">
        <v>28</v>
      </c>
      <c r="F7" s="23">
        <f t="shared" si="9"/>
        <v>0.55460000000000009</v>
      </c>
      <c r="G7" s="23">
        <f t="shared" si="0"/>
        <v>5.7051670198862352</v>
      </c>
      <c r="H7" s="30">
        <f t="shared" si="1"/>
        <v>49601.549295774654</v>
      </c>
      <c r="I7" s="62">
        <v>0.95099999999999996</v>
      </c>
      <c r="J7" s="8">
        <v>2.1000000000000001E-2</v>
      </c>
      <c r="K7" s="8">
        <v>1.33</v>
      </c>
      <c r="L7" s="22">
        <f t="shared" si="2"/>
        <v>1.216303341021076</v>
      </c>
      <c r="M7" s="22">
        <f t="shared" si="10"/>
        <v>0.66004124212334114</v>
      </c>
      <c r="N7" s="22">
        <f>4*PI()^2*N$1*SQRT($C$11*$C$2)*($C$7*I7*K7)^2</f>
        <v>0</v>
      </c>
      <c r="O7" s="22">
        <f t="shared" si="12"/>
        <v>0.66004124212334114</v>
      </c>
      <c r="P7" s="38">
        <f t="shared" si="13"/>
        <v>0</v>
      </c>
      <c r="Q7" s="18">
        <f t="shared" si="14"/>
        <v>11.672014726651733</v>
      </c>
      <c r="R7" s="71">
        <f t="shared" si="15"/>
        <v>0</v>
      </c>
      <c r="S7" s="64">
        <v>0.90549999999999997</v>
      </c>
      <c r="T7" s="3">
        <v>1.7999999999999999E-2</v>
      </c>
      <c r="U7" s="65">
        <v>1.3140000000000001</v>
      </c>
      <c r="V7" s="22">
        <f t="shared" si="3"/>
        <v>1.2016711203772132</v>
      </c>
      <c r="W7" s="22">
        <f t="shared" si="16"/>
        <v>0.58408277240052064</v>
      </c>
      <c r="X7" s="22">
        <f t="shared" si="17"/>
        <v>1.1681655448010413</v>
      </c>
      <c r="Y7" s="22">
        <f t="shared" si="18"/>
        <v>1.7522483172015619</v>
      </c>
      <c r="Z7" s="38">
        <f t="shared" si="19"/>
        <v>1.8133640037053513E-2</v>
      </c>
      <c r="AA7" s="18">
        <f t="shared" si="20"/>
        <v>11.306007373059277</v>
      </c>
      <c r="AB7" s="71">
        <f t="shared" si="21"/>
        <v>0.10332255289206918</v>
      </c>
      <c r="AC7" s="69">
        <v>0.84150000000000003</v>
      </c>
      <c r="AD7" s="69">
        <v>1.6E-2</v>
      </c>
      <c r="AE7" s="69">
        <v>1.2949999999999999</v>
      </c>
      <c r="AF7" s="22">
        <f t="shared" si="4"/>
        <v>1.1842953583626263</v>
      </c>
      <c r="AG7" s="22">
        <f t="shared" si="22"/>
        <v>0.48995312787951117</v>
      </c>
      <c r="AH7" s="22">
        <f t="shared" si="23"/>
        <v>1.9598125115180447</v>
      </c>
      <c r="AI7" s="22">
        <f t="shared" si="24"/>
        <v>2.449765639397556</v>
      </c>
      <c r="AJ7" s="38">
        <f t="shared" si="25"/>
        <v>3.1312033293655679E-2</v>
      </c>
      <c r="AK7" s="18">
        <f t="shared" si="26"/>
        <v>10.791183842731426</v>
      </c>
      <c r="AL7" s="71">
        <f t="shared" si="27"/>
        <v>0.18161237358940072</v>
      </c>
      <c r="AM7" s="70">
        <v>0.77349999999999997</v>
      </c>
      <c r="AN7" s="18">
        <v>2.1000000000000001E-2</v>
      </c>
      <c r="AO7" s="71">
        <v>1.27</v>
      </c>
      <c r="AP7" s="22">
        <f t="shared" si="5"/>
        <v>1.1614325136065913</v>
      </c>
      <c r="AQ7" s="22">
        <f t="shared" si="28"/>
        <v>0.39813910431229371</v>
      </c>
      <c r="AR7" s="22">
        <f t="shared" si="29"/>
        <v>2.3888346258737618</v>
      </c>
      <c r="AS7" s="22">
        <f t="shared" si="30"/>
        <v>2.7869737301860553</v>
      </c>
      <c r="AT7" s="38">
        <f t="shared" si="31"/>
        <v>5.9288402182776166E-2</v>
      </c>
      <c r="AU7" s="18">
        <f t="shared" si="32"/>
        <v>10.244183841758085</v>
      </c>
      <c r="AV7" s="71">
        <f t="shared" si="33"/>
        <v>23.318935532338074</v>
      </c>
      <c r="AW7" s="21">
        <v>0.7611</v>
      </c>
      <c r="AX7" s="21">
        <v>0.02</v>
      </c>
      <c r="AY7" s="21">
        <v>1.345</v>
      </c>
      <c r="AZ7" s="22">
        <f t="shared" si="6"/>
        <v>1.2300210478746969</v>
      </c>
      <c r="BA7" s="22">
        <f t="shared" si="34"/>
        <v>0.43234930946133221</v>
      </c>
      <c r="BB7" s="22">
        <f t="shared" si="35"/>
        <v>3.4587944756906577</v>
      </c>
      <c r="BC7" s="22">
        <f t="shared" si="36"/>
        <v>3.8911437851519901</v>
      </c>
      <c r="BD7" s="38">
        <f t="shared" si="37"/>
        <v>8.4441572172530927E-2</v>
      </c>
      <c r="BE7" s="18">
        <f t="shared" si="38"/>
        <v>10.144436782757063</v>
      </c>
      <c r="BF7" s="71">
        <f t="shared" si="39"/>
        <v>0.34095480604401024</v>
      </c>
      <c r="BG7" s="70">
        <v>0.72489999999999999</v>
      </c>
      <c r="BH7" s="18">
        <v>2.5000000000000001E-2</v>
      </c>
      <c r="BI7" s="71">
        <v>1.327</v>
      </c>
      <c r="BJ7" s="22">
        <f t="shared" si="7"/>
        <v>1.2135597996503515</v>
      </c>
      <c r="BK7" s="22">
        <f t="shared" si="40"/>
        <v>0.3817726410387649</v>
      </c>
      <c r="BL7" s="22">
        <f t="shared" si="41"/>
        <v>3.8177264103876483</v>
      </c>
      <c r="BM7" s="22">
        <f t="shared" si="42"/>
        <v>4.1994990514264128</v>
      </c>
      <c r="BN7" s="38">
        <f t="shared" si="43"/>
        <v>0.12843210883988154</v>
      </c>
      <c r="BO7" s="18">
        <f t="shared" si="44"/>
        <v>9.8532397234153741</v>
      </c>
      <c r="BP7" s="71">
        <f t="shared" si="45"/>
        <v>0.38745900003987022</v>
      </c>
      <c r="BQ7" s="21">
        <v>0.68500000000000005</v>
      </c>
      <c r="BR7" s="21">
        <v>2.4E-2</v>
      </c>
      <c r="BS7" s="21">
        <v>1.3140000000000001</v>
      </c>
      <c r="BT7" s="22">
        <f t="shared" si="8"/>
        <v>1.2016711203772132</v>
      </c>
      <c r="BU7" s="22">
        <f t="shared" si="46"/>
        <v>0.33425555268833462</v>
      </c>
      <c r="BV7" s="22">
        <f t="shared" si="47"/>
        <v>4.0110666322600155</v>
      </c>
      <c r="BW7" s="22">
        <f t="shared" si="48"/>
        <v>4.3453221849483503</v>
      </c>
      <c r="BX7" s="38">
        <f t="shared" si="49"/>
        <v>0.1450691202964281</v>
      </c>
      <c r="BY7" s="18">
        <f t="shared" si="50"/>
        <v>9.5322794287266053</v>
      </c>
      <c r="BZ7" s="71">
        <f t="shared" si="51"/>
        <v>0.42078777298242132</v>
      </c>
    </row>
    <row r="8" spans="2:78" ht="19.899999999999999" customHeight="1">
      <c r="B8" s="10" t="s">
        <v>6</v>
      </c>
      <c r="C8" s="11">
        <f>35.25*0.0254</f>
        <v>0.89534999999999998</v>
      </c>
      <c r="D8" s="2"/>
      <c r="E8" s="42">
        <v>30</v>
      </c>
      <c r="F8" s="23">
        <f t="shared" si="9"/>
        <v>0.59460000000000002</v>
      </c>
      <c r="G8" s="23">
        <f t="shared" si="0"/>
        <v>6.1166467905235393</v>
      </c>
      <c r="H8" s="30">
        <f t="shared" si="1"/>
        <v>53179.014084507042</v>
      </c>
      <c r="I8" s="62">
        <v>0.9657</v>
      </c>
      <c r="J8" s="8">
        <v>2.1999999999999999E-2</v>
      </c>
      <c r="K8" s="8">
        <v>1.401</v>
      </c>
      <c r="L8" s="22">
        <f t="shared" si="2"/>
        <v>1.2812338201282161</v>
      </c>
      <c r="M8" s="22">
        <f t="shared" si="10"/>
        <v>0.75520958007479044</v>
      </c>
      <c r="N8" s="22">
        <f t="shared" si="11"/>
        <v>0</v>
      </c>
      <c r="O8" s="22">
        <f t="shared" si="12"/>
        <v>0.75520958007479044</v>
      </c>
      <c r="P8" s="38">
        <f t="shared" si="13"/>
        <v>0</v>
      </c>
      <c r="Q8" s="18">
        <f t="shared" si="14"/>
        <v>14.529766034609995</v>
      </c>
      <c r="R8" s="71">
        <f t="shared" si="15"/>
        <v>0</v>
      </c>
      <c r="S8" s="64">
        <v>0.91510000000000002</v>
      </c>
      <c r="T8" s="3">
        <v>2.1000000000000001E-2</v>
      </c>
      <c r="U8" s="65">
        <v>1.3819999999999999</v>
      </c>
      <c r="V8" s="22">
        <f t="shared" si="3"/>
        <v>1.2638580581136289</v>
      </c>
      <c r="W8" s="22">
        <f t="shared" si="16"/>
        <v>0.65987238489784217</v>
      </c>
      <c r="X8" s="22">
        <f t="shared" si="17"/>
        <v>1.3197447697956843</v>
      </c>
      <c r="Y8" s="22">
        <f t="shared" si="18"/>
        <v>1.9796171546935266</v>
      </c>
      <c r="Z8" s="38">
        <f t="shared" si="19"/>
        <v>2.3402224202892632E-2</v>
      </c>
      <c r="AA8" s="18">
        <f t="shared" si="20"/>
        <v>14.028158501450912</v>
      </c>
      <c r="AB8" s="71">
        <f t="shared" si="21"/>
        <v>9.4078261922916323E-2</v>
      </c>
      <c r="AC8" s="69">
        <v>0.85770000000000002</v>
      </c>
      <c r="AD8" s="69">
        <v>2.4E-2</v>
      </c>
      <c r="AE8" s="69">
        <v>1.3640000000000001</v>
      </c>
      <c r="AF8" s="22">
        <f t="shared" si="4"/>
        <v>1.2473968098892838</v>
      </c>
      <c r="AG8" s="22">
        <f t="shared" si="22"/>
        <v>0.56468508631873271</v>
      </c>
      <c r="AH8" s="22">
        <f t="shared" si="23"/>
        <v>2.2587403452749308</v>
      </c>
      <c r="AI8" s="22">
        <f t="shared" si="24"/>
        <v>2.8234254315936633</v>
      </c>
      <c r="AJ8" s="38">
        <f t="shared" si="25"/>
        <v>5.2106479654191115E-2</v>
      </c>
      <c r="AK8" s="18">
        <f t="shared" si="26"/>
        <v>13.45914126027836</v>
      </c>
      <c r="AL8" s="71">
        <f t="shared" si="27"/>
        <v>0.16782202531309312</v>
      </c>
      <c r="AM8" s="70">
        <v>0.8034</v>
      </c>
      <c r="AN8" s="18">
        <v>2.4E-2</v>
      </c>
      <c r="AO8" s="71">
        <v>1.3480000000000001</v>
      </c>
      <c r="AP8" s="22">
        <f t="shared" si="5"/>
        <v>1.2327645892454213</v>
      </c>
      <c r="AQ8" s="22">
        <f t="shared" si="28"/>
        <v>0.4838939544849199</v>
      </c>
      <c r="AR8" s="22">
        <f t="shared" si="29"/>
        <v>2.9033637269095194</v>
      </c>
      <c r="AS8" s="22">
        <f t="shared" si="30"/>
        <v>3.3872576813944395</v>
      </c>
      <c r="AT8" s="38">
        <f t="shared" si="31"/>
        <v>7.6336814972095574E-2</v>
      </c>
      <c r="AU8" s="18">
        <f t="shared" si="32"/>
        <v>12.920854915406066</v>
      </c>
      <c r="AV8" s="71">
        <f t="shared" si="33"/>
        <v>22.470368608873702</v>
      </c>
      <c r="AW8" s="21">
        <v>0.8004</v>
      </c>
      <c r="AX8" s="21">
        <v>0.02</v>
      </c>
      <c r="AY8" s="21">
        <v>1.4219999999999999</v>
      </c>
      <c r="AZ8" s="22">
        <f t="shared" si="6"/>
        <v>1.3004386097232854</v>
      </c>
      <c r="BA8" s="22">
        <f t="shared" si="34"/>
        <v>0.53446603322583364</v>
      </c>
      <c r="BB8" s="22">
        <f t="shared" si="35"/>
        <v>4.2757282658066691</v>
      </c>
      <c r="BC8" s="22">
        <f t="shared" si="36"/>
        <v>4.8101942990325028</v>
      </c>
      <c r="BD8" s="38">
        <f t="shared" si="37"/>
        <v>9.4386728776506695E-2</v>
      </c>
      <c r="BE8" s="18">
        <f t="shared" si="38"/>
        <v>12.891115338341297</v>
      </c>
      <c r="BF8" s="71">
        <f t="shared" si="39"/>
        <v>0.33168024283279962</v>
      </c>
      <c r="BG8" s="70">
        <v>0.75529999999999997</v>
      </c>
      <c r="BH8" s="18">
        <v>3.5999999999999997E-2</v>
      </c>
      <c r="BI8" s="71">
        <v>1.413</v>
      </c>
      <c r="BJ8" s="22">
        <f t="shared" si="7"/>
        <v>1.2922079856111128</v>
      </c>
      <c r="BK8" s="22">
        <f t="shared" si="40"/>
        <v>0.46992662317857592</v>
      </c>
      <c r="BL8" s="22">
        <f t="shared" si="41"/>
        <v>4.6992662317857583</v>
      </c>
      <c r="BM8" s="22">
        <f t="shared" si="42"/>
        <v>5.1691928549643347</v>
      </c>
      <c r="BN8" s="38">
        <f t="shared" si="43"/>
        <v>0.20969041718583778</v>
      </c>
      <c r="BO8" s="18">
        <f t="shared" si="44"/>
        <v>12.444030363134289</v>
      </c>
      <c r="BP8" s="71">
        <f t="shared" si="45"/>
        <v>0.37763217339194521</v>
      </c>
      <c r="BQ8" s="21">
        <v>0.67349999999999999</v>
      </c>
      <c r="BR8" s="21">
        <v>4.5999999999999999E-2</v>
      </c>
      <c r="BS8" s="21">
        <v>1.4019999999999999</v>
      </c>
      <c r="BT8" s="22">
        <f t="shared" si="8"/>
        <v>1.2821483339184572</v>
      </c>
      <c r="BU8" s="22">
        <f t="shared" si="46"/>
        <v>0.36785611891307241</v>
      </c>
      <c r="BV8" s="22">
        <f t="shared" si="47"/>
        <v>4.4142734269568686</v>
      </c>
      <c r="BW8" s="22">
        <f t="shared" si="48"/>
        <v>4.7821295458699407</v>
      </c>
      <c r="BX8" s="38">
        <f t="shared" si="49"/>
        <v>0.31653873633516577</v>
      </c>
      <c r="BY8" s="18">
        <f t="shared" si="50"/>
        <v>11.633131228501624</v>
      </c>
      <c r="BZ8" s="71">
        <f t="shared" si="51"/>
        <v>0.37945703011943399</v>
      </c>
    </row>
    <row r="9" spans="2:78" ht="19.899999999999999" customHeight="1">
      <c r="B9" s="10" t="s">
        <v>15</v>
      </c>
      <c r="C9" s="11">
        <v>5.4249999999999998</v>
      </c>
      <c r="D9" s="2"/>
      <c r="E9" s="42">
        <v>32</v>
      </c>
      <c r="F9" s="23">
        <f t="shared" si="9"/>
        <v>0.63460000000000005</v>
      </c>
      <c r="G9" s="23">
        <f t="shared" si="0"/>
        <v>6.5281265611608452</v>
      </c>
      <c r="H9" s="30">
        <f t="shared" si="1"/>
        <v>56756.478873239437</v>
      </c>
      <c r="I9" s="62">
        <v>0.96889999999999998</v>
      </c>
      <c r="J9" s="8">
        <v>2.1000000000000001E-2</v>
      </c>
      <c r="K9" s="8">
        <v>1.454</v>
      </c>
      <c r="L9" s="22">
        <f t="shared" si="2"/>
        <v>1.3297030510110106</v>
      </c>
      <c r="M9" s="22">
        <f t="shared" si="10"/>
        <v>0.81882950254494757</v>
      </c>
      <c r="N9" s="22">
        <f t="shared" si="11"/>
        <v>0</v>
      </c>
      <c r="O9" s="22">
        <f t="shared" si="12"/>
        <v>0.81882950254494757</v>
      </c>
      <c r="P9" s="38">
        <f t="shared" si="13"/>
        <v>0</v>
      </c>
      <c r="Q9" s="18">
        <f t="shared" si="14"/>
        <v>17.702363438821095</v>
      </c>
      <c r="R9" s="71">
        <f t="shared" si="15"/>
        <v>0</v>
      </c>
      <c r="S9" s="64">
        <v>0.92659999999999998</v>
      </c>
      <c r="T9" s="3">
        <v>2.3E-2</v>
      </c>
      <c r="U9" s="65">
        <v>1.4530000000000001</v>
      </c>
      <c r="V9" s="22">
        <f t="shared" si="3"/>
        <v>1.3287885372207693</v>
      </c>
      <c r="W9" s="22">
        <f t="shared" si="16"/>
        <v>0.74786391284049014</v>
      </c>
      <c r="X9" s="22">
        <f t="shared" si="17"/>
        <v>1.4957278256809803</v>
      </c>
      <c r="Y9" s="22">
        <f t="shared" si="18"/>
        <v>2.2435917385214705</v>
      </c>
      <c r="Z9" s="38">
        <f t="shared" si="19"/>
        <v>2.8332233968092806E-2</v>
      </c>
      <c r="AA9" s="18">
        <f t="shared" si="20"/>
        <v>17.192587434013326</v>
      </c>
      <c r="AB9" s="71">
        <f t="shared" si="21"/>
        <v>8.6998413206954228E-2</v>
      </c>
      <c r="AC9" s="69">
        <v>0.88080000000000003</v>
      </c>
      <c r="AD9" s="69">
        <v>2.1999999999999999E-2</v>
      </c>
      <c r="AE9" s="69">
        <v>1.4510000000000001</v>
      </c>
      <c r="AF9" s="22">
        <f t="shared" si="4"/>
        <v>1.3269595096402866</v>
      </c>
      <c r="AG9" s="22">
        <f t="shared" si="22"/>
        <v>0.67390114444801241</v>
      </c>
      <c r="AH9" s="22">
        <f t="shared" si="23"/>
        <v>2.6956045777920496</v>
      </c>
      <c r="AI9" s="22">
        <f t="shared" si="24"/>
        <v>3.3695057222400622</v>
      </c>
      <c r="AJ9" s="38">
        <f t="shared" si="25"/>
        <v>5.4051687384911944E-2</v>
      </c>
      <c r="AK9" s="18">
        <f t="shared" si="26"/>
        <v>16.640631381526429</v>
      </c>
      <c r="AL9" s="71">
        <f t="shared" si="27"/>
        <v>0.16198932095717058</v>
      </c>
      <c r="AM9" s="70">
        <v>0.84330000000000005</v>
      </c>
      <c r="AN9" s="18">
        <v>1.7999999999999999E-2</v>
      </c>
      <c r="AO9" s="71">
        <v>1.431</v>
      </c>
      <c r="AP9" s="22">
        <f t="shared" si="5"/>
        <v>1.3086692338354584</v>
      </c>
      <c r="AQ9" s="22">
        <f t="shared" si="28"/>
        <v>0.6008280853141521</v>
      </c>
      <c r="AR9" s="22">
        <f t="shared" si="29"/>
        <v>3.6049685118849122</v>
      </c>
      <c r="AS9" s="22">
        <f t="shared" si="30"/>
        <v>4.2057965971990647</v>
      </c>
      <c r="AT9" s="38">
        <f t="shared" si="31"/>
        <v>6.452006292598278E-2</v>
      </c>
      <c r="AU9" s="18">
        <f t="shared" si="32"/>
        <v>16.188702299250036</v>
      </c>
      <c r="AV9" s="71">
        <f t="shared" si="33"/>
        <v>22.268421799639356</v>
      </c>
      <c r="AW9" s="21">
        <v>0.84419999999999995</v>
      </c>
      <c r="AX9" s="21">
        <v>0.02</v>
      </c>
      <c r="AY9" s="21">
        <v>1.504</v>
      </c>
      <c r="AZ9" s="22">
        <f t="shared" si="6"/>
        <v>1.3754287405230812</v>
      </c>
      <c r="BA9" s="22">
        <f t="shared" si="34"/>
        <v>0.66510946047459318</v>
      </c>
      <c r="BB9" s="22">
        <f t="shared" si="35"/>
        <v>5.3208756837967455</v>
      </c>
      <c r="BC9" s="22">
        <f t="shared" si="36"/>
        <v>5.9859851442713383</v>
      </c>
      <c r="BD9" s="38">
        <f t="shared" si="37"/>
        <v>0.10558626183685672</v>
      </c>
      <c r="BE9" s="18">
        <f t="shared" si="38"/>
        <v>16.19954859722467</v>
      </c>
      <c r="BF9" s="71">
        <f t="shared" si="39"/>
        <v>0.32845826856609606</v>
      </c>
      <c r="BG9" s="70">
        <v>0.82050000000000001</v>
      </c>
      <c r="BH9" s="18">
        <v>1.9E-2</v>
      </c>
      <c r="BI9" s="71">
        <v>1.492</v>
      </c>
      <c r="BJ9" s="22">
        <f t="shared" si="7"/>
        <v>1.3644545750401842</v>
      </c>
      <c r="BK9" s="22">
        <f t="shared" si="40"/>
        <v>0.61830331387098003</v>
      </c>
      <c r="BL9" s="22">
        <f t="shared" si="41"/>
        <v>6.1830331387097992</v>
      </c>
      <c r="BM9" s="22">
        <f t="shared" si="42"/>
        <v>6.8013364525807791</v>
      </c>
      <c r="BN9" s="38">
        <f t="shared" si="43"/>
        <v>0.12339086436121613</v>
      </c>
      <c r="BO9" s="18">
        <f t="shared" si="44"/>
        <v>15.91392941722599</v>
      </c>
      <c r="BP9" s="71">
        <f t="shared" si="45"/>
        <v>0.38852963190957673</v>
      </c>
      <c r="BQ9" s="21">
        <v>0.75370000000000004</v>
      </c>
      <c r="BR9" s="21">
        <v>3.3000000000000002E-2</v>
      </c>
      <c r="BS9" s="21">
        <v>1.4730000000000001</v>
      </c>
      <c r="BT9" s="22">
        <f t="shared" si="8"/>
        <v>1.3470788130255975</v>
      </c>
      <c r="BU9" s="22">
        <f t="shared" si="46"/>
        <v>0.50852145546445693</v>
      </c>
      <c r="BV9" s="22">
        <f t="shared" si="47"/>
        <v>6.1022574655734818</v>
      </c>
      <c r="BW9" s="22">
        <f t="shared" si="48"/>
        <v>6.6107789210379391</v>
      </c>
      <c r="BX9" s="38">
        <f t="shared" si="49"/>
        <v>0.25066427311514494</v>
      </c>
      <c r="BY9" s="18">
        <f t="shared" si="50"/>
        <v>15.108893078664314</v>
      </c>
      <c r="BZ9" s="71">
        <f t="shared" si="51"/>
        <v>0.40388514458353325</v>
      </c>
    </row>
    <row r="10" spans="2:78" ht="19.899999999999999" customHeight="1">
      <c r="B10" s="10" t="s">
        <v>7</v>
      </c>
      <c r="C10" s="11">
        <v>1.343</v>
      </c>
      <c r="D10" s="2"/>
      <c r="E10" s="42">
        <v>34</v>
      </c>
      <c r="F10" s="23">
        <f t="shared" si="9"/>
        <v>0.67460000000000009</v>
      </c>
      <c r="G10" s="23">
        <f t="shared" si="0"/>
        <v>6.9396063317981502</v>
      </c>
      <c r="H10" s="30">
        <f t="shared" si="1"/>
        <v>60333.94366197184</v>
      </c>
      <c r="I10" s="62">
        <v>0.97499999999999998</v>
      </c>
      <c r="J10" s="8">
        <v>2.8000000000000001E-2</v>
      </c>
      <c r="K10" s="8">
        <v>1.5129999999999999</v>
      </c>
      <c r="L10" s="22">
        <f t="shared" si="2"/>
        <v>1.3836593646352537</v>
      </c>
      <c r="M10" s="22">
        <f t="shared" si="10"/>
        <v>0.89782944548225019</v>
      </c>
      <c r="N10" s="22">
        <f t="shared" si="11"/>
        <v>0</v>
      </c>
      <c r="O10" s="22">
        <f t="shared" si="12"/>
        <v>0.89782944548225019</v>
      </c>
      <c r="P10" s="38">
        <f t="shared" si="13"/>
        <v>0</v>
      </c>
      <c r="Q10" s="18">
        <f t="shared" si="14"/>
        <v>21.353538361375289</v>
      </c>
      <c r="R10" s="71">
        <f t="shared" si="15"/>
        <v>0</v>
      </c>
      <c r="S10" s="64">
        <v>0.88980000000000004</v>
      </c>
      <c r="T10" s="3">
        <v>3.5000000000000003E-2</v>
      </c>
      <c r="U10" s="65">
        <v>1.502</v>
      </c>
      <c r="V10" s="22">
        <f t="shared" si="3"/>
        <v>1.3735997129425983</v>
      </c>
      <c r="W10" s="22">
        <f t="shared" si="16"/>
        <v>0.73693880413484381</v>
      </c>
      <c r="X10" s="22">
        <f t="shared" si="17"/>
        <v>1.4738776082696876</v>
      </c>
      <c r="Y10" s="22">
        <f t="shared" si="18"/>
        <v>2.2108164124045313</v>
      </c>
      <c r="Z10" s="38">
        <f t="shared" si="19"/>
        <v>4.6071214884835378E-2</v>
      </c>
      <c r="AA10" s="18">
        <f t="shared" si="20"/>
        <v>20.120100077721613</v>
      </c>
      <c r="AB10" s="71">
        <f t="shared" si="21"/>
        <v>7.3253989919347784E-2</v>
      </c>
      <c r="AC10" s="69">
        <v>0.90180000000000005</v>
      </c>
      <c r="AD10" s="69">
        <v>2.5999999999999999E-2</v>
      </c>
      <c r="AE10" s="69">
        <v>1.5029999999999999</v>
      </c>
      <c r="AF10" s="22">
        <f t="shared" si="4"/>
        <v>1.3745142267328396</v>
      </c>
      <c r="AG10" s="22">
        <f t="shared" si="22"/>
        <v>0.75795806818220379</v>
      </c>
      <c r="AH10" s="22">
        <f t="shared" si="23"/>
        <v>3.0318322727288152</v>
      </c>
      <c r="AI10" s="22">
        <f t="shared" si="24"/>
        <v>3.789790340911019</v>
      </c>
      <c r="AJ10" s="38">
        <f t="shared" si="25"/>
        <v>6.8539835813619471E-2</v>
      </c>
      <c r="AK10" s="18">
        <f t="shared" si="26"/>
        <v>20.293823779644669</v>
      </c>
      <c r="AL10" s="71">
        <f t="shared" si="27"/>
        <v>0.14939679705752823</v>
      </c>
      <c r="AM10" s="70">
        <v>0.85570000000000002</v>
      </c>
      <c r="AN10" s="18">
        <v>0.03</v>
      </c>
      <c r="AO10" s="71">
        <v>1.4990000000000001</v>
      </c>
      <c r="AP10" s="22">
        <f t="shared" si="5"/>
        <v>1.3708561715718743</v>
      </c>
      <c r="AQ10" s="22">
        <f t="shared" si="28"/>
        <v>0.67881758882143928</v>
      </c>
      <c r="AR10" s="22">
        <f t="shared" si="29"/>
        <v>4.072905532928635</v>
      </c>
      <c r="AS10" s="22">
        <f t="shared" si="30"/>
        <v>4.7517231217500742</v>
      </c>
      <c r="AT10" s="38">
        <f t="shared" si="31"/>
        <v>0.11799606652887899</v>
      </c>
      <c r="AU10" s="18">
        <f t="shared" si="32"/>
        <v>19.626435224756939</v>
      </c>
      <c r="AV10" s="71">
        <f t="shared" si="33"/>
        <v>20.752141111142997</v>
      </c>
      <c r="AW10" s="21">
        <v>0.85540000000000005</v>
      </c>
      <c r="AX10" s="21">
        <v>1.4999999999999999E-2</v>
      </c>
      <c r="AY10" s="21">
        <v>1.5229999999999999</v>
      </c>
      <c r="AZ10" s="22">
        <f t="shared" si="6"/>
        <v>1.3928045025376679</v>
      </c>
      <c r="BA10" s="22">
        <f t="shared" si="34"/>
        <v>0.70023700127289001</v>
      </c>
      <c r="BB10" s="22">
        <f t="shared" si="35"/>
        <v>5.6018960101831201</v>
      </c>
      <c r="BC10" s="22">
        <f t="shared" si="36"/>
        <v>6.3021330114560099</v>
      </c>
      <c r="BD10" s="38">
        <f t="shared" si="37"/>
        <v>8.12031379305614E-2</v>
      </c>
      <c r="BE10" s="18">
        <f t="shared" si="38"/>
        <v>19.622092132208863</v>
      </c>
      <c r="BF10" s="71">
        <f t="shared" si="39"/>
        <v>0.28548923185351049</v>
      </c>
      <c r="BG10" s="70">
        <v>0.82589999999999997</v>
      </c>
      <c r="BH10" s="18">
        <v>2.4E-2</v>
      </c>
      <c r="BI10" s="71">
        <v>1.5149999999999999</v>
      </c>
      <c r="BJ10" s="22">
        <f t="shared" si="7"/>
        <v>1.3854883922157366</v>
      </c>
      <c r="BK10" s="22">
        <f t="shared" si="40"/>
        <v>0.64593222998257405</v>
      </c>
      <c r="BL10" s="22">
        <f t="shared" si="41"/>
        <v>6.4593222998257387</v>
      </c>
      <c r="BM10" s="22">
        <f t="shared" si="42"/>
        <v>7.1052545298083132</v>
      </c>
      <c r="BN10" s="38">
        <f t="shared" si="43"/>
        <v>0.16070458464341061</v>
      </c>
      <c r="BO10" s="18">
        <f t="shared" si="44"/>
        <v>19.195021364981354</v>
      </c>
      <c r="BP10" s="71">
        <f t="shared" si="45"/>
        <v>0.33651029488354067</v>
      </c>
      <c r="BQ10" s="21">
        <v>0.78839999999999999</v>
      </c>
      <c r="BR10" s="21">
        <v>2.1000000000000001E-2</v>
      </c>
      <c r="BS10" s="21">
        <v>1.518</v>
      </c>
      <c r="BT10" s="22">
        <f t="shared" si="8"/>
        <v>1.388231933586461</v>
      </c>
      <c r="BU10" s="22">
        <f t="shared" si="46"/>
        <v>0.59094019540620779</v>
      </c>
      <c r="BV10" s="22">
        <f t="shared" si="47"/>
        <v>7.091282344874493</v>
      </c>
      <c r="BW10" s="22">
        <f t="shared" si="48"/>
        <v>7.6822225402807005</v>
      </c>
      <c r="BX10" s="38">
        <f t="shared" si="49"/>
        <v>0.16940875202606923</v>
      </c>
      <c r="BY10" s="18">
        <f t="shared" si="50"/>
        <v>18.652134796471813</v>
      </c>
      <c r="BZ10" s="71">
        <f t="shared" si="51"/>
        <v>0.38018609785169794</v>
      </c>
    </row>
    <row r="11" spans="2:78" ht="19.899999999999999" customHeight="1">
      <c r="B11" s="13" t="s">
        <v>8</v>
      </c>
      <c r="C11" s="11">
        <f>C9*C10</f>
        <v>7.2857749999999992</v>
      </c>
      <c r="D11" s="2"/>
      <c r="E11" s="42">
        <v>36</v>
      </c>
      <c r="F11" s="23">
        <f t="shared" si="9"/>
        <v>0.71460000000000001</v>
      </c>
      <c r="G11" s="23">
        <f t="shared" si="0"/>
        <v>7.3510861024354552</v>
      </c>
      <c r="H11" s="30">
        <f t="shared" si="1"/>
        <v>63911.408450704221</v>
      </c>
      <c r="I11" s="62">
        <v>1.0381</v>
      </c>
      <c r="J11" s="8">
        <v>2.1000000000000001E-2</v>
      </c>
      <c r="K11" s="8">
        <v>1.4950000000000001</v>
      </c>
      <c r="L11" s="22">
        <f t="shared" si="2"/>
        <v>1.3671981164109086</v>
      </c>
      <c r="M11" s="22">
        <f t="shared" si="10"/>
        <v>0.99372799433647674</v>
      </c>
      <c r="N11" s="22">
        <f t="shared" si="11"/>
        <v>0</v>
      </c>
      <c r="O11" s="22">
        <f t="shared" si="12"/>
        <v>0.99372799433647674</v>
      </c>
      <c r="P11" s="38">
        <f t="shared" si="13"/>
        <v>0</v>
      </c>
      <c r="Q11" s="18">
        <f t="shared" si="14"/>
        <v>26.467469813526865</v>
      </c>
      <c r="R11" s="71">
        <f t="shared" si="15"/>
        <v>0</v>
      </c>
      <c r="S11" s="64">
        <v>1.0001</v>
      </c>
      <c r="T11" s="3">
        <v>1.9E-2</v>
      </c>
      <c r="U11" s="65">
        <v>1.498</v>
      </c>
      <c r="V11" s="22">
        <f t="shared" si="3"/>
        <v>1.3699416577816328</v>
      </c>
      <c r="W11" s="22">
        <f t="shared" si="16"/>
        <v>0.92601332994423891</v>
      </c>
      <c r="X11" s="22">
        <f t="shared" si="17"/>
        <v>1.8520266598884778</v>
      </c>
      <c r="Y11" s="22">
        <f t="shared" si="18"/>
        <v>2.7780399898327168</v>
      </c>
      <c r="Z11" s="38">
        <f t="shared" si="19"/>
        <v>2.4877055932805748E-2</v>
      </c>
      <c r="AA11" s="18">
        <f t="shared" si="20"/>
        <v>25.813569642592583</v>
      </c>
      <c r="AB11" s="71">
        <f t="shared" si="21"/>
        <v>7.174624375981771E-2</v>
      </c>
      <c r="AC11" s="69">
        <v>0.95</v>
      </c>
      <c r="AD11" s="69">
        <v>1.7999999999999999E-2</v>
      </c>
      <c r="AE11" s="69">
        <v>1.498</v>
      </c>
      <c r="AF11" s="22">
        <f t="shared" si="4"/>
        <v>1.3699416577816328</v>
      </c>
      <c r="AG11" s="22">
        <f t="shared" si="22"/>
        <v>0.83555990993708906</v>
      </c>
      <c r="AH11" s="22">
        <f t="shared" si="23"/>
        <v>3.3422396397483563</v>
      </c>
      <c r="AI11" s="22">
        <f t="shared" si="24"/>
        <v>4.177799549685445</v>
      </c>
      <c r="AJ11" s="38">
        <f t="shared" si="25"/>
        <v>4.7135474399000371E-2</v>
      </c>
      <c r="AK11" s="18">
        <f t="shared" si="26"/>
        <v>24.951453890913438</v>
      </c>
      <c r="AL11" s="71">
        <f t="shared" si="27"/>
        <v>0.13394969505025511</v>
      </c>
      <c r="AM11" s="70">
        <v>0.90500000000000003</v>
      </c>
      <c r="AN11" s="18">
        <v>2.1000000000000001E-2</v>
      </c>
      <c r="AO11" s="71">
        <v>1.51</v>
      </c>
      <c r="AP11" s="22">
        <f t="shared" si="5"/>
        <v>1.3809158232645298</v>
      </c>
      <c r="AQ11" s="22">
        <f t="shared" si="28"/>
        <v>0.77047368469152011</v>
      </c>
      <c r="AR11" s="22">
        <f t="shared" si="29"/>
        <v>4.6228421081491202</v>
      </c>
      <c r="AS11" s="22">
        <f t="shared" si="30"/>
        <v>5.3933157928406406</v>
      </c>
      <c r="AT11" s="38">
        <f t="shared" si="31"/>
        <v>8.3813928834365392E-2</v>
      </c>
      <c r="AU11" s="18">
        <f t="shared" si="32"/>
        <v>24.177098425333366</v>
      </c>
      <c r="AV11" s="71">
        <f t="shared" si="33"/>
        <v>19.120748184179089</v>
      </c>
      <c r="AW11" s="21">
        <v>0.83860000000000001</v>
      </c>
      <c r="AX11" s="21">
        <v>3.2000000000000001E-2</v>
      </c>
      <c r="AY11" s="21">
        <v>1.476</v>
      </c>
      <c r="AZ11" s="22">
        <f t="shared" si="6"/>
        <v>1.3498223543963217</v>
      </c>
      <c r="BA11" s="22">
        <f t="shared" si="34"/>
        <v>0.632104945523837</v>
      </c>
      <c r="BB11" s="22">
        <f t="shared" si="35"/>
        <v>5.056839564190696</v>
      </c>
      <c r="BC11" s="22">
        <f t="shared" si="36"/>
        <v>5.688944509714533</v>
      </c>
      <c r="BD11" s="38">
        <f t="shared" si="37"/>
        <v>0.16270632636903859</v>
      </c>
      <c r="BE11" s="18">
        <f t="shared" si="38"/>
        <v>23.034493916121878</v>
      </c>
      <c r="BF11" s="71">
        <f t="shared" si="39"/>
        <v>0.21953334779590733</v>
      </c>
      <c r="BG11" s="70">
        <v>0.78210000000000002</v>
      </c>
      <c r="BH11" s="18">
        <v>3.5999999999999997E-2</v>
      </c>
      <c r="BI11" s="71">
        <v>1.486</v>
      </c>
      <c r="BJ11" s="22">
        <f t="shared" si="7"/>
        <v>1.3589674922987358</v>
      </c>
      <c r="BK11" s="22">
        <f t="shared" si="40"/>
        <v>0.55727421366045604</v>
      </c>
      <c r="BL11" s="22">
        <f t="shared" si="41"/>
        <v>5.5727421366045586</v>
      </c>
      <c r="BM11" s="22">
        <f t="shared" si="42"/>
        <v>6.1300163502650147</v>
      </c>
      <c r="BN11" s="38">
        <f t="shared" si="43"/>
        <v>0.23191662320115072</v>
      </c>
      <c r="BO11" s="18">
        <f t="shared" si="44"/>
        <v>22.062247609338012</v>
      </c>
      <c r="BP11" s="71">
        <f t="shared" si="45"/>
        <v>0.25259176831311847</v>
      </c>
      <c r="BQ11" s="21">
        <v>0.748</v>
      </c>
      <c r="BR11" s="21">
        <v>3.7999999999999999E-2</v>
      </c>
      <c r="BS11" s="21">
        <v>1.4970000000000001</v>
      </c>
      <c r="BT11" s="22">
        <f t="shared" si="8"/>
        <v>1.3690271439913915</v>
      </c>
      <c r="BU11" s="22">
        <f t="shared" si="46"/>
        <v>0.51731319203735948</v>
      </c>
      <c r="BV11" s="22">
        <f t="shared" si="47"/>
        <v>6.2077583044483129</v>
      </c>
      <c r="BW11" s="22">
        <f t="shared" si="48"/>
        <v>6.7250714964856719</v>
      </c>
      <c r="BX11" s="38">
        <f t="shared" si="49"/>
        <v>0.29812623991180631</v>
      </c>
      <c r="BY11" s="18">
        <f t="shared" si="50"/>
        <v>21.475458245420668</v>
      </c>
      <c r="BZ11" s="71">
        <f t="shared" si="51"/>
        <v>0.28906290303593535</v>
      </c>
    </row>
    <row r="12" spans="2:78" ht="19.899999999999999" customHeight="1">
      <c r="B12" s="13" t="s">
        <v>17</v>
      </c>
      <c r="C12" s="11">
        <f>1*C9</f>
        <v>5.4249999999999998</v>
      </c>
      <c r="D12" s="2"/>
      <c r="E12" s="42">
        <v>38</v>
      </c>
      <c r="F12" s="23">
        <f t="shared" si="9"/>
        <v>0.75460000000000005</v>
      </c>
      <c r="G12" s="23">
        <f t="shared" si="0"/>
        <v>7.7625658730727602</v>
      </c>
      <c r="H12" s="30">
        <f t="shared" si="1"/>
        <v>67488.873239436623</v>
      </c>
      <c r="I12" s="62">
        <v>1.0598000000000001</v>
      </c>
      <c r="J12" s="8">
        <v>2.3E-2</v>
      </c>
      <c r="K12" s="8">
        <v>1.4410000000000001</v>
      </c>
      <c r="L12" s="22">
        <f t="shared" si="2"/>
        <v>1.3178143717378725</v>
      </c>
      <c r="M12" s="22">
        <f t="shared" si="10"/>
        <v>0.96223810047051206</v>
      </c>
      <c r="N12" s="22">
        <f t="shared" si="11"/>
        <v>0</v>
      </c>
      <c r="O12" s="22">
        <f t="shared" si="12"/>
        <v>0.96223810047051206</v>
      </c>
      <c r="P12" s="38">
        <f t="shared" si="13"/>
        <v>0</v>
      </c>
      <c r="Q12" s="18">
        <f t="shared" si="14"/>
        <v>31.605170479754122</v>
      </c>
      <c r="R12" s="71">
        <f t="shared" si="15"/>
        <v>0</v>
      </c>
      <c r="S12" s="64">
        <v>1.0265</v>
      </c>
      <c r="T12" s="3">
        <v>0.02</v>
      </c>
      <c r="U12" s="65">
        <v>1.4410000000000001</v>
      </c>
      <c r="V12" s="22">
        <f t="shared" si="3"/>
        <v>1.3178143717378725</v>
      </c>
      <c r="W12" s="22">
        <f t="shared" si="16"/>
        <v>0.90271908889857055</v>
      </c>
      <c r="X12" s="22">
        <f t="shared" si="17"/>
        <v>1.8054381777971411</v>
      </c>
      <c r="Y12" s="22">
        <f t="shared" si="18"/>
        <v>2.7081572666957117</v>
      </c>
      <c r="Z12" s="38">
        <f t="shared" si="19"/>
        <v>2.423146725810716E-2</v>
      </c>
      <c r="AA12" s="18">
        <f t="shared" si="20"/>
        <v>30.930435143829122</v>
      </c>
      <c r="AB12" s="71">
        <f t="shared" si="21"/>
        <v>5.8370927191993965E-2</v>
      </c>
      <c r="AC12" s="69">
        <v>0.93679999999999997</v>
      </c>
      <c r="AD12" s="69">
        <v>0.03</v>
      </c>
      <c r="AE12" s="69">
        <v>1.4510000000000001</v>
      </c>
      <c r="AF12" s="22">
        <f t="shared" si="4"/>
        <v>1.3269595096402866</v>
      </c>
      <c r="AG12" s="22">
        <f t="shared" si="22"/>
        <v>0.76231654586494901</v>
      </c>
      <c r="AH12" s="22">
        <f t="shared" si="23"/>
        <v>3.0492661834597961</v>
      </c>
      <c r="AI12" s="22">
        <f t="shared" si="24"/>
        <v>3.8115827293247451</v>
      </c>
      <c r="AJ12" s="38">
        <f t="shared" si="25"/>
        <v>7.3706846433970838E-2</v>
      </c>
      <c r="AK12" s="18">
        <f t="shared" si="26"/>
        <v>29.112904824535661</v>
      </c>
      <c r="AL12" s="71">
        <f t="shared" si="27"/>
        <v>0.10473933129784931</v>
      </c>
      <c r="AM12" s="70">
        <v>0.89200000000000002</v>
      </c>
      <c r="AN12" s="18">
        <v>3.1E-2</v>
      </c>
      <c r="AO12" s="71">
        <v>1.464</v>
      </c>
      <c r="AP12" s="22">
        <f t="shared" si="5"/>
        <v>1.3388481889134247</v>
      </c>
      <c r="AQ12" s="22">
        <f t="shared" si="28"/>
        <v>0.70358831678423661</v>
      </c>
      <c r="AR12" s="22">
        <f t="shared" si="29"/>
        <v>4.221529900705419</v>
      </c>
      <c r="AS12" s="22">
        <f t="shared" si="30"/>
        <v>4.9251182174896559</v>
      </c>
      <c r="AT12" s="38">
        <f t="shared" si="31"/>
        <v>0.11630191263257836</v>
      </c>
      <c r="AU12" s="18">
        <f t="shared" si="32"/>
        <v>28.205152781008934</v>
      </c>
      <c r="AV12" s="71">
        <f t="shared" si="33"/>
        <v>14.967229333882054</v>
      </c>
      <c r="AW12" s="21">
        <v>0.66310000000000002</v>
      </c>
      <c r="AX12" s="21">
        <v>4.2000000000000003E-2</v>
      </c>
      <c r="AY12" s="21">
        <v>1.41</v>
      </c>
      <c r="AZ12" s="22">
        <f t="shared" si="6"/>
        <v>1.2894644442403886</v>
      </c>
      <c r="BA12" s="22">
        <f t="shared" si="34"/>
        <v>0.36066420201153082</v>
      </c>
      <c r="BB12" s="22">
        <f t="shared" si="35"/>
        <v>2.8853136160922466</v>
      </c>
      <c r="BC12" s="22">
        <f t="shared" si="36"/>
        <v>3.2459778181037775</v>
      </c>
      <c r="BD12" s="38">
        <f t="shared" si="37"/>
        <v>0.19488089342935466</v>
      </c>
      <c r="BE12" s="18">
        <f t="shared" si="38"/>
        <v>23.567107183614574</v>
      </c>
      <c r="BF12" s="71">
        <f t="shared" si="39"/>
        <v>0.12242968955045569</v>
      </c>
      <c r="BG12" s="70">
        <v>0</v>
      </c>
      <c r="BH12" s="18">
        <v>0</v>
      </c>
      <c r="BI12" s="71">
        <v>0</v>
      </c>
      <c r="BJ12" s="22">
        <f t="shared" si="7"/>
        <v>0</v>
      </c>
      <c r="BK12" s="22">
        <f t="shared" si="40"/>
        <v>0</v>
      </c>
      <c r="BL12" s="22">
        <f t="shared" si="41"/>
        <v>0</v>
      </c>
      <c r="BM12" s="22">
        <f t="shared" si="42"/>
        <v>0</v>
      </c>
      <c r="BN12" s="38">
        <f t="shared" si="43"/>
        <v>0</v>
      </c>
      <c r="BO12" s="18">
        <f t="shared" si="44"/>
        <v>10.131161200075049</v>
      </c>
      <c r="BP12" s="71">
        <f t="shared" si="45"/>
        <v>0</v>
      </c>
      <c r="BQ12" s="21">
        <v>0.44700000000000001</v>
      </c>
      <c r="BR12" s="21">
        <v>6.7000000000000004E-2</v>
      </c>
      <c r="BS12" s="21">
        <v>1.494</v>
      </c>
      <c r="BT12" s="22">
        <f t="shared" si="8"/>
        <v>1.3662836026206671</v>
      </c>
      <c r="BU12" s="22">
        <f t="shared" si="46"/>
        <v>0.18400219267025028</v>
      </c>
      <c r="BV12" s="22">
        <f t="shared" si="47"/>
        <v>2.2080263120430028</v>
      </c>
      <c r="BW12" s="22">
        <f t="shared" si="48"/>
        <v>2.3920285047132532</v>
      </c>
      <c r="BX12" s="38">
        <f t="shared" si="49"/>
        <v>0.52353895642850612</v>
      </c>
      <c r="BY12" s="18">
        <f t="shared" si="50"/>
        <v>19.188419312942141</v>
      </c>
      <c r="BZ12" s="71">
        <f t="shared" si="51"/>
        <v>0.11507077659876551</v>
      </c>
    </row>
    <row r="13" spans="2:78" ht="19.899999999999999" customHeight="1">
      <c r="B13" s="35" t="s">
        <v>22</v>
      </c>
      <c r="C13" s="36">
        <v>0.02</v>
      </c>
      <c r="D13" s="2"/>
      <c r="E13" s="42">
        <v>40</v>
      </c>
      <c r="F13" s="23">
        <f t="shared" si="9"/>
        <v>0.79460000000000008</v>
      </c>
      <c r="G13" s="23">
        <f t="shared" si="0"/>
        <v>8.1740456437100661</v>
      </c>
      <c r="H13" s="30">
        <f t="shared" si="1"/>
        <v>71066.338028169019</v>
      </c>
      <c r="I13" s="62">
        <v>1.0881000000000001</v>
      </c>
      <c r="J13" s="8">
        <v>4.2999999999999997E-2</v>
      </c>
      <c r="K13" s="8">
        <v>1.383</v>
      </c>
      <c r="L13" s="22">
        <f t="shared" si="2"/>
        <v>1.2647725719038705</v>
      </c>
      <c r="M13" s="22">
        <f t="shared" si="10"/>
        <v>0.9343051396507589</v>
      </c>
      <c r="N13" s="22">
        <f t="shared" si="11"/>
        <v>0</v>
      </c>
      <c r="O13" s="22">
        <f t="shared" si="12"/>
        <v>0.9343051396507589</v>
      </c>
      <c r="P13" s="38">
        <f t="shared" si="13"/>
        <v>0</v>
      </c>
      <c r="Q13" s="18">
        <f t="shared" si="14"/>
        <v>37.571829822668398</v>
      </c>
      <c r="R13" s="71">
        <f t="shared" si="15"/>
        <v>0</v>
      </c>
      <c r="S13" s="64">
        <v>0.99770000000000003</v>
      </c>
      <c r="T13" s="3">
        <v>3.1E-2</v>
      </c>
      <c r="U13" s="65">
        <v>1.3540000000000001</v>
      </c>
      <c r="V13" s="22">
        <f t="shared" si="3"/>
        <v>1.2382516719868697</v>
      </c>
      <c r="W13" s="22">
        <f t="shared" si="16"/>
        <v>0.75291167270480819</v>
      </c>
      <c r="X13" s="22">
        <f t="shared" si="17"/>
        <v>1.5058233454096164</v>
      </c>
      <c r="Y13" s="22">
        <f t="shared" si="18"/>
        <v>2.2587350181144243</v>
      </c>
      <c r="Z13" s="38">
        <f t="shared" si="19"/>
        <v>3.316047764127588E-2</v>
      </c>
      <c r="AA13" s="18">
        <f t="shared" si="20"/>
        <v>35.433114744292212</v>
      </c>
      <c r="AB13" s="71">
        <f t="shared" si="21"/>
        <v>4.2497628455093236E-2</v>
      </c>
      <c r="AC13" s="69">
        <v>0.87029999999999996</v>
      </c>
      <c r="AD13" s="69">
        <v>3.7999999999999999E-2</v>
      </c>
      <c r="AE13" s="69">
        <v>1.3720000000000001</v>
      </c>
      <c r="AF13" s="22">
        <f t="shared" si="4"/>
        <v>1.2547129202112151</v>
      </c>
      <c r="AG13" s="22">
        <f t="shared" si="22"/>
        <v>0.58823782462549745</v>
      </c>
      <c r="AH13" s="22">
        <f t="shared" si="23"/>
        <v>2.3529512985019898</v>
      </c>
      <c r="AI13" s="22">
        <f t="shared" si="24"/>
        <v>2.9411891231274874</v>
      </c>
      <c r="AJ13" s="38">
        <f t="shared" si="25"/>
        <v>8.3472528667540027E-2</v>
      </c>
      <c r="AK13" s="18">
        <f t="shared" si="26"/>
        <v>32.419040618350557</v>
      </c>
      <c r="AL13" s="71">
        <f t="shared" si="27"/>
        <v>7.2579300732610791E-2</v>
      </c>
      <c r="AM13" s="70">
        <v>0.77990000000000004</v>
      </c>
      <c r="AN13" s="18">
        <v>4.5999999999999999E-2</v>
      </c>
      <c r="AO13" s="71">
        <v>1.3919999999999999</v>
      </c>
      <c r="AP13" s="22">
        <f t="shared" si="5"/>
        <v>1.2730031960160431</v>
      </c>
      <c r="AQ13" s="22">
        <f t="shared" si="28"/>
        <v>0.48625386722991765</v>
      </c>
      <c r="AR13" s="22">
        <f t="shared" si="29"/>
        <v>2.9175232033795058</v>
      </c>
      <c r="AS13" s="22">
        <f t="shared" si="30"/>
        <v>3.4037770706094235</v>
      </c>
      <c r="AT13" s="38">
        <f t="shared" si="31"/>
        <v>0.15601965451895264</v>
      </c>
      <c r="AU13" s="18">
        <f t="shared" si="32"/>
        <v>30.280325539974367</v>
      </c>
      <c r="AV13" s="71">
        <f t="shared" si="33"/>
        <v>9.6350456983296215</v>
      </c>
      <c r="AW13" s="21">
        <v>0</v>
      </c>
      <c r="AX13" s="21">
        <v>0</v>
      </c>
      <c r="AY13" s="21">
        <v>0</v>
      </c>
      <c r="AZ13" s="22">
        <f t="shared" si="6"/>
        <v>0</v>
      </c>
      <c r="BA13" s="22">
        <f t="shared" si="34"/>
        <v>0</v>
      </c>
      <c r="BB13" s="22">
        <f t="shared" si="35"/>
        <v>0</v>
      </c>
      <c r="BC13" s="22">
        <f t="shared" si="36"/>
        <v>0</v>
      </c>
      <c r="BD13" s="38">
        <f t="shared" si="37"/>
        <v>0</v>
      </c>
      <c r="BE13" s="18">
        <f t="shared" si="38"/>
        <v>11.829176318452365</v>
      </c>
      <c r="BF13" s="71">
        <f t="shared" si="39"/>
        <v>0</v>
      </c>
      <c r="BG13" s="70">
        <v>0</v>
      </c>
      <c r="BH13" s="18">
        <v>0</v>
      </c>
      <c r="BI13" s="71">
        <v>0</v>
      </c>
      <c r="BJ13" s="22">
        <f t="shared" si="7"/>
        <v>0</v>
      </c>
      <c r="BK13" s="22">
        <f t="shared" si="40"/>
        <v>0</v>
      </c>
      <c r="BL13" s="22">
        <f t="shared" si="41"/>
        <v>0</v>
      </c>
      <c r="BM13" s="22">
        <f t="shared" si="42"/>
        <v>0</v>
      </c>
      <c r="BN13" s="38">
        <f t="shared" si="43"/>
        <v>0</v>
      </c>
      <c r="BO13" s="18">
        <f t="shared" si="44"/>
        <v>11.829176318452365</v>
      </c>
      <c r="BP13" s="71">
        <f t="shared" si="45"/>
        <v>0</v>
      </c>
      <c r="BQ13" s="21">
        <v>0</v>
      </c>
      <c r="BR13" s="21">
        <v>0</v>
      </c>
      <c r="BS13" s="21">
        <v>0</v>
      </c>
      <c r="BT13" s="22">
        <f t="shared" si="8"/>
        <v>0</v>
      </c>
      <c r="BU13" s="22">
        <f t="shared" si="46"/>
        <v>0</v>
      </c>
      <c r="BV13" s="22">
        <f t="shared" si="47"/>
        <v>0</v>
      </c>
      <c r="BW13" s="22">
        <f t="shared" si="48"/>
        <v>0</v>
      </c>
      <c r="BX13" s="38">
        <f t="shared" si="49"/>
        <v>0</v>
      </c>
      <c r="BY13" s="18">
        <f t="shared" si="50"/>
        <v>11.829176318452365</v>
      </c>
      <c r="BZ13" s="71">
        <f t="shared" si="51"/>
        <v>0</v>
      </c>
    </row>
    <row r="14" spans="2:78" ht="19.899999999999999" customHeight="1" thickBot="1">
      <c r="B14" s="14" t="s">
        <v>16</v>
      </c>
      <c r="C14" s="15">
        <f>1/(2*PI())*SQRT($C$2/(C11+C12))</f>
        <v>1.0934772232751386</v>
      </c>
      <c r="D14" s="2"/>
      <c r="E14" s="42">
        <v>42</v>
      </c>
      <c r="F14" s="23">
        <f t="shared" si="9"/>
        <v>0.83460000000000001</v>
      </c>
      <c r="G14" s="23">
        <f t="shared" si="0"/>
        <v>8.5855254143473694</v>
      </c>
      <c r="H14" s="30">
        <f t="shared" si="1"/>
        <v>74643.8028169014</v>
      </c>
      <c r="I14" s="62">
        <v>1.0974999999999999</v>
      </c>
      <c r="J14" s="8">
        <v>5.6000000000000001E-2</v>
      </c>
      <c r="K14" s="8">
        <v>1.254</v>
      </c>
      <c r="L14" s="22">
        <f t="shared" si="2"/>
        <v>1.1468002929627286</v>
      </c>
      <c r="M14" s="22">
        <f t="shared" si="10"/>
        <v>0.78146744028910575</v>
      </c>
      <c r="N14" s="22">
        <f t="shared" si="11"/>
        <v>0</v>
      </c>
      <c r="O14" s="22">
        <f t="shared" si="12"/>
        <v>0.78146744028910575</v>
      </c>
      <c r="P14" s="38">
        <f t="shared" si="13"/>
        <v>0</v>
      </c>
      <c r="Q14" s="18">
        <f t="shared" si="14"/>
        <v>43.794021438246332</v>
      </c>
      <c r="R14" s="71">
        <f t="shared" si="15"/>
        <v>0</v>
      </c>
      <c r="S14" s="64">
        <v>0.23100000000000001</v>
      </c>
      <c r="T14" s="3">
        <v>0.13700000000000001</v>
      </c>
      <c r="U14" s="65">
        <v>0.73199999999999998</v>
      </c>
      <c r="V14" s="22">
        <f t="shared" si="3"/>
        <v>0.66942409445671236</v>
      </c>
      <c r="W14" s="22">
        <f t="shared" si="16"/>
        <v>1.1796492040586122E-2</v>
      </c>
      <c r="X14" s="22">
        <f t="shared" si="17"/>
        <v>2.3592984081172243E-2</v>
      </c>
      <c r="Y14" s="22">
        <f t="shared" si="18"/>
        <v>3.5389476121758363E-2</v>
      </c>
      <c r="Z14" s="38">
        <f t="shared" si="19"/>
        <v>4.2831618361997947E-2</v>
      </c>
      <c r="AA14" s="18">
        <f t="shared" si="20"/>
        <v>20.039705584574694</v>
      </c>
      <c r="AB14" s="71">
        <f t="shared" si="21"/>
        <v>1.1773119111756134E-3</v>
      </c>
      <c r="AC14" s="69">
        <v>0.19600000000000001</v>
      </c>
      <c r="AD14" s="69">
        <v>9.6000000000000002E-2</v>
      </c>
      <c r="AE14" s="69">
        <v>1.091</v>
      </c>
      <c r="AF14" s="22">
        <f t="shared" si="4"/>
        <v>0.99773454515337867</v>
      </c>
      <c r="AG14" s="22">
        <f t="shared" si="22"/>
        <v>1.8865503519650929E-2</v>
      </c>
      <c r="AH14" s="22">
        <f t="shared" si="23"/>
        <v>7.5462014078603715E-2</v>
      </c>
      <c r="AI14" s="22">
        <f t="shared" si="24"/>
        <v>9.432751759825464E-2</v>
      </c>
      <c r="AJ14" s="38">
        <f t="shared" si="25"/>
        <v>0.13334369481959699</v>
      </c>
      <c r="AK14" s="18">
        <f t="shared" si="26"/>
        <v>19.080212157132678</v>
      </c>
      <c r="AL14" s="71">
        <f t="shared" si="27"/>
        <v>3.9549882075286076E-3</v>
      </c>
      <c r="AM14" s="70">
        <v>0</v>
      </c>
      <c r="AN14" s="18">
        <v>0</v>
      </c>
      <c r="AO14" s="71">
        <v>0</v>
      </c>
      <c r="AP14" s="22">
        <f t="shared" si="5"/>
        <v>0</v>
      </c>
      <c r="AQ14" s="22">
        <f t="shared" si="28"/>
        <v>0</v>
      </c>
      <c r="AR14" s="22">
        <f t="shared" si="29"/>
        <v>0</v>
      </c>
      <c r="AS14" s="22">
        <f t="shared" si="30"/>
        <v>0</v>
      </c>
      <c r="AT14" s="38">
        <f t="shared" si="31"/>
        <v>0</v>
      </c>
      <c r="AU14" s="18">
        <f t="shared" si="32"/>
        <v>13.707048963457382</v>
      </c>
      <c r="AV14" s="71">
        <f t="shared" si="33"/>
        <v>0</v>
      </c>
      <c r="AW14" s="21">
        <v>0</v>
      </c>
      <c r="AX14" s="21">
        <v>0</v>
      </c>
      <c r="AY14" s="21">
        <v>0</v>
      </c>
      <c r="AZ14" s="22">
        <f t="shared" si="6"/>
        <v>0</v>
      </c>
      <c r="BA14" s="22">
        <f t="shared" si="34"/>
        <v>0</v>
      </c>
      <c r="BB14" s="22">
        <f t="shared" si="35"/>
        <v>0</v>
      </c>
      <c r="BC14" s="22">
        <f t="shared" si="36"/>
        <v>0</v>
      </c>
      <c r="BD14" s="38">
        <f t="shared" si="37"/>
        <v>0</v>
      </c>
      <c r="BE14" s="18">
        <f t="shared" si="38"/>
        <v>13.707048963457382</v>
      </c>
      <c r="BF14" s="71">
        <f t="shared" si="39"/>
        <v>0</v>
      </c>
      <c r="BG14" s="70">
        <v>0</v>
      </c>
      <c r="BH14" s="18">
        <v>0</v>
      </c>
      <c r="BI14" s="71">
        <v>0</v>
      </c>
      <c r="BJ14" s="22">
        <f t="shared" si="7"/>
        <v>0</v>
      </c>
      <c r="BK14" s="22">
        <f t="shared" si="40"/>
        <v>0</v>
      </c>
      <c r="BL14" s="22">
        <f t="shared" si="41"/>
        <v>0</v>
      </c>
      <c r="BM14" s="22">
        <f t="shared" si="42"/>
        <v>0</v>
      </c>
      <c r="BN14" s="38">
        <f t="shared" si="43"/>
        <v>0</v>
      </c>
      <c r="BO14" s="18">
        <f t="shared" si="44"/>
        <v>13.707048963457382</v>
      </c>
      <c r="BP14" s="71">
        <f t="shared" si="45"/>
        <v>0</v>
      </c>
      <c r="BQ14" s="21">
        <v>0</v>
      </c>
      <c r="BR14" s="21">
        <v>0</v>
      </c>
      <c r="BS14" s="21">
        <v>0</v>
      </c>
      <c r="BT14" s="22">
        <f t="shared" si="8"/>
        <v>0</v>
      </c>
      <c r="BU14" s="22">
        <f t="shared" si="46"/>
        <v>0</v>
      </c>
      <c r="BV14" s="22">
        <f t="shared" si="47"/>
        <v>0</v>
      </c>
      <c r="BW14" s="22">
        <f t="shared" si="48"/>
        <v>0</v>
      </c>
      <c r="BX14" s="38">
        <f t="shared" si="49"/>
        <v>0</v>
      </c>
      <c r="BY14" s="18">
        <f t="shared" si="50"/>
        <v>13.707048963457382</v>
      </c>
      <c r="BZ14" s="71">
        <f t="shared" si="51"/>
        <v>0</v>
      </c>
    </row>
    <row r="15" spans="2:78" ht="19.899999999999999" customHeight="1">
      <c r="B15" s="2"/>
      <c r="C15" s="2"/>
      <c r="D15" s="2"/>
      <c r="E15" s="42">
        <v>44</v>
      </c>
      <c r="F15" s="23">
        <f t="shared" si="9"/>
        <v>0.87460000000000004</v>
      </c>
      <c r="G15" s="23">
        <f t="shared" si="0"/>
        <v>8.9970051849846762</v>
      </c>
      <c r="H15" s="30">
        <f t="shared" si="1"/>
        <v>78221.267605633795</v>
      </c>
      <c r="I15" s="62">
        <v>1.2886</v>
      </c>
      <c r="J15" s="8">
        <v>3.1E-2</v>
      </c>
      <c r="K15" s="8">
        <v>1.19</v>
      </c>
      <c r="L15" s="22">
        <f t="shared" si="2"/>
        <v>1.0882714103872784</v>
      </c>
      <c r="M15" s="22">
        <f t="shared" si="10"/>
        <v>0.97014563483388028</v>
      </c>
      <c r="N15" s="22">
        <f t="shared" si="11"/>
        <v>0</v>
      </c>
      <c r="O15" s="22">
        <f t="shared" si="12"/>
        <v>0.97014563483388028</v>
      </c>
      <c r="P15" s="38">
        <f t="shared" si="13"/>
        <v>0</v>
      </c>
      <c r="Q15" s="18">
        <f t="shared" si="14"/>
        <v>56.42615585782346</v>
      </c>
      <c r="R15" s="71">
        <f t="shared" si="15"/>
        <v>0</v>
      </c>
      <c r="S15" s="64">
        <v>1.1696</v>
      </c>
      <c r="T15" s="3">
        <v>2.4E-2</v>
      </c>
      <c r="U15" s="65">
        <v>1.1779999999999999</v>
      </c>
      <c r="V15" s="22">
        <f t="shared" si="3"/>
        <v>1.0772972449043814</v>
      </c>
      <c r="W15" s="22">
        <f t="shared" si="16"/>
        <v>0.78319887909220953</v>
      </c>
      <c r="X15" s="22">
        <f t="shared" si="17"/>
        <v>1.5663977581844191</v>
      </c>
      <c r="Y15" s="22">
        <f t="shared" si="18"/>
        <v>2.3495966372766288</v>
      </c>
      <c r="Z15" s="38">
        <f t="shared" si="19"/>
        <v>1.9432271854507219E-2</v>
      </c>
      <c r="AA15" s="18">
        <f t="shared" si="20"/>
        <v>52.671983573868978</v>
      </c>
      <c r="AB15" s="71">
        <f t="shared" si="21"/>
        <v>2.9738727344255977E-2</v>
      </c>
      <c r="AC15" s="69">
        <v>0.99990000000000001</v>
      </c>
      <c r="AD15" s="69">
        <v>2.5000000000000001E-2</v>
      </c>
      <c r="AE15" s="69">
        <v>1.163</v>
      </c>
      <c r="AF15" s="22">
        <f t="shared" si="4"/>
        <v>1.0635795380507602</v>
      </c>
      <c r="AG15" s="22">
        <f t="shared" si="22"/>
        <v>0.55792949793521207</v>
      </c>
      <c r="AH15" s="22">
        <f t="shared" si="23"/>
        <v>2.2317179917408483</v>
      </c>
      <c r="AI15" s="22">
        <f t="shared" si="24"/>
        <v>2.7896474896760601</v>
      </c>
      <c r="AJ15" s="38">
        <f t="shared" si="25"/>
        <v>3.9459464639732732E-2</v>
      </c>
      <c r="AK15" s="18">
        <f t="shared" si="26"/>
        <v>47.318344610952366</v>
      </c>
      <c r="AL15" s="71">
        <f t="shared" si="27"/>
        <v>4.7163906727715324E-2</v>
      </c>
      <c r="AM15" s="70">
        <v>0.80810000000000004</v>
      </c>
      <c r="AN15" s="18">
        <v>3.6999999999999998E-2</v>
      </c>
      <c r="AO15" s="71">
        <v>1.143</v>
      </c>
      <c r="AP15" s="22">
        <f t="shared" si="5"/>
        <v>1.045289262245932</v>
      </c>
      <c r="AQ15" s="22">
        <f t="shared" si="28"/>
        <v>0.35198927545616837</v>
      </c>
      <c r="AR15" s="22">
        <f t="shared" si="29"/>
        <v>2.1119356527370101</v>
      </c>
      <c r="AS15" s="22">
        <f t="shared" si="30"/>
        <v>2.4639249281931783</v>
      </c>
      <c r="AT15" s="38">
        <f t="shared" si="31"/>
        <v>8.4613019686561985E-2</v>
      </c>
      <c r="AU15" s="18">
        <f t="shared" si="32"/>
        <v>41.267502223872789</v>
      </c>
      <c r="AV15" s="71">
        <f t="shared" si="33"/>
        <v>5.1176725969018761</v>
      </c>
      <c r="AW15" s="21">
        <v>0</v>
      </c>
      <c r="AX15" s="21">
        <v>0</v>
      </c>
      <c r="AY15" s="21">
        <v>0</v>
      </c>
      <c r="AZ15" s="22">
        <f t="shared" si="6"/>
        <v>0</v>
      </c>
      <c r="BA15" s="22">
        <f t="shared" si="34"/>
        <v>0</v>
      </c>
      <c r="BB15" s="22">
        <f t="shared" si="35"/>
        <v>0</v>
      </c>
      <c r="BC15" s="22">
        <f t="shared" si="36"/>
        <v>0</v>
      </c>
      <c r="BD15" s="38">
        <f t="shared" si="37"/>
        <v>0</v>
      </c>
      <c r="BE15" s="18">
        <f t="shared" si="38"/>
        <v>15.773833125859181</v>
      </c>
      <c r="BF15" s="71">
        <f t="shared" si="39"/>
        <v>0</v>
      </c>
      <c r="BG15" s="70">
        <v>0</v>
      </c>
      <c r="BH15" s="72">
        <v>0</v>
      </c>
      <c r="BI15" s="71">
        <v>0</v>
      </c>
      <c r="BJ15" s="22">
        <f t="shared" si="7"/>
        <v>0</v>
      </c>
      <c r="BK15" s="22">
        <f t="shared" si="40"/>
        <v>0</v>
      </c>
      <c r="BL15" s="22">
        <f t="shared" si="41"/>
        <v>0</v>
      </c>
      <c r="BM15" s="22">
        <f t="shared" si="42"/>
        <v>0</v>
      </c>
      <c r="BN15" s="38">
        <f t="shared" si="43"/>
        <v>0</v>
      </c>
      <c r="BO15" s="18">
        <f t="shared" si="44"/>
        <v>15.773833125859181</v>
      </c>
      <c r="BP15" s="71">
        <f t="shared" si="45"/>
        <v>0</v>
      </c>
      <c r="BQ15" s="21">
        <v>0</v>
      </c>
      <c r="BR15" s="21">
        <v>0</v>
      </c>
      <c r="BS15" s="21">
        <v>0</v>
      </c>
      <c r="BT15" s="22">
        <f t="shared" si="8"/>
        <v>0</v>
      </c>
      <c r="BU15" s="22">
        <f t="shared" si="46"/>
        <v>0</v>
      </c>
      <c r="BV15" s="22">
        <f t="shared" si="47"/>
        <v>0</v>
      </c>
      <c r="BW15" s="22">
        <f t="shared" si="48"/>
        <v>0</v>
      </c>
      <c r="BX15" s="38">
        <f t="shared" si="49"/>
        <v>0</v>
      </c>
      <c r="BY15" s="18">
        <f t="shared" si="50"/>
        <v>15.773833125859181</v>
      </c>
      <c r="BZ15" s="71">
        <f t="shared" si="51"/>
        <v>0</v>
      </c>
    </row>
    <row r="16" spans="2:78" ht="19.899999999999999" customHeight="1">
      <c r="B16" s="2"/>
      <c r="C16" s="2"/>
      <c r="D16" s="2"/>
      <c r="E16" s="42">
        <v>46</v>
      </c>
      <c r="F16" s="23">
        <f t="shared" si="9"/>
        <v>0.91460000000000008</v>
      </c>
      <c r="G16" s="23">
        <f t="shared" si="0"/>
        <v>9.4084849556219812</v>
      </c>
      <c r="H16" s="30">
        <f t="shared" si="1"/>
        <v>81798.732394366205</v>
      </c>
      <c r="I16" s="62">
        <v>1.4469000000000001</v>
      </c>
      <c r="J16" s="8">
        <v>2.5000000000000001E-2</v>
      </c>
      <c r="K16" s="8">
        <v>1.1919999999999999</v>
      </c>
      <c r="L16" s="22">
        <f t="shared" si="2"/>
        <v>1.0901004379677612</v>
      </c>
      <c r="M16" s="22">
        <f t="shared" si="10"/>
        <v>1.227259213503461</v>
      </c>
      <c r="N16" s="22">
        <f t="shared" si="11"/>
        <v>0</v>
      </c>
      <c r="O16" s="22">
        <f t="shared" si="12"/>
        <v>1.227259213503461</v>
      </c>
      <c r="P16" s="38">
        <f t="shared" si="13"/>
        <v>0</v>
      </c>
      <c r="Q16" s="18">
        <f t="shared" si="14"/>
        <v>70.238633692726808</v>
      </c>
      <c r="R16" s="71">
        <f t="shared" si="15"/>
        <v>0</v>
      </c>
      <c r="S16" s="64">
        <v>1.3485</v>
      </c>
      <c r="T16" s="3">
        <v>2.5000000000000001E-2</v>
      </c>
      <c r="U16" s="65">
        <v>1.173</v>
      </c>
      <c r="V16" s="22">
        <f t="shared" si="3"/>
        <v>1.0727246759531743</v>
      </c>
      <c r="W16" s="22">
        <f t="shared" si="16"/>
        <v>1.0322970420584641</v>
      </c>
      <c r="X16" s="22">
        <f t="shared" si="17"/>
        <v>2.0645940841169281</v>
      </c>
      <c r="Y16" s="22">
        <f t="shared" si="18"/>
        <v>3.0968911261753922</v>
      </c>
      <c r="Z16" s="38">
        <f t="shared" si="19"/>
        <v>2.007048132933803E-2</v>
      </c>
      <c r="AA16" s="18">
        <f t="shared" si="20"/>
        <v>66.688640598390009</v>
      </c>
      <c r="AB16" s="71">
        <f t="shared" si="21"/>
        <v>3.0958706994047968E-2</v>
      </c>
      <c r="AC16" s="69">
        <v>1.2363</v>
      </c>
      <c r="AD16" s="69">
        <v>2.1999999999999999E-2</v>
      </c>
      <c r="AE16" s="69">
        <v>1.159</v>
      </c>
      <c r="AF16" s="22">
        <f t="shared" si="4"/>
        <v>1.0599214828897947</v>
      </c>
      <c r="AG16" s="22">
        <f t="shared" si="22"/>
        <v>0.84707403075106313</v>
      </c>
      <c r="AH16" s="22">
        <f t="shared" si="23"/>
        <v>3.3882961230042525</v>
      </c>
      <c r="AI16" s="22">
        <f t="shared" si="24"/>
        <v>4.2353701537553157</v>
      </c>
      <c r="AJ16" s="38">
        <f t="shared" si="25"/>
        <v>3.4485879261049041E-2</v>
      </c>
      <c r="AK16" s="18">
        <f t="shared" si="26"/>
        <v>62.640782618871825</v>
      </c>
      <c r="AL16" s="71">
        <f t="shared" si="27"/>
        <v>5.4090897037794329E-2</v>
      </c>
      <c r="AM16" s="70">
        <v>1.0968</v>
      </c>
      <c r="AN16" s="18">
        <v>1.7999999999999999E-2</v>
      </c>
      <c r="AO16" s="71">
        <v>1.141</v>
      </c>
      <c r="AP16" s="22">
        <f t="shared" si="5"/>
        <v>1.0434602346654493</v>
      </c>
      <c r="AQ16" s="22">
        <f t="shared" si="28"/>
        <v>0.6461493763754923</v>
      </c>
      <c r="AR16" s="22">
        <f t="shared" si="29"/>
        <v>3.8768962582529531</v>
      </c>
      <c r="AS16" s="22">
        <f t="shared" si="30"/>
        <v>4.5230456346284456</v>
      </c>
      <c r="AT16" s="38">
        <f t="shared" si="31"/>
        <v>4.1019163878080203E-2</v>
      </c>
      <c r="AU16" s="18">
        <f t="shared" si="32"/>
        <v>57.608018018668744</v>
      </c>
      <c r="AV16" s="71">
        <f t="shared" si="33"/>
        <v>6.729785872856425</v>
      </c>
      <c r="AW16" s="21">
        <v>0.98909999999999998</v>
      </c>
      <c r="AX16" s="21">
        <v>1.7000000000000001E-2</v>
      </c>
      <c r="AY16" s="21">
        <v>1.1339999999999999</v>
      </c>
      <c r="AZ16" s="22">
        <f t="shared" si="6"/>
        <v>1.0370586381337592</v>
      </c>
      <c r="BA16" s="22">
        <f t="shared" si="34"/>
        <v>0.51905486977028703</v>
      </c>
      <c r="BB16" s="22">
        <f t="shared" si="35"/>
        <v>4.1524389581622962</v>
      </c>
      <c r="BC16" s="22">
        <f t="shared" si="36"/>
        <v>4.6714938279325828</v>
      </c>
      <c r="BD16" s="38">
        <f t="shared" si="37"/>
        <v>5.1021917567194645E-2</v>
      </c>
      <c r="BE16" s="18">
        <f t="shared" si="38"/>
        <v>53.722507284318397</v>
      </c>
      <c r="BF16" s="71">
        <f t="shared" si="39"/>
        <v>7.7294213693082661E-2</v>
      </c>
      <c r="BG16" s="70">
        <v>0.88070000000000004</v>
      </c>
      <c r="BH16" s="72">
        <v>0.02</v>
      </c>
      <c r="BI16" s="71">
        <v>1.125</v>
      </c>
      <c r="BJ16" s="22">
        <f t="shared" si="7"/>
        <v>1.0288280140215866</v>
      </c>
      <c r="BK16" s="22">
        <f t="shared" si="40"/>
        <v>0.40501191017406346</v>
      </c>
      <c r="BL16" s="22">
        <f t="shared" si="41"/>
        <v>4.0501191017406342</v>
      </c>
      <c r="BM16" s="22">
        <f t="shared" si="42"/>
        <v>4.4551310119146974</v>
      </c>
      <c r="BN16" s="38">
        <f t="shared" si="43"/>
        <v>7.3845970053522919E-2</v>
      </c>
      <c r="BO16" s="18">
        <f t="shared" si="44"/>
        <v>49.81174253405306</v>
      </c>
      <c r="BP16" s="71">
        <f t="shared" si="45"/>
        <v>8.1308520756362426E-2</v>
      </c>
      <c r="BQ16" s="21">
        <v>0.79169999999999996</v>
      </c>
      <c r="BR16" s="21">
        <v>0.02</v>
      </c>
      <c r="BS16" s="21">
        <v>1.115</v>
      </c>
      <c r="BT16" s="22">
        <f t="shared" si="8"/>
        <v>1.0196828761191725</v>
      </c>
      <c r="BU16" s="22">
        <f t="shared" si="46"/>
        <v>0.32149763443645912</v>
      </c>
      <c r="BV16" s="22">
        <f t="shared" si="47"/>
        <v>3.8579716132375093</v>
      </c>
      <c r="BW16" s="22">
        <f t="shared" si="48"/>
        <v>4.1794692476739685</v>
      </c>
      <c r="BX16" s="38">
        <f t="shared" si="49"/>
        <v>8.7046785061727805E-2</v>
      </c>
      <c r="BY16" s="18">
        <f t="shared" si="50"/>
        <v>46.600874796289084</v>
      </c>
      <c r="BZ16" s="71">
        <f t="shared" si="51"/>
        <v>8.278753628772495E-2</v>
      </c>
    </row>
    <row r="17" spans="2:78" ht="19.899999999999999" customHeight="1">
      <c r="B17" s="2"/>
      <c r="C17" s="2"/>
      <c r="D17" s="2"/>
      <c r="E17" s="42">
        <v>48</v>
      </c>
      <c r="F17" s="23">
        <f t="shared" si="9"/>
        <v>0.9546</v>
      </c>
      <c r="G17" s="23">
        <f t="shared" si="0"/>
        <v>9.8199647262592844</v>
      </c>
      <c r="H17" s="30">
        <f t="shared" si="1"/>
        <v>85376.1971830986</v>
      </c>
      <c r="I17" s="62">
        <v>1.5613999999999999</v>
      </c>
      <c r="J17" s="8">
        <v>2.9000000000000001E-2</v>
      </c>
      <c r="K17" s="8">
        <v>1.196</v>
      </c>
      <c r="L17" s="22">
        <f t="shared" si="2"/>
        <v>1.0937584931287267</v>
      </c>
      <c r="M17" s="22">
        <f t="shared" si="10"/>
        <v>1.4387901848039391</v>
      </c>
      <c r="N17" s="22">
        <f t="shared" si="11"/>
        <v>0</v>
      </c>
      <c r="O17" s="22">
        <f t="shared" si="12"/>
        <v>1.4387901848039391</v>
      </c>
      <c r="P17" s="38">
        <f t="shared" si="13"/>
        <v>0</v>
      </c>
      <c r="Q17" s="18">
        <f t="shared" si="14"/>
        <v>84.560079085133779</v>
      </c>
      <c r="R17" s="71">
        <f t="shared" si="15"/>
        <v>0</v>
      </c>
      <c r="S17" s="64">
        <v>1.4272</v>
      </c>
      <c r="T17" s="3">
        <v>2.5000000000000001E-2</v>
      </c>
      <c r="U17" s="65">
        <v>1.1859999999999999</v>
      </c>
      <c r="V17" s="22">
        <f t="shared" si="3"/>
        <v>1.0846133552263126</v>
      </c>
      <c r="W17" s="22">
        <f t="shared" si="16"/>
        <v>1.1820771143186604</v>
      </c>
      <c r="X17" s="22">
        <f t="shared" si="17"/>
        <v>2.3641542286373207</v>
      </c>
      <c r="Y17" s="22">
        <f t="shared" si="18"/>
        <v>3.5462313429559811</v>
      </c>
      <c r="Z17" s="38">
        <f t="shared" si="19"/>
        <v>2.0517816512277558E-2</v>
      </c>
      <c r="AA17" s="18">
        <f t="shared" si="20"/>
        <v>79.055100617478345</v>
      </c>
      <c r="AB17" s="71">
        <f t="shared" si="21"/>
        <v>2.9905144768288719E-2</v>
      </c>
      <c r="AC17" s="69">
        <v>1.3427</v>
      </c>
      <c r="AD17" s="69">
        <v>0.02</v>
      </c>
      <c r="AE17" s="69">
        <v>1.171</v>
      </c>
      <c r="AF17" s="22">
        <f t="shared" si="4"/>
        <v>1.0708956483726917</v>
      </c>
      <c r="AG17" s="22">
        <f t="shared" si="22"/>
        <v>1.0199491610866234</v>
      </c>
      <c r="AH17" s="22">
        <f t="shared" si="23"/>
        <v>4.0797966443464935</v>
      </c>
      <c r="AI17" s="22">
        <f t="shared" si="24"/>
        <v>5.0997458054331171</v>
      </c>
      <c r="AJ17" s="38">
        <f t="shared" si="25"/>
        <v>3.2003357020337887E-2</v>
      </c>
      <c r="AK17" s="18">
        <f t="shared" si="26"/>
        <v>75.588851135236254</v>
      </c>
      <c r="AL17" s="71">
        <f t="shared" si="27"/>
        <v>5.3973523648974585E-2</v>
      </c>
      <c r="AM17" s="70">
        <v>1.2162999999999999</v>
      </c>
      <c r="AN17" s="18">
        <v>1.7000000000000001E-2</v>
      </c>
      <c r="AO17" s="71">
        <v>1.1539999999999999</v>
      </c>
      <c r="AP17" s="22">
        <f t="shared" si="5"/>
        <v>1.0553489139385874</v>
      </c>
      <c r="AQ17" s="22">
        <f t="shared" si="28"/>
        <v>0.81283011981475473</v>
      </c>
      <c r="AR17" s="22">
        <f t="shared" si="29"/>
        <v>4.8769807188885279</v>
      </c>
      <c r="AS17" s="22">
        <f t="shared" si="30"/>
        <v>5.6898108387032824</v>
      </c>
      <c r="AT17" s="38">
        <f t="shared" si="31"/>
        <v>3.9628127230780553E-2</v>
      </c>
      <c r="AU17" s="18">
        <f t="shared" si="32"/>
        <v>70.40383415824931</v>
      </c>
      <c r="AV17" s="71">
        <f t="shared" si="33"/>
        <v>6.9271521603871138</v>
      </c>
      <c r="AW17" s="70">
        <v>1.1154999999999999</v>
      </c>
      <c r="AX17" s="18">
        <v>1.7999999999999999E-2</v>
      </c>
      <c r="AY17" s="18">
        <v>1.1399999999999999</v>
      </c>
      <c r="AZ17" s="22">
        <f t="shared" si="6"/>
        <v>1.0425457208752078</v>
      </c>
      <c r="BA17" s="22">
        <f t="shared" si="34"/>
        <v>0.66719934153342697</v>
      </c>
      <c r="BB17" s="22">
        <f t="shared" si="35"/>
        <v>5.3375947322674158</v>
      </c>
      <c r="BC17" s="22">
        <f t="shared" si="36"/>
        <v>6.0047940738008432</v>
      </c>
      <c r="BD17" s="38">
        <f t="shared" si="37"/>
        <v>5.4596393347731004E-2</v>
      </c>
      <c r="BE17" s="18">
        <f t="shared" si="38"/>
        <v>66.268947201917939</v>
      </c>
      <c r="BF17" s="71">
        <f t="shared" si="39"/>
        <v>8.0544432311623268E-2</v>
      </c>
      <c r="BG17" s="70">
        <v>1.0143</v>
      </c>
      <c r="BH17" s="18">
        <v>1.4999999999999999E-2</v>
      </c>
      <c r="BI17" s="71">
        <v>1.1359999999999999</v>
      </c>
      <c r="BJ17" s="22">
        <f t="shared" si="7"/>
        <v>1.0388876657142421</v>
      </c>
      <c r="BK17" s="22">
        <f t="shared" si="40"/>
        <v>0.5477675121004828</v>
      </c>
      <c r="BL17" s="22">
        <f t="shared" si="41"/>
        <v>5.4776751210048271</v>
      </c>
      <c r="BM17" s="22">
        <f t="shared" si="42"/>
        <v>6.0254426331053104</v>
      </c>
      <c r="BN17" s="38">
        <f t="shared" si="43"/>
        <v>5.6472846797150283E-2</v>
      </c>
      <c r="BO17" s="18">
        <f t="shared" si="44"/>
        <v>62.117651964013824</v>
      </c>
      <c r="BP17" s="71">
        <f t="shared" si="45"/>
        <v>8.8182262977006431E-2</v>
      </c>
      <c r="BQ17" s="21">
        <v>0.9194</v>
      </c>
      <c r="BR17" s="21">
        <v>1.2999999999999999E-2</v>
      </c>
      <c r="BS17" s="21">
        <v>1.1200000000000001</v>
      </c>
      <c r="BT17" s="22">
        <f t="shared" si="8"/>
        <v>1.0242554450703798</v>
      </c>
      <c r="BU17" s="22">
        <f t="shared" si="46"/>
        <v>0.43747355092166618</v>
      </c>
      <c r="BV17" s="22">
        <f t="shared" si="47"/>
        <v>5.2496826110599937</v>
      </c>
      <c r="BW17" s="22">
        <f t="shared" si="48"/>
        <v>5.68715616198166</v>
      </c>
      <c r="BX17" s="38">
        <f t="shared" si="49"/>
        <v>5.7088995690989471E-2</v>
      </c>
      <c r="BY17" s="18">
        <f t="shared" si="50"/>
        <v>58.224787160880425</v>
      </c>
      <c r="BZ17" s="71">
        <f t="shared" si="51"/>
        <v>9.0162332350904761E-2</v>
      </c>
    </row>
    <row r="18" spans="2:78" ht="19.899999999999999" customHeight="1">
      <c r="B18" s="2"/>
      <c r="C18" s="2"/>
      <c r="D18" s="2"/>
      <c r="E18" s="42">
        <v>50</v>
      </c>
      <c r="F18" s="23">
        <f t="shared" si="9"/>
        <v>0.99460000000000004</v>
      </c>
      <c r="G18" s="23">
        <f t="shared" si="0"/>
        <v>10.231444496896591</v>
      </c>
      <c r="H18" s="30">
        <f t="shared" si="1"/>
        <v>88953.661971830996</v>
      </c>
      <c r="I18" s="64">
        <v>1.6113</v>
      </c>
      <c r="J18" s="3">
        <v>2.1999999999999999E-2</v>
      </c>
      <c r="K18" s="3">
        <v>1.206</v>
      </c>
      <c r="L18" s="22">
        <f t="shared" si="2"/>
        <v>1.1029036310311409</v>
      </c>
      <c r="M18" s="22">
        <f t="shared" si="10"/>
        <v>1.557952408367028</v>
      </c>
      <c r="N18" s="22">
        <f t="shared" si="11"/>
        <v>0</v>
      </c>
      <c r="O18" s="22">
        <f t="shared" si="12"/>
        <v>1.557952408367028</v>
      </c>
      <c r="P18" s="38">
        <f t="shared" si="13"/>
        <v>0</v>
      </c>
      <c r="Q18" s="18">
        <f t="shared" si="14"/>
        <v>97.956696624099294</v>
      </c>
      <c r="R18" s="71">
        <f t="shared" si="15"/>
        <v>0</v>
      </c>
      <c r="S18" s="64">
        <v>1.4686999999999999</v>
      </c>
      <c r="T18" s="3">
        <v>1.9E-2</v>
      </c>
      <c r="U18" s="65">
        <v>1.1970000000000001</v>
      </c>
      <c r="V18" s="22">
        <f t="shared" si="3"/>
        <v>1.0946730069189683</v>
      </c>
      <c r="W18" s="22">
        <f t="shared" si="16"/>
        <v>1.2751499190478246</v>
      </c>
      <c r="X18" s="22">
        <f t="shared" si="17"/>
        <v>2.5502998380956492</v>
      </c>
      <c r="Y18" s="22">
        <f t="shared" si="18"/>
        <v>3.825449757143474</v>
      </c>
      <c r="Z18" s="38">
        <f t="shared" si="19"/>
        <v>1.588413818960549E-2</v>
      </c>
      <c r="AA18" s="18">
        <f t="shared" si="20"/>
        <v>91.340571517010503</v>
      </c>
      <c r="AB18" s="71">
        <f t="shared" si="21"/>
        <v>2.7920778201181967E-2</v>
      </c>
      <c r="AC18" s="69">
        <v>1.3793</v>
      </c>
      <c r="AD18" s="69">
        <v>2.3E-2</v>
      </c>
      <c r="AE18" s="69">
        <v>1.18</v>
      </c>
      <c r="AF18" s="22">
        <f t="shared" si="4"/>
        <v>1.0791262724848643</v>
      </c>
      <c r="AG18" s="22">
        <f t="shared" si="22"/>
        <v>1.0929196745751346</v>
      </c>
      <c r="AH18" s="22">
        <f t="shared" si="23"/>
        <v>4.3716786983005385</v>
      </c>
      <c r="AI18" s="22">
        <f t="shared" si="24"/>
        <v>5.4645983728756731</v>
      </c>
      <c r="AJ18" s="38">
        <f t="shared" si="25"/>
        <v>3.7371764308670924E-2</v>
      </c>
      <c r="AK18" s="18">
        <f t="shared" si="26"/>
        <v>87.192734318036187</v>
      </c>
      <c r="AL18" s="71">
        <f t="shared" si="27"/>
        <v>5.0138107635835871E-2</v>
      </c>
      <c r="AM18" s="70">
        <v>1.2677</v>
      </c>
      <c r="AN18" s="18">
        <v>1.7000000000000001E-2</v>
      </c>
      <c r="AO18" s="71">
        <v>1.1639999999999999</v>
      </c>
      <c r="AP18" s="22">
        <f t="shared" si="5"/>
        <v>1.0644940518410015</v>
      </c>
      <c r="AQ18" s="22">
        <f t="shared" si="28"/>
        <v>0.89835026115488326</v>
      </c>
      <c r="AR18" s="22">
        <f t="shared" si="29"/>
        <v>5.3901015669292995</v>
      </c>
      <c r="AS18" s="22">
        <f t="shared" si="30"/>
        <v>6.2884518280841828</v>
      </c>
      <c r="AT18" s="38">
        <f t="shared" si="31"/>
        <v>4.0317898915741529E-2</v>
      </c>
      <c r="AU18" s="18">
        <f t="shared" si="32"/>
        <v>82.014897277705828</v>
      </c>
      <c r="AV18" s="71">
        <f t="shared" si="33"/>
        <v>6.5721006132315116</v>
      </c>
      <c r="AW18" s="70">
        <v>1.1745000000000001</v>
      </c>
      <c r="AX18" s="18">
        <v>1.9E-2</v>
      </c>
      <c r="AY18" s="18">
        <v>1.1519999999999999</v>
      </c>
      <c r="AZ18" s="22">
        <f t="shared" si="6"/>
        <v>1.0535198863581048</v>
      </c>
      <c r="BA18" s="22">
        <f t="shared" si="34"/>
        <v>0.75529699617913315</v>
      </c>
      <c r="BB18" s="22">
        <f t="shared" si="35"/>
        <v>6.0423759694330652</v>
      </c>
      <c r="BC18" s="22">
        <f t="shared" si="36"/>
        <v>6.7976729656121986</v>
      </c>
      <c r="BD18" s="38">
        <f t="shared" si="37"/>
        <v>5.8849165040080566E-2</v>
      </c>
      <c r="BE18" s="18">
        <f t="shared" si="38"/>
        <v>77.690753799580492</v>
      </c>
      <c r="BF18" s="71">
        <f t="shared" si="39"/>
        <v>7.7774711583062178E-2</v>
      </c>
      <c r="BG18" s="70">
        <v>1.0945</v>
      </c>
      <c r="BH18" s="18">
        <v>1.7000000000000001E-2</v>
      </c>
      <c r="BI18" s="71">
        <v>1.1399999999999999</v>
      </c>
      <c r="BJ18" s="22">
        <f t="shared" si="7"/>
        <v>1.0425457208752078</v>
      </c>
      <c r="BK18" s="22">
        <f t="shared" si="40"/>
        <v>0.64231489257297092</v>
      </c>
      <c r="BL18" s="22">
        <f t="shared" si="41"/>
        <v>6.4231489257297074</v>
      </c>
      <c r="BM18" s="22">
        <f t="shared" si="42"/>
        <v>7.0654638183026783</v>
      </c>
      <c r="BN18" s="38">
        <f t="shared" si="43"/>
        <v>6.4454075479960196E-2</v>
      </c>
      <c r="BO18" s="18">
        <f t="shared" si="44"/>
        <v>73.979042659558729</v>
      </c>
      <c r="BP18" s="71">
        <f t="shared" si="45"/>
        <v>8.6823898969443897E-2</v>
      </c>
      <c r="BQ18" s="21">
        <v>1.0111000000000001</v>
      </c>
      <c r="BR18" s="21">
        <v>1.4E-2</v>
      </c>
      <c r="BS18" s="21">
        <v>1.1359999999999999</v>
      </c>
      <c r="BT18" s="22">
        <f t="shared" si="8"/>
        <v>1.0388876657142421</v>
      </c>
      <c r="BU18" s="22">
        <f t="shared" si="46"/>
        <v>0.54431667702410558</v>
      </c>
      <c r="BV18" s="22">
        <f t="shared" si="47"/>
        <v>6.5318001242892656</v>
      </c>
      <c r="BW18" s="22">
        <f t="shared" si="48"/>
        <v>7.0761168013133711</v>
      </c>
      <c r="BX18" s="38">
        <f t="shared" si="49"/>
        <v>6.3249588412808325E-2</v>
      </c>
      <c r="BY18" s="18">
        <f t="shared" si="50"/>
        <v>70.109583796086056</v>
      </c>
      <c r="BZ18" s="71">
        <f t="shared" si="51"/>
        <v>9.3165581231904424E-2</v>
      </c>
    </row>
    <row r="19" spans="2:78" ht="19.899999999999999" customHeight="1">
      <c r="B19" s="16"/>
      <c r="C19" s="2"/>
      <c r="D19" s="2"/>
      <c r="E19" s="42">
        <v>52</v>
      </c>
      <c r="F19" s="23">
        <f t="shared" si="9"/>
        <v>1.0346</v>
      </c>
      <c r="G19" s="23">
        <f t="shared" si="0"/>
        <v>10.642924267533894</v>
      </c>
      <c r="H19" s="30">
        <f t="shared" si="1"/>
        <v>92531.126760563377</v>
      </c>
      <c r="I19" s="64">
        <v>1.6274</v>
      </c>
      <c r="J19" s="3">
        <v>2.8000000000000001E-2</v>
      </c>
      <c r="K19" s="3">
        <v>1.214</v>
      </c>
      <c r="L19" s="22">
        <f t="shared" si="2"/>
        <v>1.1102197413530721</v>
      </c>
      <c r="M19" s="22">
        <f t="shared" si="10"/>
        <v>1.6103962623462664</v>
      </c>
      <c r="N19" s="22">
        <f t="shared" si="11"/>
        <v>0</v>
      </c>
      <c r="O19" s="22">
        <f t="shared" si="12"/>
        <v>1.6103962623462664</v>
      </c>
      <c r="P19" s="38">
        <f t="shared" si="13"/>
        <v>0</v>
      </c>
      <c r="Q19" s="18">
        <f t="shared" si="14"/>
        <v>111.09778384133773</v>
      </c>
      <c r="R19" s="71">
        <f t="shared" si="15"/>
        <v>0</v>
      </c>
      <c r="S19" s="64">
        <v>1.5158</v>
      </c>
      <c r="T19" s="3">
        <v>2.5000000000000001E-2</v>
      </c>
      <c r="U19" s="65">
        <v>1.204</v>
      </c>
      <c r="V19" s="22">
        <f t="shared" si="3"/>
        <v>1.101074603450658</v>
      </c>
      <c r="W19" s="22">
        <f t="shared" si="16"/>
        <v>1.3741797245265019</v>
      </c>
      <c r="X19" s="22">
        <f t="shared" si="17"/>
        <v>2.7483594490530039</v>
      </c>
      <c r="Y19" s="22">
        <f t="shared" si="18"/>
        <v>4.1225391735795061</v>
      </c>
      <c r="Z19" s="38">
        <f t="shared" si="19"/>
        <v>2.1145343155576826E-2</v>
      </c>
      <c r="AA19" s="18">
        <f t="shared" si="20"/>
        <v>105.26977186583088</v>
      </c>
      <c r="AB19" s="71">
        <f t="shared" si="21"/>
        <v>2.6107774343387589E-2</v>
      </c>
      <c r="AC19" s="69">
        <v>1.4192</v>
      </c>
      <c r="AD19" s="69">
        <v>2.1000000000000001E-2</v>
      </c>
      <c r="AE19" s="69">
        <v>1.1890000000000001</v>
      </c>
      <c r="AF19" s="22">
        <f t="shared" si="4"/>
        <v>1.087356896597037</v>
      </c>
      <c r="AG19" s="22">
        <f t="shared" si="22"/>
        <v>1.174783048673691</v>
      </c>
      <c r="AH19" s="22">
        <f t="shared" si="23"/>
        <v>4.699132194694764</v>
      </c>
      <c r="AI19" s="22">
        <f t="shared" si="24"/>
        <v>5.8739152433684545</v>
      </c>
      <c r="AJ19" s="38">
        <f t="shared" si="25"/>
        <v>3.4644536434263969E-2</v>
      </c>
      <c r="AK19" s="18">
        <f t="shared" si="26"/>
        <v>100.22509483326849</v>
      </c>
      <c r="AL19" s="71">
        <f t="shared" si="27"/>
        <v>4.6885784468571487E-2</v>
      </c>
      <c r="AM19" s="70">
        <v>1.3258000000000001</v>
      </c>
      <c r="AN19" s="18">
        <v>2.1999999999999999E-2</v>
      </c>
      <c r="AO19" s="71">
        <v>1.1739999999999999</v>
      </c>
      <c r="AP19" s="22">
        <f t="shared" si="5"/>
        <v>1.0736391897434157</v>
      </c>
      <c r="AQ19" s="22">
        <f t="shared" si="28"/>
        <v>0.99953724212546013</v>
      </c>
      <c r="AR19" s="22">
        <f t="shared" si="29"/>
        <v>5.9972234527527597</v>
      </c>
      <c r="AS19" s="22">
        <f t="shared" si="30"/>
        <v>6.9967606948782199</v>
      </c>
      <c r="AT19" s="38">
        <f t="shared" si="31"/>
        <v>5.3076452050317406E-2</v>
      </c>
      <c r="AU19" s="18">
        <f t="shared" si="32"/>
        <v>95.347529255200925</v>
      </c>
      <c r="AV19" s="71">
        <f t="shared" si="33"/>
        <v>6.2898572197932738</v>
      </c>
      <c r="AW19" s="70">
        <v>1.2302</v>
      </c>
      <c r="AX19" s="18">
        <v>1.6E-2</v>
      </c>
      <c r="AY19" s="18">
        <v>1.1599999999999999</v>
      </c>
      <c r="AZ19" s="22">
        <f t="shared" si="6"/>
        <v>1.060835996680036</v>
      </c>
      <c r="BA19" s="22">
        <f t="shared" si="34"/>
        <v>0.8401835630135579</v>
      </c>
      <c r="BB19" s="22">
        <f t="shared" si="35"/>
        <v>6.7214685041084632</v>
      </c>
      <c r="BC19" s="22">
        <f t="shared" si="36"/>
        <v>7.5616520671220213</v>
      </c>
      <c r="BD19" s="38">
        <f t="shared" si="37"/>
        <v>5.0247875851514544E-2</v>
      </c>
      <c r="BE19" s="18">
        <f t="shared" si="38"/>
        <v>90.355074552168162</v>
      </c>
      <c r="BF19" s="71">
        <f t="shared" si="39"/>
        <v>7.4389496521611517E-2</v>
      </c>
      <c r="BG19" s="70">
        <v>1.1366000000000001</v>
      </c>
      <c r="BH19" s="18">
        <v>1.7999999999999999E-2</v>
      </c>
      <c r="BI19" s="71">
        <v>1.145</v>
      </c>
      <c r="BJ19" s="22">
        <f t="shared" si="7"/>
        <v>1.0471182898264149</v>
      </c>
      <c r="BK19" s="22">
        <f t="shared" si="40"/>
        <v>0.69876804115075664</v>
      </c>
      <c r="BL19" s="22">
        <f t="shared" si="41"/>
        <v>6.987680411507565</v>
      </c>
      <c r="BM19" s="22">
        <f t="shared" si="42"/>
        <v>7.6864484526583219</v>
      </c>
      <c r="BN19" s="38">
        <f t="shared" si="43"/>
        <v>6.8845449165809688E-2</v>
      </c>
      <c r="BO19" s="18">
        <f t="shared" si="44"/>
        <v>85.467064508194682</v>
      </c>
      <c r="BP19" s="71">
        <f t="shared" si="45"/>
        <v>8.1758750598455124E-2</v>
      </c>
      <c r="BQ19" s="21">
        <v>1.0428999999999999</v>
      </c>
      <c r="BR19" s="21">
        <v>1.6E-2</v>
      </c>
      <c r="BS19" s="21">
        <v>1.139</v>
      </c>
      <c r="BT19" s="22">
        <f t="shared" si="8"/>
        <v>1.0416312070849665</v>
      </c>
      <c r="BU19" s="22">
        <f t="shared" si="46"/>
        <v>0.58215621755653724</v>
      </c>
      <c r="BV19" s="22">
        <f t="shared" si="47"/>
        <v>6.9858746106784464</v>
      </c>
      <c r="BW19" s="22">
        <f t="shared" si="48"/>
        <v>7.568030828234984</v>
      </c>
      <c r="BX19" s="38">
        <f t="shared" si="49"/>
        <v>7.2667536282211689E-2</v>
      </c>
      <c r="BY19" s="18">
        <f t="shared" si="50"/>
        <v>80.573832231268227</v>
      </c>
      <c r="BZ19" s="71">
        <f t="shared" si="51"/>
        <v>8.6701530971334928E-2</v>
      </c>
    </row>
    <row r="20" spans="2:78" ht="19.899999999999999" customHeight="1">
      <c r="B20" s="16"/>
      <c r="C20" s="2"/>
      <c r="D20" s="17"/>
      <c r="E20" s="42">
        <v>54</v>
      </c>
      <c r="F20" s="23">
        <f t="shared" si="9"/>
        <v>1.0746</v>
      </c>
      <c r="G20" s="23">
        <f t="shared" si="0"/>
        <v>11.054404038171199</v>
      </c>
      <c r="H20" s="30">
        <f t="shared" si="1"/>
        <v>96108.591549295772</v>
      </c>
      <c r="I20" s="62">
        <v>1.6947000000000001</v>
      </c>
      <c r="J20" s="8">
        <v>2.5000000000000001E-2</v>
      </c>
      <c r="K20" s="3">
        <v>1.2210000000000001</v>
      </c>
      <c r="L20" s="22">
        <f t="shared" si="2"/>
        <v>1.1166213378847623</v>
      </c>
      <c r="M20" s="22">
        <f t="shared" si="10"/>
        <v>1.7665410910915094</v>
      </c>
      <c r="N20" s="22">
        <f t="shared" si="11"/>
        <v>0</v>
      </c>
      <c r="O20" s="22">
        <f t="shared" si="12"/>
        <v>1.7665410910915094</v>
      </c>
      <c r="P20" s="38">
        <f t="shared" si="13"/>
        <v>0</v>
      </c>
      <c r="Q20" s="18">
        <f t="shared" si="14"/>
        <v>128.42645389966225</v>
      </c>
      <c r="R20" s="71">
        <f t="shared" si="15"/>
        <v>0</v>
      </c>
      <c r="S20" s="64">
        <v>1.5843</v>
      </c>
      <c r="T20" s="3">
        <v>2.5999999999999999E-2</v>
      </c>
      <c r="U20" s="65">
        <v>1.2130000000000001</v>
      </c>
      <c r="V20" s="22">
        <f t="shared" si="3"/>
        <v>1.1093052275628308</v>
      </c>
      <c r="W20" s="22">
        <f t="shared" si="16"/>
        <v>1.5237131065980762</v>
      </c>
      <c r="X20" s="22">
        <f t="shared" si="17"/>
        <v>3.0474262131961525</v>
      </c>
      <c r="Y20" s="22">
        <f t="shared" si="18"/>
        <v>4.5711393197942289</v>
      </c>
      <c r="Z20" s="38">
        <f t="shared" si="19"/>
        <v>2.2321157127140594E-2</v>
      </c>
      <c r="AA20" s="18">
        <f t="shared" si="20"/>
        <v>121.96621764389941</v>
      </c>
      <c r="AB20" s="71">
        <f t="shared" si="21"/>
        <v>2.4985822074876655E-2</v>
      </c>
      <c r="AC20" s="69">
        <v>1.4738</v>
      </c>
      <c r="AD20" s="69">
        <v>2.4E-2</v>
      </c>
      <c r="AE20" s="69">
        <v>1.202</v>
      </c>
      <c r="AF20" s="22">
        <f t="shared" si="4"/>
        <v>1.0992455758701754</v>
      </c>
      <c r="AG20" s="22">
        <f t="shared" si="22"/>
        <v>1.2947705027403573</v>
      </c>
      <c r="AH20" s="22">
        <f t="shared" si="23"/>
        <v>5.1790820109614293</v>
      </c>
      <c r="AI20" s="22">
        <f t="shared" si="24"/>
        <v>6.4738525137017868</v>
      </c>
      <c r="AJ20" s="38">
        <f t="shared" si="25"/>
        <v>4.0464290291564141E-2</v>
      </c>
      <c r="AK20" s="18">
        <f t="shared" si="26"/>
        <v>115.50012972486141</v>
      </c>
      <c r="AL20" s="71">
        <f t="shared" si="27"/>
        <v>4.484048652844614E-2</v>
      </c>
      <c r="AM20" s="70">
        <v>1.3789</v>
      </c>
      <c r="AN20" s="18">
        <v>1.7000000000000001E-2</v>
      </c>
      <c r="AO20" s="71">
        <v>1.1859999999999999</v>
      </c>
      <c r="AP20" s="22">
        <f t="shared" si="5"/>
        <v>1.0846133552263126</v>
      </c>
      <c r="AQ20" s="22">
        <f t="shared" si="28"/>
        <v>1.1034221008641705</v>
      </c>
      <c r="AR20" s="22">
        <f t="shared" si="29"/>
        <v>6.6205326051850228</v>
      </c>
      <c r="AS20" s="22">
        <f t="shared" si="30"/>
        <v>7.7239547060491933</v>
      </c>
      <c r="AT20" s="38">
        <f t="shared" si="31"/>
        <v>4.1856345685046217E-2</v>
      </c>
      <c r="AU20" s="18">
        <f t="shared" si="32"/>
        <v>109.94690127674644</v>
      </c>
      <c r="AV20" s="71">
        <f t="shared" si="33"/>
        <v>6.0215727121954394</v>
      </c>
      <c r="AW20" s="70">
        <v>1.2745</v>
      </c>
      <c r="AX20" s="18">
        <v>0.02</v>
      </c>
      <c r="AY20" s="18">
        <v>1.171</v>
      </c>
      <c r="AZ20" s="22">
        <f t="shared" si="6"/>
        <v>1.0708956483726917</v>
      </c>
      <c r="BA20" s="22">
        <f t="shared" si="34"/>
        <v>0.91896765735991814</v>
      </c>
      <c r="BB20" s="22">
        <f t="shared" si="35"/>
        <v>7.3517412588793452</v>
      </c>
      <c r="BC20" s="22">
        <f t="shared" si="36"/>
        <v>8.2707089162392631</v>
      </c>
      <c r="BD20" s="38">
        <f t="shared" si="37"/>
        <v>6.4006714040675775E-2</v>
      </c>
      <c r="BE20" s="18">
        <f t="shared" si="38"/>
        <v>103.83776481749244</v>
      </c>
      <c r="BF20" s="71">
        <f t="shared" si="39"/>
        <v>7.0800264930595616E-2</v>
      </c>
      <c r="BG20" s="70">
        <v>1.1858</v>
      </c>
      <c r="BH20" s="18">
        <v>1.2999999999999999E-2</v>
      </c>
      <c r="BI20" s="71">
        <v>1.157</v>
      </c>
      <c r="BJ20" s="22">
        <f t="shared" si="7"/>
        <v>1.0580924553093118</v>
      </c>
      <c r="BK20" s="22">
        <f t="shared" si="40"/>
        <v>0.77659817751436688</v>
      </c>
      <c r="BL20" s="22">
        <f t="shared" si="41"/>
        <v>7.7659817751436675</v>
      </c>
      <c r="BM20" s="22">
        <f t="shared" si="42"/>
        <v>8.5425799526580342</v>
      </c>
      <c r="BN20" s="38">
        <f t="shared" si="43"/>
        <v>5.0769376456703964E-2</v>
      </c>
      <c r="BO20" s="18">
        <f t="shared" si="44"/>
        <v>98.647339492436615</v>
      </c>
      <c r="BP20" s="71">
        <f t="shared" si="45"/>
        <v>7.8724695618771282E-2</v>
      </c>
      <c r="BQ20" s="21">
        <v>1.1133999999999999</v>
      </c>
      <c r="BR20" s="21">
        <v>1.4999999999999999E-2</v>
      </c>
      <c r="BS20" s="21">
        <v>1.145</v>
      </c>
      <c r="BT20" s="22">
        <f t="shared" si="8"/>
        <v>1.0471182898264149</v>
      </c>
      <c r="BU20" s="22">
        <f t="shared" si="46"/>
        <v>0.67053301245454955</v>
      </c>
      <c r="BV20" s="22">
        <f t="shared" si="47"/>
        <v>8.0463961494545941</v>
      </c>
      <c r="BW20" s="22">
        <f t="shared" si="48"/>
        <v>8.7169291619091442</v>
      </c>
      <c r="BX20" s="38">
        <f t="shared" si="49"/>
        <v>6.8845449165809688E-2</v>
      </c>
      <c r="BY20" s="18">
        <f t="shared" si="50"/>
        <v>94.410735281229805</v>
      </c>
      <c r="BZ20" s="71">
        <f t="shared" si="51"/>
        <v>8.5227555166116076E-2</v>
      </c>
    </row>
    <row r="21" spans="2:78" ht="19.899999999999999" customHeight="1">
      <c r="B21" s="16"/>
      <c r="C21" s="2"/>
      <c r="D21" s="17"/>
      <c r="E21" s="42">
        <v>56</v>
      </c>
      <c r="F21" s="23">
        <f t="shared" si="9"/>
        <v>1.1146</v>
      </c>
      <c r="G21" s="23">
        <f t="shared" si="0"/>
        <v>11.465883808808506</v>
      </c>
      <c r="H21" s="30">
        <f t="shared" si="1"/>
        <v>99686.056338028182</v>
      </c>
      <c r="I21" s="64">
        <v>1.7726999999999999</v>
      </c>
      <c r="J21" s="3">
        <v>3.1E-2</v>
      </c>
      <c r="K21" s="3">
        <v>1.2210000000000001</v>
      </c>
      <c r="L21" s="22">
        <f t="shared" si="2"/>
        <v>1.1166213378847623</v>
      </c>
      <c r="M21" s="22">
        <f t="shared" si="10"/>
        <v>1.9328963875285592</v>
      </c>
      <c r="N21" s="22">
        <f t="shared" si="11"/>
        <v>0</v>
      </c>
      <c r="O21" s="22">
        <f t="shared" si="12"/>
        <v>1.9328963875285592</v>
      </c>
      <c r="P21" s="38">
        <f t="shared" si="13"/>
        <v>0</v>
      </c>
      <c r="Q21" s="18">
        <f t="shared" si="14"/>
        <v>148.40141665558733</v>
      </c>
      <c r="R21" s="71">
        <f t="shared" si="15"/>
        <v>0</v>
      </c>
      <c r="S21" s="64">
        <v>1.647</v>
      </c>
      <c r="T21" s="3">
        <v>2.4E-2</v>
      </c>
      <c r="U21" s="65">
        <v>1.216</v>
      </c>
      <c r="V21" s="22">
        <f t="shared" si="3"/>
        <v>1.112048768933555</v>
      </c>
      <c r="W21" s="22">
        <f t="shared" si="16"/>
        <v>1.6548594157202337</v>
      </c>
      <c r="X21" s="22">
        <f t="shared" si="17"/>
        <v>3.3097188314404673</v>
      </c>
      <c r="Y21" s="22">
        <f t="shared" si="18"/>
        <v>4.9645782471607012</v>
      </c>
      <c r="Z21" s="38">
        <f t="shared" si="19"/>
        <v>2.0706187699287608E-2</v>
      </c>
      <c r="AA21" s="18">
        <f t="shared" si="20"/>
        <v>140.19353260859151</v>
      </c>
      <c r="AB21" s="71">
        <f t="shared" si="21"/>
        <v>2.3608213373729033E-2</v>
      </c>
      <c r="AC21" s="69">
        <v>1.5559000000000001</v>
      </c>
      <c r="AD21" s="69">
        <v>2.3E-2</v>
      </c>
      <c r="AE21" s="69">
        <v>1.208</v>
      </c>
      <c r="AF21" s="22">
        <f t="shared" si="4"/>
        <v>1.1047326586116237</v>
      </c>
      <c r="AG21" s="22">
        <f t="shared" si="22"/>
        <v>1.4574846424298937</v>
      </c>
      <c r="AH21" s="22">
        <f t="shared" si="23"/>
        <v>5.8299385697195749</v>
      </c>
      <c r="AI21" s="22">
        <f t="shared" si="24"/>
        <v>7.2874232121494682</v>
      </c>
      <c r="AJ21" s="38">
        <f t="shared" si="25"/>
        <v>3.9166381982281222E-2</v>
      </c>
      <c r="AK21" s="18">
        <f t="shared" si="26"/>
        <v>134.24493884024375</v>
      </c>
      <c r="AL21" s="71">
        <f t="shared" si="27"/>
        <v>4.3427622822022428E-2</v>
      </c>
      <c r="AM21" s="70">
        <v>1.4387000000000001</v>
      </c>
      <c r="AN21" s="18">
        <v>2.3E-2</v>
      </c>
      <c r="AO21" s="71">
        <v>1.1970000000000001</v>
      </c>
      <c r="AP21" s="22">
        <f t="shared" si="5"/>
        <v>1.0946730069189683</v>
      </c>
      <c r="AQ21" s="22">
        <f t="shared" si="28"/>
        <v>1.2235889467041519</v>
      </c>
      <c r="AR21" s="22">
        <f t="shared" si="29"/>
        <v>7.3415336802249112</v>
      </c>
      <c r="AS21" s="22">
        <f t="shared" si="30"/>
        <v>8.5651226269290639</v>
      </c>
      <c r="AT21" s="38">
        <f t="shared" si="31"/>
        <v>5.7684501846462045E-2</v>
      </c>
      <c r="AU21" s="18">
        <f t="shared" si="32"/>
        <v>126.59208275187535</v>
      </c>
      <c r="AV21" s="71">
        <f t="shared" si="33"/>
        <v>5.7993624250693143</v>
      </c>
      <c r="AW21" s="70">
        <v>1.3554999999999999</v>
      </c>
      <c r="AX21" s="18">
        <v>2.4E-2</v>
      </c>
      <c r="AY21" s="18">
        <v>1.1830000000000001</v>
      </c>
      <c r="AZ21" s="22">
        <f t="shared" si="6"/>
        <v>1.0818698138555884</v>
      </c>
      <c r="BA21" s="22">
        <f t="shared" si="34"/>
        <v>1.0609020538836482</v>
      </c>
      <c r="BB21" s="22">
        <f t="shared" si="35"/>
        <v>8.4872164310691858</v>
      </c>
      <c r="BC21" s="22">
        <f t="shared" si="36"/>
        <v>9.548118484952834</v>
      </c>
      <c r="BD21" s="38">
        <f t="shared" si="37"/>
        <v>7.8390327208189919E-2</v>
      </c>
      <c r="BE21" s="18">
        <f t="shared" si="38"/>
        <v>121.15933849801658</v>
      </c>
      <c r="BF21" s="71">
        <f t="shared" si="39"/>
        <v>7.0050039363727001E-2</v>
      </c>
      <c r="BG21" s="70">
        <v>1.2648999999999999</v>
      </c>
      <c r="BH21" s="18">
        <v>1.6E-2</v>
      </c>
      <c r="BI21" s="71">
        <v>1.167</v>
      </c>
      <c r="BJ21" s="22">
        <f t="shared" si="7"/>
        <v>1.067237593211726</v>
      </c>
      <c r="BK21" s="22">
        <f t="shared" si="40"/>
        <v>0.89900240664415265</v>
      </c>
      <c r="BL21" s="22">
        <f t="shared" si="41"/>
        <v>8.9900240664415243</v>
      </c>
      <c r="BM21" s="22">
        <f t="shared" si="42"/>
        <v>9.8890264730856767</v>
      </c>
      <c r="BN21" s="38">
        <f t="shared" si="43"/>
        <v>6.3570181884980009E-2</v>
      </c>
      <c r="BO21" s="18">
        <f t="shared" si="44"/>
        <v>115.24339343311743</v>
      </c>
      <c r="BP21" s="71">
        <f t="shared" si="45"/>
        <v>7.8009018986923251E-2</v>
      </c>
      <c r="BQ21" s="21">
        <v>1.1755</v>
      </c>
      <c r="BR21" s="21">
        <v>1.2999999999999999E-2</v>
      </c>
      <c r="BS21" s="21">
        <v>1.1519999999999999</v>
      </c>
      <c r="BT21" s="22">
        <f t="shared" si="8"/>
        <v>1.0535198863581048</v>
      </c>
      <c r="BU21" s="22">
        <f t="shared" si="46"/>
        <v>0.75658370292409949</v>
      </c>
      <c r="BV21" s="22">
        <f t="shared" si="47"/>
        <v>9.0790044350891925</v>
      </c>
      <c r="BW21" s="22">
        <f t="shared" si="48"/>
        <v>9.8355881380132928</v>
      </c>
      <c r="BX21" s="38">
        <f t="shared" si="49"/>
        <v>6.0397827277977413E-2</v>
      </c>
      <c r="BY21" s="18">
        <f t="shared" si="50"/>
        <v>109.40580525649517</v>
      </c>
      <c r="BZ21" s="71">
        <f t="shared" si="51"/>
        <v>8.2984668078663892E-2</v>
      </c>
    </row>
    <row r="22" spans="2:78" ht="19.899999999999999" customHeight="1">
      <c r="B22" s="2"/>
      <c r="C22" s="2"/>
      <c r="D22" s="17"/>
      <c r="E22" s="42">
        <v>58</v>
      </c>
      <c r="F22" s="23">
        <f t="shared" si="9"/>
        <v>1.1545999999999998</v>
      </c>
      <c r="G22" s="24">
        <f t="shared" si="0"/>
        <v>11.877363579445809</v>
      </c>
      <c r="H22" s="31">
        <f t="shared" si="1"/>
        <v>103263.52112676055</v>
      </c>
      <c r="I22" s="70">
        <v>1.7818000000000001</v>
      </c>
      <c r="J22" s="18">
        <v>3.4000000000000002E-2</v>
      </c>
      <c r="K22" s="18">
        <v>1.2210000000000001</v>
      </c>
      <c r="L22" s="22">
        <f t="shared" si="2"/>
        <v>1.1166213378847623</v>
      </c>
      <c r="M22" s="22">
        <f t="shared" si="10"/>
        <v>1.9527920312784317</v>
      </c>
      <c r="N22" s="22">
        <f t="shared" si="11"/>
        <v>0</v>
      </c>
      <c r="O22" s="22">
        <f t="shared" si="12"/>
        <v>1.9527920312784317</v>
      </c>
      <c r="P22" s="38">
        <f t="shared" si="13"/>
        <v>0</v>
      </c>
      <c r="Q22" s="18">
        <f t="shared" si="14"/>
        <v>165.61934165109867</v>
      </c>
      <c r="R22" s="71">
        <f t="shared" si="15"/>
        <v>0</v>
      </c>
      <c r="S22" s="64">
        <v>1.6631</v>
      </c>
      <c r="T22" s="3">
        <v>2.7E-2</v>
      </c>
      <c r="U22" s="65">
        <v>1.2210000000000001</v>
      </c>
      <c r="V22" s="22">
        <f t="shared" si="3"/>
        <v>1.1166213378847623</v>
      </c>
      <c r="W22" s="22">
        <f t="shared" si="16"/>
        <v>1.7012761436828552</v>
      </c>
      <c r="X22" s="22">
        <f t="shared" si="17"/>
        <v>3.4025522873657104</v>
      </c>
      <c r="Y22" s="22">
        <f t="shared" si="18"/>
        <v>5.1038284310485658</v>
      </c>
      <c r="Z22" s="38">
        <f t="shared" si="19"/>
        <v>2.3486421299320361E-2</v>
      </c>
      <c r="AA22" s="18">
        <f t="shared" si="20"/>
        <v>157.00376804517992</v>
      </c>
      <c r="AB22" s="71">
        <f t="shared" si="21"/>
        <v>2.1671787433704015E-2</v>
      </c>
      <c r="AC22" s="69">
        <v>1.5609</v>
      </c>
      <c r="AD22" s="69">
        <v>2.5000000000000001E-2</v>
      </c>
      <c r="AE22" s="69">
        <v>1.212</v>
      </c>
      <c r="AF22" s="22">
        <f t="shared" si="4"/>
        <v>1.1083907137725895</v>
      </c>
      <c r="AG22" s="22">
        <f t="shared" si="22"/>
        <v>1.4765975993067657</v>
      </c>
      <c r="AH22" s="22">
        <f t="shared" si="23"/>
        <v>5.9063903972270628</v>
      </c>
      <c r="AI22" s="22">
        <f t="shared" si="24"/>
        <v>7.3829879965338288</v>
      </c>
      <c r="AJ22" s="38">
        <f t="shared" si="25"/>
        <v>4.2854555904909511E-2</v>
      </c>
      <c r="AK22" s="18">
        <f t="shared" si="26"/>
        <v>149.58580997841582</v>
      </c>
      <c r="AL22" s="71">
        <f t="shared" si="27"/>
        <v>3.9484964503513492E-2</v>
      </c>
      <c r="AM22" s="70">
        <v>1.4498</v>
      </c>
      <c r="AN22" s="18">
        <v>0.02</v>
      </c>
      <c r="AO22" s="71">
        <v>1.2030000000000001</v>
      </c>
      <c r="AP22" s="22">
        <f t="shared" si="5"/>
        <v>1.1001600896604167</v>
      </c>
      <c r="AQ22" s="22">
        <f t="shared" si="28"/>
        <v>1.2550302756444354</v>
      </c>
      <c r="AR22" s="22">
        <f t="shared" si="29"/>
        <v>7.5301816538666113</v>
      </c>
      <c r="AS22" s="22">
        <f t="shared" si="30"/>
        <v>8.7852119295110462</v>
      </c>
      <c r="AT22" s="38">
        <f t="shared" si="31"/>
        <v>5.0664558210459905E-2</v>
      </c>
      <c r="AU22" s="18">
        <f t="shared" si="32"/>
        <v>141.5218653481077</v>
      </c>
      <c r="AV22" s="71">
        <f t="shared" si="33"/>
        <v>5.3208609392932216</v>
      </c>
      <c r="AW22" s="70">
        <v>1.3629</v>
      </c>
      <c r="AX22" s="18">
        <v>2.1000000000000001E-2</v>
      </c>
      <c r="AY22" s="18">
        <v>1.19</v>
      </c>
      <c r="AZ22" s="22">
        <f t="shared" si="6"/>
        <v>1.0882714103872784</v>
      </c>
      <c r="BA22" s="22">
        <f t="shared" si="34"/>
        <v>1.085247172395492</v>
      </c>
      <c r="BB22" s="22">
        <f t="shared" si="35"/>
        <v>8.6819773791639356</v>
      </c>
      <c r="BC22" s="22">
        <f t="shared" si="36"/>
        <v>9.767224551559428</v>
      </c>
      <c r="BD22" s="38">
        <f t="shared" si="37"/>
        <v>6.9405672044995009E-2</v>
      </c>
      <c r="BE22" s="18">
        <f t="shared" si="38"/>
        <v>135.21442350855978</v>
      </c>
      <c r="BF22" s="71">
        <f t="shared" si="39"/>
        <v>6.4208959028800069E-2</v>
      </c>
      <c r="BG22" s="70">
        <v>1.2786999999999999</v>
      </c>
      <c r="BH22" s="18">
        <v>1.7999999999999999E-2</v>
      </c>
      <c r="BI22" s="71">
        <v>1.173</v>
      </c>
      <c r="BJ22" s="22">
        <f t="shared" si="7"/>
        <v>1.0727246759531743</v>
      </c>
      <c r="BK22" s="22">
        <f t="shared" si="40"/>
        <v>0.92819689586824039</v>
      </c>
      <c r="BL22" s="22">
        <f t="shared" si="41"/>
        <v>9.2819689586824019</v>
      </c>
      <c r="BM22" s="22">
        <f t="shared" si="42"/>
        <v>10.210165854550642</v>
      </c>
      <c r="BN22" s="38">
        <f t="shared" si="43"/>
        <v>7.2253732785616878E-2</v>
      </c>
      <c r="BO22" s="18">
        <f t="shared" si="44"/>
        <v>129.10295512087353</v>
      </c>
      <c r="BP22" s="71">
        <f t="shared" si="45"/>
        <v>7.1895867526750992E-2</v>
      </c>
      <c r="BQ22" s="21">
        <v>1.2005999999999999</v>
      </c>
      <c r="BR22" s="21">
        <v>1.4999999999999999E-2</v>
      </c>
      <c r="BS22" s="21">
        <v>1.1559999999999999</v>
      </c>
      <c r="BT22" s="22">
        <f t="shared" si="8"/>
        <v>1.0571779415190703</v>
      </c>
      <c r="BU22" s="22">
        <f t="shared" si="46"/>
        <v>0.79472907762386436</v>
      </c>
      <c r="BV22" s="22">
        <f t="shared" si="47"/>
        <v>9.5367489314863718</v>
      </c>
      <c r="BW22" s="22">
        <f t="shared" si="48"/>
        <v>10.331478009110237</v>
      </c>
      <c r="BX22" s="38">
        <f t="shared" si="49"/>
        <v>7.0174597857738372E-2</v>
      </c>
      <c r="BY22" s="18">
        <f t="shared" si="50"/>
        <v>123.43424156887474</v>
      </c>
      <c r="BZ22" s="71">
        <f t="shared" si="51"/>
        <v>7.7261777690471628E-2</v>
      </c>
    </row>
    <row r="23" spans="2:78" ht="19.899999999999999" customHeight="1">
      <c r="B23" s="17"/>
      <c r="C23" s="17"/>
      <c r="D23" s="17"/>
      <c r="E23" s="42">
        <v>60</v>
      </c>
      <c r="F23" s="23">
        <f t="shared" si="9"/>
        <v>1.1945999999999999</v>
      </c>
      <c r="G23" s="24">
        <f t="shared" si="0"/>
        <v>12.288843350083114</v>
      </c>
      <c r="H23" s="31">
        <f t="shared" si="1"/>
        <v>106840.98591549294</v>
      </c>
      <c r="I23" s="70">
        <v>1.8001</v>
      </c>
      <c r="J23" s="18">
        <v>0.04</v>
      </c>
      <c r="K23" s="18">
        <v>1.2210000000000001</v>
      </c>
      <c r="L23" s="22">
        <f t="shared" si="2"/>
        <v>1.1166213378847623</v>
      </c>
      <c r="M23" s="22">
        <f t="shared" si="10"/>
        <v>1.9931103702408763</v>
      </c>
      <c r="N23" s="22">
        <f t="shared" si="11"/>
        <v>0</v>
      </c>
      <c r="O23" s="22">
        <f t="shared" si="12"/>
        <v>1.9931103702408763</v>
      </c>
      <c r="P23" s="38">
        <f t="shared" si="13"/>
        <v>0</v>
      </c>
      <c r="Q23" s="18">
        <f t="shared" si="14"/>
        <v>184.90687882076375</v>
      </c>
      <c r="R23" s="71">
        <f t="shared" si="15"/>
        <v>0</v>
      </c>
      <c r="S23" s="64">
        <v>1.6669</v>
      </c>
      <c r="T23" s="3">
        <v>2.3E-2</v>
      </c>
      <c r="U23" s="65">
        <v>1.22</v>
      </c>
      <c r="V23" s="22">
        <f t="shared" si="3"/>
        <v>1.1157068240945207</v>
      </c>
      <c r="W23" s="22">
        <f t="shared" si="16"/>
        <v>1.7062611862643602</v>
      </c>
      <c r="X23" s="22">
        <f t="shared" si="17"/>
        <v>3.4125223725287204</v>
      </c>
      <c r="Y23" s="22">
        <f t="shared" si="18"/>
        <v>5.1187835587930808</v>
      </c>
      <c r="Z23" s="38">
        <f t="shared" si="19"/>
        <v>1.9974193477817367E-2</v>
      </c>
      <c r="AA23" s="18">
        <f t="shared" si="20"/>
        <v>174.19882427577625</v>
      </c>
      <c r="AB23" s="71">
        <f t="shared" si="21"/>
        <v>1.9589812886029099E-2</v>
      </c>
      <c r="AC23" s="69">
        <v>1.5760000000000001</v>
      </c>
      <c r="AD23" s="69">
        <v>2.1000000000000001E-2</v>
      </c>
      <c r="AE23" s="69">
        <v>1.212</v>
      </c>
      <c r="AF23" s="22">
        <f t="shared" si="4"/>
        <v>1.1083907137725895</v>
      </c>
      <c r="AG23" s="22">
        <f t="shared" si="22"/>
        <v>1.5053047188808029</v>
      </c>
      <c r="AH23" s="22">
        <f t="shared" si="23"/>
        <v>6.0212188755232114</v>
      </c>
      <c r="AI23" s="22">
        <f t="shared" si="24"/>
        <v>7.5265235944040141</v>
      </c>
      <c r="AJ23" s="38">
        <f t="shared" si="25"/>
        <v>3.5997826960123984E-2</v>
      </c>
      <c r="AK23" s="18">
        <f t="shared" si="26"/>
        <v>166.8913005660213</v>
      </c>
      <c r="AL23" s="71">
        <f t="shared" si="27"/>
        <v>3.6078686277246967E-2</v>
      </c>
      <c r="AM23" s="70">
        <v>1.4724999999999999</v>
      </c>
      <c r="AN23" s="18">
        <v>2.1000000000000001E-2</v>
      </c>
      <c r="AO23" s="71">
        <v>1.2010000000000001</v>
      </c>
      <c r="AP23" s="22">
        <f t="shared" si="5"/>
        <v>1.098331062079934</v>
      </c>
      <c r="AQ23" s="22">
        <f t="shared" si="28"/>
        <v>1.2903376777812041</v>
      </c>
      <c r="AR23" s="22">
        <f t="shared" si="29"/>
        <v>7.7420260666872247</v>
      </c>
      <c r="AS23" s="22">
        <f t="shared" si="30"/>
        <v>9.0323637444684284</v>
      </c>
      <c r="AT23" s="38">
        <f t="shared" si="31"/>
        <v>5.3021049412138727E-2</v>
      </c>
      <c r="AU23" s="18">
        <f t="shared" si="32"/>
        <v>158.57085277768638</v>
      </c>
      <c r="AV23" s="71">
        <f t="shared" si="33"/>
        <v>4.882376509345896</v>
      </c>
      <c r="AW23" s="70">
        <v>1.3788</v>
      </c>
      <c r="AX23" s="18">
        <v>2.3E-2</v>
      </c>
      <c r="AY23" s="18">
        <v>1.1890000000000001</v>
      </c>
      <c r="AZ23" s="22">
        <f t="shared" si="6"/>
        <v>1.087356896597037</v>
      </c>
      <c r="BA23" s="22">
        <f t="shared" si="34"/>
        <v>1.1088505489523055</v>
      </c>
      <c r="BB23" s="22">
        <f t="shared" si="35"/>
        <v>8.870804391618444</v>
      </c>
      <c r="BC23" s="22">
        <f t="shared" si="36"/>
        <v>9.9796549405707502</v>
      </c>
      <c r="BD23" s="38">
        <f t="shared" si="37"/>
        <v>7.5888032189340107E-2</v>
      </c>
      <c r="BE23" s="18">
        <f t="shared" si="38"/>
        <v>151.038234828247</v>
      </c>
      <c r="BF23" s="71">
        <f t="shared" si="39"/>
        <v>5.8732177330500929E-2</v>
      </c>
      <c r="BG23" s="70">
        <v>1.2901</v>
      </c>
      <c r="BH23" s="18">
        <v>1.9E-2</v>
      </c>
      <c r="BI23" s="71">
        <v>1.1759999999999999</v>
      </c>
      <c r="BJ23" s="22">
        <f t="shared" si="7"/>
        <v>1.0754682173238985</v>
      </c>
      <c r="BK23" s="22">
        <f t="shared" si="40"/>
        <v>0.94966001157887203</v>
      </c>
      <c r="BL23" s="22">
        <f t="shared" si="41"/>
        <v>9.4966001157887181</v>
      </c>
      <c r="BM23" s="22">
        <f t="shared" si="42"/>
        <v>10.446260127367591</v>
      </c>
      <c r="BN23" s="38">
        <f t="shared" si="43"/>
        <v>7.6658444694679584E-2</v>
      </c>
      <c r="BO23" s="18">
        <f t="shared" si="44"/>
        <v>143.90757087824406</v>
      </c>
      <c r="BP23" s="71">
        <f t="shared" si="45"/>
        <v>6.5990969466252131E-2</v>
      </c>
      <c r="BQ23" s="21">
        <v>1.2176</v>
      </c>
      <c r="BR23" s="21">
        <v>1.9E-2</v>
      </c>
      <c r="BS23" s="21">
        <v>1.1639999999999999</v>
      </c>
      <c r="BT23" s="22">
        <f t="shared" si="8"/>
        <v>1.0644940518410015</v>
      </c>
      <c r="BU23" s="22">
        <f t="shared" si="46"/>
        <v>0.82874705206607591</v>
      </c>
      <c r="BV23" s="22">
        <f t="shared" si="47"/>
        <v>9.9449646247929095</v>
      </c>
      <c r="BW23" s="22">
        <f t="shared" si="48"/>
        <v>10.773711676858985</v>
      </c>
      <c r="BX23" s="38">
        <f t="shared" si="49"/>
        <v>9.0122362282245766E-2</v>
      </c>
      <c r="BY23" s="18">
        <f t="shared" si="50"/>
        <v>138.07923788641529</v>
      </c>
      <c r="BZ23" s="71">
        <f t="shared" si="51"/>
        <v>7.2023605989002412E-2</v>
      </c>
    </row>
    <row r="24" spans="2:78" ht="19.899999999999999" customHeight="1">
      <c r="B24" s="17"/>
      <c r="C24" s="17"/>
      <c r="D24" s="20"/>
      <c r="E24" s="42">
        <v>62</v>
      </c>
      <c r="F24" s="23">
        <f t="shared" si="9"/>
        <v>1.2345999999999999</v>
      </c>
      <c r="G24" s="24">
        <f t="shared" si="0"/>
        <v>12.700323120720419</v>
      </c>
      <c r="H24" s="31">
        <f t="shared" si="1"/>
        <v>110418.45070422534</v>
      </c>
      <c r="I24" s="70">
        <v>1.8848</v>
      </c>
      <c r="J24" s="18">
        <v>3.5000000000000003E-2</v>
      </c>
      <c r="K24" s="18">
        <v>1.216</v>
      </c>
      <c r="L24" s="22">
        <f t="shared" si="2"/>
        <v>1.112048768933555</v>
      </c>
      <c r="M24" s="22">
        <f t="shared" si="10"/>
        <v>2.1672272522938059</v>
      </c>
      <c r="N24" s="22">
        <f t="shared" si="11"/>
        <v>0</v>
      </c>
      <c r="O24" s="22">
        <f t="shared" si="12"/>
        <v>2.1672272522938059</v>
      </c>
      <c r="P24" s="38">
        <f t="shared" si="13"/>
        <v>0</v>
      </c>
      <c r="Q24" s="18">
        <f t="shared" si="14"/>
        <v>211.62628081933863</v>
      </c>
      <c r="R24" s="71">
        <f t="shared" si="15"/>
        <v>0</v>
      </c>
      <c r="S24" s="64">
        <v>1.7635000000000001</v>
      </c>
      <c r="T24" s="3">
        <v>2.4E-2</v>
      </c>
      <c r="U24" s="65">
        <v>1.212</v>
      </c>
      <c r="V24" s="22">
        <f t="shared" si="3"/>
        <v>1.1083907137725895</v>
      </c>
      <c r="W24" s="22">
        <f t="shared" si="16"/>
        <v>1.8847898084708896</v>
      </c>
      <c r="X24" s="22">
        <f t="shared" si="17"/>
        <v>3.7695796169417792</v>
      </c>
      <c r="Y24" s="22">
        <f t="shared" si="18"/>
        <v>5.6543694254126686</v>
      </c>
      <c r="Z24" s="38">
        <f t="shared" si="19"/>
        <v>2.057018683435656E-2</v>
      </c>
      <c r="AA24" s="18">
        <f t="shared" si="20"/>
        <v>200.86216313090114</v>
      </c>
      <c r="AB24" s="71">
        <f t="shared" si="21"/>
        <v>1.8766997020166303E-2</v>
      </c>
      <c r="AC24" s="69">
        <v>1.6574</v>
      </c>
      <c r="AD24" s="69">
        <v>2.1999999999999999E-2</v>
      </c>
      <c r="AE24" s="69">
        <v>1.2090000000000001</v>
      </c>
      <c r="AF24" s="22">
        <f t="shared" si="4"/>
        <v>1.1056471724018653</v>
      </c>
      <c r="AG24" s="22">
        <f t="shared" si="22"/>
        <v>1.6565861566911531</v>
      </c>
      <c r="AH24" s="22">
        <f t="shared" si="23"/>
        <v>6.6263446267646122</v>
      </c>
      <c r="AI24" s="22">
        <f t="shared" si="24"/>
        <v>8.2829307834557646</v>
      </c>
      <c r="AJ24" s="38">
        <f t="shared" si="25"/>
        <v>3.7525547137322285E-2</v>
      </c>
      <c r="AK24" s="18">
        <f t="shared" si="26"/>
        <v>191.44688788981935</v>
      </c>
      <c r="AL24" s="71">
        <f t="shared" si="27"/>
        <v>3.4611921352193389E-2</v>
      </c>
      <c r="AM24" s="70">
        <v>1.5383</v>
      </c>
      <c r="AN24" s="18">
        <v>0.02</v>
      </c>
      <c r="AO24" s="71">
        <v>1.2050000000000001</v>
      </c>
      <c r="AP24" s="22">
        <f t="shared" si="5"/>
        <v>1.1019891172408995</v>
      </c>
      <c r="AQ24" s="22">
        <f t="shared" si="28"/>
        <v>1.4176301168542165</v>
      </c>
      <c r="AR24" s="22">
        <f t="shared" si="29"/>
        <v>8.5057807011252979</v>
      </c>
      <c r="AS24" s="22">
        <f t="shared" si="30"/>
        <v>9.923410817979514</v>
      </c>
      <c r="AT24" s="38">
        <f t="shared" si="31"/>
        <v>5.0833158953228624E-2</v>
      </c>
      <c r="AU24" s="18">
        <f t="shared" si="32"/>
        <v>180.87799739770963</v>
      </c>
      <c r="AV24" s="71">
        <f t="shared" si="33"/>
        <v>4.7024960600503647</v>
      </c>
      <c r="AW24" s="70">
        <v>1.4537</v>
      </c>
      <c r="AX24" s="18">
        <v>2.3E-2</v>
      </c>
      <c r="AY24" s="18">
        <v>1.1970000000000001</v>
      </c>
      <c r="AZ24" s="22">
        <f t="shared" si="6"/>
        <v>1.0946730069189683</v>
      </c>
      <c r="BA24" s="22">
        <f t="shared" si="34"/>
        <v>1.2492364249332981</v>
      </c>
      <c r="BB24" s="22">
        <f t="shared" si="35"/>
        <v>9.9938913994663849</v>
      </c>
      <c r="BC24" s="22">
        <f t="shared" si="36"/>
        <v>11.243127824399682</v>
      </c>
      <c r="BD24" s="38">
        <f t="shared" si="37"/>
        <v>7.6912669128616051E-2</v>
      </c>
      <c r="BE24" s="18">
        <f t="shared" si="38"/>
        <v>173.37062430255864</v>
      </c>
      <c r="BF24" s="71">
        <f t="shared" si="39"/>
        <v>5.7644664081185369E-2</v>
      </c>
      <c r="BG24" s="70">
        <v>1.3735999999999999</v>
      </c>
      <c r="BH24" s="18">
        <v>1.7999999999999999E-2</v>
      </c>
      <c r="BI24" s="71">
        <v>1.1859999999999999</v>
      </c>
      <c r="BJ24" s="22">
        <f t="shared" si="7"/>
        <v>1.0846133552263126</v>
      </c>
      <c r="BK24" s="22">
        <f t="shared" si="40"/>
        <v>1.0949560800396221</v>
      </c>
      <c r="BL24" s="22">
        <f t="shared" si="41"/>
        <v>10.949560800396219</v>
      </c>
      <c r="BM24" s="22">
        <f t="shared" si="42"/>
        <v>12.044516880435841</v>
      </c>
      <c r="BN24" s="38">
        <f t="shared" si="43"/>
        <v>7.3864139444199201E-2</v>
      </c>
      <c r="BO24" s="18">
        <f t="shared" si="44"/>
        <v>166.26257956353271</v>
      </c>
      <c r="BP24" s="71">
        <f t="shared" si="45"/>
        <v>6.5857036677409081E-2</v>
      </c>
      <c r="BQ24" s="21">
        <v>1.2984</v>
      </c>
      <c r="BR24" s="21">
        <v>1.7000000000000001E-2</v>
      </c>
      <c r="BS24" s="21">
        <v>1.173</v>
      </c>
      <c r="BT24" s="22">
        <f t="shared" si="8"/>
        <v>1.0727246759531743</v>
      </c>
      <c r="BU24" s="22">
        <f t="shared" si="46"/>
        <v>0.95701731407259572</v>
      </c>
      <c r="BV24" s="22">
        <f t="shared" si="47"/>
        <v>11.484207768871148</v>
      </c>
      <c r="BW24" s="22">
        <f t="shared" si="48"/>
        <v>12.441225082943744</v>
      </c>
      <c r="BX24" s="38">
        <f t="shared" si="49"/>
        <v>8.1887563823699147E-2</v>
      </c>
      <c r="BY24" s="18">
        <f t="shared" si="50"/>
        <v>159.58935903450964</v>
      </c>
      <c r="BZ24" s="71">
        <f t="shared" si="51"/>
        <v>7.1960986862462425E-2</v>
      </c>
    </row>
    <row r="25" spans="2:78" ht="19.899999999999999" customHeight="1">
      <c r="B25" s="17"/>
      <c r="C25" s="17"/>
      <c r="D25" s="20"/>
      <c r="E25" s="42">
        <v>64</v>
      </c>
      <c r="F25" s="23">
        <f t="shared" si="9"/>
        <v>1.2746</v>
      </c>
      <c r="G25" s="24">
        <f t="shared" si="0"/>
        <v>13.111802891357724</v>
      </c>
      <c r="H25" s="31">
        <f t="shared" si="1"/>
        <v>113995.91549295773</v>
      </c>
      <c r="I25" s="70">
        <v>2.008</v>
      </c>
      <c r="J25" s="18">
        <v>4.2000000000000003E-2</v>
      </c>
      <c r="K25" s="18">
        <v>1.2130000000000001</v>
      </c>
      <c r="L25" s="22">
        <f t="shared" si="2"/>
        <v>1.1093052275628308</v>
      </c>
      <c r="M25" s="22">
        <f t="shared" si="10"/>
        <v>2.4476864055607539</v>
      </c>
      <c r="N25" s="22">
        <f t="shared" si="11"/>
        <v>0</v>
      </c>
      <c r="O25" s="22">
        <f t="shared" si="12"/>
        <v>2.4476864055607539</v>
      </c>
      <c r="P25" s="38">
        <f t="shared" si="13"/>
        <v>0</v>
      </c>
      <c r="Q25" s="18">
        <f t="shared" si="14"/>
        <v>244.89960985829831</v>
      </c>
      <c r="R25" s="71">
        <f t="shared" si="15"/>
        <v>0</v>
      </c>
      <c r="S25" s="64">
        <v>1.8564000000000001</v>
      </c>
      <c r="T25" s="3">
        <v>3.5999999999999997E-2</v>
      </c>
      <c r="U25" s="65">
        <v>1.212</v>
      </c>
      <c r="V25" s="22">
        <f t="shared" si="3"/>
        <v>1.1083907137725895</v>
      </c>
      <c r="W25" s="22">
        <f t="shared" si="16"/>
        <v>2.0885992430049769</v>
      </c>
      <c r="X25" s="22">
        <f t="shared" si="17"/>
        <v>4.1771984860099538</v>
      </c>
      <c r="Y25" s="22">
        <f t="shared" si="18"/>
        <v>6.2657977290149312</v>
      </c>
      <c r="Z25" s="38">
        <f t="shared" si="19"/>
        <v>3.0855280251534847E-2</v>
      </c>
      <c r="AA25" s="18">
        <f t="shared" si="20"/>
        <v>230.09626820976638</v>
      </c>
      <c r="AB25" s="71">
        <f t="shared" si="21"/>
        <v>1.8154134000130009E-2</v>
      </c>
      <c r="AC25" s="69">
        <v>1.7496</v>
      </c>
      <c r="AD25" s="69">
        <v>2.7E-2</v>
      </c>
      <c r="AE25" s="69">
        <v>1.21</v>
      </c>
      <c r="AF25" s="22">
        <f t="shared" si="4"/>
        <v>1.1065616861921066</v>
      </c>
      <c r="AG25" s="22">
        <f t="shared" si="22"/>
        <v>1.849077175414837</v>
      </c>
      <c r="AH25" s="22">
        <f t="shared" si="23"/>
        <v>7.3963087016593478</v>
      </c>
      <c r="AI25" s="22">
        <f t="shared" si="24"/>
        <v>9.2453858770741846</v>
      </c>
      <c r="AJ25" s="38">
        <f t="shared" si="25"/>
        <v>4.6130297495621503E-2</v>
      </c>
      <c r="AK25" s="18">
        <f t="shared" si="26"/>
        <v>219.66752884259486</v>
      </c>
      <c r="AL25" s="71">
        <f t="shared" si="27"/>
        <v>3.3670468915591313E-2</v>
      </c>
      <c r="AM25" s="70">
        <v>1.6506000000000001</v>
      </c>
      <c r="AN25" s="18">
        <v>3.1E-2</v>
      </c>
      <c r="AO25" s="71">
        <v>1.2030000000000001</v>
      </c>
      <c r="AP25" s="22">
        <f t="shared" si="5"/>
        <v>1.1001600896604167</v>
      </c>
      <c r="AQ25" s="22">
        <f t="shared" si="28"/>
        <v>1.6267532884831577</v>
      </c>
      <c r="AR25" s="22">
        <f t="shared" si="29"/>
        <v>9.7605197308989453</v>
      </c>
      <c r="AS25" s="22">
        <f t="shared" si="30"/>
        <v>11.387273019382103</v>
      </c>
      <c r="AT25" s="38">
        <f t="shared" si="31"/>
        <v>7.8530065226212864E-2</v>
      </c>
      <c r="AU25" s="18">
        <f t="shared" si="32"/>
        <v>210.00043897976727</v>
      </c>
      <c r="AV25" s="71">
        <f t="shared" si="33"/>
        <v>4.6478568227370864</v>
      </c>
      <c r="AW25" s="70">
        <v>1.5497000000000001</v>
      </c>
      <c r="AX25" s="18">
        <v>2.5000000000000001E-2</v>
      </c>
      <c r="AY25" s="18">
        <v>1.1970000000000001</v>
      </c>
      <c r="AZ25" s="22">
        <f t="shared" si="6"/>
        <v>1.0946730069189683</v>
      </c>
      <c r="BA25" s="22">
        <f t="shared" si="34"/>
        <v>1.4196795417656438</v>
      </c>
      <c r="BB25" s="22">
        <f t="shared" si="35"/>
        <v>11.357436334125151</v>
      </c>
      <c r="BC25" s="22">
        <f t="shared" si="36"/>
        <v>12.777115875890795</v>
      </c>
      <c r="BD25" s="38">
        <f t="shared" si="37"/>
        <v>8.3600727313713111E-2</v>
      </c>
      <c r="BE25" s="18">
        <f t="shared" si="38"/>
        <v>200.1478191094713</v>
      </c>
      <c r="BF25" s="71">
        <f t="shared" si="39"/>
        <v>5.6745241515288133E-2</v>
      </c>
      <c r="BG25" s="70">
        <v>1.456</v>
      </c>
      <c r="BH25" s="18">
        <v>2.8000000000000001E-2</v>
      </c>
      <c r="BI25" s="71">
        <v>1.1910000000000001</v>
      </c>
      <c r="BJ25" s="22">
        <f t="shared" si="7"/>
        <v>1.0891859241775199</v>
      </c>
      <c r="BK25" s="22">
        <f t="shared" si="40"/>
        <v>1.2406607130953546</v>
      </c>
      <c r="BL25" s="22">
        <f t="shared" si="41"/>
        <v>12.406607130953544</v>
      </c>
      <c r="BM25" s="22">
        <f t="shared" si="42"/>
        <v>13.647267844048899</v>
      </c>
      <c r="BN25" s="38">
        <f t="shared" si="43"/>
        <v>0.11587061540858291</v>
      </c>
      <c r="BO25" s="18">
        <f t="shared" si="44"/>
        <v>190.99826032010824</v>
      </c>
      <c r="BP25" s="71">
        <f t="shared" si="45"/>
        <v>6.4956649920058881E-2</v>
      </c>
      <c r="BQ25" s="21">
        <v>1.3734</v>
      </c>
      <c r="BR25" s="21">
        <v>1.9E-2</v>
      </c>
      <c r="BS25" s="21">
        <v>1.1859999999999999</v>
      </c>
      <c r="BT25" s="22">
        <f t="shared" si="8"/>
        <v>1.0846133552263126</v>
      </c>
      <c r="BU25" s="22">
        <f t="shared" si="46"/>
        <v>1.0946372459203135</v>
      </c>
      <c r="BV25" s="22">
        <f t="shared" si="47"/>
        <v>13.135646951043761</v>
      </c>
      <c r="BW25" s="22">
        <f t="shared" si="48"/>
        <v>14.230284196964075</v>
      </c>
      <c r="BX25" s="38">
        <f t="shared" si="49"/>
        <v>9.3561243295985641E-2</v>
      </c>
      <c r="BY25" s="18">
        <f t="shared" si="50"/>
        <v>182.9325873638501</v>
      </c>
      <c r="BZ25" s="71">
        <f t="shared" si="51"/>
        <v>7.1805943054405949E-2</v>
      </c>
    </row>
    <row r="26" spans="2:78" ht="19.899999999999999" customHeight="1" thickBot="1">
      <c r="B26" s="17"/>
      <c r="C26" s="17"/>
      <c r="D26" s="20"/>
      <c r="E26" s="43">
        <v>66</v>
      </c>
      <c r="F26" s="27">
        <f t="shared" si="9"/>
        <v>1.3146</v>
      </c>
      <c r="G26" s="28">
        <f t="shared" si="0"/>
        <v>13.523282661995031</v>
      </c>
      <c r="H26" s="32">
        <f t="shared" si="1"/>
        <v>117573.38028169014</v>
      </c>
      <c r="I26" s="73">
        <v>2.0525000000000002</v>
      </c>
      <c r="J26" s="74">
        <v>3.2000000000000001E-2</v>
      </c>
      <c r="K26" s="74">
        <v>1.2170000000000001</v>
      </c>
      <c r="L26" s="37">
        <f t="shared" si="2"/>
        <v>1.1129632827237965</v>
      </c>
      <c r="M26" s="37">
        <f t="shared" si="10"/>
        <v>2.5742708867842277</v>
      </c>
      <c r="N26" s="37">
        <f t="shared" si="11"/>
        <v>0</v>
      </c>
      <c r="O26" s="37">
        <f t="shared" si="12"/>
        <v>2.5742708867842277</v>
      </c>
      <c r="P26" s="39">
        <f t="shared" si="13"/>
        <v>0</v>
      </c>
      <c r="Q26" s="18">
        <f t="shared" si="14"/>
        <v>273.45473844625531</v>
      </c>
      <c r="R26" s="71">
        <f t="shared" si="15"/>
        <v>0</v>
      </c>
      <c r="S26" s="75">
        <v>1.9081999999999999</v>
      </c>
      <c r="T26" s="76">
        <v>3.4000000000000002E-2</v>
      </c>
      <c r="U26" s="77">
        <v>1.214</v>
      </c>
      <c r="V26" s="37">
        <f t="shared" si="3"/>
        <v>1.1102197413530721</v>
      </c>
      <c r="W26" s="37">
        <f t="shared" si="16"/>
        <v>2.2140728865607233</v>
      </c>
      <c r="X26" s="37">
        <f t="shared" si="17"/>
        <v>4.4281457731214466</v>
      </c>
      <c r="Y26" s="37">
        <f t="shared" si="18"/>
        <v>6.64221865968217</v>
      </c>
      <c r="Z26" s="39">
        <f t="shared" si="19"/>
        <v>2.923735260882223E-2</v>
      </c>
      <c r="AA26" s="18">
        <f t="shared" si="20"/>
        <v>257.99557340892142</v>
      </c>
      <c r="AB26" s="71">
        <f t="shared" si="21"/>
        <v>1.7163650192179317E-2</v>
      </c>
      <c r="AC26" s="75">
        <v>1.804</v>
      </c>
      <c r="AD26" s="76">
        <v>3.2000000000000001E-2</v>
      </c>
      <c r="AE26" s="76">
        <v>1.208</v>
      </c>
      <c r="AF26" s="37">
        <f t="shared" si="4"/>
        <v>1.1047326586116237</v>
      </c>
      <c r="AG26" s="37">
        <f t="shared" si="22"/>
        <v>1.9593575381764712</v>
      </c>
      <c r="AH26" s="37">
        <f t="shared" si="23"/>
        <v>7.8374301527058847</v>
      </c>
      <c r="AI26" s="37">
        <f t="shared" si="24"/>
        <v>9.7967876908823559</v>
      </c>
      <c r="AJ26" s="39">
        <f t="shared" si="25"/>
        <v>5.4492357540565188E-2</v>
      </c>
      <c r="AK26" s="18">
        <f t="shared" si="26"/>
        <v>246.83240641730544</v>
      </c>
      <c r="AL26" s="71">
        <f t="shared" si="27"/>
        <v>3.1752030725882847E-2</v>
      </c>
      <c r="AM26" s="73">
        <v>1.6913</v>
      </c>
      <c r="AN26" s="74">
        <v>2.4E-2</v>
      </c>
      <c r="AO26" s="78">
        <v>1.2050000000000001</v>
      </c>
      <c r="AP26" s="37">
        <f t="shared" si="5"/>
        <v>1.1019891172408995</v>
      </c>
      <c r="AQ26" s="37">
        <f t="shared" si="28"/>
        <v>1.7136500922203501</v>
      </c>
      <c r="AR26" s="37">
        <f t="shared" si="29"/>
        <v>10.2819005533221</v>
      </c>
      <c r="AS26" s="37">
        <f t="shared" si="30"/>
        <v>11.995550645542449</v>
      </c>
      <c r="AT26" s="39">
        <f t="shared" si="31"/>
        <v>6.0999790743874356E-2</v>
      </c>
      <c r="AU26" s="18">
        <f t="shared" si="32"/>
        <v>234.75861639854233</v>
      </c>
      <c r="AV26" s="71">
        <f t="shared" si="33"/>
        <v>4.3797755801503104</v>
      </c>
      <c r="AW26" s="73">
        <v>1.5946</v>
      </c>
      <c r="AX26" s="74">
        <v>2.1999999999999999E-2</v>
      </c>
      <c r="AY26" s="74">
        <v>1.2010000000000001</v>
      </c>
      <c r="AZ26" s="37">
        <f t="shared" si="6"/>
        <v>1.098331062079934</v>
      </c>
      <c r="BA26" s="37">
        <f t="shared" si="34"/>
        <v>1.5131998564719964</v>
      </c>
      <c r="BB26" s="37">
        <f t="shared" si="35"/>
        <v>12.105598851775971</v>
      </c>
      <c r="BC26" s="37">
        <f t="shared" si="36"/>
        <v>13.618798708247967</v>
      </c>
      <c r="BD26" s="39">
        <f t="shared" si="37"/>
        <v>7.4061148385209649E-2</v>
      </c>
      <c r="BE26" s="18">
        <f t="shared" si="38"/>
        <v>224.39894031323266</v>
      </c>
      <c r="BF26" s="71">
        <f t="shared" si="39"/>
        <v>5.3946773700794128E-2</v>
      </c>
      <c r="BG26" s="73">
        <v>1.5188999999999999</v>
      </c>
      <c r="BH26" s="74">
        <v>2.5000000000000001E-2</v>
      </c>
      <c r="BI26" s="78">
        <v>1.198</v>
      </c>
      <c r="BJ26" s="37">
        <f t="shared" si="7"/>
        <v>1.0955875207092096</v>
      </c>
      <c r="BK26" s="37">
        <f t="shared" si="40"/>
        <v>1.3660882548100552</v>
      </c>
      <c r="BL26" s="37">
        <f t="shared" si="41"/>
        <v>13.660882548100551</v>
      </c>
      <c r="BM26" s="37">
        <f t="shared" si="42"/>
        <v>15.026970802910606</v>
      </c>
      <c r="BN26" s="39">
        <f t="shared" si="43"/>
        <v>0.10467558677007043</v>
      </c>
      <c r="BO26" s="18">
        <f t="shared" si="44"/>
        <v>216.28903876558073</v>
      </c>
      <c r="BP26" s="71">
        <f t="shared" si="45"/>
        <v>6.3160309121843866E-2</v>
      </c>
      <c r="BQ26" s="73">
        <v>1.4301999999999999</v>
      </c>
      <c r="BR26" s="74">
        <v>2.1999999999999999E-2</v>
      </c>
      <c r="BS26" s="78">
        <v>1.1930000000000001</v>
      </c>
      <c r="BT26" s="37">
        <f t="shared" si="8"/>
        <v>1.0910149517580026</v>
      </c>
      <c r="BU26" s="37">
        <f t="shared" si="46"/>
        <v>1.2011056001123073</v>
      </c>
      <c r="BV26" s="37">
        <f t="shared" si="47"/>
        <v>14.413267201347686</v>
      </c>
      <c r="BW26" s="37">
        <f t="shared" si="48"/>
        <v>15.614372801459993</v>
      </c>
      <c r="BX26" s="39">
        <f t="shared" si="49"/>
        <v>0.10961666212596348</v>
      </c>
      <c r="BY26" s="18">
        <f t="shared" si="50"/>
        <v>206.78641964699781</v>
      </c>
      <c r="BZ26" s="71">
        <f t="shared" si="51"/>
        <v>6.9701227120970377E-2</v>
      </c>
    </row>
    <row r="27" spans="2:78" ht="19.899999999999999" customHeight="1" thickBot="1">
      <c r="B27" s="20"/>
      <c r="C27" s="20"/>
      <c r="D27" s="20"/>
      <c r="Q27" s="74"/>
      <c r="R27" s="78"/>
      <c r="BY27" s="18"/>
      <c r="BZ27" s="78"/>
    </row>
    <row r="28" spans="2:78" ht="19.899999999999999" customHeight="1">
      <c r="B28" s="20"/>
      <c r="C28" s="20"/>
    </row>
    <row r="29" spans="2:78" ht="19.899999999999999" customHeight="1">
      <c r="B29" s="20"/>
      <c r="C29" s="20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20"/>
      <c r="T29" s="20"/>
      <c r="W29" s="3"/>
      <c r="X29" s="3"/>
      <c r="Y29" s="3"/>
      <c r="Z29" s="3"/>
      <c r="AA29" s="3"/>
      <c r="AB29" s="3"/>
      <c r="AC29" s="20"/>
      <c r="AD29" s="20"/>
      <c r="AG29" s="3"/>
      <c r="AH29" s="3"/>
      <c r="AI29" s="3"/>
      <c r="AJ29" s="3"/>
      <c r="AK29" s="3"/>
      <c r="AL29" s="3"/>
      <c r="AM29" s="20"/>
      <c r="AN29" s="20"/>
      <c r="AQ29" s="3"/>
      <c r="AR29" s="3"/>
      <c r="AS29" s="3"/>
      <c r="AT29" s="3"/>
      <c r="AU29" s="3"/>
      <c r="AV29" s="3"/>
      <c r="AW29" s="20"/>
      <c r="AX29" s="20"/>
      <c r="BA29" s="3"/>
      <c r="BB29" s="3"/>
      <c r="BC29" s="3"/>
      <c r="BD29" s="3"/>
      <c r="BE29" s="3"/>
      <c r="BF29" s="3"/>
      <c r="BG29" s="20"/>
      <c r="BH29" s="20"/>
      <c r="BK29" s="3"/>
      <c r="BL29" s="3"/>
      <c r="BM29" s="3"/>
      <c r="BN29" s="3"/>
      <c r="BO29" s="3"/>
      <c r="BP29" s="3"/>
    </row>
    <row r="30" spans="2:78" ht="19.899999999999999" customHeight="1">
      <c r="B30" s="20"/>
      <c r="C30" s="20"/>
      <c r="H30" s="3"/>
      <c r="I30" s="8"/>
      <c r="J30" s="8"/>
      <c r="K30" s="9"/>
      <c r="L30" s="9"/>
      <c r="M30" s="9"/>
      <c r="N30" s="9"/>
      <c r="O30" s="9"/>
      <c r="P30" s="9"/>
      <c r="Q30" s="9"/>
      <c r="R30" s="9"/>
      <c r="W30" s="9"/>
      <c r="X30" s="9"/>
      <c r="Y30" s="9"/>
      <c r="Z30" s="9"/>
      <c r="AA30" s="9"/>
      <c r="AB30" s="9"/>
      <c r="AC30" s="21"/>
      <c r="AD30" s="21"/>
      <c r="AG30" s="9"/>
      <c r="AH30" s="9"/>
      <c r="AI30" s="9"/>
      <c r="AJ30" s="9"/>
      <c r="AK30" s="9"/>
      <c r="AL30" s="9"/>
      <c r="AM30" s="21"/>
      <c r="AN30" s="21"/>
      <c r="AQ30" s="9"/>
      <c r="AR30" s="9"/>
      <c r="AS30" s="9"/>
      <c r="AT30" s="9"/>
      <c r="AU30" s="9"/>
      <c r="AV30" s="9"/>
      <c r="AW30" s="21"/>
      <c r="AX30" s="21"/>
      <c r="BA30" s="9"/>
      <c r="BB30" s="9"/>
      <c r="BC30" s="9"/>
      <c r="BD30" s="9"/>
      <c r="BE30" s="9"/>
      <c r="BF30" s="9"/>
      <c r="BG30" s="21"/>
      <c r="BH30" s="21"/>
      <c r="BK30" s="9"/>
      <c r="BL30" s="9"/>
      <c r="BM30" s="9"/>
      <c r="BN30" s="9"/>
      <c r="BO30" s="9"/>
      <c r="BP30" s="9"/>
    </row>
    <row r="31" spans="2:78" ht="19.899999999999999" customHeight="1">
      <c r="H31" s="3"/>
      <c r="I31" s="8"/>
      <c r="J31" s="8"/>
      <c r="K31" s="9"/>
      <c r="L31" s="9"/>
      <c r="M31" s="9"/>
      <c r="N31" s="9"/>
      <c r="O31" s="9"/>
      <c r="P31" s="9"/>
      <c r="Q31" s="9"/>
      <c r="R31" s="9"/>
      <c r="W31" s="9"/>
      <c r="X31" s="9"/>
      <c r="Y31" s="9"/>
      <c r="Z31" s="9"/>
      <c r="AA31" s="9"/>
      <c r="AB31" s="9"/>
      <c r="AC31" s="21"/>
      <c r="AD31" s="21"/>
      <c r="AG31" s="9"/>
      <c r="AH31" s="9"/>
      <c r="AI31" s="9"/>
      <c r="AJ31" s="9"/>
      <c r="AK31" s="9"/>
      <c r="AL31" s="9"/>
      <c r="AM31" s="21"/>
      <c r="AN31" s="21"/>
      <c r="AQ31" s="9"/>
      <c r="AR31" s="9"/>
      <c r="AS31" s="9"/>
      <c r="AT31" s="9"/>
      <c r="AU31" s="9"/>
      <c r="AV31" s="9"/>
      <c r="AW31" s="21"/>
      <c r="AX31" s="21"/>
      <c r="BA31" s="9"/>
      <c r="BB31" s="9"/>
      <c r="BC31" s="9"/>
      <c r="BD31" s="9"/>
      <c r="BE31" s="9"/>
      <c r="BF31" s="9"/>
      <c r="BG31" s="21"/>
      <c r="BH31" s="21"/>
      <c r="BK31" s="9"/>
      <c r="BL31" s="9"/>
      <c r="BM31" s="9"/>
      <c r="BN31" s="9"/>
      <c r="BO31" s="9"/>
      <c r="BP31" s="9"/>
    </row>
    <row r="32" spans="2:78" ht="19.899999999999999" customHeight="1">
      <c r="H32" s="3"/>
      <c r="I32" s="8"/>
      <c r="J32" s="8"/>
      <c r="K32" s="9"/>
      <c r="L32" s="9"/>
      <c r="M32" s="9"/>
      <c r="N32" s="9"/>
      <c r="O32" s="9"/>
      <c r="P32" s="9"/>
      <c r="Q32" s="9"/>
      <c r="R32" s="9"/>
      <c r="W32" s="9"/>
      <c r="X32" s="9"/>
      <c r="Y32" s="9"/>
      <c r="Z32" s="9"/>
      <c r="AA32" s="9"/>
      <c r="AB32" s="9"/>
      <c r="AC32" s="21"/>
      <c r="AD32" s="21"/>
      <c r="AG32" s="9"/>
      <c r="AH32" s="9"/>
      <c r="AI32" s="9"/>
      <c r="AJ32" s="9"/>
      <c r="AK32" s="9"/>
      <c r="AL32" s="9"/>
      <c r="AM32" s="21"/>
      <c r="AN32" s="21"/>
      <c r="AQ32" s="9"/>
      <c r="AR32" s="9"/>
      <c r="AS32" s="9"/>
      <c r="AT32" s="9"/>
      <c r="AU32" s="9"/>
      <c r="AV32" s="9"/>
      <c r="AW32" s="21"/>
      <c r="AX32" s="21"/>
      <c r="BA32" s="9"/>
      <c r="BB32" s="9"/>
      <c r="BC32" s="9"/>
      <c r="BD32" s="9"/>
      <c r="BE32" s="9"/>
      <c r="BF32" s="9"/>
      <c r="BG32" s="21"/>
      <c r="BH32" s="21"/>
      <c r="BK32" s="9"/>
      <c r="BL32" s="9"/>
      <c r="BM32" s="9"/>
      <c r="BN32" s="9"/>
      <c r="BO32" s="9"/>
      <c r="BP32" s="9"/>
    </row>
    <row r="33" spans="8:68" ht="19.899999999999999" customHeight="1">
      <c r="H33" s="3"/>
      <c r="I33" s="8"/>
      <c r="J33" s="8"/>
      <c r="K33" s="9"/>
      <c r="L33" s="9"/>
      <c r="M33" s="9"/>
      <c r="N33" s="9"/>
      <c r="O33" s="9"/>
      <c r="P33" s="9"/>
      <c r="Q33" s="9"/>
      <c r="R33" s="9"/>
      <c r="W33" s="9"/>
      <c r="X33" s="9"/>
      <c r="Y33" s="9"/>
      <c r="Z33" s="9"/>
      <c r="AA33" s="9"/>
      <c r="AB33" s="9"/>
      <c r="AC33" s="21"/>
      <c r="AD33" s="21"/>
      <c r="AG33" s="9"/>
      <c r="AH33" s="9"/>
      <c r="AI33" s="9"/>
      <c r="AJ33" s="9"/>
      <c r="AK33" s="9"/>
      <c r="AL33" s="9"/>
      <c r="AM33" s="21"/>
      <c r="AN33" s="21"/>
      <c r="AQ33" s="9"/>
      <c r="AR33" s="9"/>
      <c r="AS33" s="9"/>
      <c r="AT33" s="9"/>
      <c r="AU33" s="9"/>
      <c r="AV33" s="9"/>
      <c r="AW33" s="21"/>
      <c r="AX33" s="21"/>
      <c r="BA33" s="9"/>
      <c r="BB33" s="9"/>
      <c r="BC33" s="9"/>
      <c r="BD33" s="9"/>
      <c r="BE33" s="9"/>
      <c r="BF33" s="9"/>
      <c r="BG33" s="21"/>
      <c r="BH33" s="21"/>
      <c r="BK33" s="9"/>
      <c r="BL33" s="9"/>
      <c r="BM33" s="9"/>
      <c r="BN33" s="9"/>
      <c r="BO33" s="9"/>
      <c r="BP33" s="9"/>
    </row>
    <row r="34" spans="8:68" ht="19.899999999999999" customHeight="1">
      <c r="H34" s="3"/>
      <c r="I34" s="8"/>
      <c r="J34" s="8"/>
      <c r="K34" s="9"/>
      <c r="L34" s="9"/>
      <c r="M34" s="9"/>
      <c r="N34" s="9"/>
      <c r="O34" s="9"/>
      <c r="P34" s="9"/>
      <c r="Q34" s="9"/>
      <c r="R34" s="9"/>
      <c r="W34" s="9"/>
      <c r="X34" s="9"/>
      <c r="Y34" s="9"/>
      <c r="Z34" s="9"/>
      <c r="AA34" s="9"/>
      <c r="AB34" s="9"/>
      <c r="AC34" s="21"/>
      <c r="AD34" s="21"/>
      <c r="AG34" s="9"/>
      <c r="AH34" s="9"/>
      <c r="AI34" s="9"/>
      <c r="AJ34" s="9"/>
      <c r="AK34" s="9"/>
      <c r="AL34" s="9"/>
      <c r="AM34" s="21"/>
      <c r="AN34" s="21"/>
      <c r="AQ34" s="9"/>
      <c r="AR34" s="9"/>
      <c r="AS34" s="9"/>
      <c r="AT34" s="9"/>
      <c r="AU34" s="9"/>
      <c r="AV34" s="9"/>
      <c r="AW34" s="21"/>
      <c r="AX34" s="21"/>
      <c r="BA34" s="9"/>
      <c r="BB34" s="9"/>
      <c r="BC34" s="9"/>
      <c r="BD34" s="9"/>
      <c r="BE34" s="9"/>
      <c r="BF34" s="9"/>
      <c r="BG34" s="21"/>
      <c r="BH34" s="21"/>
      <c r="BK34" s="9"/>
      <c r="BL34" s="9"/>
      <c r="BM34" s="9"/>
      <c r="BN34" s="9"/>
      <c r="BO34" s="9"/>
      <c r="BP34" s="9"/>
    </row>
    <row r="35" spans="8:68" ht="19.899999999999999" customHeight="1">
      <c r="H35" s="3"/>
      <c r="I35" s="8"/>
      <c r="J35" s="8"/>
      <c r="K35" s="9"/>
      <c r="L35" s="9"/>
      <c r="M35" s="9"/>
      <c r="N35" s="9"/>
      <c r="O35" s="9"/>
      <c r="P35" s="9"/>
      <c r="Q35" s="9"/>
      <c r="R35" s="9"/>
      <c r="W35" s="9"/>
      <c r="X35" s="9"/>
      <c r="Y35" s="9"/>
      <c r="Z35" s="9"/>
      <c r="AA35" s="9"/>
      <c r="AB35" s="9"/>
      <c r="AC35" s="21"/>
      <c r="AD35" s="21"/>
      <c r="AG35" s="9"/>
      <c r="AH35" s="9"/>
      <c r="AI35" s="9"/>
      <c r="AJ35" s="9"/>
      <c r="AK35" s="9"/>
      <c r="AL35" s="9"/>
      <c r="AM35" s="21"/>
      <c r="AN35" s="21"/>
      <c r="AQ35" s="9"/>
      <c r="AR35" s="9"/>
      <c r="AS35" s="9"/>
      <c r="AT35" s="9"/>
      <c r="AU35" s="9"/>
      <c r="AV35" s="9"/>
      <c r="AW35" s="21"/>
      <c r="AX35" s="21"/>
      <c r="BA35" s="9"/>
      <c r="BB35" s="9"/>
      <c r="BC35" s="9"/>
      <c r="BD35" s="9"/>
      <c r="BE35" s="9"/>
      <c r="BF35" s="9"/>
      <c r="BG35" s="21"/>
      <c r="BH35" s="21"/>
      <c r="BK35" s="9"/>
      <c r="BL35" s="9"/>
      <c r="BM35" s="9"/>
      <c r="BN35" s="9"/>
      <c r="BO35" s="9"/>
      <c r="BP35" s="9"/>
    </row>
    <row r="36" spans="8:68" ht="19.899999999999999" customHeight="1">
      <c r="H36" s="3"/>
      <c r="I36" s="8"/>
      <c r="J36" s="8"/>
      <c r="K36" s="9"/>
      <c r="L36" s="9"/>
      <c r="M36" s="9"/>
      <c r="N36" s="9"/>
      <c r="O36" s="9"/>
      <c r="P36" s="9"/>
      <c r="Q36" s="9"/>
      <c r="R36" s="9"/>
      <c r="W36" s="9"/>
      <c r="X36" s="9"/>
      <c r="Y36" s="9"/>
      <c r="Z36" s="9"/>
      <c r="AA36" s="9"/>
      <c r="AB36" s="9"/>
      <c r="AC36" s="21"/>
      <c r="AD36" s="21"/>
      <c r="AG36" s="9"/>
      <c r="AH36" s="9"/>
      <c r="AI36" s="9"/>
      <c r="AJ36" s="9"/>
      <c r="AK36" s="9"/>
      <c r="AL36" s="9"/>
      <c r="AM36" s="21"/>
      <c r="AN36" s="21"/>
      <c r="AQ36" s="9"/>
      <c r="AR36" s="9"/>
      <c r="AS36" s="9"/>
      <c r="AT36" s="9"/>
      <c r="AU36" s="9"/>
      <c r="AV36" s="9"/>
      <c r="AW36" s="21"/>
      <c r="AX36" s="21"/>
      <c r="BA36" s="9"/>
      <c r="BB36" s="9"/>
      <c r="BC36" s="9"/>
      <c r="BD36" s="9"/>
      <c r="BE36" s="9"/>
      <c r="BF36" s="9"/>
      <c r="BG36" s="21"/>
      <c r="BH36" s="21"/>
      <c r="BK36" s="9"/>
      <c r="BL36" s="9"/>
      <c r="BM36" s="9"/>
      <c r="BN36" s="9"/>
      <c r="BO36" s="9"/>
      <c r="BP36" s="9"/>
    </row>
    <row r="37" spans="8:68" ht="19.899999999999999" customHeight="1">
      <c r="H37" s="3"/>
      <c r="I37" s="8"/>
      <c r="J37" s="8"/>
      <c r="K37" s="9"/>
      <c r="L37" s="9"/>
      <c r="M37" s="9"/>
      <c r="N37" s="9"/>
      <c r="O37" s="9"/>
      <c r="P37" s="9"/>
      <c r="Q37" s="9"/>
      <c r="R37" s="9"/>
      <c r="W37" s="9"/>
      <c r="X37" s="9"/>
      <c r="Y37" s="9"/>
      <c r="Z37" s="9"/>
      <c r="AA37" s="9"/>
      <c r="AB37" s="9"/>
      <c r="AC37" s="21"/>
      <c r="AD37" s="21"/>
      <c r="AG37" s="9"/>
      <c r="AH37" s="9"/>
      <c r="AI37" s="9"/>
      <c r="AJ37" s="9"/>
      <c r="AK37" s="9"/>
      <c r="AL37" s="9"/>
      <c r="AM37" s="21"/>
      <c r="AN37" s="21"/>
      <c r="AQ37" s="9"/>
      <c r="AR37" s="9"/>
      <c r="AS37" s="9"/>
      <c r="AT37" s="9"/>
      <c r="AU37" s="9"/>
      <c r="AV37" s="9"/>
      <c r="AW37" s="21"/>
      <c r="AX37" s="21"/>
      <c r="BA37" s="9"/>
      <c r="BB37" s="9"/>
      <c r="BC37" s="9"/>
      <c r="BD37" s="9"/>
      <c r="BE37" s="9"/>
      <c r="BF37" s="9"/>
      <c r="BG37" s="21"/>
      <c r="BH37" s="21"/>
      <c r="BK37" s="9"/>
      <c r="BL37" s="9"/>
      <c r="BM37" s="9"/>
      <c r="BN37" s="9"/>
      <c r="BO37" s="9"/>
      <c r="BP37" s="9"/>
    </row>
    <row r="38" spans="8:68" ht="19.899999999999999" customHeight="1">
      <c r="H38" s="3"/>
      <c r="I38" s="8"/>
      <c r="J38" s="8"/>
      <c r="K38" s="9"/>
      <c r="L38" s="9"/>
      <c r="M38" s="9"/>
      <c r="N38" s="9"/>
      <c r="O38" s="9"/>
      <c r="P38" s="9"/>
      <c r="Q38" s="9"/>
      <c r="R38" s="9"/>
      <c r="W38" s="9"/>
      <c r="X38" s="9"/>
      <c r="Y38" s="9"/>
      <c r="Z38" s="9"/>
      <c r="AA38" s="9"/>
      <c r="AB38" s="9"/>
      <c r="AC38" s="21"/>
      <c r="AD38" s="21"/>
      <c r="AG38" s="9"/>
      <c r="AH38" s="9"/>
      <c r="AI38" s="9"/>
      <c r="AJ38" s="9"/>
      <c r="AK38" s="9"/>
      <c r="AL38" s="9"/>
      <c r="AM38" s="21"/>
      <c r="AN38" s="21"/>
      <c r="AQ38" s="9"/>
      <c r="AR38" s="9"/>
      <c r="AS38" s="9"/>
      <c r="AT38" s="9"/>
      <c r="AU38" s="9"/>
      <c r="AV38" s="9"/>
      <c r="AW38" s="21"/>
      <c r="AX38" s="21"/>
      <c r="BA38" s="9"/>
      <c r="BB38" s="9"/>
      <c r="BC38" s="9"/>
      <c r="BD38" s="9"/>
      <c r="BE38" s="9"/>
      <c r="BF38" s="9"/>
      <c r="BG38" s="21"/>
      <c r="BH38" s="21"/>
      <c r="BK38" s="9"/>
      <c r="BL38" s="9"/>
      <c r="BM38" s="9"/>
      <c r="BN38" s="9"/>
      <c r="BO38" s="9"/>
      <c r="BP38" s="9"/>
    </row>
    <row r="39" spans="8:68" ht="19.899999999999999" customHeight="1">
      <c r="H39" s="3"/>
      <c r="I39" s="8"/>
      <c r="J39" s="8"/>
      <c r="K39" s="9"/>
      <c r="L39" s="9"/>
      <c r="M39" s="9"/>
      <c r="N39" s="9"/>
      <c r="O39" s="9"/>
      <c r="P39" s="9"/>
      <c r="Q39" s="9"/>
      <c r="R39" s="9"/>
      <c r="W39" s="9"/>
      <c r="X39" s="9"/>
      <c r="Y39" s="9"/>
      <c r="Z39" s="9"/>
      <c r="AA39" s="9"/>
      <c r="AB39" s="9"/>
      <c r="AC39" s="21"/>
      <c r="AD39" s="21"/>
      <c r="AG39" s="9"/>
      <c r="AH39" s="9"/>
      <c r="AI39" s="9"/>
      <c r="AJ39" s="9"/>
      <c r="AK39" s="9"/>
      <c r="AL39" s="9"/>
      <c r="AM39" s="21"/>
      <c r="AN39" s="21"/>
      <c r="AQ39" s="9"/>
      <c r="AR39" s="9"/>
      <c r="AS39" s="9"/>
      <c r="AT39" s="9"/>
      <c r="AU39" s="9"/>
      <c r="AV39" s="9"/>
      <c r="AW39" s="21"/>
      <c r="AX39" s="21"/>
      <c r="BA39" s="9"/>
      <c r="BB39" s="9"/>
      <c r="BC39" s="9"/>
      <c r="BD39" s="9"/>
      <c r="BE39" s="9"/>
      <c r="BF39" s="9"/>
      <c r="BG39" s="21"/>
      <c r="BH39" s="21"/>
      <c r="BK39" s="9"/>
      <c r="BL39" s="9"/>
      <c r="BM39" s="9"/>
      <c r="BN39" s="9"/>
      <c r="BO39" s="9"/>
      <c r="BP39" s="9"/>
    </row>
    <row r="40" spans="8:68" ht="19.899999999999999" customHeight="1">
      <c r="H40" s="3"/>
      <c r="I40" s="8"/>
      <c r="J40" s="8"/>
      <c r="K40" s="9"/>
      <c r="L40" s="9"/>
      <c r="M40" s="9"/>
      <c r="N40" s="9"/>
      <c r="O40" s="9"/>
      <c r="P40" s="9"/>
      <c r="Q40" s="9"/>
      <c r="R40" s="9"/>
      <c r="W40" s="9"/>
      <c r="X40" s="9"/>
      <c r="Y40" s="9"/>
      <c r="Z40" s="9"/>
      <c r="AA40" s="9"/>
      <c r="AB40" s="9"/>
      <c r="AC40" s="21"/>
      <c r="AD40" s="21"/>
      <c r="AG40" s="9"/>
      <c r="AH40" s="9"/>
      <c r="AI40" s="9"/>
      <c r="AJ40" s="9"/>
      <c r="AK40" s="9"/>
      <c r="AL40" s="9"/>
      <c r="AM40" s="21"/>
      <c r="AN40" s="21"/>
      <c r="AQ40" s="9"/>
      <c r="AR40" s="9"/>
      <c r="AS40" s="9"/>
      <c r="AT40" s="9"/>
      <c r="AU40" s="9"/>
      <c r="AV40" s="9"/>
      <c r="AW40" s="21"/>
      <c r="AX40" s="21"/>
      <c r="BA40" s="9"/>
      <c r="BB40" s="9"/>
      <c r="BC40" s="9"/>
      <c r="BD40" s="9"/>
      <c r="BE40" s="9"/>
      <c r="BF40" s="9"/>
      <c r="BG40" s="21"/>
      <c r="BH40" s="21"/>
      <c r="BK40" s="9"/>
      <c r="BL40" s="9"/>
      <c r="BM40" s="9"/>
      <c r="BN40" s="9"/>
      <c r="BO40" s="9"/>
      <c r="BP40" s="9"/>
    </row>
    <row r="41" spans="8:68" ht="19.899999999999999" customHeight="1">
      <c r="H41" s="3"/>
      <c r="I41" s="8"/>
      <c r="J41" s="8"/>
      <c r="K41" s="9"/>
      <c r="L41" s="9"/>
      <c r="M41" s="9"/>
      <c r="N41" s="9"/>
      <c r="O41" s="9"/>
      <c r="P41" s="9"/>
      <c r="Q41" s="9"/>
      <c r="R41" s="9"/>
      <c r="W41" s="9"/>
      <c r="X41" s="9"/>
      <c r="Y41" s="9"/>
      <c r="Z41" s="9"/>
      <c r="AA41" s="9"/>
      <c r="AB41" s="9"/>
      <c r="AC41" s="21"/>
      <c r="AD41" s="21"/>
      <c r="AG41" s="9"/>
      <c r="AH41" s="9"/>
      <c r="AI41" s="9"/>
      <c r="AJ41" s="9"/>
      <c r="AK41" s="9"/>
      <c r="AL41" s="9"/>
      <c r="AM41" s="21"/>
      <c r="AN41" s="21"/>
      <c r="AQ41" s="9"/>
      <c r="AR41" s="9"/>
      <c r="AS41" s="9"/>
      <c r="AT41" s="9"/>
      <c r="AU41" s="9"/>
      <c r="AV41" s="9"/>
      <c r="AW41" s="21"/>
      <c r="AX41" s="21"/>
      <c r="BA41" s="9"/>
      <c r="BB41" s="9"/>
      <c r="BC41" s="9"/>
      <c r="BD41" s="9"/>
      <c r="BE41" s="9"/>
      <c r="BF41" s="9"/>
      <c r="BG41" s="21"/>
      <c r="BH41" s="21"/>
      <c r="BK41" s="9"/>
      <c r="BL41" s="9"/>
      <c r="BM41" s="9"/>
      <c r="BN41" s="9"/>
      <c r="BO41" s="9"/>
      <c r="BP41" s="9"/>
    </row>
    <row r="42" spans="8:68" ht="19.899999999999999" customHeight="1">
      <c r="H42" s="3"/>
      <c r="I42" s="8"/>
      <c r="J42" s="8"/>
      <c r="K42" s="9"/>
      <c r="L42" s="9"/>
      <c r="M42" s="9"/>
      <c r="N42" s="9"/>
      <c r="O42" s="9"/>
      <c r="P42" s="9"/>
      <c r="Q42" s="9"/>
      <c r="R42" s="9"/>
      <c r="W42" s="9"/>
      <c r="X42" s="9"/>
      <c r="Y42" s="9"/>
      <c r="Z42" s="9"/>
      <c r="AA42" s="9"/>
      <c r="AB42" s="9"/>
      <c r="AC42" s="21"/>
      <c r="AD42" s="21"/>
      <c r="AG42" s="9"/>
      <c r="AH42" s="9"/>
      <c r="AI42" s="9"/>
      <c r="AJ42" s="9"/>
      <c r="AK42" s="9"/>
      <c r="AL42" s="9"/>
      <c r="AM42" s="21"/>
      <c r="AN42" s="21"/>
      <c r="AQ42" s="9"/>
      <c r="AR42" s="9"/>
      <c r="AS42" s="9"/>
      <c r="AT42" s="9"/>
      <c r="AU42" s="9"/>
      <c r="AV42" s="9"/>
      <c r="AW42" s="21"/>
      <c r="AX42" s="21"/>
      <c r="BA42" s="9"/>
      <c r="BB42" s="9"/>
      <c r="BC42" s="9"/>
      <c r="BD42" s="9"/>
      <c r="BE42" s="9"/>
      <c r="BF42" s="9"/>
      <c r="BG42" s="21"/>
      <c r="BH42" s="21"/>
      <c r="BK42" s="9"/>
      <c r="BL42" s="9"/>
      <c r="BM42" s="9"/>
      <c r="BN42" s="9"/>
      <c r="BO42" s="9"/>
      <c r="BP42" s="9"/>
    </row>
    <row r="43" spans="8:68" ht="19.899999999999999" customHeight="1">
      <c r="H43" s="3"/>
      <c r="I43" s="8"/>
      <c r="J43" s="8"/>
      <c r="K43" s="9"/>
      <c r="L43" s="9"/>
      <c r="M43" s="9"/>
      <c r="N43" s="9"/>
      <c r="O43" s="9"/>
      <c r="P43" s="9"/>
      <c r="Q43" s="9"/>
      <c r="R43" s="9"/>
      <c r="W43" s="9"/>
      <c r="X43" s="9"/>
      <c r="Y43" s="9"/>
      <c r="Z43" s="9"/>
      <c r="AA43" s="9"/>
      <c r="AB43" s="9"/>
      <c r="AC43" s="21"/>
      <c r="AD43" s="21"/>
      <c r="AG43" s="9"/>
      <c r="AH43" s="9"/>
      <c r="AI43" s="9"/>
      <c r="AJ43" s="9"/>
      <c r="AK43" s="9"/>
      <c r="AL43" s="9"/>
      <c r="AM43" s="21"/>
      <c r="AN43" s="21"/>
      <c r="AQ43" s="9"/>
      <c r="AR43" s="9"/>
      <c r="AS43" s="9"/>
      <c r="AT43" s="9"/>
      <c r="AU43" s="9"/>
      <c r="AV43" s="9"/>
      <c r="AW43" s="21"/>
      <c r="AX43" s="21"/>
      <c r="BA43" s="9"/>
      <c r="BB43" s="9"/>
      <c r="BC43" s="9"/>
      <c r="BD43" s="9"/>
      <c r="BE43" s="9"/>
      <c r="BF43" s="9"/>
      <c r="BG43" s="21"/>
      <c r="BH43" s="21"/>
      <c r="BK43" s="9"/>
      <c r="BL43" s="9"/>
      <c r="BM43" s="9"/>
      <c r="BN43" s="9"/>
      <c r="BO43" s="9"/>
      <c r="BP43" s="9"/>
    </row>
    <row r="44" spans="8:68" ht="19.899999999999999" customHeight="1">
      <c r="H44" s="3"/>
      <c r="I44" s="8"/>
      <c r="J44" s="8"/>
      <c r="K44" s="9"/>
      <c r="L44" s="9"/>
      <c r="M44" s="9"/>
      <c r="N44" s="9"/>
      <c r="O44" s="9"/>
      <c r="P44" s="9"/>
      <c r="Q44" s="9"/>
      <c r="R44" s="9"/>
      <c r="W44" s="9"/>
      <c r="X44" s="9"/>
      <c r="Y44" s="9"/>
      <c r="Z44" s="9"/>
      <c r="AA44" s="9"/>
      <c r="AB44" s="9"/>
      <c r="AC44" s="21"/>
      <c r="AD44" s="21"/>
      <c r="AG44" s="9"/>
      <c r="AH44" s="9"/>
      <c r="AI44" s="9"/>
      <c r="AJ44" s="9"/>
      <c r="AK44" s="9"/>
      <c r="AL44" s="9"/>
      <c r="AM44" s="21"/>
      <c r="AN44" s="21"/>
      <c r="AQ44" s="9"/>
      <c r="AR44" s="9"/>
      <c r="AS44" s="9"/>
      <c r="AT44" s="9"/>
      <c r="AU44" s="9"/>
      <c r="AV44" s="9"/>
      <c r="AW44" s="21"/>
      <c r="AX44" s="21"/>
      <c r="BA44" s="9"/>
      <c r="BB44" s="9"/>
      <c r="BC44" s="9"/>
      <c r="BD44" s="9"/>
      <c r="BE44" s="9"/>
      <c r="BF44" s="9"/>
      <c r="BG44" s="21"/>
      <c r="BH44" s="21"/>
      <c r="BK44" s="9"/>
      <c r="BL44" s="9"/>
      <c r="BM44" s="9"/>
      <c r="BN44" s="9"/>
      <c r="BO44" s="9"/>
      <c r="BP44" s="9"/>
    </row>
    <row r="45" spans="8:68" ht="19.899999999999999" customHeight="1">
      <c r="H45" s="3"/>
      <c r="I45" s="8"/>
      <c r="J45" s="8"/>
      <c r="K45" s="9"/>
      <c r="L45" s="9"/>
      <c r="M45" s="9"/>
      <c r="N45" s="9"/>
      <c r="O45" s="9"/>
      <c r="P45" s="9"/>
      <c r="Q45" s="9"/>
      <c r="R45" s="9"/>
      <c r="W45" s="9"/>
      <c r="X45" s="9"/>
      <c r="Y45" s="9"/>
      <c r="Z45" s="9"/>
      <c r="AA45" s="9"/>
      <c r="AB45" s="9"/>
      <c r="AC45" s="21"/>
      <c r="AD45" s="21"/>
      <c r="AG45" s="9"/>
      <c r="AH45" s="9"/>
      <c r="AI45" s="9"/>
      <c r="AJ45" s="9"/>
      <c r="AK45" s="9"/>
      <c r="AL45" s="9"/>
      <c r="AM45" s="21"/>
      <c r="AN45" s="21"/>
      <c r="AQ45" s="9"/>
      <c r="AR45" s="9"/>
      <c r="AS45" s="9"/>
      <c r="AT45" s="9"/>
      <c r="AU45" s="9"/>
      <c r="AV45" s="9"/>
      <c r="AW45" s="21"/>
      <c r="AX45" s="21"/>
      <c r="BA45" s="9"/>
      <c r="BB45" s="9"/>
      <c r="BC45" s="9"/>
      <c r="BD45" s="9"/>
      <c r="BE45" s="9"/>
      <c r="BF45" s="9"/>
      <c r="BG45" s="21"/>
      <c r="BH45" s="21"/>
      <c r="BK45" s="9"/>
      <c r="BL45" s="9"/>
      <c r="BM45" s="9"/>
      <c r="BN45" s="9"/>
      <c r="BO45" s="9"/>
      <c r="BP45" s="9"/>
    </row>
    <row r="46" spans="8:68" ht="19.899999999999999" customHeight="1">
      <c r="H46" s="3"/>
      <c r="I46" s="8"/>
      <c r="J46" s="8"/>
      <c r="K46" s="9"/>
      <c r="L46" s="9"/>
      <c r="M46" s="9"/>
      <c r="N46" s="9"/>
      <c r="O46" s="9"/>
      <c r="P46" s="9"/>
      <c r="Q46" s="9"/>
      <c r="R46" s="9"/>
      <c r="W46" s="9"/>
      <c r="X46" s="9"/>
      <c r="Y46" s="9"/>
      <c r="Z46" s="9"/>
      <c r="AA46" s="9"/>
      <c r="AB46" s="9"/>
      <c r="AC46" s="21"/>
      <c r="AD46" s="21"/>
      <c r="AG46" s="9"/>
      <c r="AH46" s="9"/>
      <c r="AI46" s="9"/>
      <c r="AJ46" s="9"/>
      <c r="AK46" s="9"/>
      <c r="AL46" s="9"/>
      <c r="AM46" s="21"/>
      <c r="AN46" s="21"/>
      <c r="AQ46" s="9"/>
      <c r="AR46" s="9"/>
      <c r="AS46" s="9"/>
      <c r="AT46" s="9"/>
      <c r="AU46" s="9"/>
      <c r="AV46" s="9"/>
      <c r="AW46" s="21"/>
      <c r="AX46" s="21"/>
      <c r="BA46" s="9"/>
      <c r="BB46" s="9"/>
      <c r="BC46" s="9"/>
      <c r="BD46" s="9"/>
      <c r="BE46" s="9"/>
      <c r="BF46" s="9"/>
      <c r="BG46" s="21"/>
      <c r="BH46" s="21"/>
      <c r="BK46" s="9"/>
      <c r="BL46" s="9"/>
      <c r="BM46" s="9"/>
      <c r="BN46" s="9"/>
      <c r="BO46" s="9"/>
      <c r="BP46" s="9"/>
    </row>
    <row r="47" spans="8:68" ht="19.899999999999999" customHeight="1">
      <c r="H47" s="3"/>
      <c r="I47" s="8"/>
      <c r="J47" s="8"/>
      <c r="K47" s="9"/>
      <c r="L47" s="9"/>
      <c r="M47" s="9"/>
      <c r="N47" s="9"/>
      <c r="O47" s="9"/>
      <c r="P47" s="9"/>
      <c r="Q47" s="9"/>
      <c r="R47" s="9"/>
      <c r="W47" s="9"/>
      <c r="X47" s="9"/>
      <c r="Y47" s="9"/>
      <c r="Z47" s="9"/>
      <c r="AA47" s="9"/>
      <c r="AB47" s="9"/>
      <c r="AC47" s="21"/>
      <c r="AD47" s="21"/>
      <c r="AG47" s="9"/>
      <c r="AH47" s="9"/>
      <c r="AI47" s="9"/>
      <c r="AJ47" s="9"/>
      <c r="AK47" s="9"/>
      <c r="AL47" s="9"/>
      <c r="AM47" s="21"/>
      <c r="AN47" s="21"/>
      <c r="AQ47" s="9"/>
      <c r="AR47" s="9"/>
      <c r="AS47" s="9"/>
      <c r="AT47" s="9"/>
      <c r="AU47" s="9"/>
      <c r="AV47" s="9"/>
      <c r="AW47" s="21"/>
      <c r="AX47" s="21"/>
      <c r="BA47" s="9"/>
      <c r="BB47" s="9"/>
      <c r="BC47" s="9"/>
      <c r="BD47" s="9"/>
      <c r="BE47" s="9"/>
      <c r="BF47" s="9"/>
      <c r="BG47" s="21"/>
      <c r="BH47" s="21"/>
      <c r="BK47" s="9"/>
      <c r="BL47" s="9"/>
      <c r="BM47" s="9"/>
      <c r="BN47" s="9"/>
      <c r="BO47" s="9"/>
      <c r="BP47" s="9"/>
    </row>
    <row r="48" spans="8:68" ht="19.899999999999999" customHeight="1">
      <c r="H48" s="3"/>
      <c r="I48" s="8"/>
      <c r="J48" s="8"/>
      <c r="K48" s="9"/>
      <c r="L48" s="9"/>
      <c r="M48" s="9"/>
      <c r="N48" s="9"/>
      <c r="O48" s="9"/>
      <c r="P48" s="9"/>
      <c r="Q48" s="9"/>
      <c r="R48" s="9"/>
      <c r="W48" s="9"/>
      <c r="X48" s="9"/>
      <c r="Y48" s="9"/>
      <c r="Z48" s="9"/>
      <c r="AA48" s="9"/>
      <c r="AB48" s="9"/>
      <c r="AC48" s="21"/>
      <c r="AD48" s="21"/>
      <c r="AG48" s="9"/>
      <c r="AH48" s="9"/>
      <c r="AI48" s="9"/>
      <c r="AJ48" s="9"/>
      <c r="AK48" s="9"/>
      <c r="AL48" s="9"/>
      <c r="AM48" s="21"/>
      <c r="AN48" s="21"/>
      <c r="AQ48" s="9"/>
      <c r="AR48" s="9"/>
      <c r="AS48" s="9"/>
      <c r="AT48" s="9"/>
      <c r="AU48" s="9"/>
      <c r="AV48" s="9"/>
      <c r="AW48" s="21"/>
      <c r="AX48" s="21"/>
      <c r="BA48" s="9"/>
      <c r="BB48" s="9"/>
      <c r="BC48" s="9"/>
      <c r="BD48" s="9"/>
      <c r="BE48" s="9"/>
      <c r="BF48" s="9"/>
      <c r="BG48" s="21"/>
      <c r="BH48" s="21"/>
      <c r="BK48" s="9"/>
      <c r="BL48" s="9"/>
      <c r="BM48" s="9"/>
      <c r="BN48" s="9"/>
      <c r="BO48" s="9"/>
      <c r="BP48" s="9"/>
    </row>
    <row r="49" spans="8:68" ht="19.899999999999999" customHeight="1">
      <c r="H49" s="3"/>
      <c r="I49" s="8"/>
      <c r="J49" s="18"/>
      <c r="K49" s="19"/>
      <c r="L49" s="19"/>
      <c r="M49" s="19"/>
      <c r="N49" s="19"/>
      <c r="O49" s="19"/>
      <c r="P49" s="19"/>
      <c r="Q49" s="19"/>
      <c r="R49" s="19"/>
      <c r="W49" s="19"/>
      <c r="X49" s="19"/>
      <c r="Y49" s="19"/>
      <c r="Z49" s="19"/>
      <c r="AA49" s="19"/>
      <c r="AB49" s="19"/>
      <c r="AC49" s="21"/>
      <c r="AD49" s="21"/>
      <c r="AG49" s="19"/>
      <c r="AH49" s="19"/>
      <c r="AI49" s="19"/>
      <c r="AJ49" s="19"/>
      <c r="AK49" s="19"/>
      <c r="AL49" s="19"/>
      <c r="AM49" s="21"/>
      <c r="AN49" s="21"/>
      <c r="AQ49" s="19"/>
      <c r="AR49" s="19"/>
      <c r="AS49" s="19"/>
      <c r="AT49" s="19"/>
      <c r="AU49" s="19"/>
      <c r="AV49" s="19"/>
      <c r="AW49" s="21"/>
      <c r="AX49" s="21"/>
      <c r="BA49" s="19"/>
      <c r="BB49" s="19"/>
      <c r="BC49" s="19"/>
      <c r="BD49" s="19"/>
      <c r="BE49" s="19"/>
      <c r="BF49" s="19"/>
      <c r="BG49" s="21"/>
      <c r="BH49" s="21"/>
      <c r="BK49" s="19"/>
      <c r="BL49" s="19"/>
      <c r="BM49" s="19"/>
      <c r="BN49" s="19"/>
      <c r="BO49" s="19"/>
      <c r="BP49" s="19"/>
    </row>
    <row r="50" spans="8:68" ht="19.899999999999999" customHeight="1">
      <c r="H50" s="3"/>
      <c r="I50" s="8"/>
      <c r="J50" s="18"/>
      <c r="K50" s="19"/>
      <c r="L50" s="19"/>
      <c r="M50" s="19"/>
      <c r="N50" s="19"/>
      <c r="O50" s="19"/>
      <c r="P50" s="19"/>
      <c r="Q50" s="19"/>
      <c r="R50" s="19"/>
      <c r="W50" s="19"/>
      <c r="X50" s="19"/>
      <c r="Y50" s="19"/>
      <c r="Z50" s="19"/>
      <c r="AA50" s="19"/>
      <c r="AB50" s="19"/>
      <c r="AC50" s="21"/>
      <c r="AD50" s="21"/>
      <c r="AG50" s="19"/>
      <c r="AH50" s="19"/>
      <c r="AI50" s="19"/>
      <c r="AJ50" s="19"/>
      <c r="AK50" s="19"/>
      <c r="AL50" s="19"/>
      <c r="AM50" s="21"/>
      <c r="AN50" s="21"/>
      <c r="AQ50" s="19"/>
      <c r="AR50" s="19"/>
      <c r="AS50" s="19"/>
      <c r="AT50" s="19"/>
      <c r="AU50" s="19"/>
      <c r="AV50" s="19"/>
      <c r="AW50" s="21"/>
      <c r="AX50" s="21"/>
      <c r="BA50" s="19"/>
      <c r="BB50" s="19"/>
      <c r="BC50" s="19"/>
      <c r="BD50" s="19"/>
      <c r="BE50" s="19"/>
      <c r="BF50" s="19"/>
      <c r="BG50" s="21"/>
      <c r="BH50" s="21"/>
      <c r="BK50" s="19"/>
      <c r="BL50" s="19"/>
      <c r="BM50" s="19"/>
      <c r="BN50" s="19"/>
      <c r="BO50" s="19"/>
      <c r="BP50" s="19"/>
    </row>
    <row r="51" spans="8:68" ht="19.899999999999999" customHeight="1">
      <c r="H51" s="3"/>
      <c r="I51" s="8"/>
      <c r="J51" s="18"/>
      <c r="K51" s="19"/>
      <c r="L51" s="19"/>
      <c r="M51" s="19"/>
      <c r="N51" s="19"/>
      <c r="O51" s="19"/>
      <c r="P51" s="19"/>
      <c r="Q51" s="19"/>
      <c r="R51" s="19"/>
      <c r="W51" s="19"/>
      <c r="X51" s="19"/>
      <c r="Y51" s="19"/>
      <c r="Z51" s="19"/>
      <c r="AA51" s="19"/>
      <c r="AB51" s="19"/>
      <c r="AC51" s="21"/>
      <c r="AD51" s="21"/>
      <c r="AG51" s="19"/>
      <c r="AH51" s="19"/>
      <c r="AI51" s="19"/>
      <c r="AJ51" s="19"/>
      <c r="AK51" s="19"/>
      <c r="AL51" s="19"/>
      <c r="AM51" s="21"/>
      <c r="AN51" s="21"/>
      <c r="AQ51" s="19"/>
      <c r="AR51" s="19"/>
      <c r="AS51" s="19"/>
      <c r="AT51" s="19"/>
      <c r="AU51" s="19"/>
      <c r="AV51" s="19"/>
      <c r="AW51" s="21"/>
      <c r="AX51" s="21"/>
      <c r="BA51" s="19"/>
      <c r="BB51" s="19"/>
      <c r="BC51" s="19"/>
      <c r="BD51" s="19"/>
      <c r="BE51" s="19"/>
      <c r="BF51" s="19"/>
      <c r="BG51" s="21"/>
      <c r="BH51" s="21"/>
      <c r="BK51" s="19"/>
      <c r="BL51" s="19"/>
      <c r="BM51" s="19"/>
      <c r="BN51" s="19"/>
      <c r="BO51" s="19"/>
      <c r="BP51" s="19"/>
    </row>
    <row r="52" spans="8:68" ht="19.899999999999999" customHeight="1">
      <c r="H52" s="3"/>
      <c r="I52" s="8"/>
      <c r="J52" s="18"/>
      <c r="K52" s="19"/>
      <c r="L52" s="19"/>
      <c r="M52" s="19"/>
      <c r="N52" s="19"/>
      <c r="O52" s="19"/>
      <c r="P52" s="19"/>
      <c r="Q52" s="19"/>
      <c r="R52" s="19"/>
      <c r="W52" s="19"/>
      <c r="X52" s="19"/>
      <c r="Y52" s="19"/>
      <c r="Z52" s="19"/>
      <c r="AA52" s="19"/>
      <c r="AB52" s="19"/>
      <c r="AC52" s="21"/>
      <c r="AD52" s="21"/>
      <c r="AG52" s="19"/>
      <c r="AH52" s="19"/>
      <c r="AI52" s="19"/>
      <c r="AJ52" s="19"/>
      <c r="AK52" s="19"/>
      <c r="AL52" s="19"/>
      <c r="AM52" s="21"/>
      <c r="AN52" s="21"/>
      <c r="AQ52" s="19"/>
      <c r="AR52" s="19"/>
      <c r="AS52" s="19"/>
      <c r="AT52" s="19"/>
      <c r="AU52" s="19"/>
      <c r="AV52" s="19"/>
      <c r="AW52" s="21"/>
      <c r="AX52" s="21"/>
      <c r="BA52" s="19"/>
      <c r="BB52" s="19"/>
      <c r="BC52" s="19"/>
      <c r="BD52" s="19"/>
      <c r="BE52" s="19"/>
      <c r="BF52" s="19"/>
      <c r="BG52" s="21"/>
      <c r="BH52" s="21"/>
      <c r="BK52" s="19"/>
      <c r="BL52" s="19"/>
      <c r="BM52" s="19"/>
      <c r="BN52" s="19"/>
      <c r="BO52" s="19"/>
      <c r="BP52" s="19"/>
    </row>
    <row r="53" spans="8:68" ht="19.899999999999999" customHeight="1">
      <c r="H53" s="3"/>
      <c r="I53" s="8"/>
      <c r="J53" s="18"/>
      <c r="K53" s="19"/>
      <c r="L53" s="19"/>
      <c r="M53" s="19"/>
      <c r="N53" s="19"/>
      <c r="O53" s="19"/>
      <c r="P53" s="19"/>
      <c r="Q53" s="19"/>
      <c r="R53" s="19"/>
      <c r="W53" s="19"/>
      <c r="X53" s="19"/>
      <c r="Y53" s="19"/>
      <c r="Z53" s="19"/>
      <c r="AA53" s="19"/>
      <c r="AB53" s="19"/>
      <c r="AC53" s="21"/>
      <c r="AD53" s="21"/>
      <c r="AG53" s="19"/>
      <c r="AH53" s="19"/>
      <c r="AI53" s="19"/>
      <c r="AJ53" s="19"/>
      <c r="AK53" s="19"/>
      <c r="AL53" s="19"/>
      <c r="AM53" s="21"/>
      <c r="AN53" s="21"/>
      <c r="AQ53" s="19"/>
      <c r="AR53" s="19"/>
      <c r="AS53" s="19"/>
      <c r="AT53" s="19"/>
      <c r="AU53" s="19"/>
      <c r="AV53" s="19"/>
      <c r="AW53" s="21"/>
      <c r="AX53" s="21"/>
      <c r="BA53" s="19"/>
      <c r="BB53" s="19"/>
      <c r="BC53" s="19"/>
      <c r="BD53" s="19"/>
      <c r="BE53" s="19"/>
      <c r="BF53" s="19"/>
      <c r="BG53" s="21"/>
      <c r="BH53" s="21"/>
      <c r="BK53" s="19"/>
      <c r="BL53" s="19"/>
      <c r="BM53" s="19"/>
      <c r="BN53" s="19"/>
      <c r="BO53" s="19"/>
      <c r="BP53" s="19"/>
    </row>
    <row r="54" spans="8:68" ht="19.899999999999999" customHeight="1">
      <c r="H54" s="33"/>
      <c r="I54" s="33"/>
      <c r="J54" s="33"/>
      <c r="K54" s="33"/>
      <c r="S54" s="21"/>
    </row>
  </sheetData>
  <mergeCells count="15">
    <mergeCell ref="BL1:BM1"/>
    <mergeCell ref="BQ1:BU1"/>
    <mergeCell ref="BV1:BW1"/>
    <mergeCell ref="AH1:AI1"/>
    <mergeCell ref="AM1:AQ1"/>
    <mergeCell ref="AR1:AS1"/>
    <mergeCell ref="AW1:BA1"/>
    <mergeCell ref="BB1:BC1"/>
    <mergeCell ref="BG1:BK1"/>
    <mergeCell ref="AC1:AG1"/>
    <mergeCell ref="E1:H1"/>
    <mergeCell ref="I1:M1"/>
    <mergeCell ref="N1:O1"/>
    <mergeCell ref="S1:W1"/>
    <mergeCell ref="X1:Y1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BZ54"/>
  <sheetViews>
    <sheetView zoomScale="70" zoomScaleNormal="70" zoomScalePageLayoutView="85" workbookViewId="0">
      <selection activeCell="C10" sqref="C10"/>
    </sheetView>
  </sheetViews>
  <sheetFormatPr defaultColWidth="8.7109375" defaultRowHeight="19.899999999999999" customHeight="1"/>
  <cols>
    <col min="1" max="1" width="6.28515625" style="1" customWidth="1"/>
    <col min="2" max="2" width="21.7109375" style="1" customWidth="1"/>
    <col min="3" max="3" width="12.7109375" style="1" customWidth="1"/>
    <col min="4" max="4" width="8.7109375" style="1"/>
    <col min="5" max="5" width="18.7109375" style="1" customWidth="1"/>
    <col min="6" max="16" width="11.140625" style="1" customWidth="1"/>
    <col min="17" max="17" width="13.42578125" style="1" customWidth="1"/>
    <col min="18" max="75" width="11.140625" style="1" customWidth="1"/>
    <col min="76" max="76" width="12.5703125" style="1" customWidth="1"/>
    <col min="77" max="77" width="12" style="1" customWidth="1"/>
    <col min="78" max="78" width="10.28515625" style="1" customWidth="1"/>
    <col min="79" max="16384" width="8.7109375" style="1"/>
  </cols>
  <sheetData>
    <row r="1" spans="2:78" ht="19.899999999999999" customHeight="1" thickBot="1">
      <c r="D1" s="2"/>
      <c r="E1" s="150" t="s">
        <v>19</v>
      </c>
      <c r="F1" s="151"/>
      <c r="G1" s="151"/>
      <c r="H1" s="157"/>
      <c r="I1" s="158" t="s">
        <v>21</v>
      </c>
      <c r="J1" s="155"/>
      <c r="K1" s="155"/>
      <c r="L1" s="155"/>
      <c r="M1" s="155"/>
      <c r="N1" s="156">
        <v>0</v>
      </c>
      <c r="O1" s="156"/>
      <c r="P1" s="125"/>
      <c r="Q1" s="125"/>
      <c r="R1" s="128"/>
      <c r="S1" s="155" t="s">
        <v>21</v>
      </c>
      <c r="T1" s="155"/>
      <c r="U1" s="155"/>
      <c r="V1" s="155"/>
      <c r="W1" s="155"/>
      <c r="X1" s="156">
        <v>0.04</v>
      </c>
      <c r="Y1" s="156"/>
      <c r="Z1" s="125"/>
      <c r="AA1" s="125"/>
      <c r="AB1" s="128"/>
      <c r="AC1" s="155" t="s">
        <v>21</v>
      </c>
      <c r="AD1" s="155"/>
      <c r="AE1" s="155"/>
      <c r="AF1" s="155"/>
      <c r="AG1" s="155"/>
      <c r="AH1" s="156">
        <v>0.08</v>
      </c>
      <c r="AI1" s="156"/>
      <c r="AJ1" s="125"/>
      <c r="AK1" s="125"/>
      <c r="AL1" s="128"/>
      <c r="AM1" s="155" t="s">
        <v>21</v>
      </c>
      <c r="AN1" s="155"/>
      <c r="AO1" s="155"/>
      <c r="AP1" s="155"/>
      <c r="AQ1" s="155"/>
      <c r="AR1" s="156">
        <v>0.12</v>
      </c>
      <c r="AS1" s="156"/>
      <c r="AT1" s="125"/>
      <c r="AU1" s="125"/>
      <c r="AV1" s="128"/>
      <c r="AW1" s="155" t="s">
        <v>21</v>
      </c>
      <c r="AX1" s="155"/>
      <c r="AY1" s="155"/>
      <c r="AZ1" s="155"/>
      <c r="BA1" s="155"/>
      <c r="BB1" s="156">
        <v>0.16</v>
      </c>
      <c r="BC1" s="156"/>
      <c r="BD1" s="125"/>
      <c r="BE1" s="125"/>
      <c r="BF1" s="128"/>
      <c r="BG1" s="155" t="s">
        <v>21</v>
      </c>
      <c r="BH1" s="155"/>
      <c r="BI1" s="155"/>
      <c r="BJ1" s="155"/>
      <c r="BK1" s="155"/>
      <c r="BL1" s="156">
        <v>0.2</v>
      </c>
      <c r="BM1" s="156"/>
      <c r="BN1" s="125"/>
      <c r="BO1" s="125"/>
      <c r="BP1" s="128"/>
      <c r="BQ1" s="155" t="s">
        <v>21</v>
      </c>
      <c r="BR1" s="155"/>
      <c r="BS1" s="155"/>
      <c r="BT1" s="155"/>
      <c r="BU1" s="155"/>
      <c r="BV1" s="156">
        <v>0.24</v>
      </c>
      <c r="BW1" s="156"/>
      <c r="BX1" s="125"/>
      <c r="BY1" s="126"/>
      <c r="BZ1" s="127"/>
    </row>
    <row r="2" spans="2:78" ht="19.899999999999999" customHeight="1">
      <c r="B2" s="4" t="s">
        <v>1</v>
      </c>
      <c r="C2" s="5">
        <v>400</v>
      </c>
      <c r="D2" s="2"/>
      <c r="E2" s="25" t="s">
        <v>26</v>
      </c>
      <c r="F2" s="22" t="s">
        <v>28</v>
      </c>
      <c r="G2" s="45" t="s">
        <v>0</v>
      </c>
      <c r="H2" s="104" t="s">
        <v>29</v>
      </c>
      <c r="I2" s="22" t="s">
        <v>30</v>
      </c>
      <c r="J2" s="22" t="s">
        <v>23</v>
      </c>
      <c r="K2" s="22" t="s">
        <v>27</v>
      </c>
      <c r="L2" s="45" t="s">
        <v>18</v>
      </c>
      <c r="M2" s="22" t="s">
        <v>31</v>
      </c>
      <c r="N2" s="22" t="s">
        <v>32</v>
      </c>
      <c r="O2" s="22" t="s">
        <v>33</v>
      </c>
      <c r="P2" s="22" t="s">
        <v>20</v>
      </c>
      <c r="Q2" s="124" t="s">
        <v>56</v>
      </c>
      <c r="R2" s="124" t="s">
        <v>55</v>
      </c>
      <c r="S2" s="22" t="s">
        <v>9</v>
      </c>
      <c r="T2" s="22" t="s">
        <v>23</v>
      </c>
      <c r="U2" s="22" t="s">
        <v>27</v>
      </c>
      <c r="V2" s="45" t="s">
        <v>18</v>
      </c>
      <c r="W2" s="22" t="s">
        <v>31</v>
      </c>
      <c r="X2" s="22" t="s">
        <v>32</v>
      </c>
      <c r="Y2" s="22" t="s">
        <v>33</v>
      </c>
      <c r="Z2" s="22" t="s">
        <v>20</v>
      </c>
      <c r="AA2" s="124" t="s">
        <v>56</v>
      </c>
      <c r="AB2" s="124" t="s">
        <v>55</v>
      </c>
      <c r="AC2" s="22" t="s">
        <v>10</v>
      </c>
      <c r="AD2" s="22" t="s">
        <v>23</v>
      </c>
      <c r="AE2" s="22" t="s">
        <v>27</v>
      </c>
      <c r="AF2" s="45" t="s">
        <v>18</v>
      </c>
      <c r="AG2" s="22" t="s">
        <v>31</v>
      </c>
      <c r="AH2" s="22" t="s">
        <v>32</v>
      </c>
      <c r="AI2" s="22" t="s">
        <v>33</v>
      </c>
      <c r="AJ2" s="22" t="s">
        <v>20</v>
      </c>
      <c r="AK2" s="124" t="s">
        <v>56</v>
      </c>
      <c r="AL2" s="124" t="s">
        <v>55</v>
      </c>
      <c r="AM2" s="22" t="s">
        <v>11</v>
      </c>
      <c r="AN2" s="22" t="s">
        <v>23</v>
      </c>
      <c r="AO2" s="22" t="s">
        <v>27</v>
      </c>
      <c r="AP2" s="45" t="s">
        <v>18</v>
      </c>
      <c r="AQ2" s="22" t="s">
        <v>31</v>
      </c>
      <c r="AR2" s="22" t="s">
        <v>32</v>
      </c>
      <c r="AS2" s="22" t="s">
        <v>33</v>
      </c>
      <c r="AT2" s="22" t="s">
        <v>20</v>
      </c>
      <c r="AU2" s="124" t="s">
        <v>56</v>
      </c>
      <c r="AV2" s="124" t="s">
        <v>55</v>
      </c>
      <c r="AW2" s="22" t="s">
        <v>12</v>
      </c>
      <c r="AX2" s="22" t="s">
        <v>23</v>
      </c>
      <c r="AY2" s="22" t="s">
        <v>27</v>
      </c>
      <c r="AZ2" s="45" t="s">
        <v>18</v>
      </c>
      <c r="BA2" s="22" t="s">
        <v>31</v>
      </c>
      <c r="BB2" s="22" t="s">
        <v>32</v>
      </c>
      <c r="BC2" s="22" t="s">
        <v>33</v>
      </c>
      <c r="BD2" s="22" t="s">
        <v>20</v>
      </c>
      <c r="BE2" s="124" t="s">
        <v>56</v>
      </c>
      <c r="BF2" s="124" t="s">
        <v>55</v>
      </c>
      <c r="BG2" s="22" t="s">
        <v>13</v>
      </c>
      <c r="BH2" s="22" t="s">
        <v>23</v>
      </c>
      <c r="BI2" s="22" t="s">
        <v>27</v>
      </c>
      <c r="BJ2" s="45" t="s">
        <v>18</v>
      </c>
      <c r="BK2" s="22" t="s">
        <v>31</v>
      </c>
      <c r="BL2" s="22" t="s">
        <v>32</v>
      </c>
      <c r="BM2" s="22" t="s">
        <v>33</v>
      </c>
      <c r="BN2" s="22" t="s">
        <v>20</v>
      </c>
      <c r="BO2" s="124" t="s">
        <v>56</v>
      </c>
      <c r="BP2" s="124" t="s">
        <v>55</v>
      </c>
      <c r="BQ2" s="22" t="s">
        <v>14</v>
      </c>
      <c r="BR2" s="22" t="s">
        <v>23</v>
      </c>
      <c r="BS2" s="22" t="s">
        <v>27</v>
      </c>
      <c r="BT2" s="45" t="s">
        <v>18</v>
      </c>
      <c r="BU2" s="22" t="s">
        <v>31</v>
      </c>
      <c r="BV2" s="22" t="s">
        <v>32</v>
      </c>
      <c r="BW2" s="22" t="s">
        <v>33</v>
      </c>
      <c r="BX2" s="22" t="s">
        <v>20</v>
      </c>
      <c r="BY2" s="124" t="s">
        <v>56</v>
      </c>
      <c r="BZ2" s="124" t="s">
        <v>55</v>
      </c>
    </row>
    <row r="3" spans="2:78" ht="19.899999999999999" customHeight="1">
      <c r="B3" s="6" t="s">
        <v>24</v>
      </c>
      <c r="C3" s="7">
        <v>20.5</v>
      </c>
      <c r="D3" s="2"/>
      <c r="E3" s="42">
        <v>20</v>
      </c>
      <c r="F3" s="23">
        <f>0.02*E3-0.0054</f>
        <v>0.39460000000000001</v>
      </c>
      <c r="G3" s="23">
        <f t="shared" ref="G3:G26" si="0">F3/$C$14/$C$7</f>
        <v>4.9715430929603945</v>
      </c>
      <c r="H3" s="129">
        <f t="shared" ref="H3:H26" si="1">F3*$C$7/$C$5</f>
        <v>35291.690140845072</v>
      </c>
      <c r="I3" s="53">
        <v>0.72909999999999997</v>
      </c>
      <c r="J3" s="48">
        <v>1.6E-2</v>
      </c>
      <c r="K3" s="48">
        <v>1.018</v>
      </c>
      <c r="L3" s="3">
        <v>1.1402099999999999</v>
      </c>
      <c r="M3" s="3">
        <v>0.36971999999999999</v>
      </c>
      <c r="N3" s="3">
        <v>0</v>
      </c>
      <c r="O3" s="3">
        <v>0.36971999999999999</v>
      </c>
      <c r="P3" s="18">
        <v>0</v>
      </c>
      <c r="Q3" s="18">
        <v>0.69979999999999998</v>
      </c>
      <c r="R3" s="71">
        <v>1.7000000000000001E-2</v>
      </c>
      <c r="S3" s="48">
        <v>0.98499999999999999</v>
      </c>
      <c r="T3" s="48">
        <v>1.1032500000000001</v>
      </c>
      <c r="U3" s="48">
        <v>0.27651999999999999</v>
      </c>
      <c r="V3" s="3">
        <v>0.55303000000000002</v>
      </c>
      <c r="W3" s="3">
        <v>0.82955000000000001</v>
      </c>
      <c r="X3" s="3">
        <v>7.8600000000000007E-3</v>
      </c>
      <c r="Y3" s="3">
        <v>0</v>
      </c>
      <c r="Z3" s="18">
        <v>0</v>
      </c>
      <c r="AA3" s="18">
        <v>0</v>
      </c>
      <c r="AB3" s="71">
        <v>0</v>
      </c>
      <c r="AC3" s="48">
        <v>0</v>
      </c>
      <c r="AD3" s="48">
        <v>0</v>
      </c>
      <c r="AE3" s="48">
        <v>0</v>
      </c>
      <c r="AF3" s="3">
        <v>0</v>
      </c>
      <c r="AG3" s="3">
        <v>0.63200000000000001</v>
      </c>
      <c r="AH3" s="3">
        <v>1.7999999999999999E-2</v>
      </c>
      <c r="AI3" s="3">
        <v>0.92500000000000004</v>
      </c>
      <c r="AJ3" s="18">
        <v>1.0360400000000001</v>
      </c>
      <c r="AK3" s="18">
        <v>0.16300000000000001</v>
      </c>
      <c r="AL3" s="71">
        <v>0.97797999999999996</v>
      </c>
      <c r="AM3" s="48">
        <v>1.1409800000000001</v>
      </c>
      <c r="AN3" s="48">
        <v>2.2009999999999998E-2</v>
      </c>
      <c r="AO3" s="48">
        <v>0.50849999999999995</v>
      </c>
      <c r="AP3" s="3">
        <v>3.9E-2</v>
      </c>
      <c r="AQ3" s="3">
        <v>0.89100000000000001</v>
      </c>
      <c r="AR3" s="3">
        <v>0.99795999999999996</v>
      </c>
      <c r="AS3" s="3">
        <v>0.1023</v>
      </c>
      <c r="AT3" s="18">
        <v>0.81843999999999995</v>
      </c>
      <c r="AU3" s="18">
        <v>0.92074</v>
      </c>
      <c r="AV3" s="71">
        <v>5.8999999999999997E-2</v>
      </c>
      <c r="AW3" s="48">
        <v>0</v>
      </c>
      <c r="AX3" s="48">
        <v>0</v>
      </c>
      <c r="AY3" s="48">
        <v>0</v>
      </c>
      <c r="AZ3" s="3">
        <v>0</v>
      </c>
      <c r="BA3" s="3">
        <v>0</v>
      </c>
      <c r="BB3" s="3">
        <v>0</v>
      </c>
      <c r="BC3" s="3">
        <v>0</v>
      </c>
      <c r="BD3" s="18">
        <v>0</v>
      </c>
      <c r="BE3" s="18">
        <v>0</v>
      </c>
      <c r="BF3" s="71">
        <v>0</v>
      </c>
      <c r="BG3" s="48">
        <v>0</v>
      </c>
      <c r="BH3" s="48">
        <v>0</v>
      </c>
      <c r="BI3" s="48">
        <v>0</v>
      </c>
      <c r="BJ3" s="3">
        <v>0</v>
      </c>
      <c r="BK3" s="3">
        <v>0</v>
      </c>
      <c r="BL3" s="3">
        <v>0</v>
      </c>
      <c r="BM3" s="3">
        <f>BK3+BL3</f>
        <v>0</v>
      </c>
      <c r="BN3" s="18">
        <f>2*PI()^2*BL$1*2*SQRT($C$2*$C$11)*BH3*$C$7^2*BI3^2/SQRT(2)</f>
        <v>0</v>
      </c>
      <c r="BO3" s="18">
        <f>0.5926*0.5*$C$6*$F3^3*($C$7*BG3*2+$C$7)*$C$8</f>
        <v>1.4487053560282079</v>
      </c>
      <c r="BP3" s="71">
        <f>BL3/BO3</f>
        <v>0</v>
      </c>
      <c r="BQ3" s="48">
        <v>0</v>
      </c>
      <c r="BR3" s="48">
        <v>0</v>
      </c>
      <c r="BS3" s="48">
        <v>0</v>
      </c>
      <c r="BT3" s="3">
        <f t="shared" ref="BT3:BT26" si="2">BS3/$C$14</f>
        <v>0</v>
      </c>
      <c r="BU3" s="3">
        <f>4*PI()^2*$C$13*SQRT($C$11*$C$2)*($C$7*BQ3*BS3)^2</f>
        <v>0</v>
      </c>
      <c r="BV3" s="3">
        <f>4*PI()^2*BV$1*SQRT($C$11*$C$2)*($C$7*BQ3*BS3)^2</f>
        <v>0</v>
      </c>
      <c r="BW3" s="3">
        <f>BU3+BV3</f>
        <v>0</v>
      </c>
      <c r="BX3" s="18">
        <f>2*PI()^2*BV$1*2*SQRT($C$2*$C$11)*BR3*$C$7^2*BS3^2/SQRT(2)</f>
        <v>0</v>
      </c>
      <c r="BY3" s="18">
        <f>0.5926*0.5*$C$6*$F3^3*($C$7*BQ3*2+$C$7)*$C$8</f>
        <v>1.4487053560282079</v>
      </c>
      <c r="BZ3" s="71">
        <f>BV3/BY3</f>
        <v>0</v>
      </c>
    </row>
    <row r="4" spans="2:78" ht="19.899999999999999" customHeight="1">
      <c r="B4" s="10" t="s">
        <v>2</v>
      </c>
      <c r="C4" s="11">
        <f>1.003887*10^-3</f>
        <v>1.003887E-3</v>
      </c>
      <c r="D4" s="2"/>
      <c r="E4" s="42">
        <v>22</v>
      </c>
      <c r="F4" s="23">
        <f t="shared" ref="F4:F26" si="3">0.02*E4-0.0054</f>
        <v>0.43459999999999999</v>
      </c>
      <c r="G4" s="23">
        <f t="shared" si="0"/>
        <v>5.4755008317298213</v>
      </c>
      <c r="H4" s="129">
        <f t="shared" si="1"/>
        <v>38869.15492957746</v>
      </c>
      <c r="I4" s="52">
        <v>0.85009999999999997</v>
      </c>
      <c r="J4" s="47">
        <v>0.02</v>
      </c>
      <c r="K4" s="47">
        <v>1.0580000000000001</v>
      </c>
      <c r="L4" s="3">
        <v>1.1850099999999999</v>
      </c>
      <c r="M4" s="3">
        <v>0.34039000000000003</v>
      </c>
      <c r="N4" s="3">
        <v>0</v>
      </c>
      <c r="O4" s="3">
        <v>0.34039000000000003</v>
      </c>
      <c r="P4" s="18">
        <v>0</v>
      </c>
      <c r="Q4" s="18">
        <v>0.7742</v>
      </c>
      <c r="R4" s="71">
        <v>2.1999999999999999E-2</v>
      </c>
      <c r="S4" s="47">
        <v>1.026</v>
      </c>
      <c r="T4" s="47">
        <v>1.14917</v>
      </c>
      <c r="U4" s="47">
        <v>0.27100999999999997</v>
      </c>
      <c r="V4" s="3">
        <v>0.54200999999999999</v>
      </c>
      <c r="W4" s="3">
        <v>0.81301999999999996</v>
      </c>
      <c r="X4" s="3">
        <v>1.103E-2</v>
      </c>
      <c r="Y4" s="3">
        <v>0.45079999999999998</v>
      </c>
      <c r="Z4" s="18">
        <v>4.5400000000000003E-2</v>
      </c>
      <c r="AA4" s="18">
        <v>0.75660000000000005</v>
      </c>
      <c r="AB4" s="71">
        <v>0.84743000000000002</v>
      </c>
      <c r="AC4" s="47">
        <v>3.9190000000000003E-2</v>
      </c>
      <c r="AD4" s="47">
        <v>0.15676000000000001</v>
      </c>
      <c r="AE4" s="47">
        <v>0.19594</v>
      </c>
      <c r="AF4" s="3">
        <v>2.4760000000000001E-2</v>
      </c>
      <c r="AG4" s="3">
        <v>0.73529999999999995</v>
      </c>
      <c r="AH4" s="3">
        <v>2.1999999999999999E-2</v>
      </c>
      <c r="AI4" s="3">
        <v>0.97499999999999998</v>
      </c>
      <c r="AJ4" s="18">
        <v>1.0920399999999999</v>
      </c>
      <c r="AK4" s="18">
        <v>0.17313999999999999</v>
      </c>
      <c r="AL4" s="71">
        <v>1.03884</v>
      </c>
      <c r="AM4" s="47">
        <v>1.2119899999999999</v>
      </c>
      <c r="AN4" s="47">
        <v>2.989E-2</v>
      </c>
      <c r="AO4" s="47">
        <v>0.56240000000000001</v>
      </c>
      <c r="AP4" s="3">
        <v>5.1999999999999998E-2</v>
      </c>
      <c r="AQ4" s="3">
        <v>0.94199999999999995</v>
      </c>
      <c r="AR4" s="3">
        <v>1.05508</v>
      </c>
      <c r="AS4" s="3">
        <v>9.4549999999999995E-2</v>
      </c>
      <c r="AT4" s="18">
        <v>0.75639000000000001</v>
      </c>
      <c r="AU4" s="18">
        <v>0.85092999999999996</v>
      </c>
      <c r="AV4" s="71">
        <v>8.7929999999999994E-2</v>
      </c>
      <c r="AW4" s="47">
        <v>0</v>
      </c>
      <c r="AX4" s="47">
        <v>0</v>
      </c>
      <c r="AY4" s="47">
        <v>0</v>
      </c>
      <c r="AZ4" s="3">
        <v>0</v>
      </c>
      <c r="BA4" s="3">
        <v>0</v>
      </c>
      <c r="BB4" s="3">
        <v>0</v>
      </c>
      <c r="BC4" s="3">
        <v>0</v>
      </c>
      <c r="BD4" s="18">
        <v>0</v>
      </c>
      <c r="BE4" s="18">
        <v>0</v>
      </c>
      <c r="BF4" s="71">
        <v>0</v>
      </c>
      <c r="BG4" s="48">
        <v>0</v>
      </c>
      <c r="BH4" s="47">
        <v>0</v>
      </c>
      <c r="BI4" s="47">
        <v>0</v>
      </c>
      <c r="BJ4" s="3">
        <v>0</v>
      </c>
      <c r="BK4" s="3">
        <v>0</v>
      </c>
      <c r="BL4" s="3">
        <v>0</v>
      </c>
      <c r="BM4" s="3">
        <f t="shared" ref="BM4:BM26" si="4">BK4+BL4</f>
        <v>0</v>
      </c>
      <c r="BN4" s="18">
        <f t="shared" ref="BN4:BN26" si="5">2*PI()^2*BL$1*2*SQRT($C$2*$C$11)*BH4*$C$7^2*BI4^2/SQRT(2)</f>
        <v>0</v>
      </c>
      <c r="BO4" s="18">
        <f t="shared" ref="BO4:BO27" si="6">0.5926*0.5*$C$6*$F4^3*($C$7*BG4*2+$C$7)*$C$8</f>
        <v>1.9354323193646394</v>
      </c>
      <c r="BP4" s="71">
        <f t="shared" ref="BP4:BP27" si="7">BL4/BO4</f>
        <v>0</v>
      </c>
      <c r="BQ4" s="47">
        <v>0</v>
      </c>
      <c r="BR4" s="47">
        <v>0</v>
      </c>
      <c r="BS4" s="47">
        <v>0</v>
      </c>
      <c r="BT4" s="3">
        <f t="shared" si="2"/>
        <v>0</v>
      </c>
      <c r="BU4" s="3">
        <f t="shared" ref="BU4:BU26" si="8">4*PI()^2*$C$13*SQRT($C$11*$C$2)*($C$7*BQ4*BS4)^2</f>
        <v>0</v>
      </c>
      <c r="BV4" s="3">
        <f t="shared" ref="BV4:BV26" si="9">4*PI()^2*BV$1*SQRT($C$11*$C$2)*($C$7*BQ4*BS4)^2</f>
        <v>0</v>
      </c>
      <c r="BW4" s="3">
        <f t="shared" ref="BW4:BW26" si="10">BU4+BV4</f>
        <v>0</v>
      </c>
      <c r="BX4" s="18">
        <f t="shared" ref="BX4:BX26" si="11">2*PI()^2*BV$1*2*SQRT($C$2*$C$11)*BR4*$C$7^2*BS4^2/SQRT(2)</f>
        <v>0</v>
      </c>
      <c r="BY4" s="18">
        <f t="shared" ref="BY4:BY27" si="12">0.5926*0.5*$C$6*$F4^3*($C$7*BQ4*2+$C$7)*$C$8</f>
        <v>1.9354323193646394</v>
      </c>
      <c r="BZ4" s="71">
        <f t="shared" ref="BZ4:BZ27" si="13">BV4/BY4</f>
        <v>0</v>
      </c>
    </row>
    <row r="5" spans="2:78" ht="19.899999999999999" customHeight="1">
      <c r="B5" s="6" t="s">
        <v>3</v>
      </c>
      <c r="C5" s="12">
        <f>9.94*10^-7</f>
        <v>9.9399999999999993E-7</v>
      </c>
      <c r="D5" s="2"/>
      <c r="E5" s="42">
        <v>24</v>
      </c>
      <c r="F5" s="23">
        <f t="shared" si="3"/>
        <v>0.47459999999999997</v>
      </c>
      <c r="G5" s="23">
        <f t="shared" si="0"/>
        <v>5.9794585704992471</v>
      </c>
      <c r="H5" s="129">
        <f t="shared" si="1"/>
        <v>42446.619718309856</v>
      </c>
      <c r="I5" s="52">
        <v>0.87209999999999999</v>
      </c>
      <c r="J5" s="47">
        <v>0.02</v>
      </c>
      <c r="K5" s="48">
        <v>1.1040000000000001</v>
      </c>
      <c r="L5" s="3">
        <v>1.2365299999999999</v>
      </c>
      <c r="M5" s="3">
        <v>0.34156999999999998</v>
      </c>
      <c r="N5" s="3">
        <v>0</v>
      </c>
      <c r="O5" s="3">
        <v>0.34156999999999998</v>
      </c>
      <c r="P5" s="18">
        <v>0</v>
      </c>
      <c r="Q5" s="18">
        <v>0.82230000000000003</v>
      </c>
      <c r="R5" s="71">
        <v>2.5000000000000001E-2</v>
      </c>
      <c r="S5" s="47">
        <v>1.081</v>
      </c>
      <c r="T5" s="47">
        <v>1.2107699999999999</v>
      </c>
      <c r="U5" s="48">
        <v>0.27927999999999997</v>
      </c>
      <c r="V5" s="3">
        <v>0.55857000000000001</v>
      </c>
      <c r="W5" s="3">
        <v>0.83784999999999998</v>
      </c>
      <c r="X5" s="3">
        <v>1.392E-2</v>
      </c>
      <c r="Y5" s="3">
        <v>0.60719999999999996</v>
      </c>
      <c r="Z5" s="18">
        <v>3.8100000000000002E-2</v>
      </c>
      <c r="AA5" s="18">
        <v>1.0878000000000001</v>
      </c>
      <c r="AB5" s="71">
        <v>1.2183900000000001</v>
      </c>
      <c r="AC5" s="47">
        <v>0.14696999999999999</v>
      </c>
      <c r="AD5" s="47">
        <v>0.58787</v>
      </c>
      <c r="AE5" s="48">
        <v>0.73484000000000005</v>
      </c>
      <c r="AF5" s="3">
        <v>4.2959999999999998E-2</v>
      </c>
      <c r="AG5" s="3">
        <v>0.74690000000000001</v>
      </c>
      <c r="AH5" s="3">
        <v>1.7999999999999999E-2</v>
      </c>
      <c r="AI5" s="3">
        <v>1.0509999999999999</v>
      </c>
      <c r="AJ5" s="18">
        <v>1.17717</v>
      </c>
      <c r="AK5" s="18">
        <v>0.20757999999999999</v>
      </c>
      <c r="AL5" s="71">
        <v>1.2455000000000001</v>
      </c>
      <c r="AM5" s="47">
        <v>1.4530799999999999</v>
      </c>
      <c r="AN5" s="47">
        <v>2.8420000000000001E-2</v>
      </c>
      <c r="AO5" s="48">
        <v>0.68740000000000001</v>
      </c>
      <c r="AP5" s="3">
        <v>2.4E-2</v>
      </c>
      <c r="AQ5" s="3">
        <v>1.0269999999999999</v>
      </c>
      <c r="AR5" s="3">
        <v>1.15029</v>
      </c>
      <c r="AS5" s="3">
        <v>0.16789000000000001</v>
      </c>
      <c r="AT5" s="18">
        <v>1.34311</v>
      </c>
      <c r="AU5" s="18">
        <v>1.5109999999999999</v>
      </c>
      <c r="AV5" s="71">
        <v>4.8239999999999998E-2</v>
      </c>
      <c r="AW5" s="47">
        <v>0</v>
      </c>
      <c r="AX5" s="47">
        <v>0</v>
      </c>
      <c r="AY5" s="48">
        <v>0</v>
      </c>
      <c r="AZ5" s="3">
        <v>0</v>
      </c>
      <c r="BA5" s="3">
        <v>0</v>
      </c>
      <c r="BB5" s="3">
        <v>0</v>
      </c>
      <c r="BC5" s="3">
        <v>0</v>
      </c>
      <c r="BD5" s="18">
        <v>0</v>
      </c>
      <c r="BE5" s="18">
        <v>0</v>
      </c>
      <c r="BF5" s="71">
        <v>0</v>
      </c>
      <c r="BG5" s="48">
        <v>0</v>
      </c>
      <c r="BH5" s="47">
        <v>0</v>
      </c>
      <c r="BI5" s="48">
        <v>0</v>
      </c>
      <c r="BJ5" s="3">
        <v>0</v>
      </c>
      <c r="BK5" s="3">
        <v>0</v>
      </c>
      <c r="BL5" s="3">
        <v>0</v>
      </c>
      <c r="BM5" s="3">
        <f t="shared" si="4"/>
        <v>0</v>
      </c>
      <c r="BN5" s="18">
        <f t="shared" si="5"/>
        <v>0</v>
      </c>
      <c r="BO5" s="18">
        <f t="shared" si="6"/>
        <v>2.5205308924070855</v>
      </c>
      <c r="BP5" s="71">
        <f t="shared" si="7"/>
        <v>0</v>
      </c>
      <c r="BQ5" s="47">
        <v>0</v>
      </c>
      <c r="BR5" s="47">
        <v>0</v>
      </c>
      <c r="BS5" s="48">
        <v>0</v>
      </c>
      <c r="BT5" s="3">
        <f t="shared" si="2"/>
        <v>0</v>
      </c>
      <c r="BU5" s="3">
        <f t="shared" si="8"/>
        <v>0</v>
      </c>
      <c r="BV5" s="3">
        <f t="shared" si="9"/>
        <v>0</v>
      </c>
      <c r="BW5" s="3">
        <f t="shared" si="10"/>
        <v>0</v>
      </c>
      <c r="BX5" s="18">
        <f t="shared" si="11"/>
        <v>0</v>
      </c>
      <c r="BY5" s="18">
        <f t="shared" si="12"/>
        <v>2.5205308924070855</v>
      </c>
      <c r="BZ5" s="71">
        <f t="shared" si="13"/>
        <v>0</v>
      </c>
    </row>
    <row r="6" spans="2:78" ht="19.899999999999999" customHeight="1">
      <c r="B6" s="10" t="s">
        <v>4</v>
      </c>
      <c r="C6" s="11">
        <v>999.72964999999999</v>
      </c>
      <c r="D6" s="2"/>
      <c r="E6" s="42">
        <v>26</v>
      </c>
      <c r="F6" s="23">
        <f t="shared" si="3"/>
        <v>0.51460000000000006</v>
      </c>
      <c r="G6" s="23">
        <f t="shared" si="0"/>
        <v>6.4834163092686756</v>
      </c>
      <c r="H6" s="129">
        <f t="shared" si="1"/>
        <v>46024.084507042258</v>
      </c>
      <c r="I6" s="52">
        <v>0.8831</v>
      </c>
      <c r="J6" s="47">
        <v>2.3E-2</v>
      </c>
      <c r="K6" s="47">
        <v>1.1719999999999999</v>
      </c>
      <c r="L6" s="3">
        <v>1.3126899999999999</v>
      </c>
      <c r="M6" s="3">
        <v>0.36086000000000001</v>
      </c>
      <c r="N6" s="3">
        <v>0</v>
      </c>
      <c r="O6" s="3">
        <v>0.36086000000000001</v>
      </c>
      <c r="P6" s="18">
        <v>0</v>
      </c>
      <c r="Q6" s="18">
        <v>0.8448</v>
      </c>
      <c r="R6" s="71">
        <v>2.9000000000000001E-2</v>
      </c>
      <c r="S6" s="47">
        <v>1.1539999999999999</v>
      </c>
      <c r="T6" s="47">
        <v>1.29253</v>
      </c>
      <c r="U6" s="47">
        <v>0.32017000000000001</v>
      </c>
      <c r="V6" s="3">
        <v>0.64034000000000002</v>
      </c>
      <c r="W6" s="3">
        <v>0.96050999999999997</v>
      </c>
      <c r="X6" s="3">
        <v>1.84E-2</v>
      </c>
      <c r="Y6" s="3">
        <v>0.72009999999999996</v>
      </c>
      <c r="Z6" s="18">
        <v>2.0500000000000001E-2</v>
      </c>
      <c r="AA6" s="18">
        <v>1.1874</v>
      </c>
      <c r="AB6" s="71">
        <v>1.3299399999999999</v>
      </c>
      <c r="AC6" s="47">
        <v>0.24629000000000001</v>
      </c>
      <c r="AD6" s="47">
        <v>0.98514999999999997</v>
      </c>
      <c r="AE6" s="47">
        <v>1.23143</v>
      </c>
      <c r="AF6" s="3">
        <v>2.7539999999999999E-2</v>
      </c>
      <c r="AG6" s="3">
        <v>0.74180000000000001</v>
      </c>
      <c r="AH6" s="3">
        <v>3.5999999999999997E-2</v>
      </c>
      <c r="AI6" s="3">
        <v>1.1240000000000001</v>
      </c>
      <c r="AJ6" s="18">
        <v>1.2589300000000001</v>
      </c>
      <c r="AK6" s="18">
        <v>0.23419000000000001</v>
      </c>
      <c r="AL6" s="71">
        <v>1.4051400000000001</v>
      </c>
      <c r="AM6" s="47">
        <v>1.63933</v>
      </c>
      <c r="AN6" s="47">
        <v>6.5000000000000002E-2</v>
      </c>
      <c r="AO6" s="47">
        <v>0.70779999999999998</v>
      </c>
      <c r="AP6" s="3">
        <v>2.5000000000000001E-2</v>
      </c>
      <c r="AQ6" s="3">
        <v>1.117</v>
      </c>
      <c r="AR6" s="3">
        <v>1.25109</v>
      </c>
      <c r="AS6" s="3">
        <v>0.21057000000000001</v>
      </c>
      <c r="AT6" s="18">
        <v>1.6845300000000001</v>
      </c>
      <c r="AU6" s="18">
        <v>1.8951</v>
      </c>
      <c r="AV6" s="71">
        <v>5.944E-2</v>
      </c>
      <c r="AW6" s="47">
        <v>0.50060000000000004</v>
      </c>
      <c r="AX6" s="47">
        <v>3.6700000000000003E-2</v>
      </c>
      <c r="AY6" s="47">
        <v>1.1493</v>
      </c>
      <c r="AZ6" s="3">
        <v>1.2872699999999999</v>
      </c>
      <c r="BA6" s="3">
        <v>0.11151</v>
      </c>
      <c r="BB6" s="3">
        <v>1.1150899999999999</v>
      </c>
      <c r="BC6" s="3">
        <v>1.2265999999999999</v>
      </c>
      <c r="BD6" s="18">
        <v>0.11547</v>
      </c>
      <c r="BE6" s="18">
        <v>0</v>
      </c>
      <c r="BF6" s="71">
        <v>0</v>
      </c>
      <c r="BG6" s="47">
        <v>0</v>
      </c>
      <c r="BH6" s="47">
        <v>0</v>
      </c>
      <c r="BI6" s="47">
        <v>0</v>
      </c>
      <c r="BJ6" s="3">
        <v>0</v>
      </c>
      <c r="BK6" s="3">
        <v>0</v>
      </c>
      <c r="BL6" s="3">
        <v>0</v>
      </c>
      <c r="BM6" s="3">
        <f t="shared" si="4"/>
        <v>0</v>
      </c>
      <c r="BN6" s="18">
        <f t="shared" si="5"/>
        <v>0</v>
      </c>
      <c r="BO6" s="18">
        <f t="shared" si="6"/>
        <v>3.2130550659246251</v>
      </c>
      <c r="BP6" s="71">
        <f t="shared" si="7"/>
        <v>0</v>
      </c>
      <c r="BQ6" s="47">
        <v>0</v>
      </c>
      <c r="BR6" s="47">
        <v>0</v>
      </c>
      <c r="BS6" s="47">
        <v>0</v>
      </c>
      <c r="BT6" s="3">
        <f t="shared" si="2"/>
        <v>0</v>
      </c>
      <c r="BU6" s="3">
        <f t="shared" si="8"/>
        <v>0</v>
      </c>
      <c r="BV6" s="3">
        <f t="shared" si="9"/>
        <v>0</v>
      </c>
      <c r="BW6" s="3">
        <f t="shared" si="10"/>
        <v>0</v>
      </c>
      <c r="BX6" s="18">
        <f t="shared" si="11"/>
        <v>0</v>
      </c>
      <c r="BY6" s="18">
        <f t="shared" si="12"/>
        <v>3.2130550659246251</v>
      </c>
      <c r="BZ6" s="71">
        <f t="shared" si="13"/>
        <v>0</v>
      </c>
    </row>
    <row r="7" spans="2:78" ht="19.899999999999999" customHeight="1">
      <c r="B7" s="10" t="s">
        <v>5</v>
      </c>
      <c r="C7" s="11">
        <f>3.5*0.0254</f>
        <v>8.8899999999999993E-2</v>
      </c>
      <c r="D7" s="2"/>
      <c r="E7" s="42">
        <v>28</v>
      </c>
      <c r="F7" s="23">
        <f t="shared" si="3"/>
        <v>0.55460000000000009</v>
      </c>
      <c r="G7" s="23">
        <f t="shared" si="0"/>
        <v>6.9873740480381032</v>
      </c>
      <c r="H7" s="129">
        <f t="shared" si="1"/>
        <v>49601.549295774654</v>
      </c>
      <c r="I7" s="52">
        <v>0.89800000000000002</v>
      </c>
      <c r="J7" s="47">
        <v>0.03</v>
      </c>
      <c r="K7" s="47">
        <v>1.2350000000000001</v>
      </c>
      <c r="L7" s="3">
        <v>1.3832599999999999</v>
      </c>
      <c r="M7" s="3">
        <v>0.41432999999999998</v>
      </c>
      <c r="N7" s="3">
        <v>0</v>
      </c>
      <c r="O7" s="3">
        <v>0.41432999999999998</v>
      </c>
      <c r="P7" s="18">
        <v>0</v>
      </c>
      <c r="Q7" s="18">
        <v>0.85640000000000005</v>
      </c>
      <c r="R7" s="71">
        <v>2.8000000000000001E-2</v>
      </c>
      <c r="S7" s="47">
        <v>1.226</v>
      </c>
      <c r="T7" s="47">
        <v>1.3731800000000001</v>
      </c>
      <c r="U7" s="47">
        <v>0.37136000000000002</v>
      </c>
      <c r="V7" s="3">
        <v>0.74272000000000005</v>
      </c>
      <c r="W7" s="3">
        <v>1.11408</v>
      </c>
      <c r="X7" s="3">
        <v>2.0049999999999998E-2</v>
      </c>
      <c r="Y7" s="3">
        <v>0.77310000000000001</v>
      </c>
      <c r="Z7" s="18">
        <v>2.12E-2</v>
      </c>
      <c r="AA7" s="18">
        <v>1.2722</v>
      </c>
      <c r="AB7" s="71">
        <v>1.42492</v>
      </c>
      <c r="AC7" s="47">
        <v>0.32586999999999999</v>
      </c>
      <c r="AD7" s="47">
        <v>1.30348</v>
      </c>
      <c r="AE7" s="47">
        <v>1.6293500000000001</v>
      </c>
      <c r="AF7" s="3">
        <v>3.2689999999999997E-2</v>
      </c>
      <c r="AG7" s="3">
        <v>0.77749999999999997</v>
      </c>
      <c r="AH7" s="3">
        <v>2.5999999999999999E-2</v>
      </c>
      <c r="AI7" s="3">
        <v>1.2070000000000001</v>
      </c>
      <c r="AJ7" s="18">
        <v>1.3519000000000001</v>
      </c>
      <c r="AK7" s="18">
        <v>0.29666999999999999</v>
      </c>
      <c r="AL7" s="71">
        <v>1.78003</v>
      </c>
      <c r="AM7" s="47">
        <v>2.0767000000000002</v>
      </c>
      <c r="AN7" s="47">
        <v>5.4140000000000001E-2</v>
      </c>
      <c r="AO7" s="47">
        <v>0.74050000000000005</v>
      </c>
      <c r="AP7" s="3">
        <v>2.5999999999999999E-2</v>
      </c>
      <c r="AQ7" s="3">
        <v>1.1930000000000001</v>
      </c>
      <c r="AR7" s="3">
        <v>1.3362099999999999</v>
      </c>
      <c r="AS7" s="3">
        <v>0.26290000000000002</v>
      </c>
      <c r="AT7" s="18">
        <v>2.1032099999999998</v>
      </c>
      <c r="AU7" s="18">
        <v>2.3661099999999999</v>
      </c>
      <c r="AV7" s="71">
        <v>7.0519999999999999E-2</v>
      </c>
      <c r="AW7" s="47">
        <v>0.60970000000000002</v>
      </c>
      <c r="AX7" s="47">
        <v>2.3400000000000001E-2</v>
      </c>
      <c r="AY7" s="47">
        <v>1.2358</v>
      </c>
      <c r="AZ7" s="3">
        <v>1.38415</v>
      </c>
      <c r="BA7" s="3">
        <v>0.19123999999999999</v>
      </c>
      <c r="BB7" s="3">
        <v>1.91245</v>
      </c>
      <c r="BC7" s="3">
        <v>2.1036899999999998</v>
      </c>
      <c r="BD7" s="18">
        <v>8.5129999999999997E-2</v>
      </c>
      <c r="BE7" s="18">
        <v>0.67279999999999995</v>
      </c>
      <c r="BF7" s="71">
        <v>2.5999999999999999E-2</v>
      </c>
      <c r="BG7" s="47">
        <v>1.1830000000000001</v>
      </c>
      <c r="BH7" s="47">
        <v>1.32501</v>
      </c>
      <c r="BI7" s="47">
        <v>0.21340000000000001</v>
      </c>
      <c r="BJ7" s="3">
        <v>2.5608499999999998</v>
      </c>
      <c r="BK7" s="3">
        <v>2.7742499999999999</v>
      </c>
      <c r="BL7" s="3">
        <v>0.10401000000000001</v>
      </c>
      <c r="BM7" s="3">
        <f t="shared" si="4"/>
        <v>2.87826</v>
      </c>
      <c r="BN7" s="18">
        <f t="shared" si="5"/>
        <v>0.14373221417589505</v>
      </c>
      <c r="BO7" s="18">
        <f t="shared" si="6"/>
        <v>13.538250024090191</v>
      </c>
      <c r="BP7" s="71">
        <f t="shared" si="7"/>
        <v>7.682676846337071E-3</v>
      </c>
      <c r="BQ7" s="47">
        <v>0.67279999999999995</v>
      </c>
      <c r="BR7" s="47">
        <v>2.5999999999999999E-2</v>
      </c>
      <c r="BS7" s="47">
        <v>1.1830000000000001</v>
      </c>
      <c r="BT7" s="3">
        <f t="shared" si="2"/>
        <v>1.3250145060330052</v>
      </c>
      <c r="BU7" s="3">
        <f t="shared" si="8"/>
        <v>0.21340401323044891</v>
      </c>
      <c r="BV7" s="3">
        <f t="shared" si="9"/>
        <v>2.5608481587653871</v>
      </c>
      <c r="BW7" s="3">
        <f t="shared" si="10"/>
        <v>2.774252171995836</v>
      </c>
      <c r="BX7" s="18">
        <f t="shared" si="11"/>
        <v>0.10400883048285076</v>
      </c>
      <c r="BY7" s="18">
        <f t="shared" si="12"/>
        <v>9.434141193257858</v>
      </c>
      <c r="BZ7" s="71">
        <f t="shared" si="13"/>
        <v>0.27144475647613864</v>
      </c>
    </row>
    <row r="8" spans="2:78" ht="19.899999999999999" customHeight="1">
      <c r="B8" s="10" t="s">
        <v>6</v>
      </c>
      <c r="C8" s="11">
        <f>35.25*0.0254</f>
        <v>0.89534999999999998</v>
      </c>
      <c r="D8" s="2"/>
      <c r="E8" s="42">
        <v>30</v>
      </c>
      <c r="F8" s="23">
        <f t="shared" si="3"/>
        <v>0.59460000000000002</v>
      </c>
      <c r="G8" s="23">
        <f t="shared" si="0"/>
        <v>7.4913317868075282</v>
      </c>
      <c r="H8" s="129">
        <f t="shared" si="1"/>
        <v>53179.014084507042</v>
      </c>
      <c r="I8" s="52">
        <v>0.90680000000000005</v>
      </c>
      <c r="J8" s="47">
        <v>2.5000000000000001E-2</v>
      </c>
      <c r="K8" s="47">
        <v>1.2909999999999999</v>
      </c>
      <c r="L8" s="3">
        <v>1.44598</v>
      </c>
      <c r="M8" s="3">
        <v>0.46167999999999998</v>
      </c>
      <c r="N8" s="3">
        <v>0</v>
      </c>
      <c r="O8" s="3">
        <v>0.46167999999999998</v>
      </c>
      <c r="P8" s="18">
        <v>0</v>
      </c>
      <c r="Q8" s="18">
        <v>0.87109999999999999</v>
      </c>
      <c r="R8" s="71">
        <v>2.7E-2</v>
      </c>
      <c r="S8" s="47">
        <v>1.2849999999999999</v>
      </c>
      <c r="T8" s="47">
        <v>1.43926</v>
      </c>
      <c r="U8" s="47">
        <v>0.42209000000000002</v>
      </c>
      <c r="V8" s="3">
        <v>0.84418000000000004</v>
      </c>
      <c r="W8" s="3">
        <v>1.26627</v>
      </c>
      <c r="X8" s="3">
        <v>2.1239999999999998E-2</v>
      </c>
      <c r="Y8" s="3">
        <v>0.78620000000000001</v>
      </c>
      <c r="Z8" s="18">
        <v>1.9199999999999998E-2</v>
      </c>
      <c r="AA8" s="18">
        <v>1.3414999999999999</v>
      </c>
      <c r="AB8" s="71">
        <v>1.50254</v>
      </c>
      <c r="AC8" s="47">
        <v>0.37472</v>
      </c>
      <c r="AD8" s="47">
        <v>1.4988900000000001</v>
      </c>
      <c r="AE8" s="47">
        <v>1.87361</v>
      </c>
      <c r="AF8" s="3">
        <v>3.2919999999999998E-2</v>
      </c>
      <c r="AG8" s="3">
        <v>0.79830000000000001</v>
      </c>
      <c r="AH8" s="3">
        <v>2.5000000000000001E-2</v>
      </c>
      <c r="AI8" s="3">
        <v>1.2749999999999999</v>
      </c>
      <c r="AJ8" s="18">
        <v>1.4280600000000001</v>
      </c>
      <c r="AK8" s="18">
        <v>0.34899000000000002</v>
      </c>
      <c r="AL8" s="71">
        <v>2.0939399999999999</v>
      </c>
      <c r="AM8" s="47">
        <v>2.44293</v>
      </c>
      <c r="AN8" s="47">
        <v>5.808E-2</v>
      </c>
      <c r="AO8" s="47">
        <v>0.76339999999999997</v>
      </c>
      <c r="AP8" s="3">
        <v>2.7E-2</v>
      </c>
      <c r="AQ8" s="3">
        <v>1.268</v>
      </c>
      <c r="AR8" s="3">
        <v>1.42022</v>
      </c>
      <c r="AS8" s="3">
        <v>0.31564999999999999</v>
      </c>
      <c r="AT8" s="18">
        <v>2.5251899999999998</v>
      </c>
      <c r="AU8" s="18">
        <v>2.84084</v>
      </c>
      <c r="AV8" s="71">
        <v>8.2729999999999998E-2</v>
      </c>
      <c r="AW8" s="47">
        <v>0.66180000000000005</v>
      </c>
      <c r="AX8" s="47">
        <v>2.4E-2</v>
      </c>
      <c r="AY8" s="47">
        <v>1.3212999999999999</v>
      </c>
      <c r="AZ8" s="3">
        <v>1.4799199999999999</v>
      </c>
      <c r="BA8" s="3">
        <v>0.25757999999999998</v>
      </c>
      <c r="BB8" s="3">
        <v>2.5758299999999998</v>
      </c>
      <c r="BC8" s="3">
        <v>2.8334199999999998</v>
      </c>
      <c r="BD8" s="18">
        <v>9.9809999999999996E-2</v>
      </c>
      <c r="BE8" s="18">
        <v>0.6996</v>
      </c>
      <c r="BF8" s="71">
        <v>0.03</v>
      </c>
      <c r="BG8" s="47">
        <v>1.2549999999999999</v>
      </c>
      <c r="BH8" s="47">
        <v>1.4056599999999999</v>
      </c>
      <c r="BI8" s="47">
        <v>0.25968999999999998</v>
      </c>
      <c r="BJ8" s="3">
        <v>3.1162299999999998</v>
      </c>
      <c r="BK8" s="3">
        <v>3.3759199999999998</v>
      </c>
      <c r="BL8" s="3">
        <v>0.13506000000000001</v>
      </c>
      <c r="BM8" s="3">
        <f t="shared" si="4"/>
        <v>3.51098</v>
      </c>
      <c r="BN8" s="18">
        <f t="shared" si="5"/>
        <v>0.22580672347911443</v>
      </c>
      <c r="BO8" s="18">
        <f t="shared" si="6"/>
        <v>17.397652582889091</v>
      </c>
      <c r="BP8" s="71">
        <f t="shared" si="7"/>
        <v>7.7631162799994061E-3</v>
      </c>
      <c r="BQ8" s="47">
        <v>0.6996</v>
      </c>
      <c r="BR8" s="47">
        <v>0.03</v>
      </c>
      <c r="BS8" s="47">
        <v>1.2549999999999999</v>
      </c>
      <c r="BT8" s="3">
        <f t="shared" si="2"/>
        <v>1.4056578233908887</v>
      </c>
      <c r="BU8" s="3">
        <f t="shared" si="8"/>
        <v>0.25968578708827322</v>
      </c>
      <c r="BV8" s="3">
        <f t="shared" si="9"/>
        <v>3.1162294450592785</v>
      </c>
      <c r="BW8" s="3">
        <f t="shared" si="10"/>
        <v>3.3759152321475518</v>
      </c>
      <c r="BX8" s="18">
        <f t="shared" si="11"/>
        <v>0.13506290364492815</v>
      </c>
      <c r="BY8" s="18">
        <f t="shared" si="12"/>
        <v>11.891865548965102</v>
      </c>
      <c r="BZ8" s="71">
        <f t="shared" si="13"/>
        <v>0.26204714745790836</v>
      </c>
    </row>
    <row r="9" spans="2:78" ht="19.899999999999999" customHeight="1">
      <c r="B9" s="10" t="s">
        <v>15</v>
      </c>
      <c r="C9" s="11">
        <v>5.4249999999999998</v>
      </c>
      <c r="D9" s="2"/>
      <c r="E9" s="42">
        <v>32</v>
      </c>
      <c r="F9" s="23">
        <f t="shared" si="3"/>
        <v>0.63460000000000005</v>
      </c>
      <c r="G9" s="23">
        <f t="shared" si="0"/>
        <v>7.9952895255769558</v>
      </c>
      <c r="H9" s="129">
        <f t="shared" si="1"/>
        <v>56756.478873239437</v>
      </c>
      <c r="I9" s="52">
        <v>0.92959999999999998</v>
      </c>
      <c r="J9" s="47">
        <v>2.1000000000000001E-2</v>
      </c>
      <c r="K9" s="47">
        <v>1.341</v>
      </c>
      <c r="L9" s="3">
        <v>1.5019800000000001</v>
      </c>
      <c r="M9" s="3">
        <v>0.52349000000000001</v>
      </c>
      <c r="N9" s="3">
        <v>0</v>
      </c>
      <c r="O9" s="3">
        <v>0.52349000000000001</v>
      </c>
      <c r="P9" s="18">
        <v>0</v>
      </c>
      <c r="Q9" s="18">
        <v>0.89180000000000004</v>
      </c>
      <c r="R9" s="71">
        <v>2.5999999999999999E-2</v>
      </c>
      <c r="S9" s="47">
        <v>1.34</v>
      </c>
      <c r="T9" s="47">
        <v>1.5008600000000001</v>
      </c>
      <c r="U9" s="47">
        <v>0.48107</v>
      </c>
      <c r="V9" s="3">
        <v>0.96213000000000004</v>
      </c>
      <c r="W9" s="3">
        <v>1.4432</v>
      </c>
      <c r="X9" s="3">
        <v>2.2239999999999999E-2</v>
      </c>
      <c r="Y9" s="3">
        <v>0.80430000000000001</v>
      </c>
      <c r="Z9" s="18">
        <v>2.7799999999999998E-2</v>
      </c>
      <c r="AA9" s="18">
        <v>1.4038999999999999</v>
      </c>
      <c r="AB9" s="71">
        <v>1.57243</v>
      </c>
      <c r="AC9" s="47">
        <v>0.42951</v>
      </c>
      <c r="AD9" s="47">
        <v>1.7180299999999999</v>
      </c>
      <c r="AE9" s="47">
        <v>2.1475300000000002</v>
      </c>
      <c r="AF9" s="3">
        <v>5.2209999999999999E-2</v>
      </c>
      <c r="AG9" s="3">
        <v>0.81710000000000005</v>
      </c>
      <c r="AH9" s="3">
        <v>0.03</v>
      </c>
      <c r="AI9" s="3">
        <v>1.3260000000000001</v>
      </c>
      <c r="AJ9" s="18">
        <v>1.4851799999999999</v>
      </c>
      <c r="AK9" s="18">
        <v>0.39545999999999998</v>
      </c>
      <c r="AL9" s="71">
        <v>2.3727399999999998</v>
      </c>
      <c r="AM9" s="47">
        <v>2.7681900000000002</v>
      </c>
      <c r="AN9" s="47">
        <v>7.5389999999999999E-2</v>
      </c>
      <c r="AO9" s="47">
        <v>0.78580000000000005</v>
      </c>
      <c r="AP9" s="3">
        <v>0.03</v>
      </c>
      <c r="AQ9" s="3">
        <v>1.3360000000000001</v>
      </c>
      <c r="AR9" s="3">
        <v>1.49638</v>
      </c>
      <c r="AS9" s="3">
        <v>0.37128</v>
      </c>
      <c r="AT9" s="18">
        <v>2.9702199999999999</v>
      </c>
      <c r="AU9" s="18">
        <v>3.3414899999999998</v>
      </c>
      <c r="AV9" s="71">
        <v>0.10204000000000001</v>
      </c>
      <c r="AW9" s="47">
        <v>0.68069999999999997</v>
      </c>
      <c r="AX9" s="47">
        <v>2.5700000000000001E-2</v>
      </c>
      <c r="AY9" s="47">
        <v>1.3862000000000001</v>
      </c>
      <c r="AZ9" s="3">
        <v>1.55261</v>
      </c>
      <c r="BA9" s="3">
        <v>0.29992999999999997</v>
      </c>
      <c r="BB9" s="3">
        <v>2.9993300000000001</v>
      </c>
      <c r="BC9" s="3">
        <v>3.2992599999999999</v>
      </c>
      <c r="BD9" s="18">
        <v>0.11763</v>
      </c>
      <c r="BE9" s="18">
        <v>0.76219999999999999</v>
      </c>
      <c r="BF9" s="71">
        <v>5.1999999999999998E-2</v>
      </c>
      <c r="BG9" s="47">
        <v>1.33</v>
      </c>
      <c r="BH9" s="47">
        <v>1.48966</v>
      </c>
      <c r="BI9" s="47">
        <v>0.34617999999999999</v>
      </c>
      <c r="BJ9" s="3">
        <v>4.1541600000000001</v>
      </c>
      <c r="BK9" s="3">
        <v>4.5003399999999996</v>
      </c>
      <c r="BL9" s="3">
        <v>0.26293</v>
      </c>
      <c r="BM9" s="3">
        <f t="shared" si="4"/>
        <v>4.7632699999999994</v>
      </c>
      <c r="BN9" s="18">
        <f t="shared" si="5"/>
        <v>0.42524305868191081</v>
      </c>
      <c r="BO9" s="18">
        <f t="shared" si="6"/>
        <v>22.054139215087893</v>
      </c>
      <c r="BP9" s="71">
        <f t="shared" si="7"/>
        <v>1.1922025041907858E-2</v>
      </c>
      <c r="BQ9" s="47">
        <v>0.76219999999999999</v>
      </c>
      <c r="BR9" s="47">
        <v>5.1999999999999998E-2</v>
      </c>
      <c r="BS9" s="47">
        <v>1.33</v>
      </c>
      <c r="BT9" s="3">
        <f t="shared" si="2"/>
        <v>1.4896612789720176</v>
      </c>
      <c r="BU9" s="3">
        <f t="shared" si="8"/>
        <v>0.34618025889781867</v>
      </c>
      <c r="BV9" s="3">
        <f t="shared" si="9"/>
        <v>4.1541631067738241</v>
      </c>
      <c r="BW9" s="3">
        <f t="shared" si="10"/>
        <v>4.5003433656716432</v>
      </c>
      <c r="BX9" s="18">
        <f t="shared" si="11"/>
        <v>0.26292628272335788</v>
      </c>
      <c r="BY9" s="18">
        <f t="shared" si="12"/>
        <v>15.21133033731363</v>
      </c>
      <c r="BZ9" s="71">
        <f t="shared" si="13"/>
        <v>0.27309663353925051</v>
      </c>
    </row>
    <row r="10" spans="2:78" ht="19.899999999999999" customHeight="1">
      <c r="B10" s="10" t="s">
        <v>7</v>
      </c>
      <c r="C10" s="11">
        <v>1.343</v>
      </c>
      <c r="D10" s="2"/>
      <c r="E10" s="42">
        <v>34</v>
      </c>
      <c r="F10" s="23">
        <f t="shared" si="3"/>
        <v>0.67460000000000009</v>
      </c>
      <c r="G10" s="23">
        <f t="shared" si="0"/>
        <v>8.4992472643463834</v>
      </c>
      <c r="H10" s="129">
        <f t="shared" si="1"/>
        <v>60333.94366197184</v>
      </c>
      <c r="I10" s="52">
        <v>0.94089999999999996</v>
      </c>
      <c r="J10" s="47">
        <v>1.7000000000000001E-2</v>
      </c>
      <c r="K10" s="47">
        <v>1.3859999999999999</v>
      </c>
      <c r="L10" s="3">
        <v>1.5523800000000001</v>
      </c>
      <c r="M10" s="3">
        <v>0.57289000000000001</v>
      </c>
      <c r="N10" s="3">
        <v>0</v>
      </c>
      <c r="O10" s="3">
        <v>0.57289000000000001</v>
      </c>
      <c r="P10" s="18">
        <v>0</v>
      </c>
      <c r="Q10" s="18">
        <v>0.91710000000000003</v>
      </c>
      <c r="R10" s="71">
        <v>2.8000000000000001E-2</v>
      </c>
      <c r="S10" s="47">
        <v>1.381</v>
      </c>
      <c r="T10" s="47">
        <v>1.54678</v>
      </c>
      <c r="U10" s="47">
        <v>0.54035999999999995</v>
      </c>
      <c r="V10" s="3">
        <v>1.0807199999999999</v>
      </c>
      <c r="W10" s="3">
        <v>1.6210800000000001</v>
      </c>
      <c r="X10" s="3">
        <v>2.5440000000000001E-2</v>
      </c>
      <c r="Y10" s="3">
        <v>0.81930000000000003</v>
      </c>
      <c r="Z10" s="18">
        <v>2.5899999999999999E-2</v>
      </c>
      <c r="AA10" s="18">
        <v>1.454</v>
      </c>
      <c r="AB10" s="71">
        <v>1.6285499999999999</v>
      </c>
      <c r="AC10" s="47">
        <v>0.47804999999999997</v>
      </c>
      <c r="AD10" s="47">
        <v>1.91221</v>
      </c>
      <c r="AE10" s="47">
        <v>2.3902600000000001</v>
      </c>
      <c r="AF10" s="3">
        <v>5.2170000000000001E-2</v>
      </c>
      <c r="AG10" s="3">
        <v>0.83509999999999995</v>
      </c>
      <c r="AH10" s="3">
        <v>2.8000000000000001E-2</v>
      </c>
      <c r="AI10" s="3">
        <v>1.3740000000000001</v>
      </c>
      <c r="AJ10" s="18">
        <v>1.53894</v>
      </c>
      <c r="AK10" s="18">
        <v>0.44352000000000003</v>
      </c>
      <c r="AL10" s="71">
        <v>2.6611099999999999</v>
      </c>
      <c r="AM10" s="47">
        <v>3.1046299999999998</v>
      </c>
      <c r="AN10" s="47">
        <v>7.5550000000000006E-2</v>
      </c>
      <c r="AO10" s="47">
        <v>0.80100000000000005</v>
      </c>
      <c r="AP10" s="3">
        <v>2.5999999999999999E-2</v>
      </c>
      <c r="AQ10" s="3">
        <v>1.377</v>
      </c>
      <c r="AR10" s="3">
        <v>1.5423</v>
      </c>
      <c r="AS10" s="3">
        <v>0.40982000000000002</v>
      </c>
      <c r="AT10" s="18">
        <v>3.2785700000000002</v>
      </c>
      <c r="AU10" s="18">
        <v>3.6883900000000001</v>
      </c>
      <c r="AV10" s="71">
        <v>9.3950000000000006E-2</v>
      </c>
      <c r="AW10" s="47">
        <v>0.69779999999999998</v>
      </c>
      <c r="AX10" s="47">
        <v>2.4199999999999999E-2</v>
      </c>
      <c r="AY10" s="47">
        <v>1.4457</v>
      </c>
      <c r="AZ10" s="3">
        <v>1.6192500000000001</v>
      </c>
      <c r="BA10" s="3">
        <v>0.34283000000000002</v>
      </c>
      <c r="BB10" s="3">
        <v>3.4283000000000001</v>
      </c>
      <c r="BC10" s="3">
        <v>3.7711399999999999</v>
      </c>
      <c r="BD10" s="18">
        <v>0.12048</v>
      </c>
      <c r="BE10" s="18">
        <v>0.75570000000000004</v>
      </c>
      <c r="BF10" s="71">
        <v>2.7E-2</v>
      </c>
      <c r="BG10" s="47">
        <v>1.373</v>
      </c>
      <c r="BH10" s="47">
        <v>1.53782</v>
      </c>
      <c r="BI10" s="47">
        <v>0.36265999999999998</v>
      </c>
      <c r="BJ10" s="3">
        <v>4.3519300000000003</v>
      </c>
      <c r="BK10" s="3">
        <v>4.7145999999999999</v>
      </c>
      <c r="BL10" s="3">
        <v>0.14549000000000001</v>
      </c>
      <c r="BM10" s="3">
        <f t="shared" si="4"/>
        <v>4.8600899999999996</v>
      </c>
      <c r="BN10" s="18">
        <f t="shared" si="5"/>
        <v>0.4817824202243014</v>
      </c>
      <c r="BO10" s="18">
        <f t="shared" si="6"/>
        <v>27.115374475156557</v>
      </c>
      <c r="BP10" s="71">
        <f t="shared" si="7"/>
        <v>5.3655906590299816E-3</v>
      </c>
      <c r="BQ10" s="47">
        <v>0.75570000000000004</v>
      </c>
      <c r="BR10" s="47">
        <v>2.7E-2</v>
      </c>
      <c r="BS10" s="47">
        <v>1.373</v>
      </c>
      <c r="BT10" s="3">
        <f t="shared" si="2"/>
        <v>1.5378232601718647</v>
      </c>
      <c r="BU10" s="3">
        <f t="shared" si="8"/>
        <v>0.36266116012246968</v>
      </c>
      <c r="BV10" s="3">
        <f t="shared" si="9"/>
        <v>4.3519339214696355</v>
      </c>
      <c r="BW10" s="3">
        <f t="shared" si="10"/>
        <v>4.7145950815921056</v>
      </c>
      <c r="BX10" s="18">
        <f t="shared" si="11"/>
        <v>0.14548968863144005</v>
      </c>
      <c r="BY10" s="18">
        <f t="shared" si="12"/>
        <v>18.178737708731493</v>
      </c>
      <c r="BZ10" s="71">
        <f t="shared" si="13"/>
        <v>0.23939692574910429</v>
      </c>
    </row>
    <row r="11" spans="2:78" ht="19.899999999999999" customHeight="1">
      <c r="B11" s="13" t="s">
        <v>8</v>
      </c>
      <c r="C11" s="11">
        <f>C9*C10</f>
        <v>7.2857749999999992</v>
      </c>
      <c r="D11" s="2"/>
      <c r="E11" s="42">
        <v>36</v>
      </c>
      <c r="F11" s="23">
        <f t="shared" si="3"/>
        <v>0.71460000000000001</v>
      </c>
      <c r="G11" s="23">
        <f t="shared" si="0"/>
        <v>9.0032050031158075</v>
      </c>
      <c r="H11" s="129">
        <f t="shared" si="1"/>
        <v>63911.408450704221</v>
      </c>
      <c r="I11" s="52">
        <v>0.95689999999999997</v>
      </c>
      <c r="J11" s="47">
        <v>0.03</v>
      </c>
      <c r="K11" s="47">
        <v>1.391</v>
      </c>
      <c r="L11" s="3">
        <v>1.5579799999999999</v>
      </c>
      <c r="M11" s="3">
        <v>0.59682999999999997</v>
      </c>
      <c r="N11" s="3">
        <v>0</v>
      </c>
      <c r="O11" s="3">
        <v>0.59682999999999997</v>
      </c>
      <c r="P11" s="18">
        <v>0</v>
      </c>
      <c r="Q11" s="18">
        <v>0.9234</v>
      </c>
      <c r="R11" s="71">
        <v>2.7E-2</v>
      </c>
      <c r="S11" s="47">
        <v>1.397</v>
      </c>
      <c r="T11" s="47">
        <v>1.5647</v>
      </c>
      <c r="U11" s="47">
        <v>0.56057000000000001</v>
      </c>
      <c r="V11" s="3">
        <v>1.1211500000000001</v>
      </c>
      <c r="W11" s="3">
        <v>1.6817200000000001</v>
      </c>
      <c r="X11" s="3">
        <v>2.5100000000000001E-2</v>
      </c>
      <c r="Y11" s="3">
        <v>0.83979999999999999</v>
      </c>
      <c r="Z11" s="18">
        <v>2.52E-2</v>
      </c>
      <c r="AA11" s="18">
        <v>1.4833000000000001</v>
      </c>
      <c r="AB11" s="71">
        <v>1.6613599999999999</v>
      </c>
      <c r="AC11" s="47">
        <v>0.52271999999999996</v>
      </c>
      <c r="AD11" s="47">
        <v>2.0908899999999999</v>
      </c>
      <c r="AE11" s="47">
        <v>2.61361</v>
      </c>
      <c r="AF11" s="3">
        <v>5.2830000000000002E-2</v>
      </c>
      <c r="AG11" s="3">
        <v>0.84860000000000002</v>
      </c>
      <c r="AH11" s="3">
        <v>3.2000000000000001E-2</v>
      </c>
      <c r="AI11" s="3">
        <v>1.3959999999999999</v>
      </c>
      <c r="AJ11" s="18">
        <v>1.56358</v>
      </c>
      <c r="AK11" s="18">
        <v>0.47276000000000001</v>
      </c>
      <c r="AL11" s="71">
        <v>2.8365399999999998</v>
      </c>
      <c r="AM11" s="47">
        <v>3.3092999999999999</v>
      </c>
      <c r="AN11" s="47">
        <v>8.9130000000000001E-2</v>
      </c>
      <c r="AO11" s="47">
        <v>0.81210000000000004</v>
      </c>
      <c r="AP11" s="3">
        <v>0.03</v>
      </c>
      <c r="AQ11" s="3">
        <v>1.405</v>
      </c>
      <c r="AR11" s="3">
        <v>1.5736600000000001</v>
      </c>
      <c r="AS11" s="3">
        <v>0.43856000000000001</v>
      </c>
      <c r="AT11" s="18">
        <v>3.5085099999999998</v>
      </c>
      <c r="AU11" s="18">
        <v>3.9470700000000001</v>
      </c>
      <c r="AV11" s="71">
        <v>0.11285000000000001</v>
      </c>
      <c r="AW11" s="47">
        <v>0.70150000000000001</v>
      </c>
      <c r="AX11" s="47">
        <v>2.7900000000000001E-2</v>
      </c>
      <c r="AY11" s="47">
        <v>1.4927999999999999</v>
      </c>
      <c r="AZ11" s="3">
        <v>1.6719999999999999</v>
      </c>
      <c r="BA11" s="3">
        <v>0.36942000000000003</v>
      </c>
      <c r="BB11" s="3">
        <v>3.6941899999999999</v>
      </c>
      <c r="BC11" s="3">
        <v>4.0636099999999997</v>
      </c>
      <c r="BD11" s="18">
        <v>0.14810000000000001</v>
      </c>
      <c r="BE11" s="18">
        <v>0.75</v>
      </c>
      <c r="BF11" s="71">
        <v>3.5000000000000003E-2</v>
      </c>
      <c r="BG11" s="47">
        <v>1.4059999999999999</v>
      </c>
      <c r="BH11" s="47">
        <v>1.5747800000000001</v>
      </c>
      <c r="BI11" s="47">
        <v>0.37458999999999998</v>
      </c>
      <c r="BJ11" s="3">
        <v>4.4950599999999996</v>
      </c>
      <c r="BK11" s="3">
        <v>4.86965</v>
      </c>
      <c r="BL11" s="3">
        <v>0.19777</v>
      </c>
      <c r="BM11" s="3">
        <f t="shared" si="4"/>
        <v>5.0674200000000003</v>
      </c>
      <c r="BN11" s="18">
        <f t="shared" si="5"/>
        <v>0.52635454691735639</v>
      </c>
      <c r="BO11" s="18">
        <f t="shared" si="6"/>
        <v>32.798255942124833</v>
      </c>
      <c r="BP11" s="71">
        <f t="shared" si="7"/>
        <v>6.0298937952365855E-3</v>
      </c>
      <c r="BQ11" s="47">
        <v>0.75</v>
      </c>
      <c r="BR11" s="47">
        <v>3.5000000000000003E-2</v>
      </c>
      <c r="BS11" s="47">
        <v>1.4059999999999999</v>
      </c>
      <c r="BT11" s="3">
        <f t="shared" si="2"/>
        <v>1.5747847806275614</v>
      </c>
      <c r="BU11" s="3">
        <f t="shared" si="8"/>
        <v>0.3745883753494299</v>
      </c>
      <c r="BV11" s="3">
        <f t="shared" si="9"/>
        <v>4.4950605041931579</v>
      </c>
      <c r="BW11" s="3">
        <f t="shared" si="10"/>
        <v>4.8696488795425878</v>
      </c>
      <c r="BX11" s="18">
        <f t="shared" si="11"/>
        <v>0.19777257200454776</v>
      </c>
      <c r="BY11" s="18">
        <f t="shared" si="12"/>
        <v>21.509874043890896</v>
      </c>
      <c r="BZ11" s="71">
        <f t="shared" si="13"/>
        <v>0.20897660744181892</v>
      </c>
    </row>
    <row r="12" spans="2:78" ht="19.899999999999999" customHeight="1">
      <c r="B12" s="13" t="s">
        <v>17</v>
      </c>
      <c r="C12" s="11">
        <f>1*C9</f>
        <v>5.4249999999999998</v>
      </c>
      <c r="D12" s="2"/>
      <c r="E12" s="42">
        <v>38</v>
      </c>
      <c r="F12" s="23">
        <f t="shared" si="3"/>
        <v>0.75460000000000005</v>
      </c>
      <c r="G12" s="23">
        <f t="shared" si="0"/>
        <v>9.5071627418852351</v>
      </c>
      <c r="H12" s="129">
        <f t="shared" si="1"/>
        <v>67488.873239436623</v>
      </c>
      <c r="I12" s="52">
        <v>0.94040000000000001</v>
      </c>
      <c r="J12" s="47">
        <v>4.1000000000000002E-2</v>
      </c>
      <c r="K12" s="47">
        <v>1.38</v>
      </c>
      <c r="L12" s="3">
        <v>1.54566</v>
      </c>
      <c r="M12" s="3">
        <v>0.56733999999999996</v>
      </c>
      <c r="N12" s="3">
        <v>0</v>
      </c>
      <c r="O12" s="3">
        <v>0.56733999999999996</v>
      </c>
      <c r="P12" s="18">
        <v>0</v>
      </c>
      <c r="Q12" s="18">
        <v>0.88959999999999995</v>
      </c>
      <c r="R12" s="71">
        <v>4.5999999999999999E-2</v>
      </c>
      <c r="S12" s="47">
        <v>1.3859999999999999</v>
      </c>
      <c r="T12" s="47">
        <v>1.5523800000000001</v>
      </c>
      <c r="U12" s="47">
        <v>0.51212999999999997</v>
      </c>
      <c r="V12" s="3">
        <v>1.0242500000000001</v>
      </c>
      <c r="W12" s="3">
        <v>1.5363800000000001</v>
      </c>
      <c r="X12" s="3">
        <v>4.2099999999999999E-2</v>
      </c>
      <c r="Y12" s="3">
        <v>0.83779999999999999</v>
      </c>
      <c r="Z12" s="18">
        <v>3.85E-2</v>
      </c>
      <c r="AA12" s="18">
        <v>1.4843</v>
      </c>
      <c r="AB12" s="71">
        <v>1.66248</v>
      </c>
      <c r="AC12" s="47">
        <v>0.52093999999999996</v>
      </c>
      <c r="AD12" s="47">
        <v>2.0837500000000002</v>
      </c>
      <c r="AE12" s="47">
        <v>2.6046900000000002</v>
      </c>
      <c r="AF12" s="3">
        <v>8.0820000000000003E-2</v>
      </c>
      <c r="AG12" s="3">
        <v>0.80130000000000001</v>
      </c>
      <c r="AH12" s="3">
        <v>4.4999999999999998E-2</v>
      </c>
      <c r="AI12" s="3">
        <v>1.407</v>
      </c>
      <c r="AJ12" s="18">
        <v>1.5759000000000001</v>
      </c>
      <c r="AK12" s="18">
        <v>0.42819000000000002</v>
      </c>
      <c r="AL12" s="71">
        <v>2.5691600000000001</v>
      </c>
      <c r="AM12" s="47">
        <v>2.99735</v>
      </c>
      <c r="AN12" s="47">
        <v>0.12731999999999999</v>
      </c>
      <c r="AO12" s="47">
        <v>0.76970000000000005</v>
      </c>
      <c r="AP12" s="3">
        <v>3.9E-2</v>
      </c>
      <c r="AQ12" s="3">
        <v>1.4059999999999999</v>
      </c>
      <c r="AR12" s="3">
        <v>1.5747800000000001</v>
      </c>
      <c r="AS12" s="3">
        <v>0.39452999999999999</v>
      </c>
      <c r="AT12" s="18">
        <v>3.1562000000000001</v>
      </c>
      <c r="AU12" s="18">
        <v>3.5507300000000002</v>
      </c>
      <c r="AV12" s="71">
        <v>0.14692</v>
      </c>
      <c r="AW12" s="47">
        <v>0.69330000000000003</v>
      </c>
      <c r="AX12" s="47">
        <v>3.1300000000000001E-2</v>
      </c>
      <c r="AY12" s="47">
        <v>1.5145999999999999</v>
      </c>
      <c r="AZ12" s="3">
        <v>1.69642</v>
      </c>
      <c r="BA12" s="3">
        <v>0.37145</v>
      </c>
      <c r="BB12" s="3">
        <v>3.7144900000000001</v>
      </c>
      <c r="BC12" s="3">
        <v>4.0859399999999999</v>
      </c>
      <c r="BD12" s="18">
        <v>0.17104</v>
      </c>
      <c r="BE12" s="18">
        <v>0.65200000000000002</v>
      </c>
      <c r="BF12" s="71">
        <v>5.2999999999999999E-2</v>
      </c>
      <c r="BG12" s="47">
        <v>1.43</v>
      </c>
      <c r="BH12" s="47">
        <v>1.6016699999999999</v>
      </c>
      <c r="BI12" s="47">
        <v>0.29283999999999999</v>
      </c>
      <c r="BJ12" s="3">
        <v>3.5140600000000002</v>
      </c>
      <c r="BK12" s="3">
        <v>3.8069000000000002</v>
      </c>
      <c r="BL12" s="3">
        <v>0.30980000000000002</v>
      </c>
      <c r="BM12" s="3">
        <f t="shared" si="4"/>
        <v>4.1166999999999998</v>
      </c>
      <c r="BN12" s="18">
        <f t="shared" si="5"/>
        <v>0.32717489162935176</v>
      </c>
      <c r="BO12" s="18">
        <f t="shared" si="6"/>
        <v>39.106282232289686</v>
      </c>
      <c r="BP12" s="71">
        <f t="shared" si="7"/>
        <v>7.922000822266892E-3</v>
      </c>
      <c r="BQ12" s="47">
        <v>0.65200000000000002</v>
      </c>
      <c r="BR12" s="47">
        <v>5.2999999999999999E-2</v>
      </c>
      <c r="BS12" s="47">
        <v>1.43</v>
      </c>
      <c r="BT12" s="3">
        <f t="shared" si="2"/>
        <v>1.6016658864135225</v>
      </c>
      <c r="BU12" s="3">
        <f t="shared" si="8"/>
        <v>0.29283864858755987</v>
      </c>
      <c r="BV12" s="3">
        <f t="shared" si="9"/>
        <v>3.5140637830507182</v>
      </c>
      <c r="BW12" s="3">
        <f t="shared" si="10"/>
        <v>3.806902431638278</v>
      </c>
      <c r="BX12" s="18">
        <f t="shared" si="11"/>
        <v>0.30979565357515421</v>
      </c>
      <c r="BY12" s="18">
        <f t="shared" si="12"/>
        <v>23.342195404972912</v>
      </c>
      <c r="BZ12" s="71">
        <f t="shared" si="13"/>
        <v>0.15054555589497243</v>
      </c>
    </row>
    <row r="13" spans="2:78" ht="19.899999999999999" customHeight="1">
      <c r="B13" s="35" t="s">
        <v>22</v>
      </c>
      <c r="C13" s="36">
        <v>0.02</v>
      </c>
      <c r="D13" s="2"/>
      <c r="E13" s="42">
        <v>40</v>
      </c>
      <c r="F13" s="23">
        <f t="shared" si="3"/>
        <v>0.79460000000000008</v>
      </c>
      <c r="G13" s="23">
        <f t="shared" si="0"/>
        <v>10.011120480654663</v>
      </c>
      <c r="H13" s="129">
        <f t="shared" si="1"/>
        <v>71066.338028169019</v>
      </c>
      <c r="I13" s="52">
        <v>0.87739999999999996</v>
      </c>
      <c r="J13" s="47">
        <v>4.7E-2</v>
      </c>
      <c r="K13" s="47">
        <v>1.3640000000000001</v>
      </c>
      <c r="L13" s="3">
        <v>1.5277400000000001</v>
      </c>
      <c r="M13" s="3">
        <v>0.48248999999999997</v>
      </c>
      <c r="N13" s="3">
        <v>0</v>
      </c>
      <c r="O13" s="3">
        <v>0.48248999999999997</v>
      </c>
      <c r="P13" s="18">
        <v>0</v>
      </c>
      <c r="Q13" s="18">
        <v>0.7641</v>
      </c>
      <c r="R13" s="71">
        <v>5.8000000000000003E-2</v>
      </c>
      <c r="S13" s="47">
        <v>1.3640000000000001</v>
      </c>
      <c r="T13" s="47">
        <v>1.5277400000000001</v>
      </c>
      <c r="U13" s="47">
        <v>0.36592000000000002</v>
      </c>
      <c r="V13" s="3">
        <v>0.73185</v>
      </c>
      <c r="W13" s="3">
        <v>1.0977699999999999</v>
      </c>
      <c r="X13" s="3">
        <v>5.1409999999999997E-2</v>
      </c>
      <c r="Y13" s="3">
        <v>0.80610000000000004</v>
      </c>
      <c r="Z13" s="18">
        <v>3.4000000000000002E-2</v>
      </c>
      <c r="AA13" s="18">
        <v>1.4550000000000001</v>
      </c>
      <c r="AB13" s="71">
        <v>1.62967</v>
      </c>
      <c r="AC13" s="47">
        <v>0.46340999999999999</v>
      </c>
      <c r="AD13" s="47">
        <v>1.85364</v>
      </c>
      <c r="AE13" s="47">
        <v>2.3170500000000001</v>
      </c>
      <c r="AF13" s="3">
        <v>6.8580000000000002E-2</v>
      </c>
      <c r="AG13" s="3">
        <v>0.62619999999999998</v>
      </c>
      <c r="AH13" s="3">
        <v>5.1999999999999998E-2</v>
      </c>
      <c r="AI13" s="3">
        <v>1.4079999999999999</v>
      </c>
      <c r="AJ13" s="18">
        <v>1.5770200000000001</v>
      </c>
      <c r="AK13" s="18">
        <v>0.26186999999999999</v>
      </c>
      <c r="AL13" s="71">
        <v>1.57124</v>
      </c>
      <c r="AM13" s="47">
        <v>1.8331200000000001</v>
      </c>
      <c r="AN13" s="47">
        <v>0.14734</v>
      </c>
      <c r="AO13" s="47">
        <v>0.58179999999999998</v>
      </c>
      <c r="AP13" s="3">
        <v>5.6000000000000001E-2</v>
      </c>
      <c r="AQ13" s="3">
        <v>1.4259999999999999</v>
      </c>
      <c r="AR13" s="3">
        <v>1.5971900000000001</v>
      </c>
      <c r="AS13" s="3">
        <v>0.23186999999999999</v>
      </c>
      <c r="AT13" s="18">
        <v>1.85497</v>
      </c>
      <c r="AU13" s="18">
        <v>2.08684</v>
      </c>
      <c r="AV13" s="71">
        <v>0.217</v>
      </c>
      <c r="AW13" s="47">
        <v>0.59970000000000001</v>
      </c>
      <c r="AX13" s="47">
        <v>3.49E-2</v>
      </c>
      <c r="AY13" s="47">
        <v>1.5238</v>
      </c>
      <c r="AZ13" s="3">
        <v>1.7067300000000001</v>
      </c>
      <c r="BA13" s="3">
        <v>0.28131</v>
      </c>
      <c r="BB13" s="3">
        <v>2.8130999999999999</v>
      </c>
      <c r="BC13" s="3">
        <v>3.0944099999999999</v>
      </c>
      <c r="BD13" s="18">
        <v>0.19303000000000001</v>
      </c>
      <c r="BE13" s="18">
        <v>0.47539999999999999</v>
      </c>
      <c r="BF13" s="71">
        <v>5.5E-2</v>
      </c>
      <c r="BG13" s="47">
        <v>1.488</v>
      </c>
      <c r="BH13" s="47">
        <v>1.6666300000000001</v>
      </c>
      <c r="BI13" s="47">
        <v>0.16857</v>
      </c>
      <c r="BJ13" s="3">
        <v>2.0228600000000001</v>
      </c>
      <c r="BK13" s="3">
        <v>2.1914400000000001</v>
      </c>
      <c r="BL13" s="3">
        <v>0.34809000000000001</v>
      </c>
      <c r="BM13" s="3">
        <f t="shared" si="4"/>
        <v>2.5395300000000001</v>
      </c>
      <c r="BN13" s="18">
        <f t="shared" si="5"/>
        <v>0.11280955820614388</v>
      </c>
      <c r="BO13" s="18">
        <f t="shared" si="6"/>
        <v>47.032805042166601</v>
      </c>
      <c r="BP13" s="71">
        <f t="shared" si="7"/>
        <v>7.401004462479429E-3</v>
      </c>
      <c r="BQ13" s="47">
        <v>0.47539999999999999</v>
      </c>
      <c r="BR13" s="47">
        <v>5.5E-2</v>
      </c>
      <c r="BS13" s="47">
        <v>1.488</v>
      </c>
      <c r="BT13" s="3">
        <f t="shared" si="2"/>
        <v>1.6666285587295957</v>
      </c>
      <c r="BU13" s="3">
        <f t="shared" si="8"/>
        <v>0.16857196324565774</v>
      </c>
      <c r="BV13" s="3">
        <f t="shared" si="9"/>
        <v>2.0228635589478929</v>
      </c>
      <c r="BW13" s="3">
        <f t="shared" si="10"/>
        <v>2.1914355221935509</v>
      </c>
      <c r="BX13" s="18">
        <f t="shared" si="11"/>
        <v>0.34809351121494947</v>
      </c>
      <c r="BY13" s="18">
        <f t="shared" si="12"/>
        <v>23.076357162036874</v>
      </c>
      <c r="BZ13" s="71">
        <f t="shared" si="13"/>
        <v>8.7659570561497646E-2</v>
      </c>
    </row>
    <row r="14" spans="2:78" ht="19.899999999999999" customHeight="1" thickBot="1">
      <c r="B14" s="14" t="s">
        <v>16</v>
      </c>
      <c r="C14" s="15">
        <f>1/(2*PI())*SQRT($C$2/(C11+C12))</f>
        <v>0.89282041412649438</v>
      </c>
      <c r="D14" s="2"/>
      <c r="E14" s="42">
        <v>42</v>
      </c>
      <c r="F14" s="23">
        <f t="shared" si="3"/>
        <v>0.83460000000000001</v>
      </c>
      <c r="G14" s="23">
        <f t="shared" si="0"/>
        <v>10.515078219424089</v>
      </c>
      <c r="H14" s="129">
        <f t="shared" si="1"/>
        <v>74643.8028169014</v>
      </c>
      <c r="I14" s="52">
        <v>0.31879999999999997</v>
      </c>
      <c r="J14" s="47">
        <v>4.8000000000000001E-2</v>
      </c>
      <c r="K14" s="47">
        <v>1.321</v>
      </c>
      <c r="L14" s="3">
        <v>1.4795799999999999</v>
      </c>
      <c r="M14" s="3">
        <v>5.9749999999999998E-2</v>
      </c>
      <c r="N14" s="3">
        <v>0</v>
      </c>
      <c r="O14" s="3">
        <v>5.9749999999999998E-2</v>
      </c>
      <c r="P14" s="18">
        <v>0</v>
      </c>
      <c r="Q14" s="18">
        <v>0.84489999999999998</v>
      </c>
      <c r="R14" s="71">
        <v>5.2499999999999998E-2</v>
      </c>
      <c r="S14" s="47">
        <v>1.3694999999999999</v>
      </c>
      <c r="T14" s="47">
        <v>1.5339</v>
      </c>
      <c r="U14" s="47">
        <v>0.45101999999999998</v>
      </c>
      <c r="V14" s="3">
        <v>0.90203999999999995</v>
      </c>
      <c r="W14" s="3">
        <v>1.3530599999999999</v>
      </c>
      <c r="X14" s="3">
        <v>4.691E-2</v>
      </c>
      <c r="Y14" s="3">
        <v>0.72250000000000003</v>
      </c>
      <c r="Z14" s="18">
        <v>6.5799999999999997E-2</v>
      </c>
      <c r="AA14" s="18">
        <v>1.4001999999999999</v>
      </c>
      <c r="AB14" s="71">
        <v>1.56829</v>
      </c>
      <c r="AC14" s="47">
        <v>0.34476000000000001</v>
      </c>
      <c r="AD14" s="47">
        <v>1.37904</v>
      </c>
      <c r="AE14" s="47">
        <v>1.7238</v>
      </c>
      <c r="AF14" s="3">
        <v>0.12292</v>
      </c>
      <c r="AG14" s="3">
        <v>0.63590000000000002</v>
      </c>
      <c r="AH14" s="3">
        <v>4.4900000000000002E-2</v>
      </c>
      <c r="AI14" s="3">
        <v>1.4491000000000001</v>
      </c>
      <c r="AJ14" s="18">
        <v>1.6230599999999999</v>
      </c>
      <c r="AK14" s="18">
        <v>0.28605000000000003</v>
      </c>
      <c r="AL14" s="71">
        <v>1.71627</v>
      </c>
      <c r="AM14" s="47">
        <v>2.0023200000000001</v>
      </c>
      <c r="AN14" s="47">
        <v>0.13475000000000001</v>
      </c>
      <c r="AO14" s="47">
        <v>0.56410000000000005</v>
      </c>
      <c r="AP14" s="3">
        <v>3.9699999999999999E-2</v>
      </c>
      <c r="AQ14" s="3">
        <v>1.4932000000000001</v>
      </c>
      <c r="AR14" s="3">
        <v>1.67245</v>
      </c>
      <c r="AS14" s="3">
        <v>0.23901</v>
      </c>
      <c r="AT14" s="18">
        <v>1.91205</v>
      </c>
      <c r="AU14" s="18">
        <v>2.1510600000000002</v>
      </c>
      <c r="AV14" s="71">
        <v>0.16868</v>
      </c>
      <c r="AW14" s="47">
        <v>0.46989999999999998</v>
      </c>
      <c r="AX14" s="47">
        <v>5.4199999999999998E-2</v>
      </c>
      <c r="AY14" s="47">
        <v>1.5376000000000001</v>
      </c>
      <c r="AZ14" s="3">
        <v>1.72218</v>
      </c>
      <c r="BA14" s="3">
        <v>0.17585999999999999</v>
      </c>
      <c r="BB14" s="3">
        <v>1.75857</v>
      </c>
      <c r="BC14" s="3">
        <v>1.93442</v>
      </c>
      <c r="BD14" s="18">
        <v>0.30523</v>
      </c>
      <c r="BE14" s="18">
        <v>0.43709999999999999</v>
      </c>
      <c r="BF14" s="71">
        <v>4.4499999999999998E-2</v>
      </c>
      <c r="BG14" s="47">
        <v>1.5681</v>
      </c>
      <c r="BH14" s="47">
        <v>1.75634</v>
      </c>
      <c r="BI14" s="47">
        <v>0.15826000000000001</v>
      </c>
      <c r="BJ14" s="3">
        <v>1.8991199999999999</v>
      </c>
      <c r="BK14" s="3">
        <v>2.0573800000000002</v>
      </c>
      <c r="BL14" s="3">
        <v>0.31278</v>
      </c>
      <c r="BM14" s="3">
        <f t="shared" si="4"/>
        <v>2.3701600000000003</v>
      </c>
      <c r="BN14" s="18">
        <f t="shared" si="5"/>
        <v>0.10478449986913958</v>
      </c>
      <c r="BO14" s="18">
        <f t="shared" si="6"/>
        <v>56.69509592265242</v>
      </c>
      <c r="BP14" s="71">
        <f t="shared" si="7"/>
        <v>5.5168792804710523E-3</v>
      </c>
      <c r="BQ14" s="47">
        <v>0.43709999999999999</v>
      </c>
      <c r="BR14" s="47">
        <v>4.4499999999999998E-2</v>
      </c>
      <c r="BS14" s="47">
        <v>1.5681</v>
      </c>
      <c r="BT14" s="3">
        <f t="shared" si="2"/>
        <v>1.7563442492902412</v>
      </c>
      <c r="BU14" s="3">
        <f t="shared" si="8"/>
        <v>0.15825966795327651</v>
      </c>
      <c r="BV14" s="3">
        <f t="shared" si="9"/>
        <v>1.8991160154393179</v>
      </c>
      <c r="BW14" s="3">
        <f t="shared" si="10"/>
        <v>2.0573756833925945</v>
      </c>
      <c r="BX14" s="18">
        <f t="shared" si="11"/>
        <v>0.31277706237954406</v>
      </c>
      <c r="BY14" s="18">
        <f t="shared" si="12"/>
        <v>25.689751167311826</v>
      </c>
      <c r="BZ14" s="71">
        <f t="shared" si="13"/>
        <v>7.3925045169600259E-2</v>
      </c>
    </row>
    <row r="15" spans="2:78" ht="19.899999999999999" customHeight="1">
      <c r="B15" s="2"/>
      <c r="C15" s="2"/>
      <c r="D15" s="2"/>
      <c r="E15" s="42">
        <v>44</v>
      </c>
      <c r="F15" s="23">
        <f t="shared" si="3"/>
        <v>0.87460000000000004</v>
      </c>
      <c r="G15" s="23">
        <f t="shared" si="0"/>
        <v>11.019035958193516</v>
      </c>
      <c r="H15" s="129">
        <f t="shared" si="1"/>
        <v>78221.267605633795</v>
      </c>
      <c r="I15" s="52">
        <v>0.92179999999999995</v>
      </c>
      <c r="J15" s="47">
        <v>6.4299999999999996E-2</v>
      </c>
      <c r="K15" s="47">
        <v>1.2223999999999999</v>
      </c>
      <c r="L15" s="3">
        <v>1.36914</v>
      </c>
      <c r="M15" s="3">
        <v>0.42771999999999999</v>
      </c>
      <c r="N15" s="3">
        <v>0</v>
      </c>
      <c r="O15" s="3">
        <v>0.42771999999999999</v>
      </c>
      <c r="P15" s="18">
        <v>0</v>
      </c>
      <c r="Q15" s="18">
        <v>0.60240000000000005</v>
      </c>
      <c r="R15" s="71">
        <v>8.3199999999999996E-2</v>
      </c>
      <c r="S15" s="47">
        <v>1.2685</v>
      </c>
      <c r="T15" s="47">
        <v>1.4207799999999999</v>
      </c>
      <c r="U15" s="47">
        <v>0.19670000000000001</v>
      </c>
      <c r="V15" s="3">
        <v>0.39340999999999998</v>
      </c>
      <c r="W15" s="3">
        <v>0.59011000000000002</v>
      </c>
      <c r="X15" s="3">
        <v>6.3780000000000003E-2</v>
      </c>
      <c r="Y15" s="3">
        <v>0.51270000000000004</v>
      </c>
      <c r="Z15" s="18">
        <v>8.0500000000000002E-2</v>
      </c>
      <c r="AA15" s="18">
        <v>1.1947000000000001</v>
      </c>
      <c r="AB15" s="71">
        <v>1.33812</v>
      </c>
      <c r="AC15" s="47">
        <v>0.12639</v>
      </c>
      <c r="AD15" s="47">
        <v>0.50555000000000005</v>
      </c>
      <c r="AE15" s="47">
        <v>0.63193999999999995</v>
      </c>
      <c r="AF15" s="3">
        <v>0.10947999999999999</v>
      </c>
      <c r="AG15" s="3">
        <v>0.39069999999999999</v>
      </c>
      <c r="AH15" s="3">
        <v>4.6399999999999997E-2</v>
      </c>
      <c r="AI15" s="3">
        <v>1.2571000000000001</v>
      </c>
      <c r="AJ15" s="18">
        <v>1.40801</v>
      </c>
      <c r="AK15" s="18">
        <v>8.1259999999999999E-2</v>
      </c>
      <c r="AL15" s="71">
        <v>0.48757</v>
      </c>
      <c r="AM15" s="47">
        <v>0.56882999999999995</v>
      </c>
      <c r="AN15" s="47">
        <v>0.1048</v>
      </c>
      <c r="AO15" s="47">
        <v>0.35089999999999999</v>
      </c>
      <c r="AP15" s="3">
        <v>4.8599999999999997E-2</v>
      </c>
      <c r="AQ15" s="3">
        <v>1.1298999999999999</v>
      </c>
      <c r="AR15" s="3">
        <v>1.2655400000000001</v>
      </c>
      <c r="AS15" s="3">
        <v>5.296E-2</v>
      </c>
      <c r="AT15" s="18">
        <v>0.42364000000000002</v>
      </c>
      <c r="AU15" s="18">
        <v>0.47660000000000002</v>
      </c>
      <c r="AV15" s="71">
        <v>0.11824</v>
      </c>
      <c r="AW15" s="47">
        <v>0.34489999999999998</v>
      </c>
      <c r="AX15" s="47">
        <v>4.4999999999999998E-2</v>
      </c>
      <c r="AY15" s="47">
        <v>1.0961000000000001</v>
      </c>
      <c r="AZ15" s="3">
        <v>1.2276800000000001</v>
      </c>
      <c r="BA15" s="3">
        <v>4.8140000000000002E-2</v>
      </c>
      <c r="BB15" s="3">
        <v>0.48144999999999999</v>
      </c>
      <c r="BC15" s="3">
        <v>0.52959000000000001</v>
      </c>
      <c r="BD15" s="18">
        <v>0.12878000000000001</v>
      </c>
      <c r="BE15" s="18">
        <v>0</v>
      </c>
      <c r="BF15" s="71">
        <v>0</v>
      </c>
      <c r="BG15" s="47">
        <v>0</v>
      </c>
      <c r="BH15" s="47">
        <v>0</v>
      </c>
      <c r="BI15" s="47">
        <v>0</v>
      </c>
      <c r="BJ15" s="3">
        <v>0</v>
      </c>
      <c r="BK15" s="3">
        <v>0</v>
      </c>
      <c r="BL15" s="3">
        <v>0</v>
      </c>
      <c r="BM15" s="3">
        <f t="shared" si="4"/>
        <v>0</v>
      </c>
      <c r="BN15" s="18">
        <f t="shared" si="5"/>
        <v>0</v>
      </c>
      <c r="BO15" s="18">
        <f t="shared" si="6"/>
        <v>15.773833125859181</v>
      </c>
      <c r="BP15" s="71">
        <f t="shared" si="7"/>
        <v>0</v>
      </c>
      <c r="BQ15" s="47">
        <v>0</v>
      </c>
      <c r="BR15" s="47">
        <v>0</v>
      </c>
      <c r="BS15" s="47">
        <v>0</v>
      </c>
      <c r="BT15" s="3">
        <f t="shared" si="2"/>
        <v>0</v>
      </c>
      <c r="BU15" s="3">
        <f t="shared" si="8"/>
        <v>0</v>
      </c>
      <c r="BV15" s="3">
        <f t="shared" si="9"/>
        <v>0</v>
      </c>
      <c r="BW15" s="3">
        <f t="shared" si="10"/>
        <v>0</v>
      </c>
      <c r="BX15" s="18">
        <f t="shared" si="11"/>
        <v>0</v>
      </c>
      <c r="BY15" s="18">
        <f t="shared" si="12"/>
        <v>15.773833125859181</v>
      </c>
      <c r="BZ15" s="71">
        <f t="shared" si="13"/>
        <v>0</v>
      </c>
    </row>
    <row r="16" spans="2:78" ht="19.899999999999999" customHeight="1">
      <c r="B16" s="2"/>
      <c r="C16" s="2"/>
      <c r="D16" s="2"/>
      <c r="E16" s="42">
        <v>45</v>
      </c>
      <c r="F16" s="23">
        <f t="shared" si="3"/>
        <v>0.89460000000000006</v>
      </c>
      <c r="G16" s="23">
        <f t="shared" si="0"/>
        <v>11.271014827578231</v>
      </c>
      <c r="H16" s="129">
        <f t="shared" si="1"/>
        <v>80010</v>
      </c>
      <c r="I16" s="52">
        <v>1.292</v>
      </c>
      <c r="J16" s="47">
        <v>9.0999999999999998E-2</v>
      </c>
      <c r="K16" s="47">
        <v>0.97399999999999998</v>
      </c>
      <c r="L16" s="3">
        <v>1.0909199999999999</v>
      </c>
      <c r="M16" s="3">
        <v>0.53346000000000005</v>
      </c>
      <c r="N16" s="3">
        <v>0</v>
      </c>
      <c r="O16" s="3">
        <v>0.53346000000000005</v>
      </c>
      <c r="P16" s="18">
        <v>0</v>
      </c>
      <c r="Q16" s="18">
        <v>1.165</v>
      </c>
      <c r="R16" s="71">
        <v>5.0999999999999997E-2</v>
      </c>
      <c r="S16" s="47">
        <v>0.95699999999999996</v>
      </c>
      <c r="T16" s="47">
        <v>1.0718799999999999</v>
      </c>
      <c r="U16" s="47">
        <v>0.41872999999999999</v>
      </c>
      <c r="V16" s="3">
        <v>0.83747000000000005</v>
      </c>
      <c r="W16" s="3">
        <v>1.2562</v>
      </c>
      <c r="X16" s="3">
        <v>2.2249999999999999E-2</v>
      </c>
      <c r="Y16" s="3">
        <v>0</v>
      </c>
      <c r="Z16" s="18">
        <v>0</v>
      </c>
      <c r="AA16" s="18">
        <v>0</v>
      </c>
      <c r="AB16" s="71">
        <v>0</v>
      </c>
      <c r="AC16" s="47">
        <v>0</v>
      </c>
      <c r="AD16" s="47">
        <v>0</v>
      </c>
      <c r="AE16" s="47">
        <v>0</v>
      </c>
      <c r="AF16" s="3">
        <v>0</v>
      </c>
      <c r="AG16" s="3">
        <v>0.34010000000000001</v>
      </c>
      <c r="AH16" s="3">
        <v>0.24399999999999999</v>
      </c>
      <c r="AI16" s="3">
        <v>1.226</v>
      </c>
      <c r="AJ16" s="18">
        <v>1.3731800000000001</v>
      </c>
      <c r="AK16" s="18">
        <v>5.8569999999999997E-2</v>
      </c>
      <c r="AL16" s="71">
        <v>0.35139999999999999</v>
      </c>
      <c r="AM16" s="47">
        <v>0.40997</v>
      </c>
      <c r="AN16" s="47">
        <v>0.52417000000000002</v>
      </c>
      <c r="AO16" s="47">
        <v>0</v>
      </c>
      <c r="AP16" s="3">
        <v>0</v>
      </c>
      <c r="AQ16" s="3">
        <v>0</v>
      </c>
      <c r="AR16" s="3">
        <v>0</v>
      </c>
      <c r="AS16" s="3">
        <v>0</v>
      </c>
      <c r="AT16" s="18">
        <v>0</v>
      </c>
      <c r="AU16" s="18">
        <v>0</v>
      </c>
      <c r="AV16" s="71">
        <v>0</v>
      </c>
      <c r="AW16" s="47">
        <v>0</v>
      </c>
      <c r="AX16" s="47">
        <v>0</v>
      </c>
      <c r="AY16" s="47">
        <v>0</v>
      </c>
      <c r="AZ16" s="3">
        <v>0</v>
      </c>
      <c r="BA16" s="3">
        <v>0</v>
      </c>
      <c r="BB16" s="3">
        <v>0</v>
      </c>
      <c r="BC16" s="3">
        <v>0</v>
      </c>
      <c r="BD16" s="18">
        <v>0</v>
      </c>
      <c r="BE16" s="18">
        <v>0</v>
      </c>
      <c r="BF16" s="71">
        <v>0</v>
      </c>
      <c r="BG16" s="47">
        <v>0</v>
      </c>
      <c r="BH16" s="47">
        <v>0</v>
      </c>
      <c r="BI16" s="47">
        <v>0</v>
      </c>
      <c r="BJ16" s="3">
        <v>0</v>
      </c>
      <c r="BK16" s="3">
        <v>0</v>
      </c>
      <c r="BL16" s="3">
        <v>0</v>
      </c>
      <c r="BM16" s="3">
        <f t="shared" si="4"/>
        <v>0</v>
      </c>
      <c r="BN16" s="18">
        <f t="shared" si="5"/>
        <v>0</v>
      </c>
      <c r="BO16" s="18">
        <f t="shared" si="6"/>
        <v>16.880896398199209</v>
      </c>
      <c r="BP16" s="71">
        <f t="shared" si="7"/>
        <v>0</v>
      </c>
      <c r="BQ16" s="47">
        <v>0</v>
      </c>
      <c r="BR16" s="47">
        <v>0</v>
      </c>
      <c r="BS16" s="47">
        <v>0</v>
      </c>
      <c r="BT16" s="3">
        <f t="shared" si="2"/>
        <v>0</v>
      </c>
      <c r="BU16" s="3">
        <f t="shared" si="8"/>
        <v>0</v>
      </c>
      <c r="BV16" s="3">
        <f t="shared" si="9"/>
        <v>0</v>
      </c>
      <c r="BW16" s="3">
        <f t="shared" si="10"/>
        <v>0</v>
      </c>
      <c r="BX16" s="18">
        <f t="shared" si="11"/>
        <v>0</v>
      </c>
      <c r="BY16" s="18">
        <f t="shared" si="12"/>
        <v>16.880896398199209</v>
      </c>
      <c r="BZ16" s="71">
        <f t="shared" si="13"/>
        <v>0</v>
      </c>
    </row>
    <row r="17" spans="2:78" ht="19.899999999999999" customHeight="1">
      <c r="B17" s="2"/>
      <c r="C17" s="2"/>
      <c r="D17" s="2"/>
      <c r="E17" s="42">
        <v>46</v>
      </c>
      <c r="F17" s="23">
        <f t="shared" si="3"/>
        <v>0.91460000000000008</v>
      </c>
      <c r="G17" s="23">
        <f t="shared" si="0"/>
        <v>11.522993696962944</v>
      </c>
      <c r="H17" s="129">
        <f t="shared" si="1"/>
        <v>81798.732394366205</v>
      </c>
      <c r="I17" s="52">
        <v>1.5770999999999999</v>
      </c>
      <c r="J17" s="47">
        <v>0.04</v>
      </c>
      <c r="K17" s="47">
        <v>0.96899999999999997</v>
      </c>
      <c r="L17" s="3">
        <v>1.0853200000000001</v>
      </c>
      <c r="M17" s="3">
        <v>0.78673000000000004</v>
      </c>
      <c r="N17" s="3">
        <v>0</v>
      </c>
      <c r="O17" s="3">
        <v>0.78673000000000004</v>
      </c>
      <c r="P17" s="18">
        <v>0</v>
      </c>
      <c r="Q17" s="18">
        <v>1.4198999999999999</v>
      </c>
      <c r="R17" s="71">
        <v>2.8000000000000001E-2</v>
      </c>
      <c r="S17" s="47">
        <v>0.96199999999999997</v>
      </c>
      <c r="T17" s="47">
        <v>1.07748</v>
      </c>
      <c r="U17" s="47">
        <v>0.62853000000000003</v>
      </c>
      <c r="V17" s="3">
        <v>1.2570600000000001</v>
      </c>
      <c r="W17" s="3">
        <v>1.8855900000000001</v>
      </c>
      <c r="X17" s="3">
        <v>1.234E-2</v>
      </c>
      <c r="Y17" s="3">
        <v>1.2777000000000001</v>
      </c>
      <c r="Z17" s="18">
        <v>5.6500000000000002E-2</v>
      </c>
      <c r="AA17" s="18">
        <v>1.0291999999999999</v>
      </c>
      <c r="AB17" s="71">
        <v>1.1527499999999999</v>
      </c>
      <c r="AC17" s="47">
        <v>0.58252999999999999</v>
      </c>
      <c r="AD17" s="47">
        <v>2.33012</v>
      </c>
      <c r="AE17" s="47">
        <v>2.9126500000000002</v>
      </c>
      <c r="AF17" s="3">
        <v>5.7020000000000001E-2</v>
      </c>
      <c r="AG17" s="3">
        <v>1.1613</v>
      </c>
      <c r="AH17" s="3">
        <v>3.3000000000000002E-2</v>
      </c>
      <c r="AI17" s="3">
        <v>0.93500000000000005</v>
      </c>
      <c r="AJ17" s="18">
        <v>1.0472399999999999</v>
      </c>
      <c r="AK17" s="18">
        <v>0.39717000000000002</v>
      </c>
      <c r="AL17" s="71">
        <v>2.383</v>
      </c>
      <c r="AM17" s="47">
        <v>2.78017</v>
      </c>
      <c r="AN17" s="47">
        <v>4.1230000000000003E-2</v>
      </c>
      <c r="AO17" s="47">
        <v>1.0205</v>
      </c>
      <c r="AP17" s="3">
        <v>3.6999999999999998E-2</v>
      </c>
      <c r="AQ17" s="3">
        <v>0.91</v>
      </c>
      <c r="AR17" s="3">
        <v>1.0192399999999999</v>
      </c>
      <c r="AS17" s="3">
        <v>0.29052</v>
      </c>
      <c r="AT17" s="18">
        <v>2.3241299999999998</v>
      </c>
      <c r="AU17" s="18">
        <v>2.6146400000000001</v>
      </c>
      <c r="AV17" s="71">
        <v>5.8389999999999997E-2</v>
      </c>
      <c r="AW17" s="47">
        <v>0</v>
      </c>
      <c r="AX17" s="47">
        <v>0</v>
      </c>
      <c r="AY17" s="47">
        <v>0</v>
      </c>
      <c r="AZ17" s="3">
        <v>0</v>
      </c>
      <c r="BA17" s="3">
        <v>0</v>
      </c>
      <c r="BB17" s="3">
        <v>0</v>
      </c>
      <c r="BC17" s="3">
        <v>0</v>
      </c>
      <c r="BD17" s="18">
        <v>0</v>
      </c>
      <c r="BE17" s="18">
        <v>0</v>
      </c>
      <c r="BF17" s="71">
        <v>0</v>
      </c>
      <c r="BG17" s="47">
        <v>0</v>
      </c>
      <c r="BH17" s="47">
        <v>0</v>
      </c>
      <c r="BI17" s="47">
        <v>0</v>
      </c>
      <c r="BJ17" s="3">
        <v>0</v>
      </c>
      <c r="BK17" s="3">
        <v>0</v>
      </c>
      <c r="BL17" s="3">
        <v>0</v>
      </c>
      <c r="BM17" s="3">
        <f t="shared" si="4"/>
        <v>0</v>
      </c>
      <c r="BN17" s="18">
        <f t="shared" si="5"/>
        <v>0</v>
      </c>
      <c r="BO17" s="18">
        <f t="shared" si="6"/>
        <v>18.038582796426837</v>
      </c>
      <c r="BP17" s="71">
        <f t="shared" si="7"/>
        <v>0</v>
      </c>
      <c r="BQ17" s="47">
        <v>0</v>
      </c>
      <c r="BR17" s="47">
        <v>0</v>
      </c>
      <c r="BS17" s="47">
        <v>0</v>
      </c>
      <c r="BT17" s="3">
        <f t="shared" si="2"/>
        <v>0</v>
      </c>
      <c r="BU17" s="3">
        <f t="shared" si="8"/>
        <v>0</v>
      </c>
      <c r="BV17" s="3">
        <f t="shared" si="9"/>
        <v>0</v>
      </c>
      <c r="BW17" s="3">
        <f t="shared" si="10"/>
        <v>0</v>
      </c>
      <c r="BX17" s="18">
        <f t="shared" si="11"/>
        <v>0</v>
      </c>
      <c r="BY17" s="18">
        <f t="shared" si="12"/>
        <v>18.038582796426837</v>
      </c>
      <c r="BZ17" s="71">
        <f t="shared" si="13"/>
        <v>0</v>
      </c>
    </row>
    <row r="18" spans="2:78" ht="19.899999999999999" customHeight="1">
      <c r="B18" s="2"/>
      <c r="C18" s="2"/>
      <c r="D18" s="2"/>
      <c r="E18" s="42">
        <v>48</v>
      </c>
      <c r="F18" s="23">
        <f t="shared" si="3"/>
        <v>0.9546</v>
      </c>
      <c r="G18" s="23">
        <f t="shared" si="0"/>
        <v>12.02695143573237</v>
      </c>
      <c r="H18" s="129">
        <f t="shared" si="1"/>
        <v>85376.1971830986</v>
      </c>
      <c r="I18" s="52">
        <v>1.8109999999999999</v>
      </c>
      <c r="J18" s="47">
        <v>3.5999999999999997E-2</v>
      </c>
      <c r="K18" s="47">
        <v>0.96699999999999997</v>
      </c>
      <c r="L18" s="3">
        <v>1.08308</v>
      </c>
      <c r="M18" s="3">
        <v>1.03312</v>
      </c>
      <c r="N18" s="3">
        <v>0</v>
      </c>
      <c r="O18" s="3">
        <v>1.03312</v>
      </c>
      <c r="P18" s="18">
        <v>0</v>
      </c>
      <c r="Q18" s="18">
        <v>1.6206</v>
      </c>
      <c r="R18" s="71">
        <v>3.2000000000000001E-2</v>
      </c>
      <c r="S18" s="47">
        <v>0.96499999999999997</v>
      </c>
      <c r="T18" s="47">
        <v>1.08084</v>
      </c>
      <c r="U18" s="47">
        <v>0.82389000000000001</v>
      </c>
      <c r="V18" s="3">
        <v>1.64777</v>
      </c>
      <c r="W18" s="3">
        <v>2.47166</v>
      </c>
      <c r="X18" s="3">
        <v>1.4200000000000001E-2</v>
      </c>
      <c r="Y18" s="3">
        <v>1.6755</v>
      </c>
      <c r="Z18" s="18">
        <v>3.2399999999999998E-2</v>
      </c>
      <c r="AA18" s="18">
        <v>1.02</v>
      </c>
      <c r="AB18" s="71">
        <v>1.14245</v>
      </c>
      <c r="AC18" s="47">
        <v>0.9839</v>
      </c>
      <c r="AD18" s="47">
        <v>3.9355899999999999</v>
      </c>
      <c r="AE18" s="47">
        <v>4.9194899999999997</v>
      </c>
      <c r="AF18" s="3">
        <v>3.2120000000000003E-2</v>
      </c>
      <c r="AG18" s="3">
        <v>1.3676999999999999</v>
      </c>
      <c r="AH18" s="3">
        <v>2.7E-2</v>
      </c>
      <c r="AI18" s="3">
        <v>0.94699999999999995</v>
      </c>
      <c r="AJ18" s="18">
        <v>1.0606800000000001</v>
      </c>
      <c r="AK18" s="18">
        <v>0.56511999999999996</v>
      </c>
      <c r="AL18" s="71">
        <v>3.3907400000000001</v>
      </c>
      <c r="AM18" s="47">
        <v>3.9558599999999999</v>
      </c>
      <c r="AN18" s="47">
        <v>3.4610000000000002E-2</v>
      </c>
      <c r="AO18" s="47">
        <v>1.2702</v>
      </c>
      <c r="AP18" s="3">
        <v>2.7E-2</v>
      </c>
      <c r="AQ18" s="3">
        <v>0.93600000000000005</v>
      </c>
      <c r="AR18" s="3">
        <v>1.04836</v>
      </c>
      <c r="AS18" s="3">
        <v>0.47616000000000003</v>
      </c>
      <c r="AT18" s="18">
        <v>3.80932</v>
      </c>
      <c r="AU18" s="18">
        <v>4.2854799999999997</v>
      </c>
      <c r="AV18" s="71">
        <v>4.5080000000000002E-2</v>
      </c>
      <c r="AW18" s="47">
        <v>1.0109999999999999</v>
      </c>
      <c r="AX18" s="47">
        <v>2.29E-2</v>
      </c>
      <c r="AY18" s="47">
        <v>0.99439999999999995</v>
      </c>
      <c r="AZ18" s="3">
        <v>1.1137699999999999</v>
      </c>
      <c r="BA18" s="3">
        <v>0.34048</v>
      </c>
      <c r="BB18" s="3">
        <v>3.4047499999999999</v>
      </c>
      <c r="BC18" s="3">
        <v>3.7452299999999998</v>
      </c>
      <c r="BD18" s="18">
        <v>5.3940000000000002E-2</v>
      </c>
      <c r="BE18" s="18">
        <v>0.52370000000000005</v>
      </c>
      <c r="BF18" s="71">
        <v>0.36299999999999999</v>
      </c>
      <c r="BG18" s="47">
        <v>0.9214</v>
      </c>
      <c r="BH18" s="47">
        <v>1.0320100000000001</v>
      </c>
      <c r="BI18" s="47">
        <v>7.8439999999999996E-2</v>
      </c>
      <c r="BJ18" s="3">
        <v>0.94125000000000003</v>
      </c>
      <c r="BK18" s="3">
        <v>1.01969</v>
      </c>
      <c r="BL18" s="3">
        <v>0.88090999999999997</v>
      </c>
      <c r="BM18" s="3">
        <f t="shared" si="4"/>
        <v>1.9005999999999998</v>
      </c>
      <c r="BN18" s="18">
        <f t="shared" si="5"/>
        <v>1.5125342069507112E-2</v>
      </c>
      <c r="BO18" s="18">
        <f t="shared" si="6"/>
        <v>58.306828568744137</v>
      </c>
      <c r="BP18" s="71">
        <f t="shared" si="7"/>
        <v>1.510817894959595E-2</v>
      </c>
      <c r="BQ18" s="47">
        <v>0.52370000000000005</v>
      </c>
      <c r="BR18" s="47">
        <v>0.36299999999999999</v>
      </c>
      <c r="BS18" s="47">
        <v>0.9214</v>
      </c>
      <c r="BT18" s="3">
        <f t="shared" si="2"/>
        <v>1.0320104529660279</v>
      </c>
      <c r="BU18" s="3">
        <f t="shared" si="8"/>
        <v>7.8437310009372124E-2</v>
      </c>
      <c r="BV18" s="3">
        <f t="shared" si="9"/>
        <v>0.94124772011246538</v>
      </c>
      <c r="BW18" s="3">
        <f t="shared" si="10"/>
        <v>1.0196850301218374</v>
      </c>
      <c r="BX18" s="18">
        <f t="shared" si="11"/>
        <v>0.88090772129876493</v>
      </c>
      <c r="BY18" s="18">
        <f t="shared" si="12"/>
        <v>41.992894615043888</v>
      </c>
      <c r="BZ18" s="71">
        <f t="shared" si="13"/>
        <v>2.2414451986247808E-2</v>
      </c>
    </row>
    <row r="19" spans="2:78" ht="19.899999999999999" customHeight="1">
      <c r="B19" s="16"/>
      <c r="C19" s="2"/>
      <c r="D19" s="2"/>
      <c r="E19" s="42">
        <v>50</v>
      </c>
      <c r="F19" s="23">
        <f t="shared" si="3"/>
        <v>0.99460000000000004</v>
      </c>
      <c r="G19" s="23">
        <f t="shared" si="0"/>
        <v>12.530909174501796</v>
      </c>
      <c r="H19" s="129">
        <f t="shared" si="1"/>
        <v>88953.661971830996</v>
      </c>
      <c r="I19" s="53">
        <v>1.9174</v>
      </c>
      <c r="J19" s="48">
        <v>4.1000000000000002E-2</v>
      </c>
      <c r="K19" s="48">
        <v>0.97299999999999998</v>
      </c>
      <c r="L19" s="3">
        <v>1.0898000000000001</v>
      </c>
      <c r="M19" s="3">
        <v>1.1725000000000001</v>
      </c>
      <c r="N19" s="3">
        <v>0</v>
      </c>
      <c r="O19" s="3">
        <v>1.1725000000000001</v>
      </c>
      <c r="P19" s="18">
        <v>0</v>
      </c>
      <c r="Q19" s="18">
        <v>1.7322</v>
      </c>
      <c r="R19" s="71">
        <v>2.5000000000000001E-2</v>
      </c>
      <c r="S19" s="48">
        <v>0.97399999999999998</v>
      </c>
      <c r="T19" s="48">
        <v>1.0909199999999999</v>
      </c>
      <c r="U19" s="48">
        <v>0.95889999999999997</v>
      </c>
      <c r="V19" s="3">
        <v>1.91781</v>
      </c>
      <c r="W19" s="3">
        <v>2.8767100000000001</v>
      </c>
      <c r="X19" s="3">
        <v>1.1299999999999999E-2</v>
      </c>
      <c r="Y19" s="3">
        <v>1.8402000000000001</v>
      </c>
      <c r="Z19" s="18">
        <v>2.75E-2</v>
      </c>
      <c r="AA19" s="18">
        <v>1.0259</v>
      </c>
      <c r="AB19" s="71">
        <v>1.14906</v>
      </c>
      <c r="AC19" s="48">
        <v>1.20061</v>
      </c>
      <c r="AD19" s="48">
        <v>4.8024300000000002</v>
      </c>
      <c r="AE19" s="48">
        <v>6.0030400000000004</v>
      </c>
      <c r="AF19" s="3">
        <v>2.758E-2</v>
      </c>
      <c r="AG19" s="3">
        <v>1.4903</v>
      </c>
      <c r="AH19" s="3">
        <v>2.3E-2</v>
      </c>
      <c r="AI19" s="3">
        <v>0.95899999999999996</v>
      </c>
      <c r="AJ19" s="18">
        <v>1.07412</v>
      </c>
      <c r="AK19" s="18">
        <v>0.68808999999999998</v>
      </c>
      <c r="AL19" s="71">
        <v>4.1285400000000001</v>
      </c>
      <c r="AM19" s="47">
        <v>4.8166399999999996</v>
      </c>
      <c r="AN19" s="47">
        <v>3.023E-2</v>
      </c>
      <c r="AO19" s="47">
        <v>1.4021999999999999</v>
      </c>
      <c r="AP19" s="3">
        <v>1.9E-2</v>
      </c>
      <c r="AQ19" s="3">
        <v>0.95</v>
      </c>
      <c r="AR19" s="3">
        <v>1.0640400000000001</v>
      </c>
      <c r="AS19" s="3">
        <v>0.59775999999999996</v>
      </c>
      <c r="AT19" s="18">
        <v>4.7820999999999998</v>
      </c>
      <c r="AU19" s="18">
        <v>5.3798599999999999</v>
      </c>
      <c r="AV19" s="71">
        <v>3.2680000000000001E-2</v>
      </c>
      <c r="AW19" s="48">
        <v>1.2081999999999999</v>
      </c>
      <c r="AX19" s="48">
        <v>1.9400000000000001E-2</v>
      </c>
      <c r="AY19" s="48">
        <v>1.0102</v>
      </c>
      <c r="AZ19" s="3">
        <v>1.13147</v>
      </c>
      <c r="BA19" s="3">
        <v>0.50183</v>
      </c>
      <c r="BB19" s="3">
        <v>5.0182599999999997</v>
      </c>
      <c r="BC19" s="3">
        <v>5.5200899999999997</v>
      </c>
      <c r="BD19" s="18">
        <v>4.7160000000000001E-2</v>
      </c>
      <c r="BE19" s="18">
        <v>1.1767000000000001</v>
      </c>
      <c r="BF19" s="71">
        <v>2.4E-2</v>
      </c>
      <c r="BG19" s="48">
        <v>0.92300000000000004</v>
      </c>
      <c r="BH19" s="48">
        <v>1.0338000000000001</v>
      </c>
      <c r="BI19" s="48">
        <v>0.39737</v>
      </c>
      <c r="BJ19" s="3">
        <v>4.7684499999999996</v>
      </c>
      <c r="BK19" s="3">
        <v>5.1658200000000001</v>
      </c>
      <c r="BL19" s="3">
        <v>5.8439999999999999E-2</v>
      </c>
      <c r="BM19" s="3">
        <f t="shared" si="4"/>
        <v>5.2242600000000001</v>
      </c>
      <c r="BN19" s="18">
        <f t="shared" si="5"/>
        <v>0.38884167948913168</v>
      </c>
      <c r="BO19" s="18">
        <f t="shared" si="6"/>
        <v>66.022061903137072</v>
      </c>
      <c r="BP19" s="71">
        <f t="shared" si="7"/>
        <v>8.8515866235348818E-4</v>
      </c>
      <c r="BQ19" s="48">
        <v>1.1767000000000001</v>
      </c>
      <c r="BR19" s="48">
        <v>2.4E-2</v>
      </c>
      <c r="BS19" s="48">
        <v>0.92300000000000004</v>
      </c>
      <c r="BT19" s="3">
        <f t="shared" si="2"/>
        <v>1.0338025266850919</v>
      </c>
      <c r="BU19" s="3">
        <f t="shared" si="8"/>
        <v>0.3973708785559133</v>
      </c>
      <c r="BV19" s="3">
        <f t="shared" si="9"/>
        <v>4.7684505426709594</v>
      </c>
      <c r="BW19" s="3">
        <f t="shared" si="10"/>
        <v>5.1658214212268723</v>
      </c>
      <c r="BX19" s="18">
        <f t="shared" si="11"/>
        <v>5.8444280917100383E-2</v>
      </c>
      <c r="BY19" s="18">
        <f t="shared" si="12"/>
        <v>77.792825855931085</v>
      </c>
      <c r="BZ19" s="71">
        <f t="shared" si="13"/>
        <v>6.1296790420005069E-2</v>
      </c>
    </row>
    <row r="20" spans="2:78" ht="19.899999999999999" customHeight="1">
      <c r="B20" s="16"/>
      <c r="C20" s="2"/>
      <c r="D20" s="2"/>
      <c r="E20" s="42">
        <v>52</v>
      </c>
      <c r="F20" s="23">
        <f t="shared" si="3"/>
        <v>1.0346</v>
      </c>
      <c r="G20" s="23">
        <f t="shared" si="0"/>
        <v>13.034866913271221</v>
      </c>
      <c r="H20" s="129">
        <f t="shared" si="1"/>
        <v>92531.126760563377</v>
      </c>
      <c r="I20" s="53">
        <v>1.9421999999999999</v>
      </c>
      <c r="J20" s="48">
        <v>0.04</v>
      </c>
      <c r="K20" s="48">
        <v>0.98</v>
      </c>
      <c r="L20" s="3">
        <v>1.09765</v>
      </c>
      <c r="M20" s="3">
        <v>1.2203999999999999</v>
      </c>
      <c r="N20" s="3">
        <v>0</v>
      </c>
      <c r="O20" s="3">
        <v>1.2203999999999999</v>
      </c>
      <c r="P20" s="18">
        <v>0</v>
      </c>
      <c r="Q20" s="18">
        <v>1.7844</v>
      </c>
      <c r="R20" s="71">
        <v>3.2000000000000001E-2</v>
      </c>
      <c r="S20" s="48">
        <v>0.98</v>
      </c>
      <c r="T20" s="48">
        <v>1.09765</v>
      </c>
      <c r="U20" s="48">
        <v>1.0301400000000001</v>
      </c>
      <c r="V20" s="3">
        <v>2.0602900000000002</v>
      </c>
      <c r="W20" s="3">
        <v>3.09043</v>
      </c>
      <c r="X20" s="3">
        <v>1.464E-2</v>
      </c>
      <c r="Y20" s="3">
        <v>1.9053</v>
      </c>
      <c r="Z20" s="18">
        <v>2.58E-2</v>
      </c>
      <c r="AA20" s="18">
        <v>1.0311999999999999</v>
      </c>
      <c r="AB20" s="71">
        <v>1.15499</v>
      </c>
      <c r="AC20" s="48">
        <v>1.3003899999999999</v>
      </c>
      <c r="AD20" s="48">
        <v>5.2015599999999997</v>
      </c>
      <c r="AE20" s="48">
        <v>6.5019499999999999</v>
      </c>
      <c r="AF20" s="3">
        <v>2.614E-2</v>
      </c>
      <c r="AG20" s="3">
        <v>1.5392999999999999</v>
      </c>
      <c r="AH20" s="3">
        <v>1.9E-2</v>
      </c>
      <c r="AI20" s="3">
        <v>0.96699999999999997</v>
      </c>
      <c r="AJ20" s="18">
        <v>1.08308</v>
      </c>
      <c r="AK20" s="18">
        <v>0.74638000000000004</v>
      </c>
      <c r="AL20" s="71">
        <v>4.4782900000000003</v>
      </c>
      <c r="AM20" s="48">
        <v>5.2246699999999997</v>
      </c>
      <c r="AN20" s="48">
        <v>2.5389999999999999E-2</v>
      </c>
      <c r="AO20" s="48">
        <v>1.4426000000000001</v>
      </c>
      <c r="AP20" s="3">
        <v>2.1999999999999999E-2</v>
      </c>
      <c r="AQ20" s="3">
        <v>0.95799999999999996</v>
      </c>
      <c r="AR20" s="3">
        <v>1.073</v>
      </c>
      <c r="AS20" s="3">
        <v>0.64339999999999997</v>
      </c>
      <c r="AT20" s="18">
        <v>5.1472300000000004</v>
      </c>
      <c r="AU20" s="18">
        <v>5.7906399999999998</v>
      </c>
      <c r="AV20" s="71">
        <v>3.848E-2</v>
      </c>
      <c r="AW20" s="48">
        <v>1.3167</v>
      </c>
      <c r="AX20" s="48">
        <v>2.0400000000000001E-2</v>
      </c>
      <c r="AY20" s="48">
        <v>1.0167999999999999</v>
      </c>
      <c r="AZ20" s="3">
        <v>1.13886</v>
      </c>
      <c r="BA20" s="3">
        <v>0.60382000000000002</v>
      </c>
      <c r="BB20" s="3">
        <v>6.0381799999999997</v>
      </c>
      <c r="BC20" s="3">
        <v>6.6420000000000003</v>
      </c>
      <c r="BD20" s="18">
        <v>5.024E-2</v>
      </c>
      <c r="BE20" s="18">
        <v>1.2647999999999999</v>
      </c>
      <c r="BF20" s="71">
        <v>1.9E-2</v>
      </c>
      <c r="BG20" s="48">
        <v>0.93500000000000005</v>
      </c>
      <c r="BH20" s="48">
        <v>1.0472399999999999</v>
      </c>
      <c r="BI20" s="48">
        <v>0.47111999999999998</v>
      </c>
      <c r="BJ20" s="3">
        <v>5.6533899999999999</v>
      </c>
      <c r="BK20" s="3">
        <v>6.1245099999999999</v>
      </c>
      <c r="BL20" s="3">
        <v>4.7480000000000001E-2</v>
      </c>
      <c r="BM20" s="3">
        <f t="shared" si="4"/>
        <v>6.1719900000000001</v>
      </c>
      <c r="BN20" s="18">
        <f t="shared" si="5"/>
        <v>0.55367566301709148</v>
      </c>
      <c r="BO20" s="18">
        <f t="shared" si="6"/>
        <v>74.939042875021002</v>
      </c>
      <c r="BP20" s="71">
        <f t="shared" si="7"/>
        <v>6.3358161751791249E-4</v>
      </c>
      <c r="BQ20" s="48">
        <v>1.2647999999999999</v>
      </c>
      <c r="BR20" s="48">
        <v>1.9E-2</v>
      </c>
      <c r="BS20" s="48">
        <v>0.93500000000000005</v>
      </c>
      <c r="BT20" s="3">
        <f t="shared" si="2"/>
        <v>1.0472430795780725</v>
      </c>
      <c r="BU20" s="3">
        <f t="shared" si="8"/>
        <v>0.47111622695116501</v>
      </c>
      <c r="BV20" s="3">
        <f t="shared" si="9"/>
        <v>5.6533947234139799</v>
      </c>
      <c r="BW20" s="3">
        <f t="shared" si="10"/>
        <v>6.1245109503651447</v>
      </c>
      <c r="BX20" s="18">
        <f t="shared" si="11"/>
        <v>4.7479288092586037E-2</v>
      </c>
      <c r="BY20" s="18">
        <f t="shared" si="12"/>
        <v>92.161967153893414</v>
      </c>
      <c r="BZ20" s="71">
        <f t="shared" si="13"/>
        <v>6.1341949374559876E-2</v>
      </c>
    </row>
    <row r="21" spans="2:78" ht="19.899999999999999" customHeight="1">
      <c r="B21" s="16"/>
      <c r="C21" s="2"/>
      <c r="D21" s="17"/>
      <c r="E21" s="42">
        <v>54</v>
      </c>
      <c r="F21" s="23">
        <f t="shared" si="3"/>
        <v>1.0746</v>
      </c>
      <c r="G21" s="23">
        <f t="shared" si="0"/>
        <v>13.538824652040649</v>
      </c>
      <c r="H21" s="129">
        <f t="shared" si="1"/>
        <v>96108.591549295772</v>
      </c>
      <c r="I21" s="52">
        <v>2.0390000000000001</v>
      </c>
      <c r="J21" s="47">
        <v>3.2000000000000001E-2</v>
      </c>
      <c r="K21" s="48">
        <v>0.98799999999999999</v>
      </c>
      <c r="L21" s="3">
        <v>1.1066100000000001</v>
      </c>
      <c r="M21" s="3">
        <v>1.36713</v>
      </c>
      <c r="N21" s="3">
        <v>0</v>
      </c>
      <c r="O21" s="3">
        <v>1.36713</v>
      </c>
      <c r="P21" s="18">
        <v>0</v>
      </c>
      <c r="Q21" s="18">
        <v>1.8741000000000001</v>
      </c>
      <c r="R21" s="71">
        <v>3.1E-2</v>
      </c>
      <c r="S21" s="47">
        <v>0.98699999999999999</v>
      </c>
      <c r="T21" s="47">
        <v>1.1054900000000001</v>
      </c>
      <c r="U21" s="48">
        <v>1.1526099999999999</v>
      </c>
      <c r="V21" s="3">
        <v>2.3052100000000002</v>
      </c>
      <c r="W21" s="3">
        <v>3.4578199999999999</v>
      </c>
      <c r="X21" s="3">
        <v>1.439E-2</v>
      </c>
      <c r="Y21" s="3">
        <v>2.0076999999999998</v>
      </c>
      <c r="Z21" s="18">
        <v>2.9499999999999998E-2</v>
      </c>
      <c r="AA21" s="18">
        <v>1.0369999999999999</v>
      </c>
      <c r="AB21" s="71">
        <v>1.1614899999999999</v>
      </c>
      <c r="AC21" s="47">
        <v>1.46021</v>
      </c>
      <c r="AD21" s="47">
        <v>5.8408499999999997</v>
      </c>
      <c r="AE21" s="48">
        <v>7.3010700000000002</v>
      </c>
      <c r="AF21" s="3">
        <v>3.023E-2</v>
      </c>
      <c r="AG21" s="3">
        <v>1.6357999999999999</v>
      </c>
      <c r="AH21" s="3">
        <v>2.1999999999999999E-2</v>
      </c>
      <c r="AI21" s="3">
        <v>0.98099999999999998</v>
      </c>
      <c r="AJ21" s="18">
        <v>1.09877</v>
      </c>
      <c r="AK21" s="18">
        <v>0.86748000000000003</v>
      </c>
      <c r="AL21" s="71">
        <v>5.2048800000000002</v>
      </c>
      <c r="AM21" s="48">
        <v>6.0723599999999998</v>
      </c>
      <c r="AN21" s="48">
        <v>3.0259999999999999E-2</v>
      </c>
      <c r="AO21" s="48">
        <v>1.5476000000000001</v>
      </c>
      <c r="AP21" s="3">
        <v>2.1000000000000001E-2</v>
      </c>
      <c r="AQ21" s="3">
        <v>0.97199999999999998</v>
      </c>
      <c r="AR21" s="3">
        <v>1.0886800000000001</v>
      </c>
      <c r="AS21" s="3">
        <v>0.76227</v>
      </c>
      <c r="AT21" s="18">
        <v>6.0981899999999998</v>
      </c>
      <c r="AU21" s="18">
        <v>6.8604700000000003</v>
      </c>
      <c r="AV21" s="71">
        <v>3.7810000000000003E-2</v>
      </c>
      <c r="AW21" s="47">
        <v>1.4529000000000001</v>
      </c>
      <c r="AX21" s="47">
        <v>1.89E-2</v>
      </c>
      <c r="AY21" s="48">
        <v>1.0298</v>
      </c>
      <c r="AZ21" s="3">
        <v>1.1534199999999999</v>
      </c>
      <c r="BA21" s="3">
        <v>0.75412000000000001</v>
      </c>
      <c r="BB21" s="3">
        <v>7.5411599999999996</v>
      </c>
      <c r="BC21" s="3">
        <v>8.29528</v>
      </c>
      <c r="BD21" s="18">
        <v>4.7739999999999998E-2</v>
      </c>
      <c r="BE21" s="18">
        <v>1.3645</v>
      </c>
      <c r="BF21" s="71">
        <v>2.1999999999999999E-2</v>
      </c>
      <c r="BG21" s="47">
        <v>0.95399999999999996</v>
      </c>
      <c r="BH21" s="47">
        <v>1.0685199999999999</v>
      </c>
      <c r="BI21" s="48">
        <v>0.57082999999999995</v>
      </c>
      <c r="BJ21" s="3">
        <v>6.8499299999999996</v>
      </c>
      <c r="BK21" s="3">
        <v>7.4207599999999996</v>
      </c>
      <c r="BL21" s="3">
        <v>5.7230000000000003E-2</v>
      </c>
      <c r="BM21" s="3">
        <f t="shared" si="4"/>
        <v>7.4779899999999992</v>
      </c>
      <c r="BN21" s="18">
        <f t="shared" si="5"/>
        <v>0.82935862220347023</v>
      </c>
      <c r="BO21" s="18">
        <f t="shared" si="6"/>
        <v>85.08318402064468</v>
      </c>
      <c r="BP21" s="71">
        <f t="shared" si="7"/>
        <v>6.7263585229854173E-4</v>
      </c>
      <c r="BQ21" s="47">
        <v>1.3645</v>
      </c>
      <c r="BR21" s="47">
        <v>2.1999999999999999E-2</v>
      </c>
      <c r="BS21" s="48">
        <v>0.95399999999999996</v>
      </c>
      <c r="BT21" s="3">
        <f t="shared" si="2"/>
        <v>1.0685239549919585</v>
      </c>
      <c r="BU21" s="3">
        <f t="shared" si="8"/>
        <v>0.57082759151095364</v>
      </c>
      <c r="BV21" s="3">
        <f t="shared" si="9"/>
        <v>6.8499310981314441</v>
      </c>
      <c r="BW21" s="3">
        <f t="shared" si="10"/>
        <v>7.4207586896423976</v>
      </c>
      <c r="BX21" s="18">
        <f t="shared" si="11"/>
        <v>5.7233038872431953E-2</v>
      </c>
      <c r="BY21" s="18">
        <f t="shared" si="12"/>
        <v>109.1042617651252</v>
      </c>
      <c r="BZ21" s="71">
        <f t="shared" si="13"/>
        <v>6.2783350414648983E-2</v>
      </c>
    </row>
    <row r="22" spans="2:78" ht="19.899999999999999" customHeight="1">
      <c r="B22" s="2"/>
      <c r="C22" s="2"/>
      <c r="D22" s="17"/>
      <c r="E22" s="42">
        <v>56</v>
      </c>
      <c r="F22" s="23">
        <f t="shared" si="3"/>
        <v>1.1146</v>
      </c>
      <c r="G22" s="24">
        <f t="shared" si="0"/>
        <v>14.042782390810077</v>
      </c>
      <c r="H22" s="130">
        <f t="shared" si="1"/>
        <v>99686.056338028182</v>
      </c>
      <c r="I22" s="53">
        <v>2.1374</v>
      </c>
      <c r="J22" s="48">
        <v>2.4E-2</v>
      </c>
      <c r="K22" s="48">
        <v>0.99299999999999999</v>
      </c>
      <c r="L22" s="3">
        <v>1.1122099999999999</v>
      </c>
      <c r="M22" s="3">
        <v>1.5175099999999999</v>
      </c>
      <c r="N22" s="3">
        <v>0</v>
      </c>
      <c r="O22" s="3">
        <v>1.5175099999999999</v>
      </c>
      <c r="P22" s="18">
        <v>0</v>
      </c>
      <c r="Q22" s="18">
        <v>1.9807999999999999</v>
      </c>
      <c r="R22" s="71">
        <v>2.9000000000000001E-2</v>
      </c>
      <c r="S22" s="48">
        <v>0.99099999999999999</v>
      </c>
      <c r="T22" s="48">
        <v>1.1099699999999999</v>
      </c>
      <c r="U22" s="48">
        <v>1.2980400000000001</v>
      </c>
      <c r="V22" s="3">
        <v>2.5960899999999998</v>
      </c>
      <c r="W22" s="3">
        <v>3.8941300000000001</v>
      </c>
      <c r="X22" s="3">
        <v>1.357E-2</v>
      </c>
      <c r="Y22" s="3">
        <v>2.0760999999999998</v>
      </c>
      <c r="Z22" s="18">
        <v>2.9600000000000001E-2</v>
      </c>
      <c r="AA22" s="18">
        <v>1.0423</v>
      </c>
      <c r="AB22" s="71">
        <v>1.1674199999999999</v>
      </c>
      <c r="AC22" s="48">
        <v>1.5773999999999999</v>
      </c>
      <c r="AD22" s="48">
        <v>6.3096199999999998</v>
      </c>
      <c r="AE22" s="48">
        <v>7.8870199999999997</v>
      </c>
      <c r="AF22" s="3">
        <v>3.0640000000000001E-2</v>
      </c>
      <c r="AG22" s="3">
        <v>1.734</v>
      </c>
      <c r="AH22" s="3">
        <v>2.3E-2</v>
      </c>
      <c r="AI22" s="3">
        <v>0.98199999999999998</v>
      </c>
      <c r="AJ22" s="18">
        <v>1.09989</v>
      </c>
      <c r="AK22" s="18">
        <v>0.97675000000000001</v>
      </c>
      <c r="AL22" s="71">
        <v>5.8604799999999999</v>
      </c>
      <c r="AM22" s="47">
        <v>6.8372299999999999</v>
      </c>
      <c r="AN22" s="47">
        <v>3.1699999999999999E-2</v>
      </c>
      <c r="AO22" s="48">
        <v>1.6242000000000001</v>
      </c>
      <c r="AP22" s="3">
        <v>2.4E-2</v>
      </c>
      <c r="AQ22" s="3">
        <v>0.98099999999999998</v>
      </c>
      <c r="AR22" s="3">
        <v>1.09877</v>
      </c>
      <c r="AS22" s="3">
        <v>0.85521999999999998</v>
      </c>
      <c r="AT22" s="18">
        <v>6.8417599999999998</v>
      </c>
      <c r="AU22" s="18">
        <v>7.6969900000000004</v>
      </c>
      <c r="AV22" s="71">
        <v>4.4010000000000001E-2</v>
      </c>
      <c r="AW22" s="48">
        <v>1.5275000000000001</v>
      </c>
      <c r="AX22" s="48">
        <v>2.8799999999999999E-2</v>
      </c>
      <c r="AY22" s="48">
        <v>1.0348999999999999</v>
      </c>
      <c r="AZ22" s="3">
        <v>1.1591400000000001</v>
      </c>
      <c r="BA22" s="3">
        <v>0.84182000000000001</v>
      </c>
      <c r="BB22" s="3">
        <v>8.4182199999999998</v>
      </c>
      <c r="BC22" s="3">
        <v>9.26004</v>
      </c>
      <c r="BD22" s="18">
        <v>7.3469999999999994E-2</v>
      </c>
      <c r="BE22" s="18">
        <v>1.4269000000000001</v>
      </c>
      <c r="BF22" s="71">
        <v>2.5000000000000001E-2</v>
      </c>
      <c r="BG22" s="48">
        <v>0.96399999999999997</v>
      </c>
      <c r="BH22" s="48">
        <v>1.07972</v>
      </c>
      <c r="BI22" s="48">
        <v>0.63739000000000001</v>
      </c>
      <c r="BJ22" s="3">
        <v>7.6486299999999998</v>
      </c>
      <c r="BK22" s="3">
        <v>8.2860099999999992</v>
      </c>
      <c r="BL22" s="3">
        <v>6.6409999999999997E-2</v>
      </c>
      <c r="BM22" s="3">
        <f t="shared" si="4"/>
        <v>8.3524199999999986</v>
      </c>
      <c r="BN22" s="18">
        <f t="shared" si="5"/>
        <v>1.044883249037674</v>
      </c>
      <c r="BO22" s="18">
        <f t="shared" si="6"/>
        <v>95.595403697707482</v>
      </c>
      <c r="BP22" s="71">
        <f t="shared" si="7"/>
        <v>6.9469867201986206E-4</v>
      </c>
      <c r="BQ22" s="48">
        <v>1.4269000000000001</v>
      </c>
      <c r="BR22" s="48">
        <v>2.5000000000000001E-2</v>
      </c>
      <c r="BS22" s="48">
        <v>0.96399999999999997</v>
      </c>
      <c r="BT22" s="3">
        <f t="shared" si="2"/>
        <v>1.079724415736109</v>
      </c>
      <c r="BU22" s="3">
        <f t="shared" si="8"/>
        <v>0.63738563486664734</v>
      </c>
      <c r="BV22" s="3">
        <f t="shared" si="9"/>
        <v>7.6486276183997681</v>
      </c>
      <c r="BW22" s="3">
        <f t="shared" si="10"/>
        <v>8.2860132532664146</v>
      </c>
      <c r="BX22" s="18">
        <f t="shared" si="11"/>
        <v>6.6408160772906885E-2</v>
      </c>
      <c r="BY22" s="18">
        <f t="shared" si="12"/>
        <v>125.82157335048673</v>
      </c>
      <c r="BZ22" s="71">
        <f t="shared" si="13"/>
        <v>6.0789476833943756E-2</v>
      </c>
    </row>
    <row r="23" spans="2:78" ht="19.899999999999999" customHeight="1">
      <c r="B23" s="17"/>
      <c r="C23" s="17"/>
      <c r="D23" s="17"/>
      <c r="E23" s="42">
        <v>58</v>
      </c>
      <c r="F23" s="23">
        <f t="shared" si="3"/>
        <v>1.1545999999999998</v>
      </c>
      <c r="G23" s="24">
        <f t="shared" si="0"/>
        <v>14.546740129579501</v>
      </c>
      <c r="H23" s="130">
        <f t="shared" si="1"/>
        <v>103263.52112676055</v>
      </c>
      <c r="I23" s="54">
        <v>2.1539999999999999</v>
      </c>
      <c r="J23" s="49">
        <v>4.4999999999999998E-2</v>
      </c>
      <c r="K23" s="49">
        <v>0.99099999999999999</v>
      </c>
      <c r="L23" s="3">
        <v>1.1099699999999999</v>
      </c>
      <c r="M23" s="3">
        <v>1.5349699999999999</v>
      </c>
      <c r="N23" s="3">
        <v>0</v>
      </c>
      <c r="O23" s="3">
        <v>1.5349699999999999</v>
      </c>
      <c r="P23" s="18">
        <v>0</v>
      </c>
      <c r="Q23" s="18">
        <v>2.0183</v>
      </c>
      <c r="R23" s="71">
        <v>0.10100000000000001</v>
      </c>
      <c r="S23" s="49">
        <v>0.98799999999999999</v>
      </c>
      <c r="T23" s="49">
        <v>1.1066100000000001</v>
      </c>
      <c r="U23" s="49">
        <v>1.33951</v>
      </c>
      <c r="V23" s="3">
        <v>2.67902</v>
      </c>
      <c r="W23" s="3">
        <v>4.0185300000000002</v>
      </c>
      <c r="X23" s="3">
        <v>4.6969999999999998E-2</v>
      </c>
      <c r="Y23" s="3">
        <v>2.0985999999999998</v>
      </c>
      <c r="Z23" s="18">
        <v>2.9600000000000001E-2</v>
      </c>
      <c r="AA23" s="18">
        <v>1.0477000000000001</v>
      </c>
      <c r="AB23" s="71">
        <v>1.17347</v>
      </c>
      <c r="AC23" s="49">
        <v>1.62852</v>
      </c>
      <c r="AD23" s="49">
        <v>6.5141</v>
      </c>
      <c r="AE23" s="49">
        <v>8.1426200000000009</v>
      </c>
      <c r="AF23" s="3">
        <v>3.0960000000000001E-2</v>
      </c>
      <c r="AG23" s="3">
        <v>1.7481</v>
      </c>
      <c r="AH23" s="3">
        <v>2.7E-2</v>
      </c>
      <c r="AI23" s="3">
        <v>0.97399999999999998</v>
      </c>
      <c r="AJ23" s="18">
        <v>1.0909199999999999</v>
      </c>
      <c r="AK23" s="18">
        <v>0.97658999999999996</v>
      </c>
      <c r="AL23" s="71">
        <v>5.8595300000000003</v>
      </c>
      <c r="AM23" s="48">
        <v>6.8361200000000002</v>
      </c>
      <c r="AN23" s="48">
        <v>3.6609999999999997E-2</v>
      </c>
      <c r="AO23" s="48">
        <v>1.6334</v>
      </c>
      <c r="AP23" s="3">
        <v>0.16</v>
      </c>
      <c r="AQ23" s="3">
        <v>0.97</v>
      </c>
      <c r="AR23" s="3">
        <v>1.0864400000000001</v>
      </c>
      <c r="AS23" s="3">
        <v>0.84565000000000001</v>
      </c>
      <c r="AT23" s="18">
        <v>6.7651899999999996</v>
      </c>
      <c r="AU23" s="18">
        <v>7.61083</v>
      </c>
      <c r="AV23" s="71">
        <v>0.28688000000000002</v>
      </c>
      <c r="AW23" s="49">
        <v>1.5528</v>
      </c>
      <c r="AX23" s="49">
        <v>2.3599999999999999E-2</v>
      </c>
      <c r="AY23" s="49">
        <v>1.0406</v>
      </c>
      <c r="AZ23" s="3">
        <v>1.1655199999999999</v>
      </c>
      <c r="BA23" s="3">
        <v>0.87955000000000005</v>
      </c>
      <c r="BB23" s="3">
        <v>8.7954899999999991</v>
      </c>
      <c r="BC23" s="3">
        <v>9.6750299999999996</v>
      </c>
      <c r="BD23" s="18">
        <v>6.087E-2</v>
      </c>
      <c r="BE23" s="18">
        <v>1.4521999999999999</v>
      </c>
      <c r="BF23" s="71">
        <v>1.9E-2</v>
      </c>
      <c r="BG23" s="49">
        <v>0.95899999999999996</v>
      </c>
      <c r="BH23" s="49">
        <v>1.07412</v>
      </c>
      <c r="BI23" s="49">
        <v>0.65336000000000005</v>
      </c>
      <c r="BJ23" s="3">
        <v>7.8403</v>
      </c>
      <c r="BK23" s="3">
        <v>8.4936500000000006</v>
      </c>
      <c r="BL23" s="3">
        <v>4.9950000000000001E-2</v>
      </c>
      <c r="BM23" s="3">
        <f t="shared" si="4"/>
        <v>8.5436000000000014</v>
      </c>
      <c r="BN23" s="18">
        <f t="shared" si="5"/>
        <v>1.0922046421945428</v>
      </c>
      <c r="BO23" s="18">
        <f t="shared" si="6"/>
        <v>105.89824676525241</v>
      </c>
      <c r="BP23" s="71">
        <f t="shared" si="7"/>
        <v>4.716791970194328E-4</v>
      </c>
      <c r="BQ23" s="49">
        <v>1.4521999999999999</v>
      </c>
      <c r="BR23" s="49">
        <v>1.9E-2</v>
      </c>
      <c r="BS23" s="49">
        <v>0.95899999999999996</v>
      </c>
      <c r="BT23" s="3">
        <f t="shared" si="2"/>
        <v>1.0741241853640338</v>
      </c>
      <c r="BU23" s="3">
        <f t="shared" si="8"/>
        <v>0.65335799037653408</v>
      </c>
      <c r="BV23" s="3">
        <f t="shared" si="9"/>
        <v>7.8402958845184081</v>
      </c>
      <c r="BW23" s="3">
        <f t="shared" si="10"/>
        <v>8.4936538748949424</v>
      </c>
      <c r="BX23" s="18">
        <f t="shared" si="11"/>
        <v>4.9948010125857319E-2</v>
      </c>
      <c r="BY23" s="18">
        <f t="shared" si="12"/>
        <v>141.69606397198476</v>
      </c>
      <c r="BZ23" s="71">
        <f t="shared" si="13"/>
        <v>5.5331783147261886E-2</v>
      </c>
    </row>
    <row r="24" spans="2:78" ht="19.899999999999999" customHeight="1">
      <c r="B24" s="17"/>
      <c r="C24" s="17"/>
      <c r="D24" s="17"/>
      <c r="E24" s="42">
        <v>60</v>
      </c>
      <c r="F24" s="23">
        <f t="shared" si="3"/>
        <v>1.1945999999999999</v>
      </c>
      <c r="G24" s="24">
        <f t="shared" si="0"/>
        <v>15.050697868348928</v>
      </c>
      <c r="H24" s="130">
        <f t="shared" si="1"/>
        <v>106840.98591549294</v>
      </c>
      <c r="I24" s="54">
        <v>2.206</v>
      </c>
      <c r="J24" s="49">
        <v>3.5000000000000003E-2</v>
      </c>
      <c r="K24" s="49">
        <v>0.999</v>
      </c>
      <c r="L24" s="3">
        <v>1.11893</v>
      </c>
      <c r="M24" s="3">
        <v>1.6360699999999999</v>
      </c>
      <c r="N24" s="3">
        <v>0</v>
      </c>
      <c r="O24" s="3">
        <v>1.6360699999999999</v>
      </c>
      <c r="P24" s="18">
        <v>0</v>
      </c>
      <c r="Q24" s="18">
        <v>2.0488</v>
      </c>
      <c r="R24" s="71">
        <v>3.5999999999999997E-2</v>
      </c>
      <c r="S24" s="49">
        <v>1.0009999999999999</v>
      </c>
      <c r="T24" s="49">
        <v>1.12117</v>
      </c>
      <c r="U24" s="49">
        <v>1.41686</v>
      </c>
      <c r="V24" s="3">
        <v>2.8337300000000001</v>
      </c>
      <c r="W24" s="3">
        <v>4.2505899999999999</v>
      </c>
      <c r="X24" s="3">
        <v>1.7180000000000001E-2</v>
      </c>
      <c r="Y24" s="3">
        <v>2.1366999999999998</v>
      </c>
      <c r="Z24" s="18">
        <v>2.7799999999999998E-2</v>
      </c>
      <c r="AA24" s="18">
        <v>1.052</v>
      </c>
      <c r="AB24" s="71">
        <v>1.1782900000000001</v>
      </c>
      <c r="AC24" s="49">
        <v>1.70208</v>
      </c>
      <c r="AD24" s="49">
        <v>6.8083200000000001</v>
      </c>
      <c r="AE24" s="49">
        <v>8.5103899999999992</v>
      </c>
      <c r="AF24" s="3">
        <v>2.9309999999999999E-2</v>
      </c>
      <c r="AG24" s="3">
        <v>1.8158000000000001</v>
      </c>
      <c r="AH24" s="3">
        <v>2.8000000000000001E-2</v>
      </c>
      <c r="AI24" s="3">
        <v>0.999</v>
      </c>
      <c r="AJ24" s="18">
        <v>1.11893</v>
      </c>
      <c r="AK24" s="18">
        <v>1.1084799999999999</v>
      </c>
      <c r="AL24" s="71">
        <v>6.6508799999999999</v>
      </c>
      <c r="AM24" s="49">
        <v>7.75936</v>
      </c>
      <c r="AN24" s="49">
        <v>3.9940000000000003E-2</v>
      </c>
      <c r="AO24" s="49">
        <v>1.7033</v>
      </c>
      <c r="AP24" s="3">
        <v>3.1E-2</v>
      </c>
      <c r="AQ24" s="3">
        <v>0.996</v>
      </c>
      <c r="AR24" s="3">
        <v>1.11557</v>
      </c>
      <c r="AS24" s="3">
        <v>0.96953</v>
      </c>
      <c r="AT24" s="18">
        <v>7.7562600000000002</v>
      </c>
      <c r="AU24" s="18">
        <v>8.7257899999999999</v>
      </c>
      <c r="AV24" s="71">
        <v>5.8599999999999999E-2</v>
      </c>
      <c r="AW24" s="49">
        <v>1.6067</v>
      </c>
      <c r="AX24" s="49">
        <v>2.3E-2</v>
      </c>
      <c r="AY24" s="49">
        <v>1.0407999999999999</v>
      </c>
      <c r="AZ24" s="3">
        <v>1.16574</v>
      </c>
      <c r="BA24" s="3">
        <v>0.94203000000000003</v>
      </c>
      <c r="BB24" s="3">
        <v>9.4203100000000006</v>
      </c>
      <c r="BC24" s="3">
        <v>10.36234</v>
      </c>
      <c r="BD24" s="18">
        <v>5.935E-2</v>
      </c>
      <c r="BE24" s="18">
        <v>1.5156000000000001</v>
      </c>
      <c r="BF24" s="71">
        <v>0.03</v>
      </c>
      <c r="BG24" s="49">
        <v>0.97699999999999998</v>
      </c>
      <c r="BH24" s="49">
        <v>1.09429</v>
      </c>
      <c r="BI24" s="49">
        <v>0.73862000000000005</v>
      </c>
      <c r="BJ24" s="3">
        <v>8.86341</v>
      </c>
      <c r="BK24" s="3">
        <v>9.6020199999999996</v>
      </c>
      <c r="BL24" s="3">
        <v>8.1850000000000006E-2</v>
      </c>
      <c r="BM24" s="3">
        <f t="shared" si="4"/>
        <v>9.6838699999999989</v>
      </c>
      <c r="BN24" s="18">
        <f t="shared" si="5"/>
        <v>1.4220690563105689</v>
      </c>
      <c r="BO24" s="18">
        <f t="shared" si="6"/>
        <v>118.73721143353247</v>
      </c>
      <c r="BP24" s="71">
        <f t="shared" si="7"/>
        <v>6.893373948386733E-4</v>
      </c>
      <c r="BQ24" s="49">
        <v>1.5156000000000001</v>
      </c>
      <c r="BR24" s="49">
        <v>0.03</v>
      </c>
      <c r="BS24" s="49">
        <v>0.97699999999999998</v>
      </c>
      <c r="BT24" s="3">
        <f t="shared" si="2"/>
        <v>1.0942850147035046</v>
      </c>
      <c r="BU24" s="3">
        <f t="shared" si="8"/>
        <v>0.73861725353809482</v>
      </c>
      <c r="BV24" s="3">
        <f t="shared" si="9"/>
        <v>8.863407042457137</v>
      </c>
      <c r="BW24" s="3">
        <f t="shared" si="10"/>
        <v>9.602024295995232</v>
      </c>
      <c r="BX24" s="18">
        <f t="shared" si="11"/>
        <v>8.1853594929153284E-2</v>
      </c>
      <c r="BY24" s="18">
        <f t="shared" si="12"/>
        <v>162.03569625282876</v>
      </c>
      <c r="BZ24" s="71">
        <f t="shared" si="13"/>
        <v>5.4700336082904345E-2</v>
      </c>
    </row>
    <row r="25" spans="2:78" ht="19.899999999999999" customHeight="1">
      <c r="B25" s="17"/>
      <c r="C25" s="17"/>
      <c r="D25" s="20"/>
      <c r="E25" s="42">
        <v>62</v>
      </c>
      <c r="F25" s="23">
        <f t="shared" si="3"/>
        <v>1.2345999999999999</v>
      </c>
      <c r="G25" s="24">
        <f t="shared" si="0"/>
        <v>15.554655607118354</v>
      </c>
      <c r="H25" s="130">
        <f t="shared" si="1"/>
        <v>110418.45070422534</v>
      </c>
      <c r="I25" s="54">
        <v>2.2664</v>
      </c>
      <c r="J25" s="49">
        <v>3.9E-2</v>
      </c>
      <c r="K25" s="49">
        <v>0.995</v>
      </c>
      <c r="L25" s="3">
        <v>1.1144499999999999</v>
      </c>
      <c r="M25" s="3">
        <v>1.71309</v>
      </c>
      <c r="N25" s="3">
        <v>0</v>
      </c>
      <c r="O25" s="3">
        <v>1.71309</v>
      </c>
      <c r="P25" s="18">
        <v>0</v>
      </c>
      <c r="Q25" s="18">
        <v>2.1394000000000002</v>
      </c>
      <c r="R25" s="71">
        <v>4.2000000000000003E-2</v>
      </c>
      <c r="S25" s="49">
        <v>0.99299999999999999</v>
      </c>
      <c r="T25" s="49">
        <v>1.1122099999999999</v>
      </c>
      <c r="U25" s="49">
        <v>1.5203500000000001</v>
      </c>
      <c r="V25" s="3">
        <v>3.0407000000000002</v>
      </c>
      <c r="W25" s="3">
        <v>4.5610499999999998</v>
      </c>
      <c r="X25" s="3">
        <v>1.9730000000000001E-2</v>
      </c>
      <c r="Y25" s="3">
        <v>2.2317999999999998</v>
      </c>
      <c r="Z25" s="18">
        <v>3.04E-2</v>
      </c>
      <c r="AA25" s="18">
        <v>1.0547</v>
      </c>
      <c r="AB25" s="71">
        <v>1.1813100000000001</v>
      </c>
      <c r="AC25" s="49">
        <v>1.8665099999999999</v>
      </c>
      <c r="AD25" s="49">
        <v>7.4660299999999999</v>
      </c>
      <c r="AE25" s="49">
        <v>9.3325300000000002</v>
      </c>
      <c r="AF25" s="3">
        <v>3.2219999999999999E-2</v>
      </c>
      <c r="AG25" s="3">
        <v>1.8827</v>
      </c>
      <c r="AH25" s="3">
        <v>3.7999999999999999E-2</v>
      </c>
      <c r="AI25" s="3">
        <v>0.996</v>
      </c>
      <c r="AJ25" s="18">
        <v>1.11557</v>
      </c>
      <c r="AK25" s="18">
        <v>1.18452</v>
      </c>
      <c r="AL25" s="71">
        <v>7.1071099999999996</v>
      </c>
      <c r="AM25" s="49">
        <v>8.2916299999999996</v>
      </c>
      <c r="AN25" s="49">
        <v>5.3879999999999997E-2</v>
      </c>
      <c r="AO25" s="49">
        <v>1.7764</v>
      </c>
      <c r="AP25" s="3">
        <v>2.4E-2</v>
      </c>
      <c r="AQ25" s="3">
        <v>0.998</v>
      </c>
      <c r="AR25" s="3">
        <v>1.11781</v>
      </c>
      <c r="AS25" s="3">
        <v>1.0587800000000001</v>
      </c>
      <c r="AT25" s="18">
        <v>8.4702000000000002</v>
      </c>
      <c r="AU25" s="18">
        <v>9.5289800000000007</v>
      </c>
      <c r="AV25" s="71">
        <v>4.555E-2</v>
      </c>
      <c r="AW25" s="49">
        <v>1.7114</v>
      </c>
      <c r="AX25" s="49">
        <v>2.4500000000000001E-2</v>
      </c>
      <c r="AY25" s="49">
        <v>1.0428999999999999</v>
      </c>
      <c r="AZ25" s="3">
        <v>1.1680999999999999</v>
      </c>
      <c r="BA25" s="3">
        <v>1.0731200000000001</v>
      </c>
      <c r="BB25" s="3">
        <v>10.73123</v>
      </c>
      <c r="BC25" s="3">
        <v>11.804349999999999</v>
      </c>
      <c r="BD25" s="18">
        <v>6.3469999999999999E-2</v>
      </c>
      <c r="BE25" s="18">
        <v>1.5949</v>
      </c>
      <c r="BF25" s="71">
        <v>2.7E-2</v>
      </c>
      <c r="BG25" s="49">
        <v>0.98399999999999999</v>
      </c>
      <c r="BH25" s="49">
        <v>1.1021300000000001</v>
      </c>
      <c r="BI25" s="49">
        <v>0.82969000000000004</v>
      </c>
      <c r="BJ25" s="3">
        <v>9.9563299999999995</v>
      </c>
      <c r="BK25" s="3">
        <v>10.78603</v>
      </c>
      <c r="BL25" s="3">
        <v>7.4730000000000005E-2</v>
      </c>
      <c r="BM25" s="3">
        <f t="shared" si="4"/>
        <v>10.860760000000001</v>
      </c>
      <c r="BN25" s="18">
        <f t="shared" si="5"/>
        <v>1.807218506336302</v>
      </c>
      <c r="BO25" s="18">
        <f t="shared" si="6"/>
        <v>131.68961788657268</v>
      </c>
      <c r="BP25" s="71">
        <f t="shared" si="7"/>
        <v>5.6747070269705456E-4</v>
      </c>
      <c r="BQ25" s="49">
        <v>1.5949</v>
      </c>
      <c r="BR25" s="49">
        <v>2.7E-2</v>
      </c>
      <c r="BS25" s="49">
        <v>0.98399999999999999</v>
      </c>
      <c r="BT25" s="3">
        <f t="shared" si="2"/>
        <v>1.10212533722441</v>
      </c>
      <c r="BU25" s="3">
        <f t="shared" si="8"/>
        <v>0.82969455606498821</v>
      </c>
      <c r="BV25" s="3">
        <f t="shared" si="9"/>
        <v>9.9563346727798585</v>
      </c>
      <c r="BW25" s="3">
        <f t="shared" si="10"/>
        <v>10.786029228844846</v>
      </c>
      <c r="BX25" s="18">
        <f t="shared" si="11"/>
        <v>7.4727652036292253E-2</v>
      </c>
      <c r="BY25" s="18">
        <f t="shared" si="12"/>
        <v>185.90066072141582</v>
      </c>
      <c r="BZ25" s="71">
        <f t="shared" si="13"/>
        <v>5.3557285026006825E-2</v>
      </c>
    </row>
    <row r="26" spans="2:78" ht="19.899999999999999" customHeight="1" thickBot="1">
      <c r="B26" s="17"/>
      <c r="C26" s="17"/>
      <c r="D26" s="20"/>
      <c r="E26" s="42">
        <v>64</v>
      </c>
      <c r="F26" s="27">
        <f t="shared" si="3"/>
        <v>1.2746</v>
      </c>
      <c r="G26" s="28">
        <f t="shared" si="0"/>
        <v>16.058613345887782</v>
      </c>
      <c r="H26" s="131">
        <f t="shared" si="1"/>
        <v>113995.91549295773</v>
      </c>
      <c r="I26" s="54">
        <v>2.4752999999999998</v>
      </c>
      <c r="J26" s="49">
        <v>0.04</v>
      </c>
      <c r="K26" s="49">
        <v>0.999</v>
      </c>
      <c r="L26" s="3">
        <v>1.11893</v>
      </c>
      <c r="M26" s="3">
        <v>2.0599099999999999</v>
      </c>
      <c r="N26" s="3">
        <v>0</v>
      </c>
      <c r="O26" s="3">
        <v>2.0599099999999999</v>
      </c>
      <c r="P26" s="18">
        <v>0</v>
      </c>
      <c r="Q26" s="18">
        <v>2.2964000000000002</v>
      </c>
      <c r="R26" s="71">
        <v>2.9000000000000001E-2</v>
      </c>
      <c r="S26" s="49">
        <v>0.995</v>
      </c>
      <c r="T26" s="49">
        <v>1.1144499999999999</v>
      </c>
      <c r="U26" s="49">
        <v>1.75874</v>
      </c>
      <c r="V26" s="3">
        <v>3.51749</v>
      </c>
      <c r="W26" s="3">
        <v>5.27623</v>
      </c>
      <c r="X26" s="3">
        <v>1.3679999999999999E-2</v>
      </c>
      <c r="Y26" s="3">
        <v>2.3607999999999998</v>
      </c>
      <c r="Z26" s="18">
        <v>3.1300000000000001E-2</v>
      </c>
      <c r="AA26" s="18">
        <v>1.0523</v>
      </c>
      <c r="AB26" s="71">
        <v>1.17862</v>
      </c>
      <c r="AC26" s="49">
        <v>2.0790199999999999</v>
      </c>
      <c r="AD26" s="49">
        <v>8.3160799999999995</v>
      </c>
      <c r="AE26" s="49">
        <v>10.395099999999999</v>
      </c>
      <c r="AF26" s="3">
        <v>3.3020000000000001E-2</v>
      </c>
      <c r="AG26" s="3">
        <v>2.0482999999999998</v>
      </c>
      <c r="AH26" s="3">
        <v>2.9000000000000001E-2</v>
      </c>
      <c r="AI26" s="3">
        <v>0.99099999999999999</v>
      </c>
      <c r="AJ26" s="18">
        <v>1.1099699999999999</v>
      </c>
      <c r="AK26" s="18">
        <v>1.38802</v>
      </c>
      <c r="AL26" s="71">
        <v>8.3281200000000002</v>
      </c>
      <c r="AM26" s="49">
        <v>9.7161399999999993</v>
      </c>
      <c r="AN26" s="49">
        <v>4.07E-2</v>
      </c>
      <c r="AO26" s="49">
        <v>1.9241999999999999</v>
      </c>
      <c r="AP26" s="3">
        <v>3.5000000000000003E-2</v>
      </c>
      <c r="AQ26" s="3">
        <v>0.99399999999999999</v>
      </c>
      <c r="AR26" s="3">
        <v>1.1133299999999999</v>
      </c>
      <c r="AS26" s="3">
        <v>1.2323500000000001</v>
      </c>
      <c r="AT26" s="18">
        <v>9.8588100000000001</v>
      </c>
      <c r="AU26" s="18">
        <v>11.09116</v>
      </c>
      <c r="AV26" s="71">
        <v>6.59E-2</v>
      </c>
      <c r="AW26" s="49">
        <v>1.8368</v>
      </c>
      <c r="AX26" s="49">
        <v>2.7699999999999999E-2</v>
      </c>
      <c r="AY26" s="49">
        <v>1.0449999999999999</v>
      </c>
      <c r="AZ26" s="3">
        <v>1.17045</v>
      </c>
      <c r="BA26" s="3">
        <v>1.2411300000000001</v>
      </c>
      <c r="BB26" s="3">
        <v>12.41131</v>
      </c>
      <c r="BC26" s="3">
        <v>13.65244</v>
      </c>
      <c r="BD26" s="18">
        <v>7.2050000000000003E-2</v>
      </c>
      <c r="BE26" s="18">
        <v>1.7299</v>
      </c>
      <c r="BF26" s="71">
        <v>2.7E-2</v>
      </c>
      <c r="BG26" s="49">
        <v>0.99</v>
      </c>
      <c r="BH26" s="49">
        <v>1.1088499999999999</v>
      </c>
      <c r="BI26" s="49">
        <v>0.98804000000000003</v>
      </c>
      <c r="BJ26" s="3">
        <v>11.856450000000001</v>
      </c>
      <c r="BK26" s="3">
        <v>12.84449</v>
      </c>
      <c r="BL26" s="3">
        <v>7.5639999999999999E-2</v>
      </c>
      <c r="BM26" s="3">
        <f t="shared" si="4"/>
        <v>12.92013</v>
      </c>
      <c r="BN26" s="18">
        <f t="shared" si="5"/>
        <v>2.5785050396656692</v>
      </c>
      <c r="BO26" s="18">
        <f t="shared" si="6"/>
        <v>145.49458480417243</v>
      </c>
      <c r="BP26" s="71">
        <f t="shared" si="7"/>
        <v>5.1988189183678002E-4</v>
      </c>
      <c r="BQ26" s="49">
        <v>1.7299</v>
      </c>
      <c r="BR26" s="49">
        <v>2.7E-2</v>
      </c>
      <c r="BS26" s="49">
        <v>0.99</v>
      </c>
      <c r="BT26" s="3">
        <f t="shared" si="2"/>
        <v>1.1088456136709004</v>
      </c>
      <c r="BU26" s="3">
        <f t="shared" si="8"/>
        <v>0.98803769565846744</v>
      </c>
      <c r="BV26" s="3">
        <f t="shared" si="9"/>
        <v>11.856452347901609</v>
      </c>
      <c r="BW26" s="3">
        <f t="shared" si="10"/>
        <v>12.844490043560077</v>
      </c>
      <c r="BX26" s="18">
        <f t="shared" si="11"/>
        <v>7.564174325877665E-2</v>
      </c>
      <c r="BY26" s="18">
        <f t="shared" si="12"/>
        <v>217.7438756072645</v>
      </c>
      <c r="BZ26" s="71">
        <f t="shared" si="13"/>
        <v>5.4451370055002578E-2</v>
      </c>
    </row>
    <row r="27" spans="2:78" ht="19.899999999999999" customHeight="1" thickBot="1">
      <c r="B27" s="20"/>
      <c r="C27" s="20"/>
      <c r="D27" s="20"/>
      <c r="E27" s="42">
        <v>66</v>
      </c>
      <c r="F27" s="27">
        <f t="shared" ref="F27" si="14">0.02*E27-0.0054</f>
        <v>1.3146</v>
      </c>
      <c r="G27" s="28">
        <f t="shared" ref="G27" si="15">F27/$C$14/$C$7</f>
        <v>16.562571084657208</v>
      </c>
      <c r="H27" s="131">
        <f t="shared" ref="H27" si="16">F27*$C$7/$C$5</f>
        <v>117573.38028169014</v>
      </c>
      <c r="I27" s="55">
        <v>2.5981999999999998</v>
      </c>
      <c r="J27" s="50">
        <v>3.3000000000000002E-2</v>
      </c>
      <c r="K27" s="50">
        <v>1</v>
      </c>
      <c r="L27" s="76">
        <v>1.12005</v>
      </c>
      <c r="M27" s="76">
        <v>2.2740800000000001</v>
      </c>
      <c r="N27" s="76">
        <v>0</v>
      </c>
      <c r="O27" s="76">
        <v>2.2740800000000001</v>
      </c>
      <c r="P27" s="74">
        <v>0</v>
      </c>
      <c r="Q27" s="18">
        <v>2.3925000000000001</v>
      </c>
      <c r="R27" s="78">
        <v>4.2000000000000003E-2</v>
      </c>
      <c r="S27" s="50">
        <v>0.996</v>
      </c>
      <c r="T27" s="50">
        <v>1.11557</v>
      </c>
      <c r="U27" s="50">
        <v>1.91286</v>
      </c>
      <c r="V27" s="76">
        <v>3.82572</v>
      </c>
      <c r="W27" s="76">
        <v>5.7385900000000003</v>
      </c>
      <c r="X27" s="76">
        <v>1.985E-2</v>
      </c>
      <c r="Y27" s="76">
        <v>2.4550000000000001</v>
      </c>
      <c r="Z27" s="74">
        <v>3.8199999999999998E-2</v>
      </c>
      <c r="AA27" s="18">
        <v>1.0484</v>
      </c>
      <c r="AB27" s="78">
        <v>1.1742600000000001</v>
      </c>
      <c r="AC27" s="50">
        <v>2.2316099999999999</v>
      </c>
      <c r="AD27" s="50">
        <v>8.9264399999999995</v>
      </c>
      <c r="AE27" s="50">
        <v>11.158049999999999</v>
      </c>
      <c r="AF27" s="76">
        <v>4.0009999999999997E-2</v>
      </c>
      <c r="AG27" s="76">
        <v>2.1273</v>
      </c>
      <c r="AH27" s="76">
        <v>4.1000000000000002E-2</v>
      </c>
      <c r="AI27" s="76">
        <v>0.99199999999999999</v>
      </c>
      <c r="AJ27" s="74">
        <v>1.1110899999999999</v>
      </c>
      <c r="AK27" s="18">
        <v>1.5001800000000001</v>
      </c>
      <c r="AL27" s="78">
        <v>9.0010499999999993</v>
      </c>
      <c r="AM27" s="50">
        <v>10.50123</v>
      </c>
      <c r="AN27" s="50">
        <v>5.7660000000000003E-2</v>
      </c>
      <c r="AO27" s="50">
        <v>1.9906999999999999</v>
      </c>
      <c r="AP27" s="76">
        <v>3.7999999999999999E-2</v>
      </c>
      <c r="AQ27" s="76">
        <v>0.99199999999999999</v>
      </c>
      <c r="AR27" s="76">
        <v>1.1110899999999999</v>
      </c>
      <c r="AS27" s="76">
        <v>1.3137000000000001</v>
      </c>
      <c r="AT27" s="74">
        <v>10.509600000000001</v>
      </c>
      <c r="AU27" s="18">
        <v>11.8233</v>
      </c>
      <c r="AV27" s="78">
        <v>7.1260000000000004E-2</v>
      </c>
      <c r="AW27" s="50">
        <v>1.9236</v>
      </c>
      <c r="AX27" s="50">
        <v>3.0300000000000001E-2</v>
      </c>
      <c r="AY27" s="50">
        <v>1.0489999999999999</v>
      </c>
      <c r="AZ27" s="76">
        <v>1.17493</v>
      </c>
      <c r="BA27" s="76">
        <v>1.37164</v>
      </c>
      <c r="BB27" s="76">
        <v>13.71645</v>
      </c>
      <c r="BC27" s="76">
        <v>15.088089999999999</v>
      </c>
      <c r="BD27" s="74">
        <v>7.9420000000000004E-2</v>
      </c>
      <c r="BE27" s="18">
        <v>1.7725</v>
      </c>
      <c r="BF27" s="78">
        <v>0.03</v>
      </c>
      <c r="BG27" s="50">
        <v>0.996</v>
      </c>
      <c r="BH27" s="50">
        <v>1.11557</v>
      </c>
      <c r="BI27" s="50">
        <v>1.0499099999999999</v>
      </c>
      <c r="BJ27" s="76">
        <v>12.598929999999999</v>
      </c>
      <c r="BK27" s="76">
        <v>13.64884</v>
      </c>
      <c r="BL27" s="76">
        <v>8.5070000000000007E-2</v>
      </c>
      <c r="BM27" s="76">
        <f t="shared" ref="BM27" si="17">BK27+BL27</f>
        <v>13.73391</v>
      </c>
      <c r="BN27" s="74">
        <f t="shared" ref="BN27" si="18">2*PI()^2*BL$1*2*SQRT($C$2*$C$11)*BH27*$C$7^2*BI27^2/SQRT(2)</f>
        <v>2.9291870192317173</v>
      </c>
      <c r="BO27" s="18">
        <f t="shared" si="6"/>
        <v>160.26965277790319</v>
      </c>
      <c r="BP27" s="78">
        <f t="shared" si="7"/>
        <v>5.3079293880974098E-4</v>
      </c>
      <c r="BQ27" s="50">
        <v>1.7725</v>
      </c>
      <c r="BR27" s="50">
        <v>0.03</v>
      </c>
      <c r="BS27" s="50">
        <v>0.996</v>
      </c>
      <c r="BT27" s="76">
        <f t="shared" ref="BT27" si="19">BS27/$C$14</f>
        <v>1.1155658901173906</v>
      </c>
      <c r="BU27" s="76">
        <f t="shared" ref="BU27" si="20">4*PI()^2*$C$13*SQRT($C$11*$C$2)*($C$7*BQ27*BS27)^2</f>
        <v>1.0499105316188777</v>
      </c>
      <c r="BV27" s="76">
        <f t="shared" ref="BV27" si="21">4*PI()^2*BV$1*SQRT($C$11*$C$2)*($C$7*BQ27*BS27)^2</f>
        <v>12.598926379426532</v>
      </c>
      <c r="BW27" s="76">
        <f t="shared" ref="BW27" si="22">BU27+BV27</f>
        <v>13.648836911045409</v>
      </c>
      <c r="BX27" s="74">
        <f t="shared" ref="BX27" si="23">2*PI()^2*BV$1*2*SQRT($C$2*$C$11)*BR27*$C$7^2*BS27^2/SQRT(2)</f>
        <v>8.5068212518675621E-2</v>
      </c>
      <c r="BY27" s="18">
        <f t="shared" si="12"/>
        <v>243.45774461081885</v>
      </c>
      <c r="BZ27" s="78">
        <f t="shared" si="13"/>
        <v>5.1749951103698247E-2</v>
      </c>
    </row>
    <row r="28" spans="2:78" ht="19.899999999999999" customHeight="1">
      <c r="B28" s="20"/>
      <c r="C28" s="20"/>
      <c r="D28" s="20"/>
    </row>
    <row r="29" spans="2:78" ht="19.899999999999999" customHeight="1">
      <c r="B29" s="20"/>
      <c r="C29" s="20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20"/>
      <c r="T29" s="20"/>
      <c r="W29" s="3"/>
      <c r="X29" s="3"/>
      <c r="Y29" s="3"/>
      <c r="Z29" s="3"/>
      <c r="AA29" s="3"/>
      <c r="AB29" s="3"/>
      <c r="AC29" s="20"/>
      <c r="AD29" s="20"/>
      <c r="AG29" s="3"/>
      <c r="AH29" s="3"/>
      <c r="AI29" s="3"/>
      <c r="AJ29" s="3"/>
      <c r="AK29" s="3"/>
      <c r="AL29" s="3"/>
      <c r="AM29" s="20"/>
      <c r="AN29" s="20"/>
      <c r="AQ29" s="3"/>
      <c r="AR29" s="3"/>
      <c r="AS29" s="3"/>
      <c r="AT29" s="3"/>
      <c r="AU29" s="3"/>
      <c r="AV29" s="3"/>
      <c r="AW29" s="20"/>
      <c r="AX29" s="20"/>
      <c r="BA29" s="3"/>
      <c r="BB29" s="3"/>
      <c r="BC29" s="3"/>
      <c r="BD29" s="3"/>
      <c r="BE29" s="3"/>
      <c r="BF29" s="3"/>
      <c r="BG29" s="20"/>
      <c r="BH29" s="20"/>
      <c r="BK29" s="3"/>
      <c r="BL29" s="3"/>
      <c r="BM29" s="3"/>
      <c r="BN29" s="3"/>
      <c r="BO29" s="3"/>
      <c r="BP29" s="3"/>
    </row>
    <row r="30" spans="2:78" ht="19.899999999999999" customHeight="1">
      <c r="B30" s="20"/>
      <c r="C30" s="20"/>
      <c r="H30" s="3"/>
      <c r="I30" s="8"/>
      <c r="J30" s="8"/>
      <c r="K30" s="9"/>
      <c r="L30" s="9"/>
      <c r="M30" s="9"/>
      <c r="N30" s="9"/>
      <c r="O30" s="9"/>
      <c r="P30" s="9"/>
      <c r="Q30" s="9"/>
      <c r="R30" s="9"/>
      <c r="W30" s="9"/>
      <c r="X30" s="9"/>
      <c r="Y30" s="9"/>
      <c r="Z30" s="9"/>
      <c r="AA30" s="9"/>
      <c r="AB30" s="9"/>
      <c r="AC30" s="21"/>
      <c r="AD30" s="21"/>
      <c r="AG30" s="9"/>
      <c r="AH30" s="9"/>
      <c r="AI30" s="9"/>
      <c r="AJ30" s="9"/>
      <c r="AK30" s="9"/>
      <c r="AL30" s="9"/>
      <c r="AM30" s="21"/>
      <c r="AN30" s="21"/>
      <c r="AQ30" s="9"/>
      <c r="AR30" s="9"/>
      <c r="AS30" s="9"/>
      <c r="AT30" s="9"/>
      <c r="AU30" s="9"/>
      <c r="AV30" s="9"/>
      <c r="AW30" s="21"/>
      <c r="AX30" s="21"/>
      <c r="BA30" s="9"/>
      <c r="BB30" s="9"/>
      <c r="BC30" s="9"/>
      <c r="BD30" s="9"/>
      <c r="BE30" s="9"/>
      <c r="BF30" s="9"/>
      <c r="BG30" s="21"/>
      <c r="BH30" s="21"/>
      <c r="BK30" s="9"/>
      <c r="BL30" s="9"/>
      <c r="BM30" s="9"/>
      <c r="BN30" s="9"/>
      <c r="BO30" s="9"/>
      <c r="BP30" s="9"/>
    </row>
    <row r="31" spans="2:78" ht="19.899999999999999" customHeight="1">
      <c r="H31" s="3"/>
      <c r="I31" s="8"/>
      <c r="J31" s="8"/>
      <c r="K31" s="9"/>
      <c r="L31" s="9"/>
      <c r="M31" s="9"/>
      <c r="N31" s="9"/>
      <c r="O31" s="9"/>
      <c r="P31" s="9"/>
      <c r="Q31" s="9"/>
      <c r="R31" s="9"/>
      <c r="W31" s="9"/>
      <c r="X31" s="9"/>
      <c r="Y31" s="9"/>
      <c r="Z31" s="9"/>
      <c r="AA31" s="9"/>
      <c r="AB31" s="9"/>
      <c r="AC31" s="21"/>
      <c r="AD31" s="21"/>
      <c r="AG31" s="9"/>
      <c r="AH31" s="9"/>
      <c r="AI31" s="9"/>
      <c r="AJ31" s="9"/>
      <c r="AK31" s="9"/>
      <c r="AL31" s="9"/>
      <c r="AM31" s="21"/>
      <c r="AN31" s="21"/>
      <c r="AQ31" s="9"/>
      <c r="AR31" s="9"/>
      <c r="AS31" s="9"/>
      <c r="AT31" s="9"/>
      <c r="AU31" s="9"/>
      <c r="AV31" s="9"/>
      <c r="AW31" s="21"/>
      <c r="AX31" s="21"/>
      <c r="BA31" s="9"/>
      <c r="BB31" s="9"/>
      <c r="BC31" s="9"/>
      <c r="BD31" s="9"/>
      <c r="BE31" s="9"/>
      <c r="BF31" s="9"/>
      <c r="BG31" s="21"/>
      <c r="BH31" s="21"/>
      <c r="BK31" s="9"/>
      <c r="BL31" s="9"/>
      <c r="BM31" s="9"/>
      <c r="BN31" s="9"/>
      <c r="BO31" s="9"/>
      <c r="BP31" s="9"/>
    </row>
    <row r="32" spans="2:78" ht="19.899999999999999" customHeight="1">
      <c r="H32" s="3"/>
      <c r="I32" s="8"/>
      <c r="J32" s="8"/>
      <c r="K32" s="9"/>
      <c r="L32" s="9"/>
      <c r="M32" s="9"/>
      <c r="N32" s="9"/>
      <c r="O32" s="9"/>
      <c r="P32" s="9"/>
      <c r="Q32" s="9"/>
      <c r="R32" s="9"/>
      <c r="W32" s="9"/>
      <c r="X32" s="9"/>
      <c r="Y32" s="9"/>
      <c r="Z32" s="9"/>
      <c r="AA32" s="9"/>
      <c r="AB32" s="9"/>
      <c r="AC32" s="21"/>
      <c r="AD32" s="21"/>
      <c r="AG32" s="9"/>
      <c r="AH32" s="9"/>
      <c r="AI32" s="9"/>
      <c r="AJ32" s="9"/>
      <c r="AK32" s="9"/>
      <c r="AL32" s="9"/>
      <c r="AM32" s="21"/>
      <c r="AN32" s="21"/>
      <c r="AQ32" s="9"/>
      <c r="AR32" s="9"/>
      <c r="AS32" s="9"/>
      <c r="AT32" s="9"/>
      <c r="AU32" s="9"/>
      <c r="AV32" s="9"/>
      <c r="AW32" s="21"/>
      <c r="AX32" s="21"/>
      <c r="BA32" s="9"/>
      <c r="BB32" s="9"/>
      <c r="BC32" s="9"/>
      <c r="BD32" s="9"/>
      <c r="BE32" s="9"/>
      <c r="BF32" s="9"/>
      <c r="BG32" s="21"/>
      <c r="BH32" s="21"/>
      <c r="BK32" s="9"/>
      <c r="BL32" s="9"/>
      <c r="BM32" s="9"/>
      <c r="BN32" s="9"/>
      <c r="BO32" s="9"/>
      <c r="BP32" s="9"/>
    </row>
    <row r="33" spans="8:68" ht="19.899999999999999" customHeight="1">
      <c r="H33" s="3"/>
      <c r="I33" s="8"/>
      <c r="J33" s="8"/>
      <c r="K33" s="9"/>
      <c r="L33" s="9"/>
      <c r="M33" s="9"/>
      <c r="N33" s="9"/>
      <c r="O33" s="9"/>
      <c r="P33" s="9"/>
      <c r="Q33" s="9"/>
      <c r="R33" s="9"/>
      <c r="W33" s="9"/>
      <c r="X33" s="9"/>
      <c r="Y33" s="9"/>
      <c r="Z33" s="9"/>
      <c r="AA33" s="9"/>
      <c r="AB33" s="9"/>
      <c r="AC33" s="21"/>
      <c r="AD33" s="21"/>
      <c r="AG33" s="9"/>
      <c r="AH33" s="9"/>
      <c r="AI33" s="9"/>
      <c r="AJ33" s="9"/>
      <c r="AK33" s="9"/>
      <c r="AL33" s="9"/>
      <c r="AM33" s="21"/>
      <c r="AN33" s="21"/>
      <c r="AQ33" s="9"/>
      <c r="AR33" s="9"/>
      <c r="AS33" s="9"/>
      <c r="AT33" s="9"/>
      <c r="AU33" s="9"/>
      <c r="AV33" s="9"/>
      <c r="AW33" s="21"/>
      <c r="AX33" s="21"/>
      <c r="BA33" s="9"/>
      <c r="BB33" s="9"/>
      <c r="BC33" s="9"/>
      <c r="BD33" s="9"/>
      <c r="BE33" s="9"/>
      <c r="BF33" s="9"/>
      <c r="BG33" s="21"/>
      <c r="BH33" s="21"/>
      <c r="BK33" s="9"/>
      <c r="BL33" s="9"/>
      <c r="BM33" s="9"/>
      <c r="BN33" s="9"/>
      <c r="BO33" s="9"/>
      <c r="BP33" s="9"/>
    </row>
    <row r="34" spans="8:68" ht="19.899999999999999" customHeight="1">
      <c r="H34" s="3"/>
      <c r="I34" s="8"/>
      <c r="J34" s="8"/>
      <c r="K34" s="9"/>
      <c r="L34" s="9"/>
      <c r="M34" s="9"/>
      <c r="N34" s="9"/>
      <c r="O34" s="9"/>
      <c r="P34" s="9"/>
      <c r="Q34" s="9"/>
      <c r="R34" s="9"/>
      <c r="W34" s="9"/>
      <c r="X34" s="9"/>
      <c r="Y34" s="9"/>
      <c r="Z34" s="9"/>
      <c r="AA34" s="9"/>
      <c r="AB34" s="9"/>
      <c r="AC34" s="21"/>
      <c r="AD34" s="21"/>
      <c r="AG34" s="9"/>
      <c r="AH34" s="9"/>
      <c r="AI34" s="9"/>
      <c r="AJ34" s="9"/>
      <c r="AK34" s="9"/>
      <c r="AL34" s="9"/>
      <c r="AM34" s="21"/>
      <c r="AN34" s="21"/>
      <c r="AQ34" s="9"/>
      <c r="AR34" s="9"/>
      <c r="AS34" s="9"/>
      <c r="AT34" s="9"/>
      <c r="AU34" s="9"/>
      <c r="AV34" s="9"/>
      <c r="AW34" s="21"/>
      <c r="AX34" s="21"/>
      <c r="BA34" s="9"/>
      <c r="BB34" s="9"/>
      <c r="BC34" s="9"/>
      <c r="BD34" s="9"/>
      <c r="BE34" s="9"/>
      <c r="BF34" s="9"/>
      <c r="BG34" s="21"/>
      <c r="BH34" s="21"/>
      <c r="BK34" s="9"/>
      <c r="BL34" s="9"/>
      <c r="BM34" s="9"/>
      <c r="BN34" s="9"/>
      <c r="BO34" s="9"/>
      <c r="BP34" s="9"/>
    </row>
    <row r="35" spans="8:68" ht="19.899999999999999" customHeight="1">
      <c r="H35" s="3"/>
      <c r="I35" s="8"/>
      <c r="J35" s="8"/>
      <c r="K35" s="9"/>
      <c r="L35" s="9"/>
      <c r="M35" s="9"/>
      <c r="N35" s="9"/>
      <c r="O35" s="9"/>
      <c r="P35" s="9"/>
      <c r="Q35" s="9"/>
      <c r="R35" s="9"/>
      <c r="W35" s="9"/>
      <c r="X35" s="9"/>
      <c r="Y35" s="9"/>
      <c r="Z35" s="9"/>
      <c r="AA35" s="9"/>
      <c r="AB35" s="9"/>
      <c r="AC35" s="21"/>
      <c r="AD35" s="21"/>
      <c r="AG35" s="9"/>
      <c r="AH35" s="9"/>
      <c r="AI35" s="9"/>
      <c r="AJ35" s="9"/>
      <c r="AK35" s="9"/>
      <c r="AL35" s="9"/>
      <c r="AM35" s="21"/>
      <c r="AN35" s="21"/>
      <c r="AQ35" s="9"/>
      <c r="AR35" s="9"/>
      <c r="AS35" s="9"/>
      <c r="AT35" s="9"/>
      <c r="AU35" s="9"/>
      <c r="AV35" s="9"/>
      <c r="AW35" s="21"/>
      <c r="AX35" s="21"/>
      <c r="BA35" s="9"/>
      <c r="BB35" s="9"/>
      <c r="BC35" s="9"/>
      <c r="BD35" s="9"/>
      <c r="BE35" s="9"/>
      <c r="BF35" s="9"/>
      <c r="BG35" s="21"/>
      <c r="BH35" s="21"/>
      <c r="BK35" s="9"/>
      <c r="BL35" s="9"/>
      <c r="BM35" s="9"/>
      <c r="BN35" s="9"/>
      <c r="BO35" s="9"/>
      <c r="BP35" s="9"/>
    </row>
    <row r="36" spans="8:68" ht="19.899999999999999" customHeight="1">
      <c r="H36" s="3"/>
      <c r="I36" s="8"/>
      <c r="J36" s="8"/>
      <c r="K36" s="9"/>
      <c r="L36" s="9"/>
      <c r="M36" s="9"/>
      <c r="N36" s="9"/>
      <c r="O36" s="9"/>
      <c r="P36" s="9"/>
      <c r="Q36" s="9"/>
      <c r="R36" s="9"/>
      <c r="W36" s="9"/>
      <c r="X36" s="9"/>
      <c r="Y36" s="9"/>
      <c r="Z36" s="9"/>
      <c r="AA36" s="9"/>
      <c r="AB36" s="9"/>
      <c r="AC36" s="21"/>
      <c r="AD36" s="21"/>
      <c r="AG36" s="9"/>
      <c r="AH36" s="9"/>
      <c r="AI36" s="9"/>
      <c r="AJ36" s="9"/>
      <c r="AK36" s="9"/>
      <c r="AL36" s="9"/>
      <c r="AM36" s="21"/>
      <c r="AN36" s="21"/>
      <c r="AQ36" s="9"/>
      <c r="AR36" s="9"/>
      <c r="AS36" s="9"/>
      <c r="AT36" s="9"/>
      <c r="AU36" s="9"/>
      <c r="AV36" s="9"/>
      <c r="AW36" s="21"/>
      <c r="AX36" s="21"/>
      <c r="BA36" s="9"/>
      <c r="BB36" s="9"/>
      <c r="BC36" s="9"/>
      <c r="BD36" s="9"/>
      <c r="BE36" s="9"/>
      <c r="BF36" s="9"/>
      <c r="BG36" s="21"/>
      <c r="BH36" s="21"/>
      <c r="BK36" s="9"/>
      <c r="BL36" s="9"/>
      <c r="BM36" s="9"/>
      <c r="BN36" s="9"/>
      <c r="BO36" s="9"/>
      <c r="BP36" s="9"/>
    </row>
    <row r="37" spans="8:68" ht="19.899999999999999" customHeight="1">
      <c r="H37" s="3"/>
      <c r="I37" s="8"/>
      <c r="J37" s="8"/>
      <c r="K37" s="9"/>
      <c r="L37" s="9"/>
      <c r="M37" s="9"/>
      <c r="N37" s="9"/>
      <c r="O37" s="9"/>
      <c r="P37" s="9"/>
      <c r="Q37" s="9"/>
      <c r="R37" s="9"/>
      <c r="W37" s="9"/>
      <c r="X37" s="9"/>
      <c r="Y37" s="9"/>
      <c r="Z37" s="9"/>
      <c r="AA37" s="9"/>
      <c r="AB37" s="9"/>
      <c r="AC37" s="21"/>
      <c r="AD37" s="21"/>
      <c r="AG37" s="9"/>
      <c r="AH37" s="9"/>
      <c r="AI37" s="9"/>
      <c r="AJ37" s="9"/>
      <c r="AK37" s="9"/>
      <c r="AL37" s="9"/>
      <c r="AM37" s="21"/>
      <c r="AN37" s="21"/>
      <c r="AQ37" s="9"/>
      <c r="AR37" s="9"/>
      <c r="AS37" s="9"/>
      <c r="AT37" s="9"/>
      <c r="AU37" s="9"/>
      <c r="AV37" s="9"/>
      <c r="AW37" s="21"/>
      <c r="AX37" s="21"/>
      <c r="BA37" s="9"/>
      <c r="BB37" s="9"/>
      <c r="BC37" s="9"/>
      <c r="BD37" s="9"/>
      <c r="BE37" s="9"/>
      <c r="BF37" s="9"/>
      <c r="BG37" s="21"/>
      <c r="BH37" s="21"/>
      <c r="BK37" s="9"/>
      <c r="BL37" s="9"/>
      <c r="BM37" s="9"/>
      <c r="BN37" s="9"/>
      <c r="BO37" s="9"/>
      <c r="BP37" s="9"/>
    </row>
    <row r="38" spans="8:68" ht="19.899999999999999" customHeight="1">
      <c r="H38" s="3"/>
      <c r="I38" s="8"/>
      <c r="J38" s="8"/>
      <c r="K38" s="9"/>
      <c r="L38" s="9"/>
      <c r="M38" s="9"/>
      <c r="N38" s="9"/>
      <c r="O38" s="9"/>
      <c r="P38" s="9"/>
      <c r="Q38" s="9"/>
      <c r="R38" s="9"/>
      <c r="W38" s="9"/>
      <c r="X38" s="9"/>
      <c r="Y38" s="9"/>
      <c r="Z38" s="9"/>
      <c r="AA38" s="9"/>
      <c r="AB38" s="9"/>
      <c r="AC38" s="21"/>
      <c r="AD38" s="21"/>
      <c r="AG38" s="9"/>
      <c r="AH38" s="9"/>
      <c r="AI38" s="9"/>
      <c r="AJ38" s="9"/>
      <c r="AK38" s="9"/>
      <c r="AL38" s="9"/>
      <c r="AM38" s="21"/>
      <c r="AN38" s="21"/>
      <c r="AQ38" s="9"/>
      <c r="AR38" s="9"/>
      <c r="AS38" s="9"/>
      <c r="AT38" s="9"/>
      <c r="AU38" s="9"/>
      <c r="AV38" s="9"/>
      <c r="AW38" s="21"/>
      <c r="AX38" s="21"/>
      <c r="BA38" s="9"/>
      <c r="BB38" s="9"/>
      <c r="BC38" s="9"/>
      <c r="BD38" s="9"/>
      <c r="BE38" s="9"/>
      <c r="BF38" s="9"/>
      <c r="BG38" s="21"/>
      <c r="BH38" s="21"/>
      <c r="BK38" s="9"/>
      <c r="BL38" s="9"/>
      <c r="BM38" s="9"/>
      <c r="BN38" s="9"/>
      <c r="BO38" s="9"/>
      <c r="BP38" s="9"/>
    </row>
    <row r="39" spans="8:68" ht="19.899999999999999" customHeight="1">
      <c r="H39" s="3"/>
      <c r="I39" s="8"/>
      <c r="J39" s="8"/>
      <c r="K39" s="9"/>
      <c r="L39" s="9"/>
      <c r="M39" s="9"/>
      <c r="N39" s="9"/>
      <c r="O39" s="9"/>
      <c r="P39" s="9"/>
      <c r="Q39" s="9"/>
      <c r="R39" s="9"/>
      <c r="W39" s="9"/>
      <c r="X39" s="9"/>
      <c r="Y39" s="9"/>
      <c r="Z39" s="9"/>
      <c r="AA39" s="9"/>
      <c r="AB39" s="9"/>
      <c r="AC39" s="21"/>
      <c r="AD39" s="21"/>
      <c r="AG39" s="9"/>
      <c r="AH39" s="9"/>
      <c r="AI39" s="9"/>
      <c r="AJ39" s="9"/>
      <c r="AK39" s="9"/>
      <c r="AL39" s="9"/>
      <c r="AM39" s="21"/>
      <c r="AN39" s="21"/>
      <c r="AQ39" s="9"/>
      <c r="AR39" s="9"/>
      <c r="AS39" s="9"/>
      <c r="AT39" s="9"/>
      <c r="AU39" s="9"/>
      <c r="AV39" s="9"/>
      <c r="AW39" s="21"/>
      <c r="AX39" s="21"/>
      <c r="BA39" s="9"/>
      <c r="BB39" s="9"/>
      <c r="BC39" s="9"/>
      <c r="BD39" s="9"/>
      <c r="BE39" s="9"/>
      <c r="BF39" s="9"/>
      <c r="BG39" s="21"/>
      <c r="BH39" s="21"/>
      <c r="BK39" s="9"/>
      <c r="BL39" s="9"/>
      <c r="BM39" s="9"/>
      <c r="BN39" s="9"/>
      <c r="BO39" s="9"/>
      <c r="BP39" s="9"/>
    </row>
    <row r="40" spans="8:68" ht="19.899999999999999" customHeight="1">
      <c r="H40" s="3"/>
      <c r="I40" s="8"/>
      <c r="J40" s="8"/>
      <c r="K40" s="9"/>
      <c r="L40" s="9"/>
      <c r="M40" s="9"/>
      <c r="N40" s="9"/>
      <c r="O40" s="9"/>
      <c r="P40" s="9"/>
      <c r="Q40" s="9"/>
      <c r="R40" s="9"/>
      <c r="W40" s="9"/>
      <c r="X40" s="9"/>
      <c r="Y40" s="9"/>
      <c r="Z40" s="9"/>
      <c r="AA40" s="9"/>
      <c r="AB40" s="9"/>
      <c r="AC40" s="21"/>
      <c r="AD40" s="21"/>
      <c r="AG40" s="9"/>
      <c r="AH40" s="9"/>
      <c r="AI40" s="9"/>
      <c r="AJ40" s="9"/>
      <c r="AK40" s="9"/>
      <c r="AL40" s="9"/>
      <c r="AM40" s="21"/>
      <c r="AN40" s="21"/>
      <c r="AQ40" s="9"/>
      <c r="AR40" s="9"/>
      <c r="AS40" s="9"/>
      <c r="AT40" s="9"/>
      <c r="AU40" s="9"/>
      <c r="AV40" s="9"/>
      <c r="AW40" s="21"/>
      <c r="AX40" s="21"/>
      <c r="BA40" s="9"/>
      <c r="BB40" s="9"/>
      <c r="BC40" s="9"/>
      <c r="BD40" s="9"/>
      <c r="BE40" s="9"/>
      <c r="BF40" s="9"/>
      <c r="BG40" s="21"/>
      <c r="BH40" s="21"/>
      <c r="BK40" s="9"/>
      <c r="BL40" s="9"/>
      <c r="BM40" s="9"/>
      <c r="BN40" s="9"/>
      <c r="BO40" s="9"/>
      <c r="BP40" s="9"/>
    </row>
    <row r="41" spans="8:68" ht="19.899999999999999" customHeight="1">
      <c r="H41" s="3"/>
      <c r="I41" s="8"/>
      <c r="J41" s="8"/>
      <c r="K41" s="9"/>
      <c r="L41" s="9"/>
      <c r="M41" s="9"/>
      <c r="N41" s="9"/>
      <c r="O41" s="9"/>
      <c r="P41" s="9"/>
      <c r="Q41" s="9"/>
      <c r="R41" s="9"/>
      <c r="W41" s="9"/>
      <c r="X41" s="9"/>
      <c r="Y41" s="9"/>
      <c r="Z41" s="9"/>
      <c r="AA41" s="9"/>
      <c r="AB41" s="9"/>
      <c r="AC41" s="21"/>
      <c r="AD41" s="21"/>
      <c r="AG41" s="9"/>
      <c r="AH41" s="9"/>
      <c r="AI41" s="9"/>
      <c r="AJ41" s="9"/>
      <c r="AK41" s="9"/>
      <c r="AL41" s="9"/>
      <c r="AM41" s="21"/>
      <c r="AN41" s="21"/>
      <c r="AQ41" s="9"/>
      <c r="AR41" s="9"/>
      <c r="AS41" s="9"/>
      <c r="AT41" s="9"/>
      <c r="AU41" s="9"/>
      <c r="AV41" s="9"/>
      <c r="AW41" s="21"/>
      <c r="AX41" s="21"/>
      <c r="BA41" s="9"/>
      <c r="BB41" s="9"/>
      <c r="BC41" s="9"/>
      <c r="BD41" s="9"/>
      <c r="BE41" s="9"/>
      <c r="BF41" s="9"/>
      <c r="BG41" s="21"/>
      <c r="BH41" s="21"/>
      <c r="BK41" s="9"/>
      <c r="BL41" s="9"/>
      <c r="BM41" s="9"/>
      <c r="BN41" s="9"/>
      <c r="BO41" s="9"/>
      <c r="BP41" s="9"/>
    </row>
    <row r="42" spans="8:68" ht="19.899999999999999" customHeight="1">
      <c r="H42" s="3"/>
      <c r="I42" s="8"/>
      <c r="J42" s="8"/>
      <c r="K42" s="9"/>
      <c r="L42" s="9"/>
      <c r="M42" s="9"/>
      <c r="N42" s="9"/>
      <c r="O42" s="9"/>
      <c r="P42" s="9"/>
      <c r="Q42" s="9"/>
      <c r="R42" s="9"/>
      <c r="W42" s="9"/>
      <c r="X42" s="9"/>
      <c r="Y42" s="9"/>
      <c r="Z42" s="9"/>
      <c r="AA42" s="9"/>
      <c r="AB42" s="9"/>
      <c r="AC42" s="21"/>
      <c r="AD42" s="21"/>
      <c r="AG42" s="9"/>
      <c r="AH42" s="9"/>
      <c r="AI42" s="9"/>
      <c r="AJ42" s="9"/>
      <c r="AK42" s="9"/>
      <c r="AL42" s="9"/>
      <c r="AM42" s="21"/>
      <c r="AN42" s="21"/>
      <c r="AQ42" s="9"/>
      <c r="AR42" s="9"/>
      <c r="AS42" s="9"/>
      <c r="AT42" s="9"/>
      <c r="AU42" s="9"/>
      <c r="AV42" s="9"/>
      <c r="AW42" s="21"/>
      <c r="AX42" s="21"/>
      <c r="BA42" s="9"/>
      <c r="BB42" s="9"/>
      <c r="BC42" s="9"/>
      <c r="BD42" s="9"/>
      <c r="BE42" s="9"/>
      <c r="BF42" s="9"/>
      <c r="BG42" s="21"/>
      <c r="BH42" s="21"/>
      <c r="BK42" s="9"/>
      <c r="BL42" s="9"/>
      <c r="BM42" s="9"/>
      <c r="BN42" s="9"/>
      <c r="BO42" s="9"/>
      <c r="BP42" s="9"/>
    </row>
    <row r="43" spans="8:68" ht="19.899999999999999" customHeight="1">
      <c r="H43" s="3"/>
      <c r="I43" s="8"/>
      <c r="J43" s="8"/>
      <c r="K43" s="9"/>
      <c r="L43" s="9"/>
      <c r="M43" s="9"/>
      <c r="N43" s="9"/>
      <c r="O43" s="9"/>
      <c r="P43" s="9"/>
      <c r="Q43" s="9"/>
      <c r="R43" s="9"/>
      <c r="W43" s="9"/>
      <c r="X43" s="9"/>
      <c r="Y43" s="9"/>
      <c r="Z43" s="9"/>
      <c r="AA43" s="9"/>
      <c r="AB43" s="9"/>
      <c r="AC43" s="21"/>
      <c r="AD43" s="21"/>
      <c r="AG43" s="9"/>
      <c r="AH43" s="9"/>
      <c r="AI43" s="9"/>
      <c r="AJ43" s="9"/>
      <c r="AK43" s="9"/>
      <c r="AL43" s="9"/>
      <c r="AM43" s="21"/>
      <c r="AN43" s="21"/>
      <c r="AQ43" s="9"/>
      <c r="AR43" s="9"/>
      <c r="AS43" s="9"/>
      <c r="AT43" s="9"/>
      <c r="AU43" s="9"/>
      <c r="AV43" s="9"/>
      <c r="AW43" s="21"/>
      <c r="AX43" s="21"/>
      <c r="BA43" s="9"/>
      <c r="BB43" s="9"/>
      <c r="BC43" s="9"/>
      <c r="BD43" s="9"/>
      <c r="BE43" s="9"/>
      <c r="BF43" s="9"/>
      <c r="BG43" s="21"/>
      <c r="BH43" s="21"/>
      <c r="BK43" s="9"/>
      <c r="BL43" s="9"/>
      <c r="BM43" s="9"/>
      <c r="BN43" s="9"/>
      <c r="BO43" s="9"/>
      <c r="BP43" s="9"/>
    </row>
    <row r="44" spans="8:68" ht="19.899999999999999" customHeight="1">
      <c r="H44" s="3"/>
      <c r="I44" s="8"/>
      <c r="J44" s="8"/>
      <c r="K44" s="9"/>
      <c r="L44" s="9"/>
      <c r="M44" s="9"/>
      <c r="N44" s="9"/>
      <c r="O44" s="9"/>
      <c r="P44" s="9"/>
      <c r="Q44" s="9"/>
      <c r="R44" s="9"/>
      <c r="W44" s="9"/>
      <c r="X44" s="9"/>
      <c r="Y44" s="9"/>
      <c r="Z44" s="9"/>
      <c r="AA44" s="9"/>
      <c r="AB44" s="9"/>
      <c r="AC44" s="21"/>
      <c r="AD44" s="21"/>
      <c r="AG44" s="9"/>
      <c r="AH44" s="9"/>
      <c r="AI44" s="9"/>
      <c r="AJ44" s="9"/>
      <c r="AK44" s="9"/>
      <c r="AL44" s="9"/>
      <c r="AM44" s="21"/>
      <c r="AN44" s="21"/>
      <c r="AQ44" s="9"/>
      <c r="AR44" s="9"/>
      <c r="AS44" s="9"/>
      <c r="AT44" s="9"/>
      <c r="AU44" s="9"/>
      <c r="AV44" s="9"/>
      <c r="AW44" s="21"/>
      <c r="AX44" s="21"/>
      <c r="BA44" s="9"/>
      <c r="BB44" s="9"/>
      <c r="BC44" s="9"/>
      <c r="BD44" s="9"/>
      <c r="BE44" s="9"/>
      <c r="BF44" s="9"/>
      <c r="BG44" s="21"/>
      <c r="BH44" s="21"/>
      <c r="BK44" s="9"/>
      <c r="BL44" s="9"/>
      <c r="BM44" s="9"/>
      <c r="BN44" s="9"/>
      <c r="BO44" s="9"/>
      <c r="BP44" s="9"/>
    </row>
    <row r="45" spans="8:68" ht="19.899999999999999" customHeight="1">
      <c r="H45" s="3"/>
      <c r="I45" s="8"/>
      <c r="J45" s="8"/>
      <c r="K45" s="9"/>
      <c r="L45" s="9"/>
      <c r="M45" s="9"/>
      <c r="N45" s="9"/>
      <c r="O45" s="9"/>
      <c r="P45" s="9"/>
      <c r="Q45" s="9"/>
      <c r="R45" s="9"/>
      <c r="W45" s="9"/>
      <c r="X45" s="9"/>
      <c r="Y45" s="9"/>
      <c r="Z45" s="9"/>
      <c r="AA45" s="9"/>
      <c r="AB45" s="9"/>
      <c r="AC45" s="21"/>
      <c r="AD45" s="21"/>
      <c r="AG45" s="9"/>
      <c r="AH45" s="9"/>
      <c r="AI45" s="9"/>
      <c r="AJ45" s="9"/>
      <c r="AK45" s="9"/>
      <c r="AL45" s="9"/>
      <c r="AM45" s="21"/>
      <c r="AN45" s="21"/>
      <c r="AQ45" s="9"/>
      <c r="AR45" s="9"/>
      <c r="AS45" s="9"/>
      <c r="AT45" s="9"/>
      <c r="AU45" s="9"/>
      <c r="AV45" s="9"/>
      <c r="AW45" s="21"/>
      <c r="AX45" s="21"/>
      <c r="BA45" s="9"/>
      <c r="BB45" s="9"/>
      <c r="BC45" s="9"/>
      <c r="BD45" s="9"/>
      <c r="BE45" s="9"/>
      <c r="BF45" s="9"/>
      <c r="BG45" s="21"/>
      <c r="BH45" s="21"/>
      <c r="BK45" s="9"/>
      <c r="BL45" s="9"/>
      <c r="BM45" s="9"/>
      <c r="BN45" s="9"/>
      <c r="BO45" s="9"/>
      <c r="BP45" s="9"/>
    </row>
    <row r="46" spans="8:68" ht="19.899999999999999" customHeight="1">
      <c r="H46" s="3"/>
      <c r="I46" s="8"/>
      <c r="J46" s="8"/>
      <c r="K46" s="9"/>
      <c r="L46" s="9"/>
      <c r="M46" s="9"/>
      <c r="N46" s="9"/>
      <c r="O46" s="9"/>
      <c r="P46" s="9"/>
      <c r="Q46" s="9"/>
      <c r="R46" s="9"/>
      <c r="W46" s="9"/>
      <c r="X46" s="9"/>
      <c r="Y46" s="9"/>
      <c r="Z46" s="9"/>
      <c r="AA46" s="9"/>
      <c r="AB46" s="9"/>
      <c r="AC46" s="21"/>
      <c r="AD46" s="21"/>
      <c r="AG46" s="9"/>
      <c r="AH46" s="9"/>
      <c r="AI46" s="9"/>
      <c r="AJ46" s="9"/>
      <c r="AK46" s="9"/>
      <c r="AL46" s="9"/>
      <c r="AM46" s="21"/>
      <c r="AN46" s="21"/>
      <c r="AQ46" s="9"/>
      <c r="AR46" s="9"/>
      <c r="AS46" s="9"/>
      <c r="AT46" s="9"/>
      <c r="AU46" s="9"/>
      <c r="AV46" s="9"/>
      <c r="AW46" s="21"/>
      <c r="AX46" s="21"/>
      <c r="BA46" s="9"/>
      <c r="BB46" s="9"/>
      <c r="BC46" s="9"/>
      <c r="BD46" s="9"/>
      <c r="BE46" s="9"/>
      <c r="BF46" s="9"/>
      <c r="BG46" s="21"/>
      <c r="BH46" s="21"/>
      <c r="BK46" s="9"/>
      <c r="BL46" s="9"/>
      <c r="BM46" s="9"/>
      <c r="BN46" s="9"/>
      <c r="BO46" s="9"/>
      <c r="BP46" s="9"/>
    </row>
    <row r="47" spans="8:68" ht="19.899999999999999" customHeight="1">
      <c r="H47" s="3"/>
      <c r="I47" s="8"/>
      <c r="J47" s="8"/>
      <c r="K47" s="9"/>
      <c r="L47" s="9"/>
      <c r="M47" s="9"/>
      <c r="N47" s="9"/>
      <c r="O47" s="9"/>
      <c r="P47" s="9"/>
      <c r="Q47" s="9"/>
      <c r="R47" s="9"/>
      <c r="W47" s="9"/>
      <c r="X47" s="9"/>
      <c r="Y47" s="9"/>
      <c r="Z47" s="9"/>
      <c r="AA47" s="9"/>
      <c r="AB47" s="9"/>
      <c r="AC47" s="21"/>
      <c r="AD47" s="21"/>
      <c r="AG47" s="9"/>
      <c r="AH47" s="9"/>
      <c r="AI47" s="9"/>
      <c r="AJ47" s="9"/>
      <c r="AK47" s="9"/>
      <c r="AL47" s="9"/>
      <c r="AM47" s="21"/>
      <c r="AN47" s="21"/>
      <c r="AQ47" s="9"/>
      <c r="AR47" s="9"/>
      <c r="AS47" s="9"/>
      <c r="AT47" s="9"/>
      <c r="AU47" s="9"/>
      <c r="AV47" s="9"/>
      <c r="AW47" s="21"/>
      <c r="AX47" s="21"/>
      <c r="BA47" s="9"/>
      <c r="BB47" s="9"/>
      <c r="BC47" s="9"/>
      <c r="BD47" s="9"/>
      <c r="BE47" s="9"/>
      <c r="BF47" s="9"/>
      <c r="BG47" s="21"/>
      <c r="BH47" s="21"/>
      <c r="BK47" s="9"/>
      <c r="BL47" s="9"/>
      <c r="BM47" s="9"/>
      <c r="BN47" s="9"/>
      <c r="BO47" s="9"/>
      <c r="BP47" s="9"/>
    </row>
    <row r="48" spans="8:68" ht="19.899999999999999" customHeight="1">
      <c r="H48" s="3"/>
      <c r="I48" s="8"/>
      <c r="J48" s="8"/>
      <c r="K48" s="9"/>
      <c r="L48" s="9"/>
      <c r="M48" s="9"/>
      <c r="N48" s="9"/>
      <c r="O48" s="9"/>
      <c r="P48" s="9"/>
      <c r="Q48" s="9"/>
      <c r="R48" s="9"/>
      <c r="W48" s="9"/>
      <c r="X48" s="9"/>
      <c r="Y48" s="9"/>
      <c r="Z48" s="9"/>
      <c r="AA48" s="9"/>
      <c r="AB48" s="9"/>
      <c r="AC48" s="21"/>
      <c r="AD48" s="21"/>
      <c r="AG48" s="9"/>
      <c r="AH48" s="9"/>
      <c r="AI48" s="9"/>
      <c r="AJ48" s="9"/>
      <c r="AK48" s="9"/>
      <c r="AL48" s="9"/>
      <c r="AM48" s="21"/>
      <c r="AN48" s="21"/>
      <c r="AQ48" s="9"/>
      <c r="AR48" s="9"/>
      <c r="AS48" s="9"/>
      <c r="AT48" s="9"/>
      <c r="AU48" s="9"/>
      <c r="AV48" s="9"/>
      <c r="AW48" s="21"/>
      <c r="AX48" s="21"/>
      <c r="BA48" s="9"/>
      <c r="BB48" s="9"/>
      <c r="BC48" s="9"/>
      <c r="BD48" s="9"/>
      <c r="BE48" s="9"/>
      <c r="BF48" s="9"/>
      <c r="BG48" s="21"/>
      <c r="BH48" s="21"/>
      <c r="BK48" s="9"/>
      <c r="BL48" s="9"/>
      <c r="BM48" s="9"/>
      <c r="BN48" s="9"/>
      <c r="BO48" s="9"/>
      <c r="BP48" s="9"/>
    </row>
    <row r="49" spans="8:68" ht="19.899999999999999" customHeight="1">
      <c r="H49" s="3"/>
      <c r="I49" s="8"/>
      <c r="J49" s="18"/>
      <c r="K49" s="19"/>
      <c r="L49" s="19"/>
      <c r="M49" s="19"/>
      <c r="N49" s="19"/>
      <c r="O49" s="19"/>
      <c r="P49" s="19"/>
      <c r="Q49" s="19"/>
      <c r="R49" s="19"/>
      <c r="W49" s="19"/>
      <c r="X49" s="19"/>
      <c r="Y49" s="19"/>
      <c r="Z49" s="19"/>
      <c r="AA49" s="19"/>
      <c r="AB49" s="19"/>
      <c r="AC49" s="21"/>
      <c r="AD49" s="21"/>
      <c r="AG49" s="19"/>
      <c r="AH49" s="19"/>
      <c r="AI49" s="19"/>
      <c r="AJ49" s="19"/>
      <c r="AK49" s="19"/>
      <c r="AL49" s="19"/>
      <c r="AM49" s="21"/>
      <c r="AN49" s="21"/>
      <c r="AQ49" s="19"/>
      <c r="AR49" s="19"/>
      <c r="AS49" s="19"/>
      <c r="AT49" s="19"/>
      <c r="AU49" s="19"/>
      <c r="AV49" s="19"/>
      <c r="AW49" s="21"/>
      <c r="AX49" s="21"/>
      <c r="BA49" s="19"/>
      <c r="BB49" s="19"/>
      <c r="BC49" s="19"/>
      <c r="BD49" s="19"/>
      <c r="BE49" s="19"/>
      <c r="BF49" s="19"/>
      <c r="BG49" s="21"/>
      <c r="BH49" s="21"/>
      <c r="BK49" s="19"/>
      <c r="BL49" s="19"/>
      <c r="BM49" s="19"/>
      <c r="BN49" s="19"/>
      <c r="BO49" s="19"/>
      <c r="BP49" s="19"/>
    </row>
    <row r="50" spans="8:68" ht="19.899999999999999" customHeight="1">
      <c r="H50" s="3"/>
      <c r="I50" s="8"/>
      <c r="J50" s="18"/>
      <c r="K50" s="19"/>
      <c r="L50" s="19"/>
      <c r="M50" s="19"/>
      <c r="N50" s="19"/>
      <c r="O50" s="19"/>
      <c r="P50" s="19"/>
      <c r="Q50" s="19"/>
      <c r="R50" s="19"/>
      <c r="W50" s="19"/>
      <c r="X50" s="19"/>
      <c r="Y50" s="19"/>
      <c r="Z50" s="19"/>
      <c r="AA50" s="19"/>
      <c r="AB50" s="19"/>
      <c r="AC50" s="21"/>
      <c r="AD50" s="21"/>
      <c r="AG50" s="19"/>
      <c r="AH50" s="19"/>
      <c r="AI50" s="19"/>
      <c r="AJ50" s="19"/>
      <c r="AK50" s="19"/>
      <c r="AL50" s="19"/>
      <c r="AM50" s="21"/>
      <c r="AN50" s="21"/>
      <c r="AQ50" s="19"/>
      <c r="AR50" s="19"/>
      <c r="AS50" s="19"/>
      <c r="AT50" s="19"/>
      <c r="AU50" s="19"/>
      <c r="AV50" s="19"/>
      <c r="AW50" s="21"/>
      <c r="AX50" s="21"/>
      <c r="BA50" s="19"/>
      <c r="BB50" s="19"/>
      <c r="BC50" s="19"/>
      <c r="BD50" s="19"/>
      <c r="BE50" s="19"/>
      <c r="BF50" s="19"/>
      <c r="BG50" s="21"/>
      <c r="BH50" s="21"/>
      <c r="BK50" s="19"/>
      <c r="BL50" s="19"/>
      <c r="BM50" s="19"/>
      <c r="BN50" s="19"/>
      <c r="BO50" s="19"/>
      <c r="BP50" s="19"/>
    </row>
    <row r="51" spans="8:68" ht="19.899999999999999" customHeight="1">
      <c r="H51" s="3"/>
      <c r="I51" s="8"/>
      <c r="J51" s="18"/>
      <c r="K51" s="19"/>
      <c r="L51" s="19"/>
      <c r="M51" s="19"/>
      <c r="N51" s="19"/>
      <c r="O51" s="19"/>
      <c r="P51" s="19"/>
      <c r="Q51" s="19"/>
      <c r="R51" s="19"/>
      <c r="W51" s="19"/>
      <c r="X51" s="19"/>
      <c r="Y51" s="19"/>
      <c r="Z51" s="19"/>
      <c r="AA51" s="19"/>
      <c r="AB51" s="19"/>
      <c r="AC51" s="21"/>
      <c r="AD51" s="21"/>
      <c r="AG51" s="19"/>
      <c r="AH51" s="19"/>
      <c r="AI51" s="19"/>
      <c r="AJ51" s="19"/>
      <c r="AK51" s="19"/>
      <c r="AL51" s="19"/>
      <c r="AM51" s="21"/>
      <c r="AN51" s="21"/>
      <c r="AQ51" s="19"/>
      <c r="AR51" s="19"/>
      <c r="AS51" s="19"/>
      <c r="AT51" s="19"/>
      <c r="AU51" s="19"/>
      <c r="AV51" s="19"/>
      <c r="AW51" s="21"/>
      <c r="AX51" s="21"/>
      <c r="BA51" s="19"/>
      <c r="BB51" s="19"/>
      <c r="BC51" s="19"/>
      <c r="BD51" s="19"/>
      <c r="BE51" s="19"/>
      <c r="BF51" s="19"/>
      <c r="BG51" s="21"/>
      <c r="BH51" s="21"/>
      <c r="BK51" s="19"/>
      <c r="BL51" s="19"/>
      <c r="BM51" s="19"/>
      <c r="BN51" s="19"/>
      <c r="BO51" s="19"/>
      <c r="BP51" s="19"/>
    </row>
    <row r="52" spans="8:68" ht="19.899999999999999" customHeight="1">
      <c r="H52" s="3"/>
      <c r="I52" s="8"/>
      <c r="J52" s="18"/>
      <c r="K52" s="19"/>
      <c r="L52" s="19"/>
      <c r="M52" s="19"/>
      <c r="N52" s="19"/>
      <c r="O52" s="19"/>
      <c r="P52" s="19"/>
      <c r="Q52" s="19"/>
      <c r="R52" s="19"/>
      <c r="W52" s="19"/>
      <c r="X52" s="19"/>
      <c r="Y52" s="19"/>
      <c r="Z52" s="19"/>
      <c r="AA52" s="19"/>
      <c r="AB52" s="19"/>
      <c r="AC52" s="21"/>
      <c r="AD52" s="21"/>
      <c r="AG52" s="19"/>
      <c r="AH52" s="19"/>
      <c r="AI52" s="19"/>
      <c r="AJ52" s="19"/>
      <c r="AK52" s="19"/>
      <c r="AL52" s="19"/>
      <c r="AM52" s="21"/>
      <c r="AN52" s="21"/>
      <c r="AQ52" s="19"/>
      <c r="AR52" s="19"/>
      <c r="AS52" s="19"/>
      <c r="AT52" s="19"/>
      <c r="AU52" s="19"/>
      <c r="AV52" s="19"/>
      <c r="AW52" s="21"/>
      <c r="AX52" s="21"/>
      <c r="BA52" s="19"/>
      <c r="BB52" s="19"/>
      <c r="BC52" s="19"/>
      <c r="BD52" s="19"/>
      <c r="BE52" s="19"/>
      <c r="BF52" s="19"/>
      <c r="BG52" s="21"/>
      <c r="BH52" s="21"/>
      <c r="BK52" s="19"/>
      <c r="BL52" s="19"/>
      <c r="BM52" s="19"/>
      <c r="BN52" s="19"/>
      <c r="BO52" s="19"/>
      <c r="BP52" s="19"/>
    </row>
    <row r="53" spans="8:68" ht="19.899999999999999" customHeight="1">
      <c r="H53" s="3"/>
      <c r="I53" s="8"/>
      <c r="J53" s="18"/>
      <c r="K53" s="19"/>
      <c r="L53" s="19"/>
      <c r="M53" s="19"/>
      <c r="N53" s="19"/>
      <c r="O53" s="19"/>
      <c r="P53" s="19"/>
      <c r="Q53" s="19"/>
      <c r="R53" s="19"/>
      <c r="W53" s="19"/>
      <c r="X53" s="19"/>
      <c r="Y53" s="19"/>
      <c r="Z53" s="19"/>
      <c r="AA53" s="19"/>
      <c r="AB53" s="19"/>
      <c r="AC53" s="21"/>
      <c r="AD53" s="21"/>
      <c r="AG53" s="19"/>
      <c r="AH53" s="19"/>
      <c r="AI53" s="19"/>
      <c r="AJ53" s="19"/>
      <c r="AK53" s="19"/>
      <c r="AL53" s="19"/>
      <c r="AM53" s="21"/>
      <c r="AN53" s="21"/>
      <c r="AQ53" s="19"/>
      <c r="AR53" s="19"/>
      <c r="AS53" s="19"/>
      <c r="AT53" s="19"/>
      <c r="AU53" s="19"/>
      <c r="AV53" s="19"/>
      <c r="AW53" s="21"/>
      <c r="AX53" s="21"/>
      <c r="BA53" s="19"/>
      <c r="BB53" s="19"/>
      <c r="BC53" s="19"/>
      <c r="BD53" s="19"/>
      <c r="BE53" s="19"/>
      <c r="BF53" s="19"/>
      <c r="BG53" s="21"/>
      <c r="BH53" s="21"/>
      <c r="BK53" s="19"/>
      <c r="BL53" s="19"/>
      <c r="BM53" s="19"/>
      <c r="BN53" s="19"/>
      <c r="BO53" s="19"/>
      <c r="BP53" s="19"/>
    </row>
    <row r="54" spans="8:68" ht="19.899999999999999" customHeight="1">
      <c r="H54" s="33"/>
      <c r="I54" s="33"/>
      <c r="J54" s="33"/>
      <c r="K54" s="33"/>
      <c r="S54" s="21"/>
    </row>
  </sheetData>
  <mergeCells count="15">
    <mergeCell ref="BL1:BM1"/>
    <mergeCell ref="AW1:BA1"/>
    <mergeCell ref="BB1:BC1"/>
    <mergeCell ref="BQ1:BU1"/>
    <mergeCell ref="BV1:BW1"/>
    <mergeCell ref="E1:H1"/>
    <mergeCell ref="I1:M1"/>
    <mergeCell ref="N1:O1"/>
    <mergeCell ref="S1:W1"/>
    <mergeCell ref="X1:Y1"/>
    <mergeCell ref="AC1:AG1"/>
    <mergeCell ref="AH1:AI1"/>
    <mergeCell ref="AM1:AQ1"/>
    <mergeCell ref="AR1:AS1"/>
    <mergeCell ref="BG1:BK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71"/>
  <sheetViews>
    <sheetView topLeftCell="AR17" zoomScale="85" zoomScaleNormal="85" workbookViewId="0">
      <selection activeCell="BC32" sqref="BC32"/>
    </sheetView>
  </sheetViews>
  <sheetFormatPr defaultRowHeight="15"/>
  <cols>
    <col min="2" max="2" width="23.140625" customWidth="1"/>
    <col min="3" max="3" width="9.140625" customWidth="1"/>
    <col min="5" max="5" width="19.7109375" customWidth="1"/>
    <col min="6" max="6" width="11.85546875" customWidth="1"/>
    <col min="7" max="7" width="16.5703125" customWidth="1"/>
    <col min="8" max="8" width="17.7109375" customWidth="1"/>
    <col min="9" max="9" width="14.28515625" customWidth="1"/>
    <col min="10" max="10" width="12.5703125" customWidth="1"/>
    <col min="11" max="11" width="11.28515625" customWidth="1"/>
    <col min="12" max="12" width="10.85546875" customWidth="1"/>
    <col min="13" max="13" width="11" customWidth="1"/>
    <col min="14" max="14" width="13.7109375" customWidth="1"/>
    <col min="15" max="15" width="12" customWidth="1"/>
    <col min="16" max="16" width="12.85546875" customWidth="1"/>
    <col min="17" max="17" width="10.85546875" customWidth="1"/>
    <col min="18" max="18" width="11.7109375" customWidth="1"/>
    <col min="19" max="19" width="11.140625" customWidth="1"/>
    <col min="20" max="21" width="12.42578125" customWidth="1"/>
    <col min="22" max="22" width="14" customWidth="1"/>
    <col min="23" max="23" width="12.5703125" customWidth="1"/>
    <col min="24" max="24" width="11.7109375" customWidth="1"/>
    <col min="25" max="25" width="13.5703125" customWidth="1"/>
    <col min="26" max="26" width="12.28515625" customWidth="1"/>
    <col min="27" max="27" width="13.28515625" customWidth="1"/>
    <col min="28" max="28" width="12.5703125" customWidth="1"/>
    <col min="29" max="29" width="12.7109375" customWidth="1"/>
    <col min="30" max="30" width="13.28515625" customWidth="1"/>
    <col min="31" max="31" width="11.85546875" customWidth="1"/>
    <col min="32" max="32" width="12.42578125" customWidth="1"/>
    <col min="33" max="33" width="11.7109375" customWidth="1"/>
    <col min="34" max="34" width="11" customWidth="1"/>
    <col min="35" max="35" width="11.7109375" customWidth="1"/>
    <col min="36" max="36" width="11.42578125" customWidth="1"/>
    <col min="37" max="38" width="12" customWidth="1"/>
    <col min="39" max="39" width="13.5703125" customWidth="1"/>
    <col min="40" max="40" width="13" customWidth="1"/>
    <col min="41" max="41" width="11.7109375" customWidth="1"/>
    <col min="42" max="42" width="12.140625" customWidth="1"/>
    <col min="43" max="43" width="12.42578125" customWidth="1"/>
    <col min="44" max="44" width="12.85546875" customWidth="1"/>
    <col min="45" max="45" width="11.42578125" customWidth="1"/>
    <col min="46" max="46" width="10.85546875" customWidth="1"/>
    <col min="47" max="47" width="13.28515625" customWidth="1"/>
    <col min="48" max="48" width="12.140625" customWidth="1"/>
    <col min="49" max="50" width="11.85546875" customWidth="1"/>
    <col min="51" max="51" width="12.140625" customWidth="1"/>
    <col min="52" max="52" width="12.7109375" customWidth="1"/>
    <col min="53" max="53" width="12.5703125" customWidth="1"/>
    <col min="54" max="54" width="13.28515625" customWidth="1"/>
    <col min="55" max="56" width="12.85546875" customWidth="1"/>
    <col min="57" max="58" width="13" customWidth="1"/>
    <col min="59" max="59" width="12.28515625" customWidth="1"/>
    <col min="60" max="60" width="12" customWidth="1"/>
    <col min="61" max="61" width="13.7109375" customWidth="1"/>
    <col min="62" max="62" width="12.85546875" customWidth="1"/>
    <col min="63" max="63" width="13.85546875" customWidth="1"/>
    <col min="64" max="64" width="12" customWidth="1"/>
    <col min="65" max="65" width="11.7109375" customWidth="1"/>
    <col min="66" max="66" width="11.85546875" customWidth="1"/>
    <col min="67" max="67" width="11.42578125" customWidth="1"/>
    <col min="68" max="68" width="12.7109375" customWidth="1"/>
  </cols>
  <sheetData>
    <row r="1" spans="1:68" ht="16.5" thickBot="1">
      <c r="A1" s="1"/>
      <c r="B1" s="1"/>
      <c r="C1" s="1"/>
      <c r="D1" s="2"/>
      <c r="E1" s="150" t="s">
        <v>19</v>
      </c>
      <c r="F1" s="151"/>
      <c r="G1" s="151"/>
      <c r="H1" s="157"/>
      <c r="I1" s="162" t="s">
        <v>52</v>
      </c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4"/>
      <c r="U1" s="159" t="s">
        <v>53</v>
      </c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1"/>
      <c r="AG1" s="162" t="s">
        <v>54</v>
      </c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4"/>
      <c r="AS1" s="159" t="s">
        <v>51</v>
      </c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1"/>
      <c r="BE1" s="162" t="s">
        <v>50</v>
      </c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4"/>
    </row>
    <row r="2" spans="1:68" ht="18.75">
      <c r="A2" s="1"/>
      <c r="B2" s="4" t="s">
        <v>1</v>
      </c>
      <c r="C2" s="5">
        <v>400</v>
      </c>
      <c r="D2" s="2"/>
      <c r="E2" s="25" t="s">
        <v>26</v>
      </c>
      <c r="F2" s="22" t="s">
        <v>28</v>
      </c>
      <c r="G2" s="104" t="s">
        <v>29</v>
      </c>
      <c r="H2" s="114" t="s">
        <v>38</v>
      </c>
      <c r="I2" s="115" t="s">
        <v>39</v>
      </c>
      <c r="J2" s="115" t="s">
        <v>40</v>
      </c>
      <c r="K2" s="115" t="s">
        <v>41</v>
      </c>
      <c r="L2" s="115" t="s">
        <v>42</v>
      </c>
      <c r="M2" s="115" t="s">
        <v>43</v>
      </c>
      <c r="N2" s="115" t="s">
        <v>44</v>
      </c>
      <c r="O2" s="115" t="s">
        <v>45</v>
      </c>
      <c r="P2" s="115" t="s">
        <v>46</v>
      </c>
      <c r="Q2" s="115" t="s">
        <v>47</v>
      </c>
      <c r="R2" s="115" t="s">
        <v>48</v>
      </c>
      <c r="S2" s="116" t="s">
        <v>49</v>
      </c>
      <c r="T2" s="117" t="s">
        <v>38</v>
      </c>
      <c r="U2" s="118" t="s">
        <v>39</v>
      </c>
      <c r="V2" s="118" t="s">
        <v>40</v>
      </c>
      <c r="W2" s="118" t="s">
        <v>41</v>
      </c>
      <c r="X2" s="118" t="s">
        <v>42</v>
      </c>
      <c r="Y2" s="118" t="s">
        <v>43</v>
      </c>
      <c r="Z2" s="118" t="s">
        <v>44</v>
      </c>
      <c r="AA2" s="118" t="s">
        <v>45</v>
      </c>
      <c r="AB2" s="118" t="s">
        <v>46</v>
      </c>
      <c r="AC2" s="118" t="s">
        <v>47</v>
      </c>
      <c r="AD2" s="118" t="s">
        <v>48</v>
      </c>
      <c r="AE2" s="109" t="s">
        <v>49</v>
      </c>
      <c r="AF2" s="114" t="s">
        <v>38</v>
      </c>
      <c r="AG2" s="115" t="s">
        <v>39</v>
      </c>
      <c r="AH2" s="115" t="s">
        <v>40</v>
      </c>
      <c r="AI2" s="115" t="s">
        <v>41</v>
      </c>
      <c r="AJ2" s="115" t="s">
        <v>42</v>
      </c>
      <c r="AK2" s="115" t="s">
        <v>43</v>
      </c>
      <c r="AL2" s="115" t="s">
        <v>44</v>
      </c>
      <c r="AM2" s="115" t="s">
        <v>45</v>
      </c>
      <c r="AN2" s="115" t="s">
        <v>46</v>
      </c>
      <c r="AO2" s="115" t="s">
        <v>47</v>
      </c>
      <c r="AP2" s="115" t="s">
        <v>48</v>
      </c>
      <c r="AQ2" s="116" t="s">
        <v>49</v>
      </c>
      <c r="AR2" s="117" t="s">
        <v>38</v>
      </c>
      <c r="AS2" s="118" t="s">
        <v>39</v>
      </c>
      <c r="AT2" s="118" t="s">
        <v>40</v>
      </c>
      <c r="AU2" s="118" t="s">
        <v>41</v>
      </c>
      <c r="AV2" s="118" t="s">
        <v>42</v>
      </c>
      <c r="AW2" s="118" t="s">
        <v>43</v>
      </c>
      <c r="AX2" s="118" t="s">
        <v>44</v>
      </c>
      <c r="AY2" s="118" t="s">
        <v>45</v>
      </c>
      <c r="AZ2" s="118" t="s">
        <v>46</v>
      </c>
      <c r="BA2" s="118" t="s">
        <v>47</v>
      </c>
      <c r="BB2" s="118" t="s">
        <v>48</v>
      </c>
      <c r="BC2" s="109" t="s">
        <v>49</v>
      </c>
      <c r="BD2" s="110" t="s">
        <v>38</v>
      </c>
      <c r="BE2" s="105" t="s">
        <v>39</v>
      </c>
      <c r="BF2" s="105" t="s">
        <v>40</v>
      </c>
      <c r="BG2" s="105" t="s">
        <v>41</v>
      </c>
      <c r="BH2" s="105" t="s">
        <v>42</v>
      </c>
      <c r="BI2" s="105" t="s">
        <v>43</v>
      </c>
      <c r="BJ2" s="105" t="s">
        <v>44</v>
      </c>
      <c r="BK2" s="105" t="s">
        <v>45</v>
      </c>
      <c r="BL2" s="105" t="s">
        <v>46</v>
      </c>
      <c r="BM2" s="105" t="s">
        <v>47</v>
      </c>
      <c r="BN2" s="105" t="s">
        <v>48</v>
      </c>
      <c r="BO2" s="111" t="s">
        <v>49</v>
      </c>
    </row>
    <row r="3" spans="1:68" ht="15.75">
      <c r="A3" s="1"/>
      <c r="B3" s="6" t="s">
        <v>24</v>
      </c>
      <c r="C3" s="7">
        <v>20.5</v>
      </c>
      <c r="D3" s="2"/>
      <c r="E3" s="42">
        <v>20</v>
      </c>
      <c r="F3" s="23">
        <f t="shared" ref="F3:F26" si="0">0.02*E3-0.0054</f>
        <v>0.39460000000000001</v>
      </c>
      <c r="G3" s="133">
        <f t="shared" ref="G3:G26" si="1">F3*$C$7/$C$5</f>
        <v>35291.690140845072</v>
      </c>
      <c r="H3" s="106">
        <f>'k=400'!X4</f>
        <v>1.103E-2</v>
      </c>
      <c r="I3" s="3">
        <f>'k=400'!Y4</f>
        <v>0.45079999999999998</v>
      </c>
      <c r="J3" s="3">
        <f>'k=400'!AH4</f>
        <v>2.1999999999999999E-2</v>
      </c>
      <c r="K3" s="3">
        <f t="shared" ref="K3:K26" si="2">J3/$C$14</f>
        <v>2.4641013637131115E-2</v>
      </c>
      <c r="L3" s="132">
        <f>'k=400'!AR4</f>
        <v>1.05508</v>
      </c>
      <c r="M3" s="132">
        <f>'k=400'!AS4</f>
        <v>9.4549999999999995E-2</v>
      </c>
      <c r="N3" s="3">
        <f>'k=400'!BB4</f>
        <v>0</v>
      </c>
      <c r="O3" s="3">
        <f>'k=400'!BC4</f>
        <v>0</v>
      </c>
      <c r="P3" s="3">
        <f>'k=400'!BL4</f>
        <v>0</v>
      </c>
      <c r="Q3" s="3">
        <f>'k=400'!BM4</f>
        <v>0</v>
      </c>
      <c r="R3" s="3">
        <f>'k=400'!BV4</f>
        <v>0</v>
      </c>
      <c r="S3" s="3">
        <f>'k=400'!BW4</f>
        <v>0</v>
      </c>
      <c r="T3" s="119">
        <f>'k=600'!X3</f>
        <v>9.2785258149116895E-2</v>
      </c>
      <c r="U3" s="91">
        <f>'k=600'!Y3</f>
        <v>0.13917788722367536</v>
      </c>
      <c r="V3" s="91">
        <f>'k=600'!AH3</f>
        <v>0</v>
      </c>
      <c r="W3" s="91">
        <f>'k=600'!AI3</f>
        <v>0</v>
      </c>
      <c r="X3" s="91">
        <f>'k=600'!AR3</f>
        <v>0</v>
      </c>
      <c r="Y3" s="91">
        <f>'k=600'!AS3</f>
        <v>0</v>
      </c>
      <c r="Z3" s="91">
        <f>'k=600'!BB3</f>
        <v>0</v>
      </c>
      <c r="AA3" s="91">
        <f>'k=600'!BC3</f>
        <v>0</v>
      </c>
      <c r="AB3" s="91">
        <f>'k=600'!BL3</f>
        <v>0</v>
      </c>
      <c r="AC3" s="91">
        <f>'k=600'!BM3</f>
        <v>0</v>
      </c>
      <c r="AD3" s="91">
        <f>'k=600'!BV3</f>
        <v>0</v>
      </c>
      <c r="AE3" s="91">
        <f>'k=600'!BW3</f>
        <v>0</v>
      </c>
      <c r="AF3" s="119">
        <v>0</v>
      </c>
      <c r="AG3" s="91">
        <v>0</v>
      </c>
      <c r="AH3" s="91">
        <v>0</v>
      </c>
      <c r="AI3" s="91">
        <v>0</v>
      </c>
      <c r="AJ3" s="91">
        <v>0</v>
      </c>
      <c r="AK3" s="91">
        <v>0</v>
      </c>
      <c r="AL3" s="91">
        <v>0</v>
      </c>
      <c r="AM3" s="91">
        <v>0</v>
      </c>
      <c r="AN3" s="91">
        <v>0</v>
      </c>
      <c r="AO3" s="91">
        <v>0</v>
      </c>
      <c r="AP3" s="91">
        <v>0</v>
      </c>
      <c r="AQ3" s="91">
        <v>0</v>
      </c>
      <c r="AR3" s="119">
        <f>'k=1000'!X3</f>
        <v>0</v>
      </c>
      <c r="AS3" s="91">
        <f>'k=1000'!Y3</f>
        <v>0</v>
      </c>
      <c r="AT3" s="91">
        <f>'k=1000'!AH3</f>
        <v>0</v>
      </c>
      <c r="AU3" s="91">
        <f>'k=1000'!AI3</f>
        <v>0</v>
      </c>
      <c r="AV3" s="91">
        <f>'k=1000'!AR3</f>
        <v>0</v>
      </c>
      <c r="AW3" s="91">
        <f>'k=1000'!AS3</f>
        <v>0</v>
      </c>
      <c r="AX3" s="91">
        <f>'k=1000'!BB3</f>
        <v>0</v>
      </c>
      <c r="AY3" s="91">
        <f>'k=1000'!BC3</f>
        <v>0</v>
      </c>
      <c r="AZ3" s="91">
        <f>'k=1000'!BL3</f>
        <v>0</v>
      </c>
      <c r="BA3" s="91">
        <f>'k=1000'!BM3</f>
        <v>0</v>
      </c>
      <c r="BB3" s="91">
        <f>'k=1000'!BV3</f>
        <v>0</v>
      </c>
      <c r="BC3" s="91">
        <f>'k=1000'!BW3</f>
        <v>0</v>
      </c>
      <c r="BD3" s="119">
        <f>'k=1200'!X3</f>
        <v>0</v>
      </c>
      <c r="BE3" s="91">
        <f>'k=1200'!Y3</f>
        <v>0</v>
      </c>
      <c r="BF3" s="91">
        <f>'k=1200'!AH3</f>
        <v>0</v>
      </c>
      <c r="BG3" s="91">
        <f>'k=1200'!AI3</f>
        <v>0</v>
      </c>
      <c r="BH3" s="91">
        <f>'k=1200'!AR3</f>
        <v>0</v>
      </c>
      <c r="BI3" s="91">
        <f>'k=1200'!AS3</f>
        <v>0</v>
      </c>
      <c r="BJ3" s="91">
        <f>'k=1200'!BB3</f>
        <v>0</v>
      </c>
      <c r="BK3" s="91">
        <f>'k=1200'!BC3</f>
        <v>0</v>
      </c>
      <c r="BL3" s="91">
        <f>'k=1200'!BL3</f>
        <v>0</v>
      </c>
      <c r="BM3" s="91">
        <f>'k=1200'!BM3</f>
        <v>0</v>
      </c>
      <c r="BN3" s="91">
        <f>'k=1200'!BV3</f>
        <v>0</v>
      </c>
      <c r="BO3" s="120">
        <f>'k=1200'!BW3</f>
        <v>0</v>
      </c>
    </row>
    <row r="4" spans="1:68" ht="15.75">
      <c r="A4" s="1"/>
      <c r="B4" s="10" t="s">
        <v>2</v>
      </c>
      <c r="C4" s="11">
        <f>1.003887*10^-3</f>
        <v>1.003887E-3</v>
      </c>
      <c r="D4" s="2"/>
      <c r="E4" s="42">
        <v>22</v>
      </c>
      <c r="F4" s="23">
        <f t="shared" si="0"/>
        <v>0.43459999999999999</v>
      </c>
      <c r="G4" s="133">
        <f t="shared" si="1"/>
        <v>38869.15492957746</v>
      </c>
      <c r="H4" s="106">
        <f>'k=400'!X5</f>
        <v>1.392E-2</v>
      </c>
      <c r="I4" s="3">
        <f>'k=400'!Y5</f>
        <v>0.60719999999999996</v>
      </c>
      <c r="J4" s="3">
        <f>'k=400'!AH5</f>
        <v>1.7999999999999999E-2</v>
      </c>
      <c r="K4" s="3">
        <f t="shared" si="2"/>
        <v>2.0160829339470911E-2</v>
      </c>
      <c r="L4" s="3">
        <f>'k=400'!AR5</f>
        <v>1.15029</v>
      </c>
      <c r="M4" s="3">
        <f>'k=400'!AS5</f>
        <v>0.16789000000000001</v>
      </c>
      <c r="N4" s="132">
        <f>'k=400'!BB5</f>
        <v>0</v>
      </c>
      <c r="O4" s="132">
        <f>'k=400'!BC5</f>
        <v>0</v>
      </c>
      <c r="P4" s="3">
        <f>'k=400'!BL5</f>
        <v>0</v>
      </c>
      <c r="Q4" s="3">
        <f>'k=400'!BM5</f>
        <v>0</v>
      </c>
      <c r="R4" s="3">
        <f>'k=400'!BV5</f>
        <v>0</v>
      </c>
      <c r="S4" s="3">
        <f>'k=400'!BW5</f>
        <v>0</v>
      </c>
      <c r="T4" s="106">
        <f>'k=600'!X4</f>
        <v>0.16268447920513018</v>
      </c>
      <c r="U4" s="3">
        <f>'k=600'!Y4</f>
        <v>0.24402671880769528</v>
      </c>
      <c r="V4" s="3">
        <f>'k=600'!AH4</f>
        <v>0.25689435007931671</v>
      </c>
      <c r="W4" s="3">
        <f>'k=600'!AI4</f>
        <v>0.32111793759914586</v>
      </c>
      <c r="X4" s="3">
        <f>'k=600'!AR4</f>
        <v>0</v>
      </c>
      <c r="Y4" s="3">
        <f>'k=600'!AS4</f>
        <v>0</v>
      </c>
      <c r="Z4" s="3">
        <f>'k=600'!BB4</f>
        <v>0</v>
      </c>
      <c r="AA4" s="3">
        <f>'k=600'!BC4</f>
        <v>0</v>
      </c>
      <c r="AB4" s="3">
        <f>'k=600'!BL4</f>
        <v>0</v>
      </c>
      <c r="AC4" s="3">
        <f>'k=600'!BM4</f>
        <v>0</v>
      </c>
      <c r="AD4" s="3">
        <f>'k=600'!BV4</f>
        <v>0</v>
      </c>
      <c r="AE4" s="3">
        <f>'k=600'!BW4</f>
        <v>0</v>
      </c>
      <c r="AF4" s="106">
        <f>'k=755'!X3</f>
        <v>0</v>
      </c>
      <c r="AG4" s="3">
        <f>'k=755'!Y3</f>
        <v>0</v>
      </c>
      <c r="AH4" s="3">
        <f>'k=755'!AH3</f>
        <v>0</v>
      </c>
      <c r="AI4" s="3">
        <f>'k=755'!AI3</f>
        <v>0</v>
      </c>
      <c r="AJ4" s="3">
        <f>'k=755'!AR3</f>
        <v>0</v>
      </c>
      <c r="AK4" s="3">
        <f>'k=755'!AS3</f>
        <v>0</v>
      </c>
      <c r="AL4" s="3">
        <f>'k=755'!BB3</f>
        <v>0</v>
      </c>
      <c r="AM4" s="3">
        <f>'k=755'!BC3</f>
        <v>0</v>
      </c>
      <c r="AN4" s="3">
        <f>'k=755'!BL3</f>
        <v>0</v>
      </c>
      <c r="AO4" s="3">
        <f>'k=755'!BM3</f>
        <v>0</v>
      </c>
      <c r="AP4" s="3">
        <f>'k=755'!BV3</f>
        <v>0</v>
      </c>
      <c r="AQ4" s="3">
        <f>'k=755'!BW3</f>
        <v>0</v>
      </c>
      <c r="AR4" s="106">
        <f>'k=1000'!X4</f>
        <v>0.16494138271766862</v>
      </c>
      <c r="AS4" s="3">
        <f>'k=1000'!Y4</f>
        <v>0.24741207407650292</v>
      </c>
      <c r="AT4" s="3">
        <f>'k=1000'!AH4</f>
        <v>0.19808238377849599</v>
      </c>
      <c r="AU4" s="3">
        <f>'k=1000'!AI4</f>
        <v>0.24760297972311998</v>
      </c>
      <c r="AV4" s="3">
        <f>'k=1000'!AR4</f>
        <v>0.2699200666090471</v>
      </c>
      <c r="AW4" s="3">
        <f>'k=1000'!AS4</f>
        <v>0.3149067443772216</v>
      </c>
      <c r="AX4" s="3">
        <f>'k=1000'!BB4</f>
        <v>0.31863687386298267</v>
      </c>
      <c r="AY4" s="3">
        <f>'k=1000'!BC4</f>
        <v>0.35846648309585549</v>
      </c>
      <c r="AZ4" s="3">
        <f>'k=1000'!BL4</f>
        <v>0</v>
      </c>
      <c r="BA4" s="3">
        <f>'k=1000'!BM4</f>
        <v>0</v>
      </c>
      <c r="BB4" s="3">
        <f>'k=1000'!BV4</f>
        <v>0</v>
      </c>
      <c r="BC4" s="3">
        <f>'k=1000'!BW4</f>
        <v>0</v>
      </c>
      <c r="BD4" s="106">
        <f>'k=1200'!X4</f>
        <v>0</v>
      </c>
      <c r="BE4" s="3">
        <f>'k=1200'!Y4</f>
        <v>0</v>
      </c>
      <c r="BF4" s="3">
        <f>'k=1200'!AH4</f>
        <v>0</v>
      </c>
      <c r="BG4" s="3">
        <f>'k=1200'!AI4</f>
        <v>0</v>
      </c>
      <c r="BH4" s="3">
        <f>'k=1200'!AR4</f>
        <v>0</v>
      </c>
      <c r="BI4" s="3">
        <f>'k=1200'!AS4</f>
        <v>0</v>
      </c>
      <c r="BJ4" s="3">
        <f>'k=1200'!BB4</f>
        <v>0</v>
      </c>
      <c r="BK4" s="3">
        <f>'k=1200'!BC4</f>
        <v>0</v>
      </c>
      <c r="BL4" s="3">
        <f>'k=1200'!BL4</f>
        <v>0</v>
      </c>
      <c r="BM4" s="3">
        <f>'k=1200'!BM4</f>
        <v>0</v>
      </c>
      <c r="BN4" s="3">
        <f>'k=1200'!BV4</f>
        <v>0</v>
      </c>
      <c r="BO4" s="112">
        <f>'k=1200'!BW4</f>
        <v>0</v>
      </c>
    </row>
    <row r="5" spans="1:68" ht="15.75">
      <c r="A5" s="1"/>
      <c r="B5" s="6" t="s">
        <v>3</v>
      </c>
      <c r="C5" s="12">
        <f>9.94*10^-7</f>
        <v>9.9399999999999993E-7</v>
      </c>
      <c r="D5" s="2"/>
      <c r="E5" s="42">
        <v>24</v>
      </c>
      <c r="F5" s="23">
        <f t="shared" si="0"/>
        <v>0.47459999999999997</v>
      </c>
      <c r="G5" s="133">
        <f t="shared" si="1"/>
        <v>42446.619718309856</v>
      </c>
      <c r="H5" s="106">
        <f>'k=400'!X6</f>
        <v>1.84E-2</v>
      </c>
      <c r="I5" s="3">
        <f>'k=400'!Y6</f>
        <v>0.72009999999999996</v>
      </c>
      <c r="J5" s="3">
        <f>'k=400'!AH6</f>
        <v>3.5999999999999997E-2</v>
      </c>
      <c r="K5" s="3">
        <f t="shared" si="2"/>
        <v>4.0321658678941823E-2</v>
      </c>
      <c r="L5" s="3">
        <f>'k=400'!AR6</f>
        <v>1.25109</v>
      </c>
      <c r="M5" s="3">
        <f>'k=400'!AS6</f>
        <v>0.21057000000000001</v>
      </c>
      <c r="N5" s="132">
        <f>'k=400'!BB6</f>
        <v>1.1150899999999999</v>
      </c>
      <c r="O5" s="132">
        <f>'k=400'!BC6</f>
        <v>1.2265999999999999</v>
      </c>
      <c r="P5" s="3">
        <f>'k=400'!BL6</f>
        <v>0</v>
      </c>
      <c r="Q5" s="3">
        <f>'k=400'!BM6</f>
        <v>0</v>
      </c>
      <c r="R5" s="3">
        <f>'k=400'!BV6</f>
        <v>0</v>
      </c>
      <c r="S5" s="3">
        <f>'k=400'!BW6</f>
        <v>0</v>
      </c>
      <c r="T5" s="106">
        <f>'k=600'!X5</f>
        <v>0.4944756537942111</v>
      </c>
      <c r="U5" s="3">
        <f>'k=600'!Y5</f>
        <v>0.7417134806913166</v>
      </c>
      <c r="V5" s="3">
        <f>'k=600'!AH5</f>
        <v>0.53602562519665764</v>
      </c>
      <c r="W5" s="3">
        <f>'k=600'!AI5</f>
        <v>0.67003203149582202</v>
      </c>
      <c r="X5" s="3">
        <f>'k=600'!AR5</f>
        <v>0.33311510723689253</v>
      </c>
      <c r="Y5" s="3">
        <f>'k=600'!AS5</f>
        <v>0.3886342917763746</v>
      </c>
      <c r="Z5" s="3">
        <f>'k=600'!BB5</f>
        <v>1.5272166346973233</v>
      </c>
      <c r="AA5" s="3">
        <f>'k=600'!BC5</f>
        <v>1.7181187140344887</v>
      </c>
      <c r="AB5" s="3">
        <f>'k=600'!BL5</f>
        <v>1.5061120155122045</v>
      </c>
      <c r="AC5" s="3">
        <f>'k=600'!BM5</f>
        <v>1.656723217063425</v>
      </c>
      <c r="AD5" s="3">
        <f>'k=600'!BV5</f>
        <v>0</v>
      </c>
      <c r="AE5" s="3">
        <f>'k=600'!BW5</f>
        <v>0</v>
      </c>
      <c r="AF5" s="106">
        <f>'k=755'!X4</f>
        <v>0.70591623314922336</v>
      </c>
      <c r="AG5" s="3">
        <f>'k=755'!Y4</f>
        <v>1.0588743497238351</v>
      </c>
      <c r="AH5" s="3">
        <f>'k=755'!AH4</f>
        <v>0.60336500935284065</v>
      </c>
      <c r="AI5" s="3">
        <f>'k=755'!AI4</f>
        <v>0.75420626169105076</v>
      </c>
      <c r="AJ5" s="3">
        <f>'k=755'!AR4</f>
        <v>0.62106453455034705</v>
      </c>
      <c r="AK5" s="3">
        <f>'k=755'!AS4</f>
        <v>0.72457529030873824</v>
      </c>
      <c r="AL5" s="3">
        <f>'k=755'!BB4</f>
        <v>0.67244327725223041</v>
      </c>
      <c r="AM5" s="3">
        <f>'k=755'!BC4</f>
        <v>0.75649868690875921</v>
      </c>
      <c r="AN5" s="3">
        <f>'k=755'!BL4</f>
        <v>0.74361255662424497</v>
      </c>
      <c r="AO5" s="3">
        <f>'k=755'!BM4</f>
        <v>0.81797381228666943</v>
      </c>
      <c r="AP5" s="3">
        <f>'k=755'!BV4</f>
        <v>0.64147211406500215</v>
      </c>
      <c r="AQ5" s="3">
        <f>'k=755'!BW4</f>
        <v>0.694928123570419</v>
      </c>
      <c r="AR5" s="106">
        <f>'k=1000'!X5</f>
        <v>1.3283460049290965</v>
      </c>
      <c r="AS5" s="3">
        <f>'k=1000'!Y5</f>
        <v>1.9925190073936447</v>
      </c>
      <c r="AT5" s="3">
        <f>'k=1000'!AH5</f>
        <v>1.5169907391157309</v>
      </c>
      <c r="AU5" s="3">
        <f>'k=1000'!AI5</f>
        <v>1.8962384238946637</v>
      </c>
      <c r="AV5" s="3">
        <f>'k=1000'!AR5</f>
        <v>0.8890291313462253</v>
      </c>
      <c r="AW5" s="3">
        <f>'k=1000'!AS5</f>
        <v>1.0372006532372628</v>
      </c>
      <c r="AX5" s="3">
        <f>'k=1000'!BB5</f>
        <v>0.55995168881869117</v>
      </c>
      <c r="AY5" s="3">
        <f>'k=1000'!BC5</f>
        <v>0.62994564992102753</v>
      </c>
      <c r="AZ5" s="3">
        <f>'k=1000'!BL5</f>
        <v>0.5410443532132625</v>
      </c>
      <c r="BA5" s="3">
        <f>'k=1000'!BM5</f>
        <v>0.59514878853458875</v>
      </c>
      <c r="BB5" s="3">
        <f>'k=1000'!BV5</f>
        <v>0</v>
      </c>
      <c r="BC5" s="3">
        <f>'k=1000'!BW5</f>
        <v>0</v>
      </c>
      <c r="BD5" s="106">
        <f>'k=1200'!X5</f>
        <v>0</v>
      </c>
      <c r="BE5" s="3">
        <f>'k=1200'!Y5</f>
        <v>0</v>
      </c>
      <c r="BF5" s="3">
        <f>'k=1200'!AH5</f>
        <v>0</v>
      </c>
      <c r="BG5" s="3">
        <f>'k=1200'!AI5</f>
        <v>0</v>
      </c>
      <c r="BH5" s="3">
        <f>'k=1200'!AR5</f>
        <v>0</v>
      </c>
      <c r="BI5" s="3">
        <f>'k=1200'!AS5</f>
        <v>0</v>
      </c>
      <c r="BJ5" s="3">
        <f>'k=1200'!BB5</f>
        <v>0</v>
      </c>
      <c r="BK5" s="3">
        <f>'k=1200'!BC5</f>
        <v>0</v>
      </c>
      <c r="BL5" s="3">
        <f>'k=1200'!BL5</f>
        <v>0</v>
      </c>
      <c r="BM5" s="3">
        <f>'k=1200'!BM5</f>
        <v>0</v>
      </c>
      <c r="BN5" s="3">
        <f>'k=1200'!BV5</f>
        <v>0</v>
      </c>
      <c r="BO5" s="112">
        <f>'k=1200'!BW5</f>
        <v>0</v>
      </c>
    </row>
    <row r="6" spans="1:68" ht="15.75">
      <c r="A6" s="1"/>
      <c r="B6" s="10" t="s">
        <v>4</v>
      </c>
      <c r="C6" s="11">
        <v>999.72964999999999</v>
      </c>
      <c r="D6" s="2"/>
      <c r="E6" s="42">
        <v>26</v>
      </c>
      <c r="F6" s="23">
        <f t="shared" si="0"/>
        <v>0.51460000000000006</v>
      </c>
      <c r="G6" s="133">
        <f t="shared" si="1"/>
        <v>46024.084507042258</v>
      </c>
      <c r="H6" s="106">
        <f>'k=400'!X7</f>
        <v>2.0049999999999998E-2</v>
      </c>
      <c r="I6" s="3">
        <f>'k=400'!Y7</f>
        <v>0.77310000000000001</v>
      </c>
      <c r="J6" s="3">
        <f>'k=400'!AH7</f>
        <v>2.5999999999999999E-2</v>
      </c>
      <c r="K6" s="3">
        <f t="shared" si="2"/>
        <v>2.9121197934791319E-2</v>
      </c>
      <c r="L6" s="3">
        <f>'k=400'!AR7</f>
        <v>1.3362099999999999</v>
      </c>
      <c r="M6" s="3">
        <f>'k=400'!AS7</f>
        <v>0.26290000000000002</v>
      </c>
      <c r="N6" s="3">
        <f>'k=400'!BB7</f>
        <v>1.91245</v>
      </c>
      <c r="O6" s="3">
        <f>'k=400'!BC7</f>
        <v>2.1036899999999998</v>
      </c>
      <c r="P6" s="3">
        <f>'k=400'!BL7</f>
        <v>0.10401000000000001</v>
      </c>
      <c r="Q6" s="3">
        <f>'k=400'!BM7</f>
        <v>2.87826</v>
      </c>
      <c r="R6" s="3">
        <f>'k=400'!BV7</f>
        <v>2.5608481587653871</v>
      </c>
      <c r="S6" s="3">
        <f>'k=400'!BW7</f>
        <v>2.774252171995836</v>
      </c>
      <c r="T6" s="106">
        <f>'k=600'!X6</f>
        <v>0.95127352381882635</v>
      </c>
      <c r="U6" s="3">
        <f>'k=600'!Y6</f>
        <v>1.4269102857282396</v>
      </c>
      <c r="V6" s="3">
        <f>'k=600'!AH6</f>
        <v>1.5397357302885863</v>
      </c>
      <c r="W6" s="3">
        <f>'k=600'!AI6</f>
        <v>1.9246696628607329</v>
      </c>
      <c r="X6" s="3">
        <f>'k=600'!AR6</f>
        <v>1.5427869098788873</v>
      </c>
      <c r="Y6" s="3">
        <f>'k=600'!AS6</f>
        <v>1.7999180615253687</v>
      </c>
      <c r="Z6" s="3">
        <f>'k=600'!BB6</f>
        <v>2.7577113932505481</v>
      </c>
      <c r="AA6" s="3">
        <f>'k=600'!BC6</f>
        <v>3.1024253174068668</v>
      </c>
      <c r="AB6" s="135">
        <f>'k=600'!BL6</f>
        <v>3.0200525695684126</v>
      </c>
      <c r="AC6" s="135">
        <f>'k=600'!BM6</f>
        <v>3.3220578265252541</v>
      </c>
      <c r="AD6" s="3">
        <f>'k=600'!BV6</f>
        <v>2.6932122708945787</v>
      </c>
      <c r="AE6" s="3">
        <f>'k=600'!BW6</f>
        <v>2.9176466268024601</v>
      </c>
      <c r="AF6" s="106">
        <f>'k=755'!X5</f>
        <v>1.1739308383988547</v>
      </c>
      <c r="AG6" s="3">
        <f>'k=755'!Y5</f>
        <v>1.7608962575982821</v>
      </c>
      <c r="AH6" s="3">
        <f>'k=755'!AH5</f>
        <v>1.842158435719911</v>
      </c>
      <c r="AI6" s="3">
        <f>'k=755'!AI5</f>
        <v>2.3026980446498886</v>
      </c>
      <c r="AJ6" s="3">
        <f>'k=755'!AR5</f>
        <v>2.018538040744045</v>
      </c>
      <c r="AK6" s="3">
        <f>'k=755'!AS5</f>
        <v>2.3549610475347191</v>
      </c>
      <c r="AL6" s="3">
        <f>'k=755'!BB5</f>
        <v>1.8352810794370447</v>
      </c>
      <c r="AM6" s="3">
        <f>'k=755'!BC5</f>
        <v>2.0646912143666754</v>
      </c>
      <c r="AN6" s="3">
        <f>'k=755'!BL5</f>
        <v>1.6607393014200282</v>
      </c>
      <c r="AO6" s="3">
        <f>'k=755'!BM5</f>
        <v>1.8268132315620311</v>
      </c>
      <c r="AP6" s="3">
        <f>'k=755'!BV5</f>
        <v>1.7060469896015349</v>
      </c>
      <c r="AQ6" s="3">
        <f>'k=755'!BW5</f>
        <v>1.8482175720683296</v>
      </c>
      <c r="AR6" s="106">
        <f>'k=1000'!X6</f>
        <v>1.7975529956717127</v>
      </c>
      <c r="AS6" s="3">
        <f>'k=1000'!Y6</f>
        <v>2.696329493507569</v>
      </c>
      <c r="AT6" s="3">
        <f>'k=1000'!AH6</f>
        <v>2.8232237625332672</v>
      </c>
      <c r="AU6" s="3">
        <f>'k=1000'!AI6</f>
        <v>3.529029703166584</v>
      </c>
      <c r="AV6" s="3">
        <f>'k=1000'!AR6</f>
        <v>2.9295198514356398</v>
      </c>
      <c r="AW6" s="3">
        <f>'k=1000'!AS6</f>
        <v>3.4177731600082466</v>
      </c>
      <c r="AX6" s="3">
        <f>'k=1000'!BB6</f>
        <v>2.754122818835564</v>
      </c>
      <c r="AY6" s="3">
        <f>'k=1000'!BC6</f>
        <v>3.0983881711900096</v>
      </c>
      <c r="AZ6" s="3">
        <f>'k=1000'!BL6</f>
        <v>2.2295778619369617</v>
      </c>
      <c r="BA6" s="3">
        <f>'k=1000'!BM6</f>
        <v>2.4525356481306577</v>
      </c>
      <c r="BB6" s="3">
        <f>'k=1000'!BV6</f>
        <v>1.999485079012884</v>
      </c>
      <c r="BC6" s="3">
        <f>'k=1000'!BW6</f>
        <v>2.1661088355972908</v>
      </c>
      <c r="BD6" s="106">
        <f>'k=1200'!X6</f>
        <v>0.64782583255884119</v>
      </c>
      <c r="BE6" s="3">
        <f>'k=1200'!Y6</f>
        <v>0.97173874883826183</v>
      </c>
      <c r="BF6" s="3">
        <f>'k=1200'!AH6</f>
        <v>0.83568547273906291</v>
      </c>
      <c r="BG6" s="3">
        <f>'k=1200'!AI6</f>
        <v>1.0446068409238287</v>
      </c>
      <c r="BH6" s="3">
        <f>'k=1200'!AR6</f>
        <v>0.83894003431237374</v>
      </c>
      <c r="BI6" s="3">
        <f>'k=1200'!AS6</f>
        <v>0.97876337336443608</v>
      </c>
      <c r="BJ6" s="3">
        <f>'k=1200'!BB6</f>
        <v>0</v>
      </c>
      <c r="BK6" s="3">
        <f>'k=1200'!BC6</f>
        <v>0</v>
      </c>
      <c r="BL6" s="3">
        <f>'k=1200'!BL6</f>
        <v>0.57808154742727191</v>
      </c>
      <c r="BM6" s="3">
        <f>'k=1200'!BM6</f>
        <v>0.63588970216999907</v>
      </c>
      <c r="BN6" s="3">
        <f>'k=1200'!BV6</f>
        <v>0.54097123023361882</v>
      </c>
      <c r="BO6" s="112">
        <f>'k=1200'!BW6</f>
        <v>0.58605216608642041</v>
      </c>
    </row>
    <row r="7" spans="1:68" ht="15.75">
      <c r="A7" s="1"/>
      <c r="B7" s="10" t="s">
        <v>5</v>
      </c>
      <c r="C7" s="11">
        <f>3.5*0.0254</f>
        <v>8.8899999999999993E-2</v>
      </c>
      <c r="D7" s="2"/>
      <c r="E7" s="42">
        <v>28</v>
      </c>
      <c r="F7" s="23">
        <f t="shared" si="0"/>
        <v>0.55460000000000009</v>
      </c>
      <c r="G7" s="133">
        <f t="shared" si="1"/>
        <v>49601.549295774654</v>
      </c>
      <c r="H7" s="106">
        <f>'k=400'!X8</f>
        <v>2.1239999999999998E-2</v>
      </c>
      <c r="I7" s="3">
        <f>'k=400'!Y8</f>
        <v>0.78620000000000001</v>
      </c>
      <c r="J7" s="3">
        <f>'k=400'!AH8</f>
        <v>2.5000000000000001E-2</v>
      </c>
      <c r="K7" s="3">
        <f t="shared" si="2"/>
        <v>2.8001151860376272E-2</v>
      </c>
      <c r="L7" s="3">
        <f>'k=400'!AR8</f>
        <v>1.42022</v>
      </c>
      <c r="M7" s="3">
        <f>'k=400'!AS8</f>
        <v>0.31564999999999999</v>
      </c>
      <c r="N7" s="3">
        <f>'k=400'!BB8</f>
        <v>2.5758299999999998</v>
      </c>
      <c r="O7" s="3">
        <f>'k=400'!BC8</f>
        <v>2.8334199999999998</v>
      </c>
      <c r="P7" s="3">
        <f>'k=400'!BL8</f>
        <v>0.13506000000000001</v>
      </c>
      <c r="Q7" s="3">
        <f>'k=400'!BM8</f>
        <v>3.51098</v>
      </c>
      <c r="R7" s="3">
        <f>'k=400'!BV8</f>
        <v>3.1162294450592785</v>
      </c>
      <c r="S7" s="3">
        <f>'k=400'!BW8</f>
        <v>3.3759152321475518</v>
      </c>
      <c r="T7" s="106">
        <f>'k=600'!X7</f>
        <v>1.1681655448010413</v>
      </c>
      <c r="U7" s="3">
        <f>'k=600'!Y7</f>
        <v>1.7522483172015619</v>
      </c>
      <c r="V7" s="3">
        <f>'k=600'!AH7</f>
        <v>1.9598125115180447</v>
      </c>
      <c r="W7" s="3">
        <f>'k=600'!AI7</f>
        <v>2.449765639397556</v>
      </c>
      <c r="X7" s="3">
        <f>'k=600'!AR7</f>
        <v>2.3888346258737618</v>
      </c>
      <c r="Y7" s="3">
        <f>'k=600'!AS7</f>
        <v>2.7869737301860553</v>
      </c>
      <c r="Z7" s="3">
        <f>'k=600'!BB7</f>
        <v>3.4587944756906577</v>
      </c>
      <c r="AA7" s="3">
        <f>'k=600'!BC7</f>
        <v>3.8911437851519901</v>
      </c>
      <c r="AB7" s="3">
        <f>'k=600'!BL7</f>
        <v>3.8177264103876483</v>
      </c>
      <c r="AC7" s="3">
        <f>'k=600'!BM7</f>
        <v>4.1994990514264128</v>
      </c>
      <c r="AD7" s="3">
        <f>'k=600'!BV7</f>
        <v>4.0110666322600155</v>
      </c>
      <c r="AE7" s="3">
        <f>'k=600'!BW7</f>
        <v>4.3453221849483503</v>
      </c>
      <c r="AF7" s="106">
        <f>'k=755'!X6</f>
        <v>1.4842019607774055</v>
      </c>
      <c r="AG7" s="3">
        <f>'k=755'!Y6</f>
        <v>2.2263029411661082</v>
      </c>
      <c r="AH7" s="3">
        <f>'k=755'!AH6</f>
        <v>2.5335357495031876</v>
      </c>
      <c r="AI7" s="3">
        <f>'k=755'!AI6</f>
        <v>3.1669196868789844</v>
      </c>
      <c r="AJ7" s="3">
        <f>'k=755'!AR6</f>
        <v>3.203495394410889</v>
      </c>
      <c r="AK7" s="3">
        <f>'k=755'!AS6</f>
        <v>3.7374112934793704</v>
      </c>
      <c r="AL7" s="3">
        <f>'k=755'!BB6</f>
        <v>3.6077112393667798</v>
      </c>
      <c r="AM7" s="3">
        <f>'k=755'!BC6</f>
        <v>4.0586751442876272</v>
      </c>
      <c r="AN7" s="3">
        <f>'k=755'!BL6</f>
        <v>3.6659997290321447</v>
      </c>
      <c r="AO7" s="3">
        <f>'k=755'!BM6</f>
        <v>4.032599701935359</v>
      </c>
      <c r="AP7" s="3">
        <f>'k=755'!BV6</f>
        <v>3.572838875572208</v>
      </c>
      <c r="AQ7" s="3">
        <f>'k=755'!BW6</f>
        <v>3.8705754485365587</v>
      </c>
      <c r="AR7" s="106">
        <f>'k=1000'!X7</f>
        <v>2.0719683626247893</v>
      </c>
      <c r="AS7" s="3">
        <f>'k=1000'!Y7</f>
        <v>3.1079525439371842</v>
      </c>
      <c r="AT7" s="3">
        <f>'k=1000'!AH7</f>
        <v>3.3702691273675516</v>
      </c>
      <c r="AU7" s="3">
        <f>'k=1000'!AI7</f>
        <v>4.212836409209439</v>
      </c>
      <c r="AV7" s="3">
        <f>'k=1000'!AR7</f>
        <v>4.0226051119416004</v>
      </c>
      <c r="AW7" s="3">
        <f>'k=1000'!AS7</f>
        <v>4.6930392972652006</v>
      </c>
      <c r="AX7" s="3">
        <f>'k=1000'!BB7</f>
        <v>4.4188589258394595</v>
      </c>
      <c r="AY7" s="3">
        <f>'k=1000'!BC7</f>
        <v>4.9712162915693918</v>
      </c>
      <c r="AZ7" s="134">
        <f>'k=1000'!BL7</f>
        <v>4.4455221416324688</v>
      </c>
      <c r="BA7" s="134">
        <f>'k=1000'!BM7</f>
        <v>4.8900743557957158</v>
      </c>
      <c r="BB7" s="3">
        <f>'k=1000'!BV7</f>
        <v>3.819382593657243</v>
      </c>
      <c r="BC7" s="3">
        <f>'k=1000'!BW7</f>
        <v>4.137664476462013</v>
      </c>
      <c r="BD7" s="106">
        <f>'k=1200'!X7</f>
        <v>1.0478013143978739</v>
      </c>
      <c r="BE7" s="3">
        <f>'k=1200'!Y7</f>
        <v>1.571701971596811</v>
      </c>
      <c r="BF7" s="3">
        <f>'k=1200'!AH7</f>
        <v>1.2321971045636044</v>
      </c>
      <c r="BG7" s="3">
        <f>'k=1200'!AI7</f>
        <v>1.5402463807045055</v>
      </c>
      <c r="BH7" s="3">
        <f>'k=1200'!AR7</f>
        <v>0.54011346598398691</v>
      </c>
      <c r="BI7" s="3">
        <f>'k=1200'!AS7</f>
        <v>0.63013237698131808</v>
      </c>
      <c r="BJ7" s="3">
        <f>'k=1200'!BB7</f>
        <v>0.37004687406801734</v>
      </c>
      <c r="BK7" s="3">
        <f>'k=1200'!BC7</f>
        <v>0.41630273332651951</v>
      </c>
      <c r="BL7" s="3">
        <f>'k=1200'!BL7</f>
        <v>0.41431574432400531</v>
      </c>
      <c r="BM7" s="3">
        <f>'k=1200'!BM7</f>
        <v>0.45574731875640584</v>
      </c>
      <c r="BN7" s="3">
        <f>'k=1200'!BV7</f>
        <v>0.37358687917248667</v>
      </c>
      <c r="BO7" s="112">
        <f>'k=1200'!BW7</f>
        <v>0.4047191191035272</v>
      </c>
    </row>
    <row r="8" spans="1:68" ht="15.75">
      <c r="A8" s="1"/>
      <c r="B8" s="10" t="s">
        <v>6</v>
      </c>
      <c r="C8" s="11">
        <f>35.25*0.0254</f>
        <v>0.89534999999999998</v>
      </c>
      <c r="D8" s="2"/>
      <c r="E8" s="42">
        <v>30</v>
      </c>
      <c r="F8" s="23">
        <f t="shared" si="0"/>
        <v>0.59460000000000002</v>
      </c>
      <c r="G8" s="133">
        <f t="shared" si="1"/>
        <v>53179.014084507042</v>
      </c>
      <c r="H8" s="106">
        <f>'k=400'!X9</f>
        <v>2.2239999999999999E-2</v>
      </c>
      <c r="I8" s="3">
        <f>'k=400'!Y9</f>
        <v>0.80430000000000001</v>
      </c>
      <c r="J8" s="3">
        <f>'k=400'!AH9</f>
        <v>0.03</v>
      </c>
      <c r="K8" s="3">
        <f t="shared" si="2"/>
        <v>3.3601382232451522E-2</v>
      </c>
      <c r="L8" s="3">
        <f>'k=400'!AR9</f>
        <v>1.49638</v>
      </c>
      <c r="M8" s="3">
        <f>'k=400'!AS9</f>
        <v>0.37128</v>
      </c>
      <c r="N8" s="3">
        <f>'k=400'!BB9</f>
        <v>2.9993300000000001</v>
      </c>
      <c r="O8" s="3">
        <f>'k=400'!BC9</f>
        <v>3.2992599999999999</v>
      </c>
      <c r="P8" s="3">
        <f>'k=400'!BL9</f>
        <v>0.26293</v>
      </c>
      <c r="Q8" s="3">
        <f>'k=400'!BM9</f>
        <v>4.7632699999999994</v>
      </c>
      <c r="R8" s="3">
        <f>'k=400'!BV9</f>
        <v>4.1541631067738241</v>
      </c>
      <c r="S8" s="3">
        <f>'k=400'!BW9</f>
        <v>4.5003433656716432</v>
      </c>
      <c r="T8" s="106">
        <f>'k=600'!X8</f>
        <v>1.3197447697956843</v>
      </c>
      <c r="U8" s="3">
        <f>'k=600'!Y8</f>
        <v>1.9796171546935266</v>
      </c>
      <c r="V8" s="3">
        <f>'k=600'!AH8</f>
        <v>2.2587403452749308</v>
      </c>
      <c r="W8" s="3">
        <f>'k=600'!AI8</f>
        <v>2.8234254315936633</v>
      </c>
      <c r="X8" s="3">
        <f>'k=600'!AR8</f>
        <v>2.9033637269095194</v>
      </c>
      <c r="Y8" s="3">
        <f>'k=600'!AS8</f>
        <v>3.3872576813944395</v>
      </c>
      <c r="Z8" s="3">
        <f>'k=600'!BB8</f>
        <v>4.2757282658066691</v>
      </c>
      <c r="AA8" s="3">
        <f>'k=600'!BC8</f>
        <v>4.8101942990325028</v>
      </c>
      <c r="AB8" s="3">
        <f>'k=600'!BL8</f>
        <v>4.6992662317857583</v>
      </c>
      <c r="AC8" s="3">
        <f>'k=600'!BM8</f>
        <v>5.1691928549643347</v>
      </c>
      <c r="AD8" s="3">
        <f>'k=600'!BV8</f>
        <v>4.4142734269568686</v>
      </c>
      <c r="AE8" s="3">
        <f>'k=600'!BW8</f>
        <v>4.7821295458699407</v>
      </c>
      <c r="AF8" s="106">
        <f>'k=755'!X7</f>
        <v>1.7258209978930481</v>
      </c>
      <c r="AG8" s="3">
        <f>'k=755'!Y7</f>
        <v>2.5887314968395723</v>
      </c>
      <c r="AH8" s="3">
        <f>'k=755'!AH7</f>
        <v>2.919402237264928</v>
      </c>
      <c r="AI8" s="3">
        <f>'k=755'!AI7</f>
        <v>3.6492527965811599</v>
      </c>
      <c r="AJ8" s="3">
        <f>'k=755'!AR7</f>
        <v>3.8649157093373216</v>
      </c>
      <c r="AK8" s="3">
        <f>'k=755'!AS7</f>
        <v>4.5090683275602084</v>
      </c>
      <c r="AL8" s="3">
        <f>'k=755'!BB7</f>
        <v>4.3843544016023603</v>
      </c>
      <c r="AM8" s="3">
        <f>'k=755'!BC7</f>
        <v>4.9323987018026552</v>
      </c>
      <c r="AN8" s="3">
        <f>'k=755'!BL7</f>
        <v>4.7654131397332131</v>
      </c>
      <c r="AO8" s="3">
        <f>'k=755'!BM7</f>
        <v>5.2419544537065343</v>
      </c>
      <c r="AP8" s="3">
        <f>'k=755'!BV7</f>
        <v>4.7859965282028423</v>
      </c>
      <c r="AQ8" s="3">
        <f>'k=755'!BW7</f>
        <v>5.1848295722197459</v>
      </c>
      <c r="AR8" s="106">
        <f>'k=1000'!X8</f>
        <v>2.3570989848587893</v>
      </c>
      <c r="AS8" s="3">
        <f>'k=1000'!Y8</f>
        <v>3.5356484772881842</v>
      </c>
      <c r="AT8" s="3">
        <f>'k=1000'!AH8</f>
        <v>3.9354644465064044</v>
      </c>
      <c r="AU8" s="3">
        <f>'k=1000'!AI8</f>
        <v>4.9193305581330051</v>
      </c>
      <c r="AV8" s="3">
        <f>'k=1000'!AR8</f>
        <v>5.1157461610904056</v>
      </c>
      <c r="AW8" s="3">
        <f>'k=1000'!AS8</f>
        <v>5.9683705212721403</v>
      </c>
      <c r="AX8" s="3">
        <f>'k=1000'!BB8</f>
        <v>5.9423825067021845</v>
      </c>
      <c r="AY8" s="3">
        <f>'k=1000'!BC8</f>
        <v>6.685180320039958</v>
      </c>
      <c r="AZ8" s="134">
        <f>'k=1000'!BL8</f>
        <v>6.3505244370681861</v>
      </c>
      <c r="BA8" s="134">
        <f>'k=1000'!BM8</f>
        <v>6.9855768807750049</v>
      </c>
      <c r="BB8" s="3">
        <f>'k=1000'!BV8</f>
        <v>6.2345959404498812</v>
      </c>
      <c r="BC8" s="3">
        <f>'k=1000'!BW8</f>
        <v>6.754145602154038</v>
      </c>
      <c r="BD8" s="106">
        <f>'k=1200'!X8</f>
        <v>2.0213113967618681</v>
      </c>
      <c r="BE8" s="3">
        <f>'k=1200'!Y8</f>
        <v>3.0319670951428019</v>
      </c>
      <c r="BF8" s="3">
        <f>'k=1200'!AH8</f>
        <v>3.2725728026828773</v>
      </c>
      <c r="BG8" s="3">
        <f>'k=1200'!AI8</f>
        <v>4.090716003353597</v>
      </c>
      <c r="BH8" s="3">
        <f>'k=1200'!AR8</f>
        <v>3.3524129556731403</v>
      </c>
      <c r="BI8" s="3">
        <f>'k=1200'!AS8</f>
        <v>3.9111484482853305</v>
      </c>
      <c r="BJ8" s="3">
        <f>'k=1200'!BB8</f>
        <v>2.9460319063751892</v>
      </c>
      <c r="BK8" s="3">
        <f>'k=1200'!BC8</f>
        <v>3.3142858946720879</v>
      </c>
      <c r="BL8" s="3">
        <f>'k=1200'!BL8</f>
        <v>1.7233755946161442</v>
      </c>
      <c r="BM8" s="3">
        <f>'k=1200'!BM8</f>
        <v>1.8957131540777585</v>
      </c>
      <c r="BN8" s="3">
        <f>'k=1200'!BV8</f>
        <v>1.2065528249804169</v>
      </c>
      <c r="BO8" s="112">
        <f>'k=1200'!BW8</f>
        <v>1.3070988937287851</v>
      </c>
    </row>
    <row r="9" spans="1:68" ht="15.75">
      <c r="A9" s="1"/>
      <c r="B9" s="10" t="s">
        <v>15</v>
      </c>
      <c r="C9" s="11">
        <v>5.4249999999999998</v>
      </c>
      <c r="D9" s="2"/>
      <c r="E9" s="42">
        <v>32</v>
      </c>
      <c r="F9" s="23">
        <f t="shared" si="0"/>
        <v>0.63460000000000005</v>
      </c>
      <c r="G9" s="133">
        <f t="shared" si="1"/>
        <v>56756.478873239437</v>
      </c>
      <c r="H9" s="106">
        <f>'k=400'!X10</f>
        <v>2.5440000000000001E-2</v>
      </c>
      <c r="I9" s="3">
        <f>'k=400'!Y10</f>
        <v>0.81930000000000003</v>
      </c>
      <c r="J9" s="3">
        <f>'k=400'!AH10</f>
        <v>2.8000000000000001E-2</v>
      </c>
      <c r="K9" s="3">
        <f t="shared" si="2"/>
        <v>3.1361290083621422E-2</v>
      </c>
      <c r="L9" s="3">
        <f>'k=400'!AR10</f>
        <v>1.5423</v>
      </c>
      <c r="M9" s="3">
        <f>'k=400'!AS10</f>
        <v>0.40982000000000002</v>
      </c>
      <c r="N9" s="3">
        <f>'k=400'!BB10</f>
        <v>3.4283000000000001</v>
      </c>
      <c r="O9" s="3">
        <f>'k=400'!BC10</f>
        <v>3.7711399999999999</v>
      </c>
      <c r="P9" s="3">
        <f>'k=400'!BL10</f>
        <v>0.14549000000000001</v>
      </c>
      <c r="Q9" s="3">
        <f>'k=400'!BM10</f>
        <v>4.8600899999999996</v>
      </c>
      <c r="R9" s="3">
        <f>'k=400'!BV10</f>
        <v>4.3519339214696355</v>
      </c>
      <c r="S9" s="3">
        <f>'k=400'!BW10</f>
        <v>4.7145950815921056</v>
      </c>
      <c r="T9" s="106">
        <f>'k=600'!X9</f>
        <v>1.4957278256809803</v>
      </c>
      <c r="U9" s="3">
        <f>'k=600'!Y9</f>
        <v>2.2435917385214705</v>
      </c>
      <c r="V9" s="3">
        <f>'k=600'!AH9</f>
        <v>2.6956045777920496</v>
      </c>
      <c r="W9" s="3">
        <f>'k=600'!AI9</f>
        <v>3.3695057222400622</v>
      </c>
      <c r="X9" s="3">
        <f>'k=600'!AR9</f>
        <v>3.6049685118849122</v>
      </c>
      <c r="Y9" s="3">
        <f>'k=600'!AS9</f>
        <v>4.2057965971990647</v>
      </c>
      <c r="Z9" s="3">
        <f>'k=600'!BB9</f>
        <v>5.3208756837967455</v>
      </c>
      <c r="AA9" s="3">
        <f>'k=600'!BC9</f>
        <v>5.9859851442713383</v>
      </c>
      <c r="AB9" s="3">
        <f>'k=600'!BL9</f>
        <v>6.1830331387097992</v>
      </c>
      <c r="AC9" s="3">
        <f>'k=600'!BM9</f>
        <v>6.8013364525807791</v>
      </c>
      <c r="AD9" s="3">
        <f>'k=600'!BV9</f>
        <v>6.1022574655734818</v>
      </c>
      <c r="AE9" s="3">
        <f>'k=600'!BW9</f>
        <v>6.6107789210379391</v>
      </c>
      <c r="AF9" s="106">
        <f>'k=755'!X8</f>
        <v>1.8754689734482044</v>
      </c>
      <c r="AG9" s="3">
        <f>'k=755'!Y8</f>
        <v>2.8132034601723066</v>
      </c>
      <c r="AH9" s="3">
        <f>'k=755'!AH8</f>
        <v>3.279174937141903</v>
      </c>
      <c r="AI9" s="3">
        <f>'k=755'!AI8</f>
        <v>4.0989686714273788</v>
      </c>
      <c r="AJ9" s="3">
        <f>'k=755'!AR8</f>
        <v>4.2255589040493673</v>
      </c>
      <c r="AK9" s="3">
        <f>'k=755'!AS8</f>
        <v>4.9298187213909284</v>
      </c>
      <c r="AL9" s="3">
        <f>'k=755'!BB8</f>
        <v>5.0968934542520232</v>
      </c>
      <c r="AM9" s="3">
        <f>'k=755'!BC8</f>
        <v>5.7340051360335265</v>
      </c>
      <c r="AN9" s="3">
        <f>'k=755'!BL8</f>
        <v>5.5876895029429603</v>
      </c>
      <c r="AO9" s="3">
        <f>'k=755'!BM8</f>
        <v>6.1464584532372566</v>
      </c>
      <c r="AP9" s="3">
        <f>'k=755'!BV8</f>
        <v>5.8366761910156644</v>
      </c>
      <c r="AQ9" s="3">
        <f>'k=755'!BW8</f>
        <v>6.3230658736003029</v>
      </c>
      <c r="AR9" s="106">
        <f>'k=1000'!X9</f>
        <v>2.6201828331340145</v>
      </c>
      <c r="AS9" s="3">
        <f>'k=1000'!Y9</f>
        <v>3.9302742497010215</v>
      </c>
      <c r="AT9" s="3">
        <f>'k=1000'!AH9</f>
        <v>4.5173132551335105</v>
      </c>
      <c r="AU9" s="3">
        <f>'k=1000'!AI9</f>
        <v>5.6466415689168876</v>
      </c>
      <c r="AV9" s="3">
        <f>'k=1000'!AR9</f>
        <v>6.010150368827726</v>
      </c>
      <c r="AW9" s="3">
        <f>'k=1000'!AS9</f>
        <v>7.0118420969656805</v>
      </c>
      <c r="AX9" s="3">
        <f>'k=1000'!BB9</f>
        <v>7.0865997266143763</v>
      </c>
      <c r="AY9" s="3">
        <f>'k=1000'!BC9</f>
        <v>7.972424692441173</v>
      </c>
      <c r="AZ9" s="3">
        <f>'k=1000'!BL9</f>
        <v>7.4753189242229112</v>
      </c>
      <c r="BA9" s="3">
        <f>'k=1000'!BM9</f>
        <v>8.2228508166452023</v>
      </c>
      <c r="BB9" s="134">
        <f>'k=1000'!BV9</f>
        <v>8.2174557776463857</v>
      </c>
      <c r="BC9" s="134">
        <f>'k=1000'!BW9</f>
        <v>8.9022437591169172</v>
      </c>
      <c r="BD9" s="106">
        <f>'k=1200'!X9</f>
        <v>2.5786787254579933</v>
      </c>
      <c r="BE9" s="3">
        <f>'k=1200'!Y9</f>
        <v>3.8680180881869899</v>
      </c>
      <c r="BF9" s="3">
        <f>'k=1200'!AH9</f>
        <v>4.2756497022921831</v>
      </c>
      <c r="BG9" s="3">
        <f>'k=1200'!AI9</f>
        <v>5.3445621278652293</v>
      </c>
      <c r="BH9" s="3">
        <f>'k=1200'!AR9</f>
        <v>5.2353475737877968</v>
      </c>
      <c r="BI9" s="3">
        <f>'k=1200'!AS9</f>
        <v>6.1079055027524296</v>
      </c>
      <c r="BJ9" s="3">
        <f>'k=1200'!BB9</f>
        <v>5.7772145412522091</v>
      </c>
      <c r="BK9" s="3">
        <f>'k=1200'!BC9</f>
        <v>6.4993663589087349</v>
      </c>
      <c r="BL9" s="3">
        <f>'k=1200'!BL9</f>
        <v>5.578151241974223</v>
      </c>
      <c r="BM9" s="3">
        <f>'k=1200'!BM9</f>
        <v>6.1359663661716457</v>
      </c>
      <c r="BN9" s="3">
        <f>'k=1200'!BV9</f>
        <v>4.5533357408086648</v>
      </c>
      <c r="BO9" s="112">
        <f>'k=1200'!BW9</f>
        <v>4.9327803858760539</v>
      </c>
    </row>
    <row r="10" spans="1:68" ht="15.75">
      <c r="A10" s="1"/>
      <c r="B10" s="10" t="s">
        <v>7</v>
      </c>
      <c r="C10" s="11">
        <v>1.343</v>
      </c>
      <c r="D10" s="2"/>
      <c r="E10" s="42">
        <v>34</v>
      </c>
      <c r="F10" s="23">
        <f t="shared" si="0"/>
        <v>0.67460000000000009</v>
      </c>
      <c r="G10" s="133">
        <f t="shared" si="1"/>
        <v>60333.94366197184</v>
      </c>
      <c r="H10" s="106">
        <f>'k=400'!X11</f>
        <v>2.5100000000000001E-2</v>
      </c>
      <c r="I10" s="3">
        <f>'k=400'!Y11</f>
        <v>0.83979999999999999</v>
      </c>
      <c r="J10" s="3">
        <f>'k=400'!AH11</f>
        <v>3.2000000000000001E-2</v>
      </c>
      <c r="K10" s="3">
        <f t="shared" si="2"/>
        <v>3.5841474381281629E-2</v>
      </c>
      <c r="L10" s="3">
        <f>'k=400'!AR11</f>
        <v>1.5736600000000001</v>
      </c>
      <c r="M10" s="3">
        <f>'k=400'!AS11</f>
        <v>0.43856000000000001</v>
      </c>
      <c r="N10" s="3">
        <f>'k=400'!BB11</f>
        <v>3.6941899999999999</v>
      </c>
      <c r="O10" s="3">
        <f>'k=400'!BC11</f>
        <v>4.0636099999999997</v>
      </c>
      <c r="P10" s="3">
        <f>'k=400'!BL11</f>
        <v>0.19777</v>
      </c>
      <c r="Q10" s="3">
        <f>'k=400'!BM11</f>
        <v>5.0674200000000003</v>
      </c>
      <c r="R10" s="3">
        <f>'k=400'!BV11</f>
        <v>4.4950605041931579</v>
      </c>
      <c r="S10" s="3">
        <f>'k=400'!BW11</f>
        <v>4.8696488795425878</v>
      </c>
      <c r="T10" s="106">
        <f>'k=600'!X10</f>
        <v>1.4738776082696876</v>
      </c>
      <c r="U10" s="3">
        <f>'k=600'!Y10</f>
        <v>2.2108164124045313</v>
      </c>
      <c r="V10" s="3">
        <f>'k=600'!AH10</f>
        <v>3.0318322727288152</v>
      </c>
      <c r="W10" s="3">
        <f>'k=600'!AI10</f>
        <v>3.789790340911019</v>
      </c>
      <c r="X10" s="3">
        <f>'k=600'!AR10</f>
        <v>4.072905532928635</v>
      </c>
      <c r="Y10" s="3">
        <f>'k=600'!AS10</f>
        <v>4.7517231217500742</v>
      </c>
      <c r="Z10" s="3">
        <f>'k=600'!BB10</f>
        <v>5.6018960101831201</v>
      </c>
      <c r="AA10" s="3">
        <f>'k=600'!BC10</f>
        <v>6.3021330114560099</v>
      </c>
      <c r="AB10" s="3">
        <f>'k=600'!BL10</f>
        <v>6.4593222998257387</v>
      </c>
      <c r="AC10" s="3">
        <f>'k=600'!BM10</f>
        <v>7.1052545298083132</v>
      </c>
      <c r="AD10" s="3">
        <f>'k=600'!BV10</f>
        <v>7.091282344874493</v>
      </c>
      <c r="AE10" s="3">
        <f>'k=600'!BW10</f>
        <v>7.6822225402807005</v>
      </c>
      <c r="AF10" s="106">
        <f>'k=755'!X9</f>
        <v>2.0299813698875884</v>
      </c>
      <c r="AG10" s="3">
        <f>'k=755'!Y9</f>
        <v>3.0449720548313826</v>
      </c>
      <c r="AH10" s="3">
        <f>'k=755'!AH9</f>
        <v>3.611613561119801</v>
      </c>
      <c r="AI10" s="3">
        <f>'k=755'!AI9</f>
        <v>4.5145169513997514</v>
      </c>
      <c r="AJ10" s="3">
        <f>'k=755'!AR9</f>
        <v>4.8342352081747055</v>
      </c>
      <c r="AK10" s="3">
        <f>'k=755'!AS9</f>
        <v>5.6399410762038231</v>
      </c>
      <c r="AL10" s="3">
        <f>'k=755'!BB9</f>
        <v>5.8042029265764308</v>
      </c>
      <c r="AM10" s="3">
        <f>'k=755'!BC9</f>
        <v>6.5297282923984845</v>
      </c>
      <c r="AN10" s="3">
        <f>'k=755'!BL9</f>
        <v>6.6112790143209121</v>
      </c>
      <c r="AO10" s="3">
        <f>'k=755'!BM9</f>
        <v>7.2724069157530034</v>
      </c>
      <c r="AP10" s="3">
        <f>'k=755'!BV9</f>
        <v>6.9767117170915132</v>
      </c>
      <c r="AQ10" s="3">
        <f>'k=755'!BW9</f>
        <v>7.5581043601824724</v>
      </c>
      <c r="AR10" s="106">
        <f>'k=1000'!X10</f>
        <v>2.8825491548215179</v>
      </c>
      <c r="AS10" s="3">
        <f>'k=1000'!Y10</f>
        <v>4.3238237322322766</v>
      </c>
      <c r="AT10" s="3">
        <f>'k=1000'!AH10</f>
        <v>4.9752024832680055</v>
      </c>
      <c r="AU10" s="3">
        <f>'k=1000'!AI10</f>
        <v>6.2190031040850071</v>
      </c>
      <c r="AV10" s="3">
        <f>'k=1000'!AR10</f>
        <v>6.5587506448597743</v>
      </c>
      <c r="AW10" s="3">
        <f>'k=1000'!AS10</f>
        <v>7.6518757523364034</v>
      </c>
      <c r="AX10" s="3">
        <f>'k=1000'!BB10</f>
        <v>7.7501498631581054</v>
      </c>
      <c r="AY10" s="3">
        <f>'k=1000'!BC10</f>
        <v>8.7189185960528679</v>
      </c>
      <c r="AZ10" s="3">
        <f>'k=1000'!BL10</f>
        <v>8.8135207964736413</v>
      </c>
      <c r="BA10" s="3">
        <f>'k=1000'!BM10</f>
        <v>9.6948728761210052</v>
      </c>
      <c r="BB10" s="134">
        <f>'k=1000'!BV10</f>
        <v>9.2806439254522743</v>
      </c>
      <c r="BC10" s="134">
        <f>'k=1000'!BW10</f>
        <v>10.054030919239963</v>
      </c>
      <c r="BD10" s="106">
        <f>'k=1200'!X10</f>
        <v>2.9892425383527255</v>
      </c>
      <c r="BE10" s="3">
        <f>'k=1200'!Y10</f>
        <v>4.4838638075290884</v>
      </c>
      <c r="BF10" s="3">
        <f>'k=1200'!AH10</f>
        <v>5.1434877969230044</v>
      </c>
      <c r="BG10" s="3">
        <f>'k=1200'!AI10</f>
        <v>6.4293597461537555</v>
      </c>
      <c r="BH10" s="3">
        <f>'k=1200'!AR10</f>
        <v>6.5327956764132171</v>
      </c>
      <c r="BI10" s="3">
        <f>'k=1200'!AS10</f>
        <v>7.6215949558154197</v>
      </c>
      <c r="BJ10" s="3">
        <f>'k=1200'!BB10</f>
        <v>7.1311754540963745</v>
      </c>
      <c r="BK10" s="3">
        <f>'k=1200'!BC10</f>
        <v>8.022572385858421</v>
      </c>
      <c r="BL10" s="3">
        <f>'k=1200'!BL10</f>
        <v>7.772831069457415</v>
      </c>
      <c r="BM10" s="3">
        <f>'k=1200'!BM10</f>
        <v>8.5501141764031559</v>
      </c>
      <c r="BN10" s="3">
        <f>'k=1200'!BV10</f>
        <v>7.1995149518817385</v>
      </c>
      <c r="BO10" s="112">
        <f>'k=1200'!BW10</f>
        <v>7.7994745312052167</v>
      </c>
    </row>
    <row r="11" spans="1:68" ht="15.75">
      <c r="A11" s="1"/>
      <c r="B11" s="13" t="s">
        <v>8</v>
      </c>
      <c r="C11" s="11">
        <f>C9*C10</f>
        <v>7.2857749999999992</v>
      </c>
      <c r="D11" s="2"/>
      <c r="E11" s="42">
        <v>36</v>
      </c>
      <c r="F11" s="23">
        <f t="shared" si="0"/>
        <v>0.71460000000000001</v>
      </c>
      <c r="G11" s="133">
        <f t="shared" si="1"/>
        <v>63911.408450704221</v>
      </c>
      <c r="H11" s="106">
        <f>'k=400'!X12</f>
        <v>4.2099999999999999E-2</v>
      </c>
      <c r="I11" s="3">
        <f>'k=400'!Y12</f>
        <v>0.83779999999999999</v>
      </c>
      <c r="J11" s="3">
        <f>'k=400'!AH12</f>
        <v>4.4999999999999998E-2</v>
      </c>
      <c r="K11" s="3">
        <f t="shared" si="2"/>
        <v>5.0402073348677287E-2</v>
      </c>
      <c r="L11" s="3">
        <f>'k=400'!AR12</f>
        <v>1.5747800000000001</v>
      </c>
      <c r="M11" s="3">
        <f>'k=400'!AS12</f>
        <v>0.39452999999999999</v>
      </c>
      <c r="N11" s="3">
        <f>'k=400'!BB12</f>
        <v>3.7144900000000001</v>
      </c>
      <c r="O11" s="3">
        <f>'k=400'!BC12</f>
        <v>4.0859399999999999</v>
      </c>
      <c r="P11" s="3">
        <f>'k=400'!BL12</f>
        <v>0.30980000000000002</v>
      </c>
      <c r="Q11" s="3">
        <f>'k=400'!BM12</f>
        <v>4.1166999999999998</v>
      </c>
      <c r="R11" s="3">
        <f>'k=400'!BV12</f>
        <v>3.5140637830507182</v>
      </c>
      <c r="S11" s="3">
        <f>'k=400'!BW12</f>
        <v>3.806902431638278</v>
      </c>
      <c r="T11" s="106">
        <f>'k=600'!X11</f>
        <v>1.8520266598884778</v>
      </c>
      <c r="U11" s="3">
        <f>'k=600'!Y11</f>
        <v>2.7780399898327168</v>
      </c>
      <c r="V11" s="3">
        <f>'k=600'!AH11</f>
        <v>3.3422396397483563</v>
      </c>
      <c r="W11" s="3">
        <f>'k=600'!AI11</f>
        <v>4.177799549685445</v>
      </c>
      <c r="X11" s="3">
        <f>'k=600'!AR11</f>
        <v>4.6228421081491202</v>
      </c>
      <c r="Y11" s="3">
        <f>'k=600'!AS11</f>
        <v>5.3933157928406406</v>
      </c>
      <c r="Z11" s="3">
        <f>'k=600'!BB11</f>
        <v>5.056839564190696</v>
      </c>
      <c r="AA11" s="3">
        <f>'k=600'!BC11</f>
        <v>5.688944509714533</v>
      </c>
      <c r="AB11" s="3">
        <f>'k=600'!BL11</f>
        <v>5.5727421366045586</v>
      </c>
      <c r="AC11" s="3">
        <f>'k=600'!BM11</f>
        <v>6.1300163502650147</v>
      </c>
      <c r="AD11" s="3">
        <f>'k=600'!BV11</f>
        <v>6.2077583044483129</v>
      </c>
      <c r="AE11" s="3">
        <f>'k=600'!BW11</f>
        <v>6.7250714964856719</v>
      </c>
      <c r="AF11" s="106">
        <f>'k=755'!X10</f>
        <v>2.1534479602376639</v>
      </c>
      <c r="AG11" s="3">
        <f>'k=755'!Y10</f>
        <v>3.2301719403564961</v>
      </c>
      <c r="AH11" s="3">
        <f>'k=755'!AH10</f>
        <v>3.8225568859284356</v>
      </c>
      <c r="AI11" s="3">
        <f>'k=755'!AI10</f>
        <v>4.7781961074105448</v>
      </c>
      <c r="AJ11" s="3">
        <f>'k=755'!AR10</f>
        <v>5.2162107793870618</v>
      </c>
      <c r="AK11" s="3">
        <f>'k=755'!AS10</f>
        <v>6.0855792426182385</v>
      </c>
      <c r="AL11" s="3">
        <f>'k=755'!BB10</f>
        <v>6.32598521089073</v>
      </c>
      <c r="AM11" s="3">
        <f>'k=755'!BC10</f>
        <v>7.116733362252071</v>
      </c>
      <c r="AN11" s="3">
        <f>'k=755'!BL10</f>
        <v>7.0762524080210092</v>
      </c>
      <c r="AO11" s="3">
        <f>'k=755'!BM10</f>
        <v>7.7838776488231103</v>
      </c>
      <c r="AP11" s="3">
        <f>'k=755'!BV10</f>
        <v>7.7872748317101044</v>
      </c>
      <c r="AQ11" s="3">
        <f>'k=755'!BW10</f>
        <v>8.4362144010192797</v>
      </c>
      <c r="AR11" s="106">
        <f>'k=1000'!X11</f>
        <v>2.8537958891551627</v>
      </c>
      <c r="AS11" s="3">
        <f>'k=1000'!Y11</f>
        <v>4.2806938337327445</v>
      </c>
      <c r="AT11" s="3">
        <f>'k=1000'!AH11</f>
        <v>4.935728299642272</v>
      </c>
      <c r="AU11" s="3">
        <f>'k=1000'!AI11</f>
        <v>6.1696603745528398</v>
      </c>
      <c r="AV11" s="3">
        <f>'k=1000'!AR11</f>
        <v>6.7397381322450709</v>
      </c>
      <c r="AW11" s="3">
        <f>'k=1000'!AS11</f>
        <v>7.863027820952583</v>
      </c>
      <c r="AX11" s="3">
        <f>'k=1000'!BB11</f>
        <v>7.8785033745702799</v>
      </c>
      <c r="AY11" s="3">
        <f>'k=1000'!BC11</f>
        <v>8.8633162963915648</v>
      </c>
      <c r="AZ11" s="3">
        <f>'k=1000'!BL11</f>
        <v>8.5417192819852197</v>
      </c>
      <c r="BA11" s="3">
        <f>'k=1000'!BM11</f>
        <v>9.3958912101837413</v>
      </c>
      <c r="BB11" s="3">
        <f>'k=1000'!BV11</f>
        <v>9.2302868470530459</v>
      </c>
      <c r="BC11" s="3">
        <f>'k=1000'!BW11</f>
        <v>9.999477417640799</v>
      </c>
      <c r="BD11" s="106">
        <f>'k=1200'!X11</f>
        <v>3.2682566951984504</v>
      </c>
      <c r="BE11" s="3">
        <f>'k=1200'!Y11</f>
        <v>4.9023850427976754</v>
      </c>
      <c r="BF11" s="3">
        <f>'k=1200'!AH11</f>
        <v>5.6466380180287024</v>
      </c>
      <c r="BG11" s="3">
        <f>'k=1200'!AI11</f>
        <v>7.0582975225358782</v>
      </c>
      <c r="BH11" s="3">
        <f>'k=1200'!AR11</f>
        <v>7.4720646223736997</v>
      </c>
      <c r="BI11" s="3">
        <f>'k=1200'!AS11</f>
        <v>8.7174087261026489</v>
      </c>
      <c r="BJ11" s="3">
        <f>'k=1200'!BB11</f>
        <v>8.3305963418390672</v>
      </c>
      <c r="BK11" s="3">
        <f>'k=1200'!BC11</f>
        <v>9.3719208845689508</v>
      </c>
      <c r="BL11" s="3">
        <f>'k=1200'!BL11</f>
        <v>8.9077393715712532</v>
      </c>
      <c r="BM11" s="3">
        <f>'k=1200'!BM11</f>
        <v>9.7985133087283778</v>
      </c>
      <c r="BN11" s="134">
        <f>'k=1200'!BV11</f>
        <v>9.2415620510011536</v>
      </c>
      <c r="BO11" s="136">
        <f>'k=1200'!BW11</f>
        <v>10.011692221917917</v>
      </c>
    </row>
    <row r="12" spans="1:68" ht="15.75">
      <c r="A12" s="1"/>
      <c r="B12" s="13" t="s">
        <v>17</v>
      </c>
      <c r="C12" s="11">
        <f>1*C9</f>
        <v>5.4249999999999998</v>
      </c>
      <c r="D12" s="2"/>
      <c r="E12" s="42">
        <v>38</v>
      </c>
      <c r="F12" s="23">
        <f t="shared" si="0"/>
        <v>0.75460000000000005</v>
      </c>
      <c r="G12" s="133">
        <f t="shared" si="1"/>
        <v>67488.873239436623</v>
      </c>
      <c r="H12" s="106">
        <f>'k=400'!X13</f>
        <v>5.1409999999999997E-2</v>
      </c>
      <c r="I12" s="3">
        <f>'k=400'!Y13</f>
        <v>0.80610000000000004</v>
      </c>
      <c r="J12" s="3">
        <f>'k=400'!AH13</f>
        <v>5.1999999999999998E-2</v>
      </c>
      <c r="K12" s="3">
        <f t="shared" si="2"/>
        <v>5.8242395869582637E-2</v>
      </c>
      <c r="L12" s="3">
        <f>'k=400'!AR13</f>
        <v>1.5971900000000001</v>
      </c>
      <c r="M12" s="3">
        <f>'k=400'!AS13</f>
        <v>0.23186999999999999</v>
      </c>
      <c r="N12" s="3">
        <f>'k=400'!BB13</f>
        <v>2.8130999999999999</v>
      </c>
      <c r="O12" s="3">
        <f>'k=400'!BC13</f>
        <v>3.0944099999999999</v>
      </c>
      <c r="P12" s="3">
        <f>'k=400'!BL13</f>
        <v>0.34809000000000001</v>
      </c>
      <c r="Q12" s="3">
        <f>'k=400'!BM13</f>
        <v>2.5395300000000001</v>
      </c>
      <c r="R12" s="3">
        <f>'k=400'!BV13</f>
        <v>2.0228635589478929</v>
      </c>
      <c r="S12" s="3">
        <f>'k=400'!BW13</f>
        <v>2.1914355221935509</v>
      </c>
      <c r="T12" s="106">
        <f>'k=600'!X12</f>
        <v>1.8054381777971411</v>
      </c>
      <c r="U12" s="3">
        <f>'k=600'!Y12</f>
        <v>2.7081572666957117</v>
      </c>
      <c r="V12" s="3">
        <f>'k=600'!AH12</f>
        <v>3.0492661834597961</v>
      </c>
      <c r="W12" s="3">
        <f>'k=600'!AI12</f>
        <v>3.8115827293247451</v>
      </c>
      <c r="X12" s="3">
        <f>'k=600'!AR12</f>
        <v>4.221529900705419</v>
      </c>
      <c r="Y12" s="3">
        <f>'k=600'!AS12</f>
        <v>4.9251182174896559</v>
      </c>
      <c r="Z12" s="3">
        <f>'k=600'!BB12</f>
        <v>2.8853136160922466</v>
      </c>
      <c r="AA12" s="3">
        <f>'k=600'!BC12</f>
        <v>3.2459778181037775</v>
      </c>
      <c r="AB12" s="3">
        <f>'k=600'!BL12</f>
        <v>0</v>
      </c>
      <c r="AC12" s="3">
        <f>'k=600'!BM12</f>
        <v>0</v>
      </c>
      <c r="AD12" s="3">
        <f>'k=600'!BV12</f>
        <v>2.2080263120430028</v>
      </c>
      <c r="AE12" s="3">
        <f>'k=600'!BW12</f>
        <v>2.3920285047132532</v>
      </c>
      <c r="AF12" s="106">
        <f>'k=755'!X11</f>
        <v>1.9595664402325792</v>
      </c>
      <c r="AG12" s="3">
        <f>'k=755'!Y11</f>
        <v>2.9393496603488689</v>
      </c>
      <c r="AH12" s="3">
        <f>'k=755'!AH11</f>
        <v>3.4080895117933969</v>
      </c>
      <c r="AI12" s="3">
        <f>'k=755'!AI11</f>
        <v>4.2601118897417463</v>
      </c>
      <c r="AJ12" s="3">
        <f>'k=755'!AR11</f>
        <v>4.5429678397274289</v>
      </c>
      <c r="AK12" s="3">
        <f>'k=755'!AS11</f>
        <v>5.3001291463486675</v>
      </c>
      <c r="AL12" s="3">
        <f>'k=755'!BB11</f>
        <v>5.233186995394</v>
      </c>
      <c r="AM12" s="3">
        <f>'k=755'!BC11</f>
        <v>5.88733536981825</v>
      </c>
      <c r="AN12" s="3">
        <f>'k=755'!BL11</f>
        <v>5.6610341874345815</v>
      </c>
      <c r="AO12" s="3">
        <f>'k=755'!BM11</f>
        <v>6.2271376061780401</v>
      </c>
      <c r="AP12" s="3">
        <f>'k=755'!BV11</f>
        <v>6.1382473878030934</v>
      </c>
      <c r="AQ12" s="3">
        <f>'k=755'!BW11</f>
        <v>6.6497680034533513</v>
      </c>
      <c r="AR12" s="106">
        <f>'k=1000'!X12</f>
        <v>2.7416105645226936</v>
      </c>
      <c r="AS12" s="3">
        <f>'k=1000'!Y12</f>
        <v>4.1124158467840406</v>
      </c>
      <c r="AT12" s="3">
        <f>'k=1000'!AH12</f>
        <v>4.5170917526737062</v>
      </c>
      <c r="AU12" s="3">
        <f>'k=1000'!AI12</f>
        <v>5.646364690842133</v>
      </c>
      <c r="AV12" s="3">
        <f>'k=1000'!AR12</f>
        <v>5.9518458359064619</v>
      </c>
      <c r="AW12" s="3">
        <f>'k=1000'!AS12</f>
        <v>6.943820141890872</v>
      </c>
      <c r="AX12" s="3">
        <f>'k=1000'!BB12</f>
        <v>6.7541384296175542</v>
      </c>
      <c r="AY12" s="3">
        <f>'k=1000'!BC12</f>
        <v>7.5984057333197486</v>
      </c>
      <c r="AZ12" s="3">
        <f>'k=1000'!BL12</f>
        <v>6.90191297346942</v>
      </c>
      <c r="BA12" s="3">
        <f>'k=1000'!BM12</f>
        <v>7.5921042708163622</v>
      </c>
      <c r="BB12" s="3">
        <f>'k=1000'!BV12</f>
        <v>6.9354534214474857</v>
      </c>
      <c r="BC12" s="3">
        <f>'k=1000'!BW12</f>
        <v>7.513407873234776</v>
      </c>
      <c r="BD12" s="106">
        <f>'k=1200'!X12</f>
        <v>3.2770444750625827</v>
      </c>
      <c r="BE12" s="3">
        <f>'k=1200'!Y12</f>
        <v>4.9155667125938738</v>
      </c>
      <c r="BF12" s="3">
        <f>'k=1200'!AH12</f>
        <v>5.4296828458492277</v>
      </c>
      <c r="BG12" s="3">
        <f>'k=1200'!AI12</f>
        <v>6.7871035573115348</v>
      </c>
      <c r="BH12" s="3">
        <f>'k=1200'!AR12</f>
        <v>6.8393758660604567</v>
      </c>
      <c r="BI12" s="3">
        <f>'k=1200'!AS12</f>
        <v>7.9792718437371999</v>
      </c>
      <c r="BJ12" s="3">
        <f>'k=1200'!BB12</f>
        <v>7.8760520910460432</v>
      </c>
      <c r="BK12" s="3">
        <f>'k=1200'!BC12</f>
        <v>8.8605586024267993</v>
      </c>
      <c r="BL12" s="3">
        <f>'k=1200'!BL12</f>
        <v>8.3784372510109648</v>
      </c>
      <c r="BM12" s="3">
        <f>'k=1200'!BM12</f>
        <v>9.2162809761120617</v>
      </c>
      <c r="BN12" s="134">
        <f>'k=1200'!BV12</f>
        <v>8.276474407208843</v>
      </c>
      <c r="BO12" s="136">
        <f>'k=1200'!BW12</f>
        <v>8.96618060780958</v>
      </c>
    </row>
    <row r="13" spans="1:68" ht="15.75">
      <c r="A13" s="1"/>
      <c r="B13" s="35" t="s">
        <v>22</v>
      </c>
      <c r="C13" s="36">
        <v>0.02</v>
      </c>
      <c r="D13" s="2"/>
      <c r="E13" s="42">
        <v>40</v>
      </c>
      <c r="F13" s="23">
        <f t="shared" si="0"/>
        <v>0.79460000000000008</v>
      </c>
      <c r="G13" s="133">
        <f t="shared" si="1"/>
        <v>71066.338028169019</v>
      </c>
      <c r="H13" s="106">
        <f>'k=400'!X14</f>
        <v>4.691E-2</v>
      </c>
      <c r="I13" s="3">
        <f>'k=400'!Y14</f>
        <v>0.72250000000000003</v>
      </c>
      <c r="J13" s="3">
        <f>'k=400'!AH14</f>
        <v>4.4900000000000002E-2</v>
      </c>
      <c r="K13" s="3">
        <f t="shared" si="2"/>
        <v>5.0290068741235781E-2</v>
      </c>
      <c r="L13" s="3">
        <f>'k=400'!AR14</f>
        <v>1.67245</v>
      </c>
      <c r="M13" s="3">
        <f>'k=400'!AS14</f>
        <v>0.23901</v>
      </c>
      <c r="N13" s="3">
        <f>'k=400'!BB14</f>
        <v>1.75857</v>
      </c>
      <c r="O13" s="3">
        <f>'k=400'!BC14</f>
        <v>1.93442</v>
      </c>
      <c r="P13" s="3">
        <f>'k=400'!BL14</f>
        <v>0.31278</v>
      </c>
      <c r="Q13" s="3">
        <f>'k=400'!BM14</f>
        <v>2.3701600000000003</v>
      </c>
      <c r="R13" s="3">
        <f>'k=400'!BV14</f>
        <v>1.8991160154393179</v>
      </c>
      <c r="S13" s="3">
        <f>'k=400'!BW14</f>
        <v>2.0573756833925945</v>
      </c>
      <c r="T13" s="106">
        <f>'k=600'!X13</f>
        <v>1.5058233454096164</v>
      </c>
      <c r="U13" s="3">
        <f>'k=600'!Y13</f>
        <v>2.2587350181144243</v>
      </c>
      <c r="V13" s="3">
        <f>'k=600'!AH13</f>
        <v>2.3529512985019898</v>
      </c>
      <c r="W13" s="3">
        <f>'k=600'!AI13</f>
        <v>2.9411891231274874</v>
      </c>
      <c r="X13" s="3">
        <f>'k=600'!AR13</f>
        <v>2.9175232033795058</v>
      </c>
      <c r="Y13" s="3">
        <f>'k=600'!AS13</f>
        <v>3.4037770706094235</v>
      </c>
      <c r="Z13" s="3">
        <f>'k=600'!BB13</f>
        <v>0</v>
      </c>
      <c r="AA13" s="3">
        <f>'k=600'!BC13</f>
        <v>0</v>
      </c>
      <c r="AB13" s="3">
        <f>'k=600'!BL13</f>
        <v>0</v>
      </c>
      <c r="AC13" s="3">
        <f>'k=600'!BM13</f>
        <v>0</v>
      </c>
      <c r="AD13" s="3">
        <f>'k=600'!BV13</f>
        <v>0</v>
      </c>
      <c r="AE13" s="3">
        <f>'k=600'!BW13</f>
        <v>0</v>
      </c>
      <c r="AF13" s="106">
        <f>'k=755'!X12</f>
        <v>1.2027552312830947</v>
      </c>
      <c r="AG13" s="3">
        <f>'k=755'!Y12</f>
        <v>1.804132846924642</v>
      </c>
      <c r="AH13" s="3">
        <f>'k=755'!AH12</f>
        <v>1.42065387179628</v>
      </c>
      <c r="AI13" s="3">
        <f>'k=755'!AI12</f>
        <v>1.7758173397453501</v>
      </c>
      <c r="AJ13" s="3">
        <f>'k=755'!AR12</f>
        <v>1.4456212784253903</v>
      </c>
      <c r="AK13" s="3">
        <f>'k=755'!AS12</f>
        <v>1.6865581581629554</v>
      </c>
      <c r="AL13" s="3">
        <f>'k=755'!BB12</f>
        <v>1.3571004542146816</v>
      </c>
      <c r="AM13" s="3">
        <f>'k=755'!BC12</f>
        <v>1.5267380109915167</v>
      </c>
      <c r="AN13" s="3">
        <f>'k=755'!BL12</f>
        <v>0.78730996700991984</v>
      </c>
      <c r="AO13" s="3">
        <f>'k=755'!BM12</f>
        <v>0.86604096371091188</v>
      </c>
      <c r="AP13" s="3">
        <f>'k=755'!BV12</f>
        <v>0.91799085297830063</v>
      </c>
      <c r="AQ13" s="3">
        <f>'k=755'!BW12</f>
        <v>0.99449009072649242</v>
      </c>
      <c r="AR13" s="106">
        <f>'k=1000'!X13</f>
        <v>2.6259957174876694</v>
      </c>
      <c r="AS13" s="3">
        <f>'k=1000'!Y13</f>
        <v>3.9389935762315043</v>
      </c>
      <c r="AT13" s="3">
        <f>'k=1000'!AH13</f>
        <v>4.0074085538704303</v>
      </c>
      <c r="AU13" s="3">
        <f>'k=1000'!AI13</f>
        <v>5.0092606923380378</v>
      </c>
      <c r="AV13" s="3">
        <f>'k=1000'!AR13</f>
        <v>4.3626031059962829</v>
      </c>
      <c r="AW13" s="3">
        <f>'k=1000'!AS13</f>
        <v>5.0897036236623299</v>
      </c>
      <c r="AX13" s="3">
        <f>'k=1000'!BB13</f>
        <v>4.464409494181746</v>
      </c>
      <c r="AY13" s="3">
        <f>'k=1000'!BC13</f>
        <v>5.0224606809544641</v>
      </c>
      <c r="AZ13" s="3">
        <f>'k=1000'!BL13</f>
        <v>3.9404478931858908</v>
      </c>
      <c r="BA13" s="3">
        <f>'k=1000'!BM13</f>
        <v>4.3344926825044796</v>
      </c>
      <c r="BB13" s="3">
        <f>'k=1000'!BV13</f>
        <v>3.2510751532694409</v>
      </c>
      <c r="BC13" s="3">
        <f>'k=1000'!BW13</f>
        <v>3.5219980827085609</v>
      </c>
      <c r="BD13" s="106">
        <f>'k=1200'!X13</f>
        <v>2.8691121416602754</v>
      </c>
      <c r="BE13" s="3">
        <f>'k=1200'!Y13</f>
        <v>4.3036682124904129</v>
      </c>
      <c r="BF13" s="3">
        <f>'k=1200'!AH13</f>
        <v>4.3163181646683739</v>
      </c>
      <c r="BG13" s="3">
        <f>'k=1200'!AI13</f>
        <v>5.3953977058354674</v>
      </c>
      <c r="BH13" s="134">
        <f>'k=1200'!AR13</f>
        <v>4.8892689209758675</v>
      </c>
      <c r="BI13" s="134">
        <f>'k=1200'!AS13</f>
        <v>5.7041470744718454</v>
      </c>
      <c r="BJ13" s="3">
        <f>'k=1200'!BB13</f>
        <v>4.8833055774542933</v>
      </c>
      <c r="BK13" s="3">
        <f>'k=1200'!BC13</f>
        <v>5.49371877463608</v>
      </c>
      <c r="BL13" s="3">
        <f>'k=1200'!BL13</f>
        <v>4.7872974794079477</v>
      </c>
      <c r="BM13" s="3">
        <f>'k=1200'!BM13</f>
        <v>5.2660272273487427</v>
      </c>
      <c r="BN13" s="3">
        <f>'k=1200'!BV13</f>
        <v>4.238556874805254</v>
      </c>
      <c r="BO13" s="112">
        <f>'k=1200'!BW13</f>
        <v>4.5917699477056919</v>
      </c>
    </row>
    <row r="14" spans="1:68" ht="16.5" thickBot="1">
      <c r="A14" s="1"/>
      <c r="B14" s="14" t="s">
        <v>16</v>
      </c>
      <c r="C14" s="15">
        <f>1/(2*PI())*SQRT($C$2/(C11+C12))</f>
        <v>0.89282041412649438</v>
      </c>
      <c r="D14" s="2"/>
      <c r="E14" s="42">
        <v>42</v>
      </c>
      <c r="F14" s="23">
        <f t="shared" si="0"/>
        <v>0.83460000000000001</v>
      </c>
      <c r="G14" s="133">
        <f t="shared" si="1"/>
        <v>74643.8028169014</v>
      </c>
      <c r="H14" s="106">
        <f>'k=400'!X15</f>
        <v>6.3780000000000003E-2</v>
      </c>
      <c r="I14" s="3">
        <f>'k=400'!Y15</f>
        <v>0.51270000000000004</v>
      </c>
      <c r="J14" s="3">
        <f>'k=400'!AH15</f>
        <v>4.6399999999999997E-2</v>
      </c>
      <c r="K14" s="3">
        <f t="shared" si="2"/>
        <v>5.1970137852858353E-2</v>
      </c>
      <c r="L14" s="3">
        <f>'k=400'!AR15</f>
        <v>1.2655400000000001</v>
      </c>
      <c r="M14" s="3">
        <f>'k=400'!AS15</f>
        <v>5.296E-2</v>
      </c>
      <c r="N14" s="3">
        <f>'k=400'!BB15</f>
        <v>0.48144999999999999</v>
      </c>
      <c r="O14" s="3">
        <f>'k=400'!BC15</f>
        <v>0.52959000000000001</v>
      </c>
      <c r="P14" s="3">
        <f>'k=400'!BL15</f>
        <v>0</v>
      </c>
      <c r="Q14" s="3">
        <f>'k=400'!BM15</f>
        <v>0</v>
      </c>
      <c r="R14" s="3">
        <f>'k=400'!BV15</f>
        <v>0</v>
      </c>
      <c r="S14" s="3">
        <f>'k=400'!BW15</f>
        <v>0</v>
      </c>
      <c r="T14" s="106">
        <f>'k=600'!X14</f>
        <v>2.3592984081172243E-2</v>
      </c>
      <c r="U14" s="3">
        <f>'k=600'!Y14</f>
        <v>3.5389476121758363E-2</v>
      </c>
      <c r="V14" s="3">
        <f>'k=600'!AH14</f>
        <v>7.5462014078603715E-2</v>
      </c>
      <c r="W14" s="3">
        <f>'k=600'!AI14</f>
        <v>9.432751759825464E-2</v>
      </c>
      <c r="X14" s="3">
        <f>'k=600'!AR14</f>
        <v>0</v>
      </c>
      <c r="Y14" s="3">
        <f>'k=600'!AS14</f>
        <v>0</v>
      </c>
      <c r="Z14" s="3">
        <f>'k=600'!BB14</f>
        <v>0</v>
      </c>
      <c r="AA14" s="3">
        <f>'k=600'!BC14</f>
        <v>0</v>
      </c>
      <c r="AB14" s="3">
        <f>'k=600'!BL14</f>
        <v>0</v>
      </c>
      <c r="AC14" s="3">
        <f>'k=600'!BM14</f>
        <v>0</v>
      </c>
      <c r="AD14" s="3">
        <f>'k=600'!BV14</f>
        <v>0</v>
      </c>
      <c r="AE14" s="3">
        <f>'k=600'!BW14</f>
        <v>0</v>
      </c>
      <c r="AF14" s="106">
        <f>'k=755'!X13</f>
        <v>0.10612701627765553</v>
      </c>
      <c r="AG14" s="3">
        <f>'k=755'!Y13</f>
        <v>0.15919052441648329</v>
      </c>
      <c r="AH14" s="3">
        <f>'k=755'!AH13</f>
        <v>0</v>
      </c>
      <c r="AI14" s="3">
        <f>'k=755'!AI13</f>
        <v>0</v>
      </c>
      <c r="AJ14" s="3">
        <f>'k=755'!AR13</f>
        <v>0</v>
      </c>
      <c r="AK14" s="3">
        <f>'k=755'!AS13</f>
        <v>0</v>
      </c>
      <c r="AL14" s="3">
        <f>'k=755'!BB13</f>
        <v>0</v>
      </c>
      <c r="AM14" s="3">
        <f>'k=755'!BC13</f>
        <v>0</v>
      </c>
      <c r="AN14" s="3">
        <f>'k=755'!BL13</f>
        <v>0</v>
      </c>
      <c r="AO14" s="3">
        <f>'k=755'!BM13</f>
        <v>0</v>
      </c>
      <c r="AP14" s="3">
        <f>'k=755'!BV13</f>
        <v>0</v>
      </c>
      <c r="AQ14" s="3">
        <f>'k=755'!BW13</f>
        <v>0</v>
      </c>
      <c r="AR14" s="106">
        <f>'k=1000'!X14</f>
        <v>2.3169713910728249</v>
      </c>
      <c r="AS14" s="3">
        <f>'k=1000'!Y14</f>
        <v>3.4754570866092376</v>
      </c>
      <c r="AT14" s="3">
        <f>'k=1000'!AH14</f>
        <v>2.1551521795197273</v>
      </c>
      <c r="AU14" s="3">
        <f>'k=1000'!AI14</f>
        <v>2.6939402243996593</v>
      </c>
      <c r="AV14" s="3">
        <f>'k=1000'!AR14</f>
        <v>0</v>
      </c>
      <c r="AW14" s="3">
        <f>'k=1000'!AS14</f>
        <v>0</v>
      </c>
      <c r="AX14" s="3">
        <f>'k=1000'!BB14</f>
        <v>0</v>
      </c>
      <c r="AY14" s="3">
        <f>'k=1000'!BC14</f>
        <v>0</v>
      </c>
      <c r="AZ14" s="3">
        <f>'k=1000'!BL14</f>
        <v>0</v>
      </c>
      <c r="BA14" s="3">
        <f>'k=1000'!BM14</f>
        <v>0</v>
      </c>
      <c r="BB14" s="3">
        <f>'k=1000'!BV14</f>
        <v>0</v>
      </c>
      <c r="BC14" s="3">
        <f>'k=1000'!BW14</f>
        <v>0</v>
      </c>
      <c r="BD14" s="106">
        <f>'k=1200'!X14</f>
        <v>2.9938085589079892</v>
      </c>
      <c r="BE14" s="3">
        <f>'k=1200'!Y14</f>
        <v>4.4907128383619836</v>
      </c>
      <c r="BF14" s="134">
        <f>'k=1200'!AH14</f>
        <v>4.1963447408662269</v>
      </c>
      <c r="BG14" s="134">
        <f>'k=1200'!AI14</f>
        <v>5.2454309260827836</v>
      </c>
      <c r="BH14" s="3">
        <f>'k=1200'!AR14</f>
        <v>4.1630161557681866</v>
      </c>
      <c r="BI14" s="3">
        <f>'k=1200'!AS14</f>
        <v>4.8568521817295514</v>
      </c>
      <c r="BJ14" s="3">
        <f>'k=1200'!BB14</f>
        <v>3.4158098975519429</v>
      </c>
      <c r="BK14" s="3">
        <f>'k=1200'!BC14</f>
        <v>3.8427861347459356</v>
      </c>
      <c r="BL14" s="3">
        <f>'k=1200'!BL14</f>
        <v>1.9582552257647485</v>
      </c>
      <c r="BM14" s="3">
        <f>'k=1200'!BM14</f>
        <v>2.1540807483412232</v>
      </c>
      <c r="BN14" s="3">
        <f>'k=1200'!BV14</f>
        <v>1.9812036313305423</v>
      </c>
      <c r="BO14" s="112">
        <f>'k=1200'!BW14</f>
        <v>2.1463039339414207</v>
      </c>
    </row>
    <row r="15" spans="1:68" ht="16.5" thickBot="1">
      <c r="A15" s="1"/>
      <c r="B15" s="2"/>
      <c r="C15" s="2"/>
      <c r="D15" s="2"/>
      <c r="E15" s="42">
        <v>44</v>
      </c>
      <c r="F15" s="23">
        <f t="shared" si="0"/>
        <v>0.87460000000000004</v>
      </c>
      <c r="G15" s="133">
        <f t="shared" si="1"/>
        <v>78221.267605633795</v>
      </c>
      <c r="H15" s="106">
        <f>'k=400'!X16</f>
        <v>2.2249999999999999E-2</v>
      </c>
      <c r="I15" s="3">
        <f>'k=400'!Y16</f>
        <v>0</v>
      </c>
      <c r="J15" s="3">
        <f>'k=400'!AH16</f>
        <v>0.24399999999999999</v>
      </c>
      <c r="K15" s="3">
        <f t="shared" si="2"/>
        <v>0.27329124215727241</v>
      </c>
      <c r="L15" s="3">
        <f>'k=400'!AR16</f>
        <v>0</v>
      </c>
      <c r="M15" s="3">
        <f>'k=400'!AS16</f>
        <v>0</v>
      </c>
      <c r="N15" s="3">
        <f>'k=400'!BB16</f>
        <v>0</v>
      </c>
      <c r="O15" s="3">
        <f>'k=400'!BC16</f>
        <v>0</v>
      </c>
      <c r="P15" s="3">
        <f>'k=400'!BL16</f>
        <v>0</v>
      </c>
      <c r="Q15" s="3">
        <f>'k=400'!BM16</f>
        <v>0</v>
      </c>
      <c r="R15" s="3">
        <f>'k=400'!BV16</f>
        <v>0</v>
      </c>
      <c r="S15" s="3">
        <f>'k=400'!BW16</f>
        <v>0</v>
      </c>
      <c r="T15" s="106">
        <f>'k=600'!X15</f>
        <v>1.5663977581844191</v>
      </c>
      <c r="U15" s="3">
        <f>'k=600'!Y15</f>
        <v>2.3495966372766288</v>
      </c>
      <c r="V15" s="3">
        <f>'k=600'!AH15</f>
        <v>2.2317179917408483</v>
      </c>
      <c r="W15" s="3">
        <f>'k=600'!AI15</f>
        <v>2.7896474896760601</v>
      </c>
      <c r="X15" s="3">
        <f>'k=600'!AR15</f>
        <v>2.1119356527370101</v>
      </c>
      <c r="Y15" s="3">
        <f>'k=600'!AS15</f>
        <v>2.4639249281931783</v>
      </c>
      <c r="Z15" s="3">
        <f>'k=600'!BB15</f>
        <v>0</v>
      </c>
      <c r="AA15" s="3">
        <f>'k=600'!BC15</f>
        <v>0</v>
      </c>
      <c r="AB15" s="3">
        <f>'k=600'!BL15</f>
        <v>0</v>
      </c>
      <c r="AC15" s="3">
        <f>'k=600'!BM15</f>
        <v>0</v>
      </c>
      <c r="AD15" s="3">
        <f>'k=600'!BV15</f>
        <v>0</v>
      </c>
      <c r="AE15" s="3">
        <f>'k=600'!BW15</f>
        <v>0</v>
      </c>
      <c r="AF15" s="106">
        <f>'k=755'!X14</f>
        <v>1.7036667485774708</v>
      </c>
      <c r="AG15" s="3">
        <f>'k=755'!Y14</f>
        <v>2.5555001228662064</v>
      </c>
      <c r="AH15" s="3">
        <f>'k=755'!AH14</f>
        <v>1.7023225512211322</v>
      </c>
      <c r="AI15" s="3">
        <f>'k=755'!AI14</f>
        <v>2.1279031890264153</v>
      </c>
      <c r="AJ15" s="3">
        <f>'k=755'!AR14</f>
        <v>9.0241464992852037E-3</v>
      </c>
      <c r="AK15" s="3">
        <f>'k=755'!AS14</f>
        <v>1.0528170915832738E-2</v>
      </c>
      <c r="AL15" s="3">
        <f>'k=755'!BB14</f>
        <v>0</v>
      </c>
      <c r="AM15" s="3">
        <f>'k=755'!BC14</f>
        <v>0</v>
      </c>
      <c r="AN15" s="3">
        <f>'k=755'!BL14</f>
        <v>0</v>
      </c>
      <c r="AO15" s="3">
        <f>'k=755'!BM14</f>
        <v>0</v>
      </c>
      <c r="AP15" s="3">
        <f>'k=755'!BV14</f>
        <v>0</v>
      </c>
      <c r="AQ15" s="3">
        <f>'k=755'!BW14</f>
        <v>0</v>
      </c>
      <c r="AR15" s="106" t="e">
        <f>'k=1000'!#REF!</f>
        <v>#REF!</v>
      </c>
      <c r="AS15" s="3" t="e">
        <f>'k=1000'!#REF!</f>
        <v>#REF!</v>
      </c>
      <c r="AT15" s="3" t="e">
        <f>'k=1000'!#REF!</f>
        <v>#REF!</v>
      </c>
      <c r="AU15" s="3" t="e">
        <f>'k=1000'!#REF!</f>
        <v>#REF!</v>
      </c>
      <c r="AV15" s="3" t="e">
        <f>'k=1000'!#REF!</f>
        <v>#REF!</v>
      </c>
      <c r="AW15" s="3" t="e">
        <f>'k=1000'!#REF!</f>
        <v>#REF!</v>
      </c>
      <c r="AX15" s="3" t="e">
        <f>'k=1000'!#REF!</f>
        <v>#REF!</v>
      </c>
      <c r="AY15" s="3" t="e">
        <f>'k=1000'!#REF!</f>
        <v>#REF!</v>
      </c>
      <c r="AZ15" s="3" t="e">
        <f>'k=1000'!#REF!</f>
        <v>#REF!</v>
      </c>
      <c r="BA15" s="3" t="e">
        <f>'k=1000'!#REF!</f>
        <v>#REF!</v>
      </c>
      <c r="BB15" s="3" t="e">
        <f>'k=1000'!#REF!</f>
        <v>#REF!</v>
      </c>
      <c r="BC15" s="3" t="e">
        <f>'k=1000'!#REF!</f>
        <v>#REF!</v>
      </c>
      <c r="BD15" s="106">
        <f>'k=1200'!X15</f>
        <v>2.7797663427730059</v>
      </c>
      <c r="BE15" s="3">
        <f>'k=1200'!Y15</f>
        <v>4.1696495141595094</v>
      </c>
      <c r="BF15" s="134">
        <f>'k=1200'!AH15</f>
        <v>3.5493898964540604</v>
      </c>
      <c r="BG15" s="134">
        <f>'k=1200'!AI15</f>
        <v>4.4367373705675757</v>
      </c>
      <c r="BH15" s="3">
        <f>'k=1200'!AR15</f>
        <v>3.4302475986764476</v>
      </c>
      <c r="BI15" s="3">
        <f>'k=1200'!AS15</f>
        <v>4.0019555317891893</v>
      </c>
      <c r="BJ15" s="3">
        <f>'k=1200'!BB15</f>
        <v>2.4911792277589191</v>
      </c>
      <c r="BK15" s="3">
        <f>'k=1200'!BC15</f>
        <v>2.8025766312287841</v>
      </c>
      <c r="BL15" s="3">
        <f>'k=1200'!BL15</f>
        <v>0</v>
      </c>
      <c r="BM15" s="3">
        <f>'k=1200'!BM15</f>
        <v>0</v>
      </c>
      <c r="BN15" s="3">
        <f>'k=1200'!BV15</f>
        <v>0</v>
      </c>
      <c r="BO15" s="112">
        <f>'k=1200'!BW15</f>
        <v>0</v>
      </c>
    </row>
    <row r="16" spans="1:68" ht="15.75">
      <c r="A16" s="1"/>
      <c r="B16" s="4" t="s">
        <v>1</v>
      </c>
      <c r="C16" s="5">
        <v>600</v>
      </c>
      <c r="D16" s="2"/>
      <c r="E16" s="42">
        <v>46</v>
      </c>
      <c r="F16" s="23">
        <f t="shared" si="0"/>
        <v>0.91460000000000008</v>
      </c>
      <c r="G16" s="133">
        <f t="shared" si="1"/>
        <v>81798.732394366205</v>
      </c>
      <c r="H16" s="106">
        <f>'k=400'!X17</f>
        <v>1.234E-2</v>
      </c>
      <c r="I16" s="3">
        <f>'k=400'!Y17</f>
        <v>1.2777000000000001</v>
      </c>
      <c r="J16" s="3">
        <f>'k=400'!AH17</f>
        <v>3.3000000000000002E-2</v>
      </c>
      <c r="K16" s="3">
        <f t="shared" si="2"/>
        <v>3.6961520455696679E-2</v>
      </c>
      <c r="L16" s="3">
        <f>'k=400'!AR17</f>
        <v>1.0192399999999999</v>
      </c>
      <c r="M16" s="3">
        <f>'k=400'!AS17</f>
        <v>0.29052</v>
      </c>
      <c r="N16" s="3">
        <f>'k=400'!BB17</f>
        <v>0</v>
      </c>
      <c r="O16" s="3">
        <f>'k=400'!BC17</f>
        <v>0</v>
      </c>
      <c r="P16" s="3">
        <f>'k=400'!BL17</f>
        <v>0</v>
      </c>
      <c r="Q16" s="3">
        <f>'k=400'!BM17</f>
        <v>0</v>
      </c>
      <c r="R16" s="3">
        <f>'k=400'!BV17</f>
        <v>0</v>
      </c>
      <c r="S16" s="3">
        <f>'k=400'!BW17</f>
        <v>0</v>
      </c>
      <c r="T16" s="106">
        <f>'k=600'!X16</f>
        <v>2.0645940841169281</v>
      </c>
      <c r="U16" s="3">
        <f>'k=600'!Y16</f>
        <v>3.0968911261753922</v>
      </c>
      <c r="V16" s="3">
        <f>'k=600'!AH16</f>
        <v>3.3882961230042525</v>
      </c>
      <c r="W16" s="3">
        <f>'k=600'!AI16</f>
        <v>4.2353701537553157</v>
      </c>
      <c r="X16" s="3">
        <f>'k=600'!AR16</f>
        <v>3.8768962582529531</v>
      </c>
      <c r="Y16" s="3">
        <f>'k=600'!AS16</f>
        <v>4.5230456346284456</v>
      </c>
      <c r="Z16" s="3">
        <f>'k=600'!BB16</f>
        <v>4.1524389581622962</v>
      </c>
      <c r="AA16" s="3">
        <f>'k=600'!BC16</f>
        <v>4.6714938279325828</v>
      </c>
      <c r="AB16" s="3">
        <f>'k=600'!BL16</f>
        <v>4.0501191017406342</v>
      </c>
      <c r="AC16" s="3">
        <f>'k=600'!BM16</f>
        <v>4.4551310119146974</v>
      </c>
      <c r="AD16" s="3">
        <f>'k=600'!BV16</f>
        <v>3.8579716132375093</v>
      </c>
      <c r="AE16" s="3">
        <f>'k=600'!BW16</f>
        <v>4.1794692476739685</v>
      </c>
      <c r="AF16" s="106">
        <f>'k=755'!X15</f>
        <v>1.8711116826914813</v>
      </c>
      <c r="AG16" s="3">
        <f>'k=755'!Y15</f>
        <v>2.8066675240372221</v>
      </c>
      <c r="AH16" s="3">
        <f>'k=755'!AH15</f>
        <v>2.859900685194142</v>
      </c>
      <c r="AI16" s="3">
        <f>'k=755'!AI15</f>
        <v>3.5748758564926773</v>
      </c>
      <c r="AJ16" s="3">
        <f>'k=755'!AR15</f>
        <v>2.9516316067501629</v>
      </c>
      <c r="AK16" s="3">
        <f>'k=755'!AS15</f>
        <v>3.4435702078751902</v>
      </c>
      <c r="AL16" s="3">
        <f>'k=755'!BB15</f>
        <v>2.8367110490120484</v>
      </c>
      <c r="AM16" s="3">
        <f>'k=755'!BC15</f>
        <v>3.1912999301385545</v>
      </c>
      <c r="AN16" s="3">
        <f>'k=755'!BL15</f>
        <v>2.2257146414445659</v>
      </c>
      <c r="AO16" s="3">
        <f>'k=755'!BM15</f>
        <v>2.4482861055890224</v>
      </c>
      <c r="AP16" s="3">
        <f>'k=755'!BV15</f>
        <v>1.4274536829454527</v>
      </c>
      <c r="AQ16" s="3">
        <f>'k=755'!BW15</f>
        <v>1.5464081565242405</v>
      </c>
      <c r="AR16" s="106">
        <f>'k=1000'!X15</f>
        <v>2.8641184858986852</v>
      </c>
      <c r="AS16" s="3">
        <f>'k=1000'!Y15</f>
        <v>4.2961777288480274</v>
      </c>
      <c r="AT16" s="3">
        <f>'k=1000'!AH15</f>
        <v>3.5099221716124696</v>
      </c>
      <c r="AU16" s="3">
        <f>'k=1000'!AI15</f>
        <v>4.3874027145155869</v>
      </c>
      <c r="AV16" s="3">
        <f>'k=1000'!AR15</f>
        <v>3.0018248894216386</v>
      </c>
      <c r="AW16" s="3">
        <f>'k=1000'!AS15</f>
        <v>3.5021290376585785</v>
      </c>
      <c r="AX16" s="3">
        <f>'k=1000'!BB15</f>
        <v>2.0220552347980956</v>
      </c>
      <c r="AY16" s="3">
        <f>'k=1000'!BC15</f>
        <v>2.2748121391478575</v>
      </c>
      <c r="AZ16" s="3">
        <f>'k=1000'!BL15</f>
        <v>0</v>
      </c>
      <c r="BA16" s="3">
        <f>'k=1000'!BM15</f>
        <v>0</v>
      </c>
      <c r="BB16" s="3">
        <f>'k=1000'!BV15</f>
        <v>0</v>
      </c>
      <c r="BC16" s="3">
        <f>'k=1000'!BW15</f>
        <v>0</v>
      </c>
      <c r="BD16" s="106">
        <f>'k=1200'!X16</f>
        <v>3.321479283375528</v>
      </c>
      <c r="BE16" s="3">
        <f>'k=1200'!Y16</f>
        <v>4.9822189250632922</v>
      </c>
      <c r="BF16" s="3">
        <f>'k=1200'!AH16</f>
        <v>5.0939855778247445</v>
      </c>
      <c r="BG16" s="3">
        <f>'k=1200'!AI16</f>
        <v>6.367481972280931</v>
      </c>
      <c r="BH16" s="134">
        <f>'k=1200'!AR16</f>
        <v>5.6272190373083681</v>
      </c>
      <c r="BI16" s="134">
        <f>'k=1200'!AS16</f>
        <v>6.5650888768597628</v>
      </c>
      <c r="BJ16" s="3">
        <f>'k=1200'!BB16</f>
        <v>5.032980036961499</v>
      </c>
      <c r="BK16" s="3">
        <f>'k=1200'!BC16</f>
        <v>5.6621025415816861</v>
      </c>
      <c r="BL16" s="3">
        <f>'k=1200'!BL16</f>
        <v>4.0200680253432566</v>
      </c>
      <c r="BM16" s="3">
        <f>'k=1200'!BM16</f>
        <v>4.4220748278775819</v>
      </c>
      <c r="BN16" s="3">
        <f>'k=1200'!BV16</f>
        <v>2.4347424686249868</v>
      </c>
      <c r="BO16" s="112">
        <f>'k=1200'!BW16</f>
        <v>2.6376376743437357</v>
      </c>
    </row>
    <row r="17" spans="1:67" ht="15.75">
      <c r="A17" s="1"/>
      <c r="B17" s="6" t="s">
        <v>24</v>
      </c>
      <c r="C17" s="7">
        <v>20.5</v>
      </c>
      <c r="D17" s="2"/>
      <c r="E17" s="42">
        <v>48</v>
      </c>
      <c r="F17" s="23">
        <f t="shared" si="0"/>
        <v>0.9546</v>
      </c>
      <c r="G17" s="133">
        <f t="shared" si="1"/>
        <v>85376.1971830986</v>
      </c>
      <c r="H17" s="106">
        <f>'k=400'!X18</f>
        <v>1.4200000000000001E-2</v>
      </c>
      <c r="I17" s="3">
        <f>'k=400'!Y18</f>
        <v>1.6755</v>
      </c>
      <c r="J17" s="3">
        <f>'k=400'!AH18</f>
        <v>2.7E-2</v>
      </c>
      <c r="K17" s="3">
        <f t="shared" si="2"/>
        <v>3.0241244009206372E-2</v>
      </c>
      <c r="L17" s="3">
        <f>'k=400'!AR18</f>
        <v>1.04836</v>
      </c>
      <c r="M17" s="3">
        <f>'k=400'!AS18</f>
        <v>0.47616000000000003</v>
      </c>
      <c r="N17" s="3">
        <f>'k=400'!BB18</f>
        <v>3.4047499999999999</v>
      </c>
      <c r="O17" s="3">
        <f>'k=400'!BC18</f>
        <v>3.7452299999999998</v>
      </c>
      <c r="P17" s="3">
        <f>'k=400'!BL18</f>
        <v>0.88090999999999997</v>
      </c>
      <c r="Q17" s="3">
        <f>'k=400'!BM18</f>
        <v>1.9005999999999998</v>
      </c>
      <c r="R17" s="3">
        <f>'k=400'!BV18</f>
        <v>0.94124772011246538</v>
      </c>
      <c r="S17" s="3">
        <f>'k=400'!BW18</f>
        <v>1.0196850301218374</v>
      </c>
      <c r="T17" s="106">
        <f>'k=600'!X17</f>
        <v>2.3641542286373207</v>
      </c>
      <c r="U17" s="3">
        <f>'k=600'!Y17</f>
        <v>3.5462313429559811</v>
      </c>
      <c r="V17" s="3">
        <f>'k=600'!AH17</f>
        <v>4.0797966443464935</v>
      </c>
      <c r="W17" s="3">
        <f>'k=600'!AI17</f>
        <v>5.0997458054331171</v>
      </c>
      <c r="X17" s="3">
        <f>'k=600'!AR17</f>
        <v>4.8769807188885279</v>
      </c>
      <c r="Y17" s="3">
        <f>'k=600'!AS17</f>
        <v>5.6898108387032824</v>
      </c>
      <c r="Z17" s="3">
        <f>'k=600'!BB17</f>
        <v>5.3375947322674158</v>
      </c>
      <c r="AA17" s="3">
        <f>'k=600'!BC17</f>
        <v>6.0047940738008432</v>
      </c>
      <c r="AB17" s="3">
        <f>'k=600'!BL17</f>
        <v>5.4776751210048271</v>
      </c>
      <c r="AC17" s="3">
        <f>'k=600'!BM17</f>
        <v>6.0254426331053104</v>
      </c>
      <c r="AD17" s="3">
        <f>'k=600'!BV17</f>
        <v>5.2496826110599937</v>
      </c>
      <c r="AE17" s="3">
        <f>'k=600'!BW17</f>
        <v>5.68715616198166</v>
      </c>
      <c r="AF17" s="106">
        <f>'k=755'!X16</f>
        <v>2.1892614570827642</v>
      </c>
      <c r="AG17" s="3">
        <f>'k=755'!Y16</f>
        <v>3.2838921856241461</v>
      </c>
      <c r="AH17" s="3">
        <f>'k=755'!AH16</f>
        <v>3.5323518124595048</v>
      </c>
      <c r="AI17" s="3">
        <f>'k=755'!AI16</f>
        <v>4.4154397655743809</v>
      </c>
      <c r="AJ17" s="3">
        <f>'k=755'!AR16</f>
        <v>4.0331730932083536</v>
      </c>
      <c r="AK17" s="3">
        <f>'k=755'!AS16</f>
        <v>4.7053686087430791</v>
      </c>
      <c r="AL17" s="3">
        <f>'k=755'!BB16</f>
        <v>4.1731817960993798</v>
      </c>
      <c r="AM17" s="3">
        <f>'k=755'!BC16</f>
        <v>4.694829520611802</v>
      </c>
      <c r="AN17" s="3">
        <f>'k=755'!BL16</f>
        <v>3.943212372208408</v>
      </c>
      <c r="AO17" s="3">
        <f>'k=755'!BM16</f>
        <v>4.3375336094292489</v>
      </c>
      <c r="AP17" s="3">
        <f>'k=755'!BV16</f>
        <v>3.4810179757736077</v>
      </c>
      <c r="AQ17" s="3">
        <f>'k=755'!BW16</f>
        <v>3.771102807088075</v>
      </c>
      <c r="AR17" s="106">
        <f>'k=1000'!X16</f>
        <v>3.0897763398658222</v>
      </c>
      <c r="AS17" s="3">
        <f>'k=1000'!Y16</f>
        <v>4.6346645097987338</v>
      </c>
      <c r="AT17" s="3">
        <f>'k=1000'!AH16</f>
        <v>4.3606507402615868</v>
      </c>
      <c r="AU17" s="3">
        <f>'k=1000'!AI16</f>
        <v>5.4508134253269835</v>
      </c>
      <c r="AV17" s="3">
        <f>'k=1000'!AR16</f>
        <v>4.4139084033095557</v>
      </c>
      <c r="AW17" s="3">
        <f>'k=1000'!AS16</f>
        <v>5.1495598038611483</v>
      </c>
      <c r="AX17" s="3">
        <f>'k=1000'!BB16</f>
        <v>4.4574215108817841</v>
      </c>
      <c r="AY17" s="3">
        <f>'k=1000'!BC16</f>
        <v>5.0145991997420074</v>
      </c>
      <c r="AZ17" s="3">
        <f>'k=1000'!BL16</f>
        <v>0</v>
      </c>
      <c r="BA17" s="3">
        <f>'k=1000'!BM16</f>
        <v>0</v>
      </c>
      <c r="BB17" s="3">
        <f>'k=1000'!BV16</f>
        <v>3.7371731170732225</v>
      </c>
      <c r="BC17" s="3">
        <f>'k=1000'!BW16</f>
        <v>4.048604210162658</v>
      </c>
      <c r="BD17" s="106">
        <f>'k=1200'!X17</f>
        <v>3.7565200354602806</v>
      </c>
      <c r="BE17" s="3">
        <f>'k=1200'!Y17</f>
        <v>5.6347800531904211</v>
      </c>
      <c r="BF17" s="3">
        <f>'k=1200'!AH17</f>
        <v>5.8329519976508726</v>
      </c>
      <c r="BG17" s="3">
        <f>'k=1200'!AI17</f>
        <v>7.2911899970635909</v>
      </c>
      <c r="BH17" s="134">
        <f>'k=1200'!AR17</f>
        <v>6.7961784400686787</v>
      </c>
      <c r="BI17" s="134">
        <f>'k=1200'!AS17</f>
        <v>7.9288748467467922</v>
      </c>
      <c r="BJ17" s="3">
        <f>'k=1200'!BB17</f>
        <v>6.3529006842853564</v>
      </c>
      <c r="BK17" s="3">
        <f>'k=1200'!BC17</f>
        <v>7.1470132698210262</v>
      </c>
      <c r="BL17" s="3">
        <f>'k=1200'!BL17</f>
        <v>5.5807975370151599</v>
      </c>
      <c r="BM17" s="3">
        <f>'k=1200'!BM17</f>
        <v>6.1388772907166764</v>
      </c>
      <c r="BN17" s="3">
        <f>'k=1200'!BV17</f>
        <v>4.9508824641327074</v>
      </c>
      <c r="BO17" s="112">
        <f>'k=1200'!BW17</f>
        <v>5.363456002810433</v>
      </c>
    </row>
    <row r="18" spans="1:67" ht="15.75">
      <c r="A18" s="1"/>
      <c r="B18" s="10" t="s">
        <v>2</v>
      </c>
      <c r="C18" s="11">
        <f>1.003887*10^-3</f>
        <v>1.003887E-3</v>
      </c>
      <c r="D18" s="2"/>
      <c r="E18" s="42">
        <v>50</v>
      </c>
      <c r="F18" s="23">
        <f t="shared" si="0"/>
        <v>0.99460000000000004</v>
      </c>
      <c r="G18" s="133">
        <f t="shared" si="1"/>
        <v>88953.661971830996</v>
      </c>
      <c r="H18" s="106">
        <f>'k=400'!X19</f>
        <v>1.1299999999999999E-2</v>
      </c>
      <c r="I18" s="3">
        <f>'k=400'!Y19</f>
        <v>1.8402000000000001</v>
      </c>
      <c r="J18" s="3">
        <f>'k=400'!AH19</f>
        <v>2.3E-2</v>
      </c>
      <c r="K18" s="3">
        <f t="shared" si="2"/>
        <v>2.5761059711546169E-2</v>
      </c>
      <c r="L18" s="3">
        <f>'k=400'!AR19</f>
        <v>1.0640400000000001</v>
      </c>
      <c r="M18" s="3">
        <f>'k=400'!AS19</f>
        <v>0.59775999999999996</v>
      </c>
      <c r="N18" s="3">
        <f>'k=400'!BB19</f>
        <v>5.0182599999999997</v>
      </c>
      <c r="O18" s="3">
        <f>'k=400'!BC19</f>
        <v>5.5200899999999997</v>
      </c>
      <c r="P18" s="3">
        <f>'k=400'!BL19</f>
        <v>5.8439999999999999E-2</v>
      </c>
      <c r="Q18" s="3">
        <f>'k=400'!BM19</f>
        <v>5.2242600000000001</v>
      </c>
      <c r="R18" s="3">
        <f>'k=400'!BV19</f>
        <v>4.7684505426709594</v>
      </c>
      <c r="S18" s="3">
        <f>'k=400'!BW19</f>
        <v>5.1658214212268723</v>
      </c>
      <c r="T18" s="106">
        <f>'k=600'!X18</f>
        <v>2.5502998380956492</v>
      </c>
      <c r="U18" s="3">
        <f>'k=600'!Y18</f>
        <v>3.825449757143474</v>
      </c>
      <c r="V18" s="3">
        <f>'k=600'!AH18</f>
        <v>4.3716786983005385</v>
      </c>
      <c r="W18" s="3">
        <f>'k=600'!AI18</f>
        <v>5.4645983728756731</v>
      </c>
      <c r="X18" s="3">
        <f>'k=600'!AR18</f>
        <v>5.3901015669292995</v>
      </c>
      <c r="Y18" s="3">
        <f>'k=600'!AS18</f>
        <v>6.2884518280841828</v>
      </c>
      <c r="Z18" s="3">
        <f>'k=600'!BB18</f>
        <v>6.0423759694330652</v>
      </c>
      <c r="AA18" s="3">
        <f>'k=600'!BC18</f>
        <v>6.7976729656121986</v>
      </c>
      <c r="AB18" s="3">
        <f>'k=600'!BL18</f>
        <v>6.4231489257297074</v>
      </c>
      <c r="AC18" s="3">
        <f>'k=600'!BM18</f>
        <v>7.0654638183026783</v>
      </c>
      <c r="AD18" s="3">
        <f>'k=600'!BV18</f>
        <v>6.5318001242892656</v>
      </c>
      <c r="AE18" s="3">
        <f>'k=600'!BW18</f>
        <v>7.0761168013133711</v>
      </c>
      <c r="AF18" s="106">
        <f>'k=755'!X17</f>
        <v>2.5461834928579989</v>
      </c>
      <c r="AG18" s="3">
        <f>'k=755'!Y17</f>
        <v>3.8192752392869984</v>
      </c>
      <c r="AH18" s="3">
        <f>'k=755'!AH17</f>
        <v>4.307577017464296</v>
      </c>
      <c r="AI18" s="3">
        <f>'k=755'!AI17</f>
        <v>5.3844712718303702</v>
      </c>
      <c r="AJ18" s="3">
        <f>'k=755'!AR17</f>
        <v>5.1658410714949374</v>
      </c>
      <c r="AK18" s="3">
        <f>'k=755'!AS17</f>
        <v>6.0268145834107605</v>
      </c>
      <c r="AL18" s="3">
        <f>'k=755'!BB17</f>
        <v>5.4669911749832769</v>
      </c>
      <c r="AM18" s="3">
        <f>'k=755'!BC17</f>
        <v>6.1503650718561866</v>
      </c>
      <c r="AN18" s="3">
        <f>'k=755'!BL17</f>
        <v>5.2951349912578136</v>
      </c>
      <c r="AO18" s="3">
        <f>'k=755'!BM17</f>
        <v>5.8246484903835949</v>
      </c>
      <c r="AP18" s="3">
        <f>'k=755'!BV17</f>
        <v>4.77538188657884</v>
      </c>
      <c r="AQ18" s="3">
        <f>'k=755'!BW17</f>
        <v>5.1733303771270771</v>
      </c>
      <c r="AR18" s="106">
        <f>'k=1000'!X17</f>
        <v>3.156540774977973</v>
      </c>
      <c r="AS18" s="3">
        <f>'k=1000'!Y17</f>
        <v>4.7348111624669595</v>
      </c>
      <c r="AT18" s="3">
        <f>'k=1000'!AH17</f>
        <v>4.7534264504750663</v>
      </c>
      <c r="AU18" s="3">
        <f>'k=1000'!AI17</f>
        <v>5.9417830630938333</v>
      </c>
      <c r="AV18" s="3">
        <f>'k=1000'!AR17</f>
        <v>5.4217653005772029</v>
      </c>
      <c r="AW18" s="3">
        <f>'k=1000'!AS17</f>
        <v>6.3253928506734036</v>
      </c>
      <c r="AX18" s="3">
        <f>'k=1000'!BB17</f>
        <v>5.909900152204024</v>
      </c>
      <c r="AY18" s="3">
        <f>'k=1000'!BC17</f>
        <v>6.648637671229527</v>
      </c>
      <c r="AZ18" s="3">
        <f>'k=1000'!BL17</f>
        <v>4.1400747890949265</v>
      </c>
      <c r="BA18" s="3">
        <f>'k=1000'!BM17</f>
        <v>4.5540822680044188</v>
      </c>
      <c r="BB18" s="3">
        <f>'k=1000'!BV17</f>
        <v>4.2016692316447593</v>
      </c>
      <c r="BC18" s="3">
        <f>'k=1000'!BW17</f>
        <v>4.551808334281823</v>
      </c>
      <c r="BD18" s="106">
        <f>'k=1200'!X18</f>
        <v>4.2732977409844946</v>
      </c>
      <c r="BE18" s="3">
        <f>'k=1200'!Y18</f>
        <v>6.4099466114767418</v>
      </c>
      <c r="BF18" s="3">
        <f>'k=1200'!AH18</f>
        <v>6.7672376271282468</v>
      </c>
      <c r="BG18" s="3">
        <f>'k=1200'!AI18</f>
        <v>8.4590470339103092</v>
      </c>
      <c r="BH18" s="3">
        <f>'k=1200'!AR18</f>
        <v>7.9023958699543329</v>
      </c>
      <c r="BI18" s="3">
        <f>'k=1200'!AS18</f>
        <v>9.219461848280055</v>
      </c>
      <c r="BJ18" s="134">
        <f>'k=1200'!BB18</f>
        <v>7.9109802592286798</v>
      </c>
      <c r="BK18" s="134">
        <f>'k=1200'!BC18</f>
        <v>8.8998527916322647</v>
      </c>
      <c r="BL18" s="3">
        <f>'k=1200'!BL18</f>
        <v>7.5017675904849712</v>
      </c>
      <c r="BM18" s="3">
        <f>'k=1200'!BM18</f>
        <v>8.2519443495334688</v>
      </c>
      <c r="BN18" s="3">
        <f>'k=1200'!BV18</f>
        <v>6.5600756753205109</v>
      </c>
      <c r="BO18" s="112">
        <f>'k=1200'!BW18</f>
        <v>7.1067486482638866</v>
      </c>
    </row>
    <row r="19" spans="1:67" ht="15.75">
      <c r="A19" s="1"/>
      <c r="B19" s="6" t="s">
        <v>3</v>
      </c>
      <c r="C19" s="12">
        <f>9.94*10^-7</f>
        <v>9.9399999999999993E-7</v>
      </c>
      <c r="D19" s="2"/>
      <c r="E19" s="42">
        <v>52</v>
      </c>
      <c r="F19" s="23">
        <f t="shared" si="0"/>
        <v>1.0346</v>
      </c>
      <c r="G19" s="133">
        <f t="shared" si="1"/>
        <v>92531.126760563377</v>
      </c>
      <c r="H19" s="106">
        <f>'k=400'!X20</f>
        <v>1.464E-2</v>
      </c>
      <c r="I19" s="3">
        <f>'k=400'!Y20</f>
        <v>1.9053</v>
      </c>
      <c r="J19" s="3">
        <f>'k=400'!AH20</f>
        <v>1.9E-2</v>
      </c>
      <c r="K19" s="3">
        <f t="shared" si="2"/>
        <v>2.1280875413885965E-2</v>
      </c>
      <c r="L19" s="3">
        <f>'k=400'!AR20</f>
        <v>1.073</v>
      </c>
      <c r="M19" s="3">
        <f>'k=400'!AS20</f>
        <v>0.64339999999999997</v>
      </c>
      <c r="N19" s="3">
        <f>'k=400'!BB20</f>
        <v>6.0381799999999997</v>
      </c>
      <c r="O19" s="3">
        <f>'k=400'!BC20</f>
        <v>6.6420000000000003</v>
      </c>
      <c r="P19" s="3">
        <f>'k=400'!BL20</f>
        <v>4.7480000000000001E-2</v>
      </c>
      <c r="Q19" s="3">
        <f>'k=400'!BM20</f>
        <v>6.1719900000000001</v>
      </c>
      <c r="R19" s="3">
        <f>'k=400'!BV20</f>
        <v>5.6533947234139799</v>
      </c>
      <c r="S19" s="3">
        <f>'k=400'!BW20</f>
        <v>6.1245109503651447</v>
      </c>
      <c r="T19" s="106">
        <f>'k=600'!X19</f>
        <v>2.7483594490530039</v>
      </c>
      <c r="U19" s="3">
        <f>'k=600'!Y19</f>
        <v>4.1225391735795061</v>
      </c>
      <c r="V19" s="3">
        <f>'k=600'!AH19</f>
        <v>4.699132194694764</v>
      </c>
      <c r="W19" s="3">
        <f>'k=600'!AI19</f>
        <v>5.8739152433684545</v>
      </c>
      <c r="X19" s="3">
        <f>'k=600'!AR19</f>
        <v>5.9972234527527597</v>
      </c>
      <c r="Y19" s="3">
        <f>'k=600'!AS19</f>
        <v>6.9967606948782199</v>
      </c>
      <c r="Z19" s="3">
        <f>'k=600'!BB19</f>
        <v>6.7214685041084632</v>
      </c>
      <c r="AA19" s="3">
        <f>'k=600'!BC19</f>
        <v>7.5616520671220213</v>
      </c>
      <c r="AB19" s="3">
        <f>'k=600'!BL19</f>
        <v>6.987680411507565</v>
      </c>
      <c r="AC19" s="3">
        <f>'k=600'!BM19</f>
        <v>7.6864484526583219</v>
      </c>
      <c r="AD19" s="3">
        <f>'k=600'!BV19</f>
        <v>6.9858746106784464</v>
      </c>
      <c r="AE19" s="3">
        <f>'k=600'!BW19</f>
        <v>7.568030828234984</v>
      </c>
      <c r="AF19" s="106">
        <f>'k=755'!X18</f>
        <v>2.761140021716709</v>
      </c>
      <c r="AG19" s="3">
        <f>'k=755'!Y18</f>
        <v>4.1417100325750633</v>
      </c>
      <c r="AH19" s="3">
        <f>'k=755'!AH18</f>
        <v>4.5648677608736996</v>
      </c>
      <c r="AI19" s="3">
        <f>'k=755'!AI18</f>
        <v>5.7060847010921245</v>
      </c>
      <c r="AJ19" s="3">
        <f>'k=755'!AR18</f>
        <v>5.7156494254247807</v>
      </c>
      <c r="AK19" s="3">
        <f>'k=755'!AS18</f>
        <v>6.6682576629955772</v>
      </c>
      <c r="AL19" s="3">
        <f>'k=755'!BB18</f>
        <v>6.2826598592089997</v>
      </c>
      <c r="AM19" s="3">
        <f>'k=755'!BC18</f>
        <v>7.0679923416101245</v>
      </c>
      <c r="AN19" s="3">
        <f>'k=755'!BL18</f>
        <v>6.2949320898449876</v>
      </c>
      <c r="AO19" s="3">
        <f>'k=755'!BM18</f>
        <v>6.9244252988294868</v>
      </c>
      <c r="AP19" s="3">
        <f>'k=755'!BV18</f>
        <v>5.9849607605941317</v>
      </c>
      <c r="AQ19" s="3">
        <f>'k=755'!BW18</f>
        <v>6.4837074906436429</v>
      </c>
      <c r="AR19" s="106">
        <f>'k=1000'!X18</f>
        <v>2.9327973695240677</v>
      </c>
      <c r="AS19" s="3">
        <f>'k=1000'!Y18</f>
        <v>4.3991960542861017</v>
      </c>
      <c r="AT19" s="3">
        <f>'k=1000'!AH18</f>
        <v>4.6191552768022071</v>
      </c>
      <c r="AU19" s="3">
        <f>'k=1000'!AI18</f>
        <v>5.7739440960027588</v>
      </c>
      <c r="AV19" s="3">
        <f>'k=1000'!AR18</f>
        <v>5.276930051351572</v>
      </c>
      <c r="AW19" s="3">
        <f>'k=1000'!AS18</f>
        <v>6.1564183932435004</v>
      </c>
      <c r="AX19" s="3">
        <f>'k=1000'!BB18</f>
        <v>5.5325475700224693</v>
      </c>
      <c r="AY19" s="3">
        <f>'k=1000'!BC18</f>
        <v>6.2241160162752784</v>
      </c>
      <c r="AZ19" s="3">
        <f>'k=1000'!BL18</f>
        <v>5.5024627580252927</v>
      </c>
      <c r="BA19" s="3">
        <f>'k=1000'!BM18</f>
        <v>6.0527090338278224</v>
      </c>
      <c r="BB19" s="3">
        <f>'k=1000'!BV18</f>
        <v>5.368548061892441</v>
      </c>
      <c r="BC19" s="3">
        <f>'k=1000'!BW18</f>
        <v>5.8159270670501444</v>
      </c>
      <c r="BD19" s="106">
        <f>'k=1200'!X19</f>
        <v>4.5601137651035</v>
      </c>
      <c r="BE19" s="3">
        <f>'k=1200'!Y19</f>
        <v>6.84017064765525</v>
      </c>
      <c r="BF19" s="3">
        <f>'k=1200'!AH19</f>
        <v>7.2734768620135473</v>
      </c>
      <c r="BG19" s="3">
        <f>'k=1200'!AI19</f>
        <v>9.0918460775169336</v>
      </c>
      <c r="BH19" s="3">
        <f>'k=1200'!AR19</f>
        <v>8.3768762341852145</v>
      </c>
      <c r="BI19" s="3">
        <f>'k=1200'!AS19</f>
        <v>9.7730222732160836</v>
      </c>
      <c r="BJ19" s="134">
        <f>'k=1200'!BB19</f>
        <v>8.5214242428908804</v>
      </c>
      <c r="BK19" s="134">
        <f>'k=1200'!BC19</f>
        <v>9.5866022732522396</v>
      </c>
      <c r="BL19" s="3">
        <f>'k=1200'!BL19</f>
        <v>8.0369746127439772</v>
      </c>
      <c r="BM19" s="3">
        <f>'k=1200'!BM19</f>
        <v>8.8406720740183751</v>
      </c>
      <c r="BN19" s="3">
        <f>'k=1200'!BV19</f>
        <v>7.4813232681598185</v>
      </c>
      <c r="BO19" s="112">
        <f>'k=1200'!BW19</f>
        <v>8.1047668738398038</v>
      </c>
    </row>
    <row r="20" spans="1:67" ht="15.75">
      <c r="A20" s="1"/>
      <c r="B20" s="10" t="s">
        <v>4</v>
      </c>
      <c r="C20" s="11">
        <v>999.72964999999999</v>
      </c>
      <c r="D20" s="2"/>
      <c r="E20" s="42">
        <v>54</v>
      </c>
      <c r="F20" s="23">
        <f t="shared" si="0"/>
        <v>1.0746</v>
      </c>
      <c r="G20" s="133">
        <f t="shared" si="1"/>
        <v>96108.591549295772</v>
      </c>
      <c r="H20" s="106">
        <f>'k=400'!X21</f>
        <v>1.439E-2</v>
      </c>
      <c r="I20" s="3">
        <f>'k=400'!Y21</f>
        <v>2.0076999999999998</v>
      </c>
      <c r="J20" s="3">
        <f>'k=400'!AH21</f>
        <v>2.1999999999999999E-2</v>
      </c>
      <c r="K20" s="3">
        <f t="shared" si="2"/>
        <v>2.4641013637131115E-2</v>
      </c>
      <c r="L20" s="3">
        <f>'k=400'!AR21</f>
        <v>1.0886800000000001</v>
      </c>
      <c r="M20" s="3">
        <f>'k=400'!AS21</f>
        <v>0.76227</v>
      </c>
      <c r="N20" s="3">
        <f>'k=400'!BB21</f>
        <v>7.5411599999999996</v>
      </c>
      <c r="O20" s="3">
        <f>'k=400'!BC21</f>
        <v>8.29528</v>
      </c>
      <c r="P20" s="3">
        <f>'k=400'!BL21</f>
        <v>5.7230000000000003E-2</v>
      </c>
      <c r="Q20" s="3">
        <f>'k=400'!BM21</f>
        <v>7.4779899999999992</v>
      </c>
      <c r="R20" s="3">
        <f>'k=400'!BV21</f>
        <v>6.8499310981314441</v>
      </c>
      <c r="S20" s="3">
        <f>'k=400'!BW21</f>
        <v>7.4207586896423976</v>
      </c>
      <c r="T20" s="106">
        <f>'k=600'!X20</f>
        <v>3.0474262131961525</v>
      </c>
      <c r="U20" s="3">
        <f>'k=600'!Y20</f>
        <v>4.5711393197942289</v>
      </c>
      <c r="V20" s="3">
        <f>'k=600'!AH20</f>
        <v>5.1790820109614293</v>
      </c>
      <c r="W20" s="3">
        <f>'k=600'!AI20</f>
        <v>6.4738525137017868</v>
      </c>
      <c r="X20" s="3">
        <f>'k=600'!AR20</f>
        <v>6.6205326051850228</v>
      </c>
      <c r="Y20" s="3">
        <f>'k=600'!AS20</f>
        <v>7.7239547060491933</v>
      </c>
      <c r="Z20" s="3">
        <f>'k=600'!BB20</f>
        <v>7.3517412588793452</v>
      </c>
      <c r="AA20" s="3">
        <f>'k=600'!BC20</f>
        <v>8.2707089162392631</v>
      </c>
      <c r="AB20" s="3">
        <f>'k=600'!BL20</f>
        <v>7.7659817751436675</v>
      </c>
      <c r="AC20" s="3">
        <f>'k=600'!BM20</f>
        <v>8.5425799526580342</v>
      </c>
      <c r="AD20" s="3">
        <f>'k=600'!BV20</f>
        <v>8.0463961494545941</v>
      </c>
      <c r="AE20" s="3">
        <f>'k=600'!BW20</f>
        <v>8.7169291619091442</v>
      </c>
      <c r="AF20" s="106">
        <f>'k=755'!X19</f>
        <v>3.0706505073035313</v>
      </c>
      <c r="AG20" s="3">
        <f>'k=755'!Y19</f>
        <v>4.6059757609552969</v>
      </c>
      <c r="AH20" s="3">
        <f>'k=755'!AH19</f>
        <v>5.10675511060278</v>
      </c>
      <c r="AI20" s="3">
        <f>'k=755'!AI19</f>
        <v>6.383443888253475</v>
      </c>
      <c r="AJ20" s="3">
        <f>'k=755'!AR19</f>
        <v>6.2855360364014858</v>
      </c>
      <c r="AK20" s="3">
        <f>'k=755'!AS19</f>
        <v>7.3331253758017336</v>
      </c>
      <c r="AL20" s="3">
        <f>'k=755'!BB19</f>
        <v>7.027278104122801</v>
      </c>
      <c r="AM20" s="3">
        <f>'k=755'!BC19</f>
        <v>7.905687867138151</v>
      </c>
      <c r="AN20" s="3">
        <f>'k=755'!BL19</f>
        <v>7.1290156238497344</v>
      </c>
      <c r="AO20" s="3">
        <f>'k=755'!BM19</f>
        <v>7.8419171862347081</v>
      </c>
      <c r="AP20" s="3">
        <f>'k=755'!BV19</f>
        <v>7.0677278839331095</v>
      </c>
      <c r="AQ20" s="3">
        <f>'k=755'!BW19</f>
        <v>7.6567052075942019</v>
      </c>
      <c r="AR20" s="106">
        <f>'k=1000'!X19</f>
        <v>3.4895754366328608</v>
      </c>
      <c r="AS20" s="3">
        <f>'k=1000'!Y19</f>
        <v>5.2343631549492908</v>
      </c>
      <c r="AT20" s="3">
        <f>'k=1000'!AH19</f>
        <v>5.8312542909995626</v>
      </c>
      <c r="AU20" s="3">
        <f>'k=1000'!AI19</f>
        <v>7.2890678637494535</v>
      </c>
      <c r="AV20" s="3">
        <f>'k=1000'!AR19</f>
        <v>7.045413435141362</v>
      </c>
      <c r="AW20" s="3">
        <f>'k=1000'!AS19</f>
        <v>8.2196490076649233</v>
      </c>
      <c r="AX20" s="3">
        <f>'k=1000'!BB19</f>
        <v>7.4701123727951408</v>
      </c>
      <c r="AY20" s="3">
        <f>'k=1000'!BC19</f>
        <v>8.4038764193945337</v>
      </c>
      <c r="AZ20" s="3">
        <f>'k=1000'!BL19</f>
        <v>7.4232337127124888</v>
      </c>
      <c r="BA20" s="3">
        <f>'k=1000'!BM19</f>
        <v>8.165557083983737</v>
      </c>
      <c r="BB20" s="3">
        <f>'k=1000'!BV19</f>
        <v>7.1810069804695305</v>
      </c>
      <c r="BC20" s="3">
        <f>'k=1000'!BW19</f>
        <v>7.7794242288419913</v>
      </c>
      <c r="BD20" s="106">
        <f>'k=1200'!X20</f>
        <v>4.7865800851797013</v>
      </c>
      <c r="BE20" s="3">
        <f>'k=1200'!Y20</f>
        <v>7.1798701277695525</v>
      </c>
      <c r="BF20" s="3">
        <f>'k=1200'!AH20</f>
        <v>7.5525820462630087</v>
      </c>
      <c r="BG20" s="3">
        <f>'k=1200'!AI20</f>
        <v>9.4407275578287617</v>
      </c>
      <c r="BH20" s="3">
        <f>'k=1200'!AR20</f>
        <v>8.8092568602036625</v>
      </c>
      <c r="BI20" s="3">
        <f>'k=1200'!AS20</f>
        <v>10.277466336904272</v>
      </c>
      <c r="BJ20" s="134">
        <f>'k=1200'!BB20</f>
        <v>8.9945363272499161</v>
      </c>
      <c r="BK20" s="134">
        <f>'k=1200'!BC20</f>
        <v>10.118853368156156</v>
      </c>
      <c r="BL20" s="3">
        <f>'k=1200'!BL20</f>
        <v>8.8842423933571428</v>
      </c>
      <c r="BM20" s="3">
        <f>'k=1200'!BM20</f>
        <v>9.7726666326928573</v>
      </c>
      <c r="BN20" s="3">
        <f>'k=1200'!BV20</f>
        <v>8.3953831261700529</v>
      </c>
      <c r="BO20" s="112">
        <f>'k=1200'!BW20</f>
        <v>9.0949983866842246</v>
      </c>
    </row>
    <row r="21" spans="1:67" ht="15.75">
      <c r="A21" s="1"/>
      <c r="B21" s="10" t="s">
        <v>5</v>
      </c>
      <c r="C21" s="11">
        <f>3.5*0.0254</f>
        <v>8.8899999999999993E-2</v>
      </c>
      <c r="D21" s="17"/>
      <c r="E21" s="42">
        <v>56</v>
      </c>
      <c r="F21" s="23">
        <f t="shared" si="0"/>
        <v>1.1146</v>
      </c>
      <c r="G21" s="133">
        <f t="shared" si="1"/>
        <v>99686.056338028182</v>
      </c>
      <c r="H21" s="106">
        <f>'k=400'!X22</f>
        <v>1.357E-2</v>
      </c>
      <c r="I21" s="3">
        <f>'k=400'!Y22</f>
        <v>2.0760999999999998</v>
      </c>
      <c r="J21" s="3">
        <f>'k=400'!AH22</f>
        <v>2.3E-2</v>
      </c>
      <c r="K21" s="3">
        <f t="shared" si="2"/>
        <v>2.5761059711546169E-2</v>
      </c>
      <c r="L21" s="3">
        <f>'k=400'!AR22</f>
        <v>1.09877</v>
      </c>
      <c r="M21" s="3">
        <f>'k=400'!AS22</f>
        <v>0.85521999999999998</v>
      </c>
      <c r="N21" s="3">
        <f>'k=400'!BB22</f>
        <v>8.4182199999999998</v>
      </c>
      <c r="O21" s="3">
        <f>'k=400'!BC22</f>
        <v>9.26004</v>
      </c>
      <c r="P21" s="3">
        <f>'k=400'!BL22</f>
        <v>6.6409999999999997E-2</v>
      </c>
      <c r="Q21" s="3">
        <f>'k=400'!BM22</f>
        <v>8.3524199999999986</v>
      </c>
      <c r="R21" s="3">
        <f>'k=400'!BV22</f>
        <v>7.6486276183997681</v>
      </c>
      <c r="S21" s="3">
        <f>'k=400'!BW22</f>
        <v>8.2860132532664146</v>
      </c>
      <c r="T21" s="106">
        <f>'k=600'!X21</f>
        <v>3.3097188314404673</v>
      </c>
      <c r="U21" s="3">
        <f>'k=600'!Y21</f>
        <v>4.9645782471607012</v>
      </c>
      <c r="V21" s="3">
        <f>'k=600'!AH21</f>
        <v>5.8299385697195749</v>
      </c>
      <c r="W21" s="3">
        <f>'k=600'!AI21</f>
        <v>7.2874232121494682</v>
      </c>
      <c r="X21" s="3">
        <f>'k=600'!AR21</f>
        <v>7.3415336802249112</v>
      </c>
      <c r="Y21" s="3">
        <f>'k=600'!AS21</f>
        <v>8.5651226269290639</v>
      </c>
      <c r="Z21" s="3">
        <f>'k=600'!BB21</f>
        <v>8.4872164310691858</v>
      </c>
      <c r="AA21" s="3">
        <f>'k=600'!BC21</f>
        <v>9.548118484952834</v>
      </c>
      <c r="AB21" s="3">
        <f>'k=600'!BL21</f>
        <v>8.9900240664415243</v>
      </c>
      <c r="AC21" s="3">
        <f>'k=600'!BM21</f>
        <v>9.8890264730856767</v>
      </c>
      <c r="AD21" s="3">
        <f>'k=600'!BV21</f>
        <v>9.0790044350891925</v>
      </c>
      <c r="AE21" s="3">
        <f>'k=600'!BW21</f>
        <v>9.8355881380132928</v>
      </c>
      <c r="AF21" s="106">
        <f>'k=755'!X20</f>
        <v>3.283570849137734</v>
      </c>
      <c r="AG21" s="3">
        <f>'k=755'!Y20</f>
        <v>4.9253562737066012</v>
      </c>
      <c r="AH21" s="3">
        <f>'k=755'!AH20</f>
        <v>5.5725740421533594</v>
      </c>
      <c r="AI21" s="3">
        <f>'k=755'!AI20</f>
        <v>6.9657175526916992</v>
      </c>
      <c r="AJ21" s="3">
        <f>'k=755'!AR20</f>
        <v>7.1296718807859989</v>
      </c>
      <c r="AK21" s="3">
        <f>'k=755'!AS20</f>
        <v>8.3179505275836654</v>
      </c>
      <c r="AL21" s="3">
        <f>'k=755'!BB20</f>
        <v>8.0727258716865382</v>
      </c>
      <c r="AM21" s="3">
        <f>'k=755'!BC20</f>
        <v>9.0818166056473562</v>
      </c>
      <c r="AN21" s="3">
        <f>'k=755'!BL20</f>
        <v>8.16594470233664</v>
      </c>
      <c r="AO21" s="3">
        <f>'k=755'!BM20</f>
        <v>8.9825391725703039</v>
      </c>
      <c r="AP21" s="3">
        <f>'k=755'!BV20</f>
        <v>7.9777058535987209</v>
      </c>
      <c r="AQ21" s="3">
        <f>'k=755'!BW20</f>
        <v>8.642514674731947</v>
      </c>
      <c r="AR21" s="106">
        <f>'k=1000'!X20</f>
        <v>3.9104746064326306</v>
      </c>
      <c r="AS21" s="3">
        <f>'k=1000'!Y20</f>
        <v>5.8657119096489456</v>
      </c>
      <c r="AT21" s="3">
        <f>'k=1000'!AH20</f>
        <v>6.4442265383082962</v>
      </c>
      <c r="AU21" s="3">
        <f>'k=1000'!AI20</f>
        <v>8.0552831728853711</v>
      </c>
      <c r="AV21" s="3">
        <f>'k=1000'!AR20</f>
        <v>7.8693852660944188</v>
      </c>
      <c r="AW21" s="3">
        <f>'k=1000'!AS20</f>
        <v>9.1809494771101559</v>
      </c>
      <c r="AX21" s="3">
        <f>'k=1000'!BB20</f>
        <v>8.4999474807936437</v>
      </c>
      <c r="AY21" s="3">
        <f>'k=1000'!BC20</f>
        <v>9.5624409158928501</v>
      </c>
      <c r="AZ21" s="3">
        <f>'k=1000'!BL20</f>
        <v>8.3941588570372243</v>
      </c>
      <c r="BA21" s="3">
        <f>'k=1000'!BM20</f>
        <v>9.2335747427409469</v>
      </c>
      <c r="BB21" s="3">
        <f>'k=1000'!BV20</f>
        <v>8.2827801444224001</v>
      </c>
      <c r="BC21" s="3">
        <f>'k=1000'!BW20</f>
        <v>8.973011823124267</v>
      </c>
      <c r="BD21" s="106">
        <f>'k=1200'!X21</f>
        <v>4.7929634111755455</v>
      </c>
      <c r="BE21" s="3">
        <f>'k=1200'!Y21</f>
        <v>7.1894451167633182</v>
      </c>
      <c r="BF21" s="3">
        <f>'k=1200'!AH21</f>
        <v>7.5550433759627902</v>
      </c>
      <c r="BG21" s="3">
        <f>'k=1200'!AI21</f>
        <v>9.4438042199534884</v>
      </c>
      <c r="BH21" s="3">
        <f>'k=1200'!AR21</f>
        <v>8.9282089408776262</v>
      </c>
      <c r="BI21" s="3">
        <f>'k=1200'!AS21</f>
        <v>10.41624376435723</v>
      </c>
      <c r="BJ21" s="3">
        <f>'k=1200'!BB21</f>
        <v>9.6301976803269351</v>
      </c>
      <c r="BK21" s="3">
        <f>'k=1200'!BC21</f>
        <v>10.833972390367801</v>
      </c>
      <c r="BL21" s="134">
        <f>'k=1200'!BL21</f>
        <v>9.9210952467684912</v>
      </c>
      <c r="BM21" s="134">
        <f>'k=1200'!BM21</f>
        <v>10.91320477144534</v>
      </c>
      <c r="BN21" s="3">
        <f>'k=1200'!BV21</f>
        <v>9.6196245306433674</v>
      </c>
      <c r="BO21" s="112">
        <f>'k=1200'!BW21</f>
        <v>10.421259908196982</v>
      </c>
    </row>
    <row r="22" spans="1:67" ht="15.75">
      <c r="A22" s="1"/>
      <c r="B22" s="10" t="s">
        <v>6</v>
      </c>
      <c r="C22" s="11">
        <f>35.25*0.0254</f>
        <v>0.89534999999999998</v>
      </c>
      <c r="D22" s="17"/>
      <c r="E22" s="42">
        <v>58</v>
      </c>
      <c r="F22" s="23">
        <f t="shared" si="0"/>
        <v>1.1545999999999998</v>
      </c>
      <c r="G22" s="133">
        <f t="shared" si="1"/>
        <v>103263.52112676055</v>
      </c>
      <c r="H22" s="106">
        <f>'k=400'!X23</f>
        <v>4.6969999999999998E-2</v>
      </c>
      <c r="I22" s="3">
        <f>'k=400'!Y23</f>
        <v>2.0985999999999998</v>
      </c>
      <c r="J22" s="3">
        <f>'k=400'!AH23</f>
        <v>2.7E-2</v>
      </c>
      <c r="K22" s="3">
        <f t="shared" si="2"/>
        <v>3.0241244009206372E-2</v>
      </c>
      <c r="L22" s="3">
        <f>'k=400'!AR23</f>
        <v>1.0864400000000001</v>
      </c>
      <c r="M22" s="3">
        <f>'k=400'!AS23</f>
        <v>0.84565000000000001</v>
      </c>
      <c r="N22" s="3">
        <f>'k=400'!BB23</f>
        <v>8.7954899999999991</v>
      </c>
      <c r="O22" s="3">
        <f>'k=400'!BC23</f>
        <v>9.6750299999999996</v>
      </c>
      <c r="P22" s="3">
        <f>'k=400'!BL23</f>
        <v>4.9950000000000001E-2</v>
      </c>
      <c r="Q22" s="3">
        <f>'k=400'!BM23</f>
        <v>8.5436000000000014</v>
      </c>
      <c r="R22" s="3">
        <f>'k=400'!BV23</f>
        <v>7.8402958845184081</v>
      </c>
      <c r="S22" s="3">
        <f>'k=400'!BW23</f>
        <v>8.4936538748949424</v>
      </c>
      <c r="T22" s="106">
        <f>'k=600'!X22</f>
        <v>3.4025522873657104</v>
      </c>
      <c r="U22" s="3">
        <f>'k=600'!Y22</f>
        <v>5.1038284310485658</v>
      </c>
      <c r="V22" s="3">
        <f>'k=600'!AH22</f>
        <v>5.9063903972270628</v>
      </c>
      <c r="W22" s="3">
        <f>'k=600'!AI22</f>
        <v>7.3829879965338288</v>
      </c>
      <c r="X22" s="3">
        <f>'k=600'!AR22</f>
        <v>7.5301816538666113</v>
      </c>
      <c r="Y22" s="3">
        <f>'k=600'!AS22</f>
        <v>8.7852119295110462</v>
      </c>
      <c r="Z22" s="3">
        <f>'k=600'!BB22</f>
        <v>8.6819773791639356</v>
      </c>
      <c r="AA22" s="3">
        <f>'k=600'!BC22</f>
        <v>9.767224551559428</v>
      </c>
      <c r="AB22" s="3">
        <f>'k=600'!BL22</f>
        <v>9.2819689586824019</v>
      </c>
      <c r="AC22" s="3">
        <f>'k=600'!BM22</f>
        <v>10.210165854550642</v>
      </c>
      <c r="AD22" s="134">
        <f>'k=600'!BV22</f>
        <v>9.5367489314863718</v>
      </c>
      <c r="AE22" s="134">
        <f>'k=600'!BW22</f>
        <v>10.331478009110237</v>
      </c>
      <c r="AF22" s="106">
        <f>'k=755'!X21</f>
        <v>3.517663599997678</v>
      </c>
      <c r="AG22" s="3">
        <f>'k=755'!Y21</f>
        <v>5.2764953999965165</v>
      </c>
      <c r="AH22" s="3">
        <f>'k=755'!AH21</f>
        <v>5.9384755882772877</v>
      </c>
      <c r="AI22" s="3">
        <f>'k=755'!AI21</f>
        <v>7.4230944853466099</v>
      </c>
      <c r="AJ22" s="3">
        <f>'k=755'!AR21</f>
        <v>7.462209495138266</v>
      </c>
      <c r="AK22" s="3">
        <f>'k=755'!AS21</f>
        <v>8.7059110776613107</v>
      </c>
      <c r="AL22" s="3">
        <f>'k=755'!BB21</f>
        <v>8.5377359678123312</v>
      </c>
      <c r="AM22" s="3">
        <f>'k=755'!BC21</f>
        <v>9.6049529637888718</v>
      </c>
      <c r="AN22" s="3">
        <f>'k=755'!BL21</f>
        <v>8.5784085193038688</v>
      </c>
      <c r="AO22" s="3">
        <f>'k=755'!BM21</f>
        <v>9.4362493712342559</v>
      </c>
      <c r="AP22" s="3">
        <f>'k=755'!BV21</f>
        <v>8.6084959110641321</v>
      </c>
      <c r="AQ22" s="3">
        <f>'k=755'!BW21</f>
        <v>9.3258705703194771</v>
      </c>
      <c r="AR22" s="106">
        <f>'k=1000'!X21</f>
        <v>3.9971001667300108</v>
      </c>
      <c r="AS22" s="3">
        <f>'k=1000'!Y21</f>
        <v>5.9956502500950162</v>
      </c>
      <c r="AT22" s="3">
        <f>'k=1000'!AH21</f>
        <v>6.8185342137236642</v>
      </c>
      <c r="AU22" s="3">
        <f>'k=1000'!AI21</f>
        <v>8.5231677671545807</v>
      </c>
      <c r="AV22" s="3">
        <f>'k=1000'!AR21</f>
        <v>8.3729276499637493</v>
      </c>
      <c r="AW22" s="3">
        <f>'k=1000'!AS21</f>
        <v>9.7684155916243736</v>
      </c>
      <c r="AX22" s="134">
        <f>'k=1000'!BB21</f>
        <v>9.19513454150181</v>
      </c>
      <c r="AY22" s="134">
        <f>'k=1000'!BC21</f>
        <v>10.344526359189537</v>
      </c>
      <c r="AZ22" s="3">
        <f>'k=1000'!BL21</f>
        <v>9.068729621432686</v>
      </c>
      <c r="BA22" s="3">
        <f>'k=1000'!BM21</f>
        <v>9.9756025835759541</v>
      </c>
      <c r="BB22" s="3">
        <f>'k=1000'!BV21</f>
        <v>8.7909238669551026</v>
      </c>
      <c r="BC22" s="3">
        <f>'k=1000'!BW21</f>
        <v>9.5235008558680274</v>
      </c>
      <c r="BD22" s="106">
        <f>'k=1200'!X22</f>
        <v>4.0427218844292581</v>
      </c>
      <c r="BE22" s="3">
        <f>'k=1200'!Y22</f>
        <v>6.0640828266438866</v>
      </c>
      <c r="BF22" s="3">
        <f>'k=1200'!AH22</f>
        <v>6.4744407184024215</v>
      </c>
      <c r="BG22" s="3">
        <f>'k=1200'!AI22</f>
        <v>8.0930508980030265</v>
      </c>
      <c r="BH22" s="3">
        <f>'k=1200'!AR22</f>
        <v>7.8744250683995922</v>
      </c>
      <c r="BI22" s="3">
        <f>'k=1200'!AS22</f>
        <v>9.1868292464661909</v>
      </c>
      <c r="BJ22" s="3">
        <f>'k=1200'!BB22</f>
        <v>8.5728240779139213</v>
      </c>
      <c r="BK22" s="3">
        <f>'k=1200'!BC22</f>
        <v>9.6444270876531615</v>
      </c>
      <c r="BL22" s="134">
        <f>'k=1200'!BL22</f>
        <v>8.6292172419310464</v>
      </c>
      <c r="BM22" s="134">
        <f>'k=1200'!BM22</f>
        <v>9.492138966124152</v>
      </c>
      <c r="BN22" s="3">
        <f>'k=1200'!BV22</f>
        <v>8.5723681409464483</v>
      </c>
      <c r="BO22" s="112">
        <f>'k=1200'!BW22</f>
        <v>9.2867321526919859</v>
      </c>
    </row>
    <row r="23" spans="1:67" ht="15.75">
      <c r="A23" s="1"/>
      <c r="B23" s="10" t="s">
        <v>15</v>
      </c>
      <c r="C23" s="11">
        <v>5.4249999999999998</v>
      </c>
      <c r="D23" s="17"/>
      <c r="E23" s="42">
        <v>60</v>
      </c>
      <c r="F23" s="23">
        <f t="shared" si="0"/>
        <v>1.1945999999999999</v>
      </c>
      <c r="G23" s="133">
        <f t="shared" si="1"/>
        <v>106840.98591549294</v>
      </c>
      <c r="H23" s="106">
        <f>'k=400'!X24</f>
        <v>1.7180000000000001E-2</v>
      </c>
      <c r="I23" s="3">
        <f>'k=400'!Y24</f>
        <v>2.1366999999999998</v>
      </c>
      <c r="J23" s="3">
        <f>'k=400'!AH24</f>
        <v>2.8000000000000001E-2</v>
      </c>
      <c r="K23" s="3">
        <f t="shared" si="2"/>
        <v>3.1361290083621422E-2</v>
      </c>
      <c r="L23" s="3">
        <f>'k=400'!AR24</f>
        <v>1.11557</v>
      </c>
      <c r="M23" s="3">
        <f>'k=400'!AS24</f>
        <v>0.96953</v>
      </c>
      <c r="N23" s="3">
        <f>'k=400'!BB24</f>
        <v>9.4203100000000006</v>
      </c>
      <c r="O23" s="3">
        <f>'k=400'!BC24</f>
        <v>10.36234</v>
      </c>
      <c r="P23" s="3">
        <f>'k=400'!BL24</f>
        <v>8.1850000000000006E-2</v>
      </c>
      <c r="Q23" s="3">
        <f>'k=400'!BM24</f>
        <v>9.6838699999999989</v>
      </c>
      <c r="R23" s="3">
        <f>'k=400'!BV24</f>
        <v>8.863407042457137</v>
      </c>
      <c r="S23" s="3">
        <f>'k=400'!BW24</f>
        <v>9.602024295995232</v>
      </c>
      <c r="T23" s="106">
        <f>'k=600'!X23</f>
        <v>3.4125223725287204</v>
      </c>
      <c r="U23" s="3">
        <f>'k=600'!Y23</f>
        <v>5.1187835587930808</v>
      </c>
      <c r="V23" s="3">
        <f>'k=600'!AH23</f>
        <v>6.0212188755232114</v>
      </c>
      <c r="W23" s="3">
        <f>'k=600'!AI23</f>
        <v>7.5265235944040141</v>
      </c>
      <c r="X23" s="3">
        <f>'k=600'!AR23</f>
        <v>7.7420260666872247</v>
      </c>
      <c r="Y23" s="3">
        <f>'k=600'!AS23</f>
        <v>9.0323637444684284</v>
      </c>
      <c r="Z23" s="3">
        <f>'k=600'!BB23</f>
        <v>8.870804391618444</v>
      </c>
      <c r="AA23" s="3">
        <f>'k=600'!BC23</f>
        <v>9.9796549405707502</v>
      </c>
      <c r="AB23" s="3">
        <f>'k=600'!BL23</f>
        <v>9.4966001157887181</v>
      </c>
      <c r="AC23" s="3">
        <f>'k=600'!BM23</f>
        <v>10.446260127367591</v>
      </c>
      <c r="AD23" s="3">
        <f>'k=600'!BV23</f>
        <v>9.9449646247929095</v>
      </c>
      <c r="AE23" s="3">
        <f>'k=600'!BW23</f>
        <v>10.773711676858985</v>
      </c>
      <c r="AF23" s="106">
        <f>'k=755'!X22</f>
        <v>3.6365149378293782</v>
      </c>
      <c r="AG23" s="3">
        <f>'k=755'!Y22</f>
        <v>5.454772406744067</v>
      </c>
      <c r="AH23" s="3">
        <f>'k=755'!AH22</f>
        <v>6.1719335307960304</v>
      </c>
      <c r="AI23" s="3">
        <f>'k=755'!AI22</f>
        <v>7.7149169134950384</v>
      </c>
      <c r="AJ23" s="3">
        <f>'k=755'!AR22</f>
        <v>7.4934713848889229</v>
      </c>
      <c r="AK23" s="3">
        <f>'k=755'!AS22</f>
        <v>8.74238328237041</v>
      </c>
      <c r="AL23" s="3">
        <f>'k=755'!BB22</f>
        <v>8.5937915248183838</v>
      </c>
      <c r="AM23" s="3">
        <f>'k=755'!BC22</f>
        <v>9.668015465420682</v>
      </c>
      <c r="AN23" s="3">
        <f>'k=755'!BL22</f>
        <v>9.2501073241316636</v>
      </c>
      <c r="AO23" s="3">
        <f>'k=755'!BM22</f>
        <v>10.17511805654483</v>
      </c>
      <c r="AP23" s="3">
        <f>'k=755'!BV22</f>
        <v>9.2476746736928153</v>
      </c>
      <c r="AQ23" s="3">
        <f>'k=755'!BW22</f>
        <v>10.018314229833884</v>
      </c>
      <c r="AR23" s="106">
        <f>'k=1000'!X22</f>
        <v>4.3238215269479099</v>
      </c>
      <c r="AS23" s="3">
        <f>'k=1000'!Y22</f>
        <v>6.4857322904218648</v>
      </c>
      <c r="AT23" s="3">
        <f>'k=1000'!AH22</f>
        <v>7.1865135636338673</v>
      </c>
      <c r="AU23" s="3">
        <f>'k=1000'!AI22</f>
        <v>8.9831419545423348</v>
      </c>
      <c r="AV23" s="3">
        <f>'k=1000'!AR22</f>
        <v>9.0036253390162884</v>
      </c>
      <c r="AW23" s="3">
        <f>'k=1000'!AS22</f>
        <v>10.504229562185669</v>
      </c>
      <c r="AX23" s="3">
        <f>'k=1000'!BB22</f>
        <v>10.024021582655466</v>
      </c>
      <c r="AY23" s="3">
        <f>'k=1000'!BC22</f>
        <v>11.277024280487399</v>
      </c>
      <c r="AZ23" s="134">
        <f>'k=1000'!BL22</f>
        <v>10.028145778096809</v>
      </c>
      <c r="BA23" s="134">
        <f>'k=1000'!BM22</f>
        <v>11.03096035590649</v>
      </c>
      <c r="BB23" s="3">
        <f>'k=1000'!BV22</f>
        <v>9.8264494913263842</v>
      </c>
      <c r="BC23" s="3">
        <f>'k=1000'!BW22</f>
        <v>10.64532028227025</v>
      </c>
      <c r="BD23" s="106">
        <f>'k=1200'!X23</f>
        <v>4.2177351981760793</v>
      </c>
      <c r="BE23" s="3">
        <f>'k=1200'!Y23</f>
        <v>6.326602797264119</v>
      </c>
      <c r="BF23" s="3">
        <f>'k=1200'!AH23</f>
        <v>7.0536766643396618</v>
      </c>
      <c r="BG23" s="3">
        <f>'k=1200'!AI23</f>
        <v>8.8170958304245772</v>
      </c>
      <c r="BH23" s="3">
        <f>'k=1200'!AR23</f>
        <v>8.7286075313643821</v>
      </c>
      <c r="BI23" s="3">
        <f>'k=1200'!AS23</f>
        <v>10.183375453258446</v>
      </c>
      <c r="BJ23" s="3">
        <f>'k=1200'!BB23</f>
        <v>9.6272746925256083</v>
      </c>
      <c r="BK23" s="3">
        <f>'k=1200'!BC23</f>
        <v>10.830684029091309</v>
      </c>
      <c r="BL23" s="3">
        <f>'k=1200'!BL23</f>
        <v>9.9718315824741506</v>
      </c>
      <c r="BM23" s="3">
        <f>'k=1200'!BM23</f>
        <v>10.969014740721565</v>
      </c>
      <c r="BN23" s="3">
        <f>'k=1200'!BV23</f>
        <v>9.7753210053962096</v>
      </c>
      <c r="BO23" s="112">
        <f>'k=1200'!BW23</f>
        <v>10.589931089179228</v>
      </c>
    </row>
    <row r="24" spans="1:67" ht="15.75">
      <c r="A24" s="1"/>
      <c r="B24" s="10" t="s">
        <v>7</v>
      </c>
      <c r="C24" s="11">
        <v>1.343</v>
      </c>
      <c r="D24" s="17"/>
      <c r="E24" s="42">
        <v>62</v>
      </c>
      <c r="F24" s="23">
        <f t="shared" si="0"/>
        <v>1.2345999999999999</v>
      </c>
      <c r="G24" s="133">
        <f t="shared" si="1"/>
        <v>110418.45070422534</v>
      </c>
      <c r="H24" s="106">
        <f>'k=400'!X25</f>
        <v>1.9730000000000001E-2</v>
      </c>
      <c r="I24" s="3">
        <f>'k=400'!Y25</f>
        <v>2.2317999999999998</v>
      </c>
      <c r="J24" s="3">
        <f>'k=400'!AH25</f>
        <v>3.7999999999999999E-2</v>
      </c>
      <c r="K24" s="3">
        <f t="shared" si="2"/>
        <v>4.256175082777193E-2</v>
      </c>
      <c r="L24" s="3">
        <f>'k=400'!AR25</f>
        <v>1.11781</v>
      </c>
      <c r="M24" s="3">
        <f>'k=400'!AS25</f>
        <v>1.0587800000000001</v>
      </c>
      <c r="N24" s="3">
        <f>'k=400'!BB25</f>
        <v>10.73123</v>
      </c>
      <c r="O24" s="3">
        <f>'k=400'!BC25</f>
        <v>11.804349999999999</v>
      </c>
      <c r="P24" s="3">
        <f>'k=400'!BL25</f>
        <v>7.4730000000000005E-2</v>
      </c>
      <c r="Q24" s="3">
        <f>'k=400'!BM25</f>
        <v>10.860760000000001</v>
      </c>
      <c r="R24" s="3">
        <f>'k=400'!BV25</f>
        <v>9.9563346727798585</v>
      </c>
      <c r="S24" s="3">
        <f>'k=400'!BW25</f>
        <v>10.786029228844846</v>
      </c>
      <c r="T24" s="106">
        <f>'k=600'!X24</f>
        <v>3.7695796169417792</v>
      </c>
      <c r="U24" s="3">
        <f>'k=600'!Y24</f>
        <v>5.6543694254126686</v>
      </c>
      <c r="V24" s="3">
        <f>'k=600'!AH24</f>
        <v>6.6263446267646122</v>
      </c>
      <c r="W24" s="3">
        <f>'k=600'!AI24</f>
        <v>8.2829307834557646</v>
      </c>
      <c r="X24" s="3">
        <f>'k=600'!AR24</f>
        <v>8.5057807011252979</v>
      </c>
      <c r="Y24" s="3">
        <f>'k=600'!AS24</f>
        <v>9.923410817979514</v>
      </c>
      <c r="Z24" s="3">
        <f>'k=600'!BB24</f>
        <v>9.9938913994663849</v>
      </c>
      <c r="AA24" s="3">
        <f>'k=600'!BC24</f>
        <v>11.243127824399682</v>
      </c>
      <c r="AB24" s="3">
        <f>'k=600'!BL24</f>
        <v>10.949560800396219</v>
      </c>
      <c r="AC24" s="3">
        <f>'k=600'!BM24</f>
        <v>12.044516880435841</v>
      </c>
      <c r="AD24" s="3">
        <f>'k=600'!BV24</f>
        <v>11.484207768871148</v>
      </c>
      <c r="AE24" s="3">
        <f>'k=600'!BW24</f>
        <v>12.441225082943744</v>
      </c>
      <c r="AF24" s="106">
        <f>'k=755'!X23</f>
        <v>3.8852303814745479</v>
      </c>
      <c r="AG24" s="3">
        <f>'k=755'!Y23</f>
        <v>5.8278455722118219</v>
      </c>
      <c r="AH24" s="3">
        <f>'k=755'!AH23</f>
        <v>6.6711892759278024</v>
      </c>
      <c r="AI24" s="3">
        <f>'k=755'!AI23</f>
        <v>8.3389865949097537</v>
      </c>
      <c r="AJ24" s="3">
        <f>'k=755'!AR23</f>
        <v>8.3387866329505709</v>
      </c>
      <c r="AK24" s="3">
        <f>'k=755'!AS23</f>
        <v>9.7285844051090002</v>
      </c>
      <c r="AL24" s="3">
        <f>'k=755'!BB23</f>
        <v>9.5435086876242821</v>
      </c>
      <c r="AM24" s="3">
        <f>'k=755'!BC23</f>
        <v>10.736447273577317</v>
      </c>
      <c r="AN24" s="3">
        <f>'k=755'!BL23</f>
        <v>10.008125435970651</v>
      </c>
      <c r="AO24" s="3">
        <f>'k=755'!BM23</f>
        <v>11.008937979567717</v>
      </c>
      <c r="AP24" s="3">
        <f>'k=755'!BV23</f>
        <v>10.553991064825203</v>
      </c>
      <c r="AQ24" s="3">
        <f>'k=755'!BW23</f>
        <v>11.433490320227303</v>
      </c>
      <c r="AR24" s="106">
        <f>'k=1000'!X23</f>
        <v>4.8303010527495323</v>
      </c>
      <c r="AS24" s="3">
        <f>'k=1000'!Y23</f>
        <v>7.2454515791242979</v>
      </c>
      <c r="AT24" s="3">
        <f>'k=1000'!AH23</f>
        <v>8.1184377384274597</v>
      </c>
      <c r="AU24" s="3">
        <f>'k=1000'!AI23</f>
        <v>10.148047173034325</v>
      </c>
      <c r="AV24" s="3">
        <f>'k=1000'!AR23</f>
        <v>10.187082964397817</v>
      </c>
      <c r="AW24" s="3">
        <f>'k=1000'!AS23</f>
        <v>11.884930125130786</v>
      </c>
      <c r="AX24" s="3">
        <f>'k=1000'!BB23</f>
        <v>11.097357381375739</v>
      </c>
      <c r="AY24" s="3">
        <f>'k=1000'!BC23</f>
        <v>12.484527054047707</v>
      </c>
      <c r="AZ24" s="3">
        <f>'k=1000'!BL23</f>
        <v>11.545963668082774</v>
      </c>
      <c r="BA24" s="3">
        <f>'k=1000'!BM23</f>
        <v>12.700560034891051</v>
      </c>
      <c r="BB24" s="134">
        <f>'k=1000'!BV23</f>
        <v>11.666872454972628</v>
      </c>
      <c r="BC24" s="134">
        <f>'k=1000'!BW23</f>
        <v>12.639111826220347</v>
      </c>
      <c r="BD24" s="106">
        <f>'k=1200'!X24</f>
        <v>4.6869522247699926</v>
      </c>
      <c r="BE24" s="3">
        <f>'k=1200'!Y24</f>
        <v>7.0304283371549889</v>
      </c>
      <c r="BF24" s="3">
        <f>'k=1200'!AH24</f>
        <v>8.1008776459701366</v>
      </c>
      <c r="BG24" s="3">
        <f>'k=1200'!AI24</f>
        <v>10.126097057462671</v>
      </c>
      <c r="BH24" s="3">
        <f>'k=1200'!AR24</f>
        <v>10.386168418134554</v>
      </c>
      <c r="BI24" s="3">
        <f>'k=1200'!AS24</f>
        <v>12.117196487823646</v>
      </c>
      <c r="BJ24" s="3">
        <f>'k=1200'!BB24</f>
        <v>11.856217083497171</v>
      </c>
      <c r="BK24" s="3">
        <f>'k=1200'!BC24</f>
        <v>13.338244218934317</v>
      </c>
      <c r="BL24" s="3">
        <f>'k=1200'!BL24</f>
        <v>11.984832260877598</v>
      </c>
      <c r="BM24" s="3">
        <f>'k=1200'!BM24</f>
        <v>13.183315486965357</v>
      </c>
      <c r="BN24" s="3">
        <f>'k=1200'!BV24</f>
        <v>11.810864191680889</v>
      </c>
      <c r="BO24" s="112">
        <f>'k=1200'!BW24</f>
        <v>12.795102874320962</v>
      </c>
    </row>
    <row r="25" spans="1:67" ht="16.5" thickBot="1">
      <c r="A25" s="1"/>
      <c r="B25" s="13" t="s">
        <v>8</v>
      </c>
      <c r="C25" s="11">
        <f>C23*C24</f>
        <v>7.2857749999999992</v>
      </c>
      <c r="D25" s="20"/>
      <c r="E25" s="42">
        <v>64</v>
      </c>
      <c r="F25" s="27">
        <f t="shared" si="0"/>
        <v>1.2746</v>
      </c>
      <c r="G25" s="133">
        <f t="shared" si="1"/>
        <v>113995.91549295773</v>
      </c>
      <c r="H25" s="106">
        <f>'k=400'!X26</f>
        <v>1.3679999999999999E-2</v>
      </c>
      <c r="I25" s="3">
        <f>'k=400'!Y26</f>
        <v>2.3607999999999998</v>
      </c>
      <c r="J25" s="3">
        <f>'k=400'!AH26</f>
        <v>2.9000000000000001E-2</v>
      </c>
      <c r="K25" s="3">
        <f t="shared" si="2"/>
        <v>3.2481336158036472E-2</v>
      </c>
      <c r="L25" s="3">
        <f>'k=400'!AR26</f>
        <v>1.1133299999999999</v>
      </c>
      <c r="M25" s="3">
        <f>'k=400'!AS26</f>
        <v>1.2323500000000001</v>
      </c>
      <c r="N25" s="3">
        <f>'k=400'!BB26</f>
        <v>12.41131</v>
      </c>
      <c r="O25" s="3">
        <f>'k=400'!BC26</f>
        <v>13.65244</v>
      </c>
      <c r="P25" s="3">
        <f>'k=400'!BL26</f>
        <v>7.5639999999999999E-2</v>
      </c>
      <c r="Q25" s="3">
        <f>'k=400'!BM26</f>
        <v>12.92013</v>
      </c>
      <c r="R25" s="3">
        <f>'k=400'!BV26</f>
        <v>11.856452347901609</v>
      </c>
      <c r="S25" s="3">
        <f>'k=400'!BW26</f>
        <v>12.844490043560077</v>
      </c>
      <c r="T25" s="106">
        <f>'k=600'!X25</f>
        <v>4.1771984860099538</v>
      </c>
      <c r="U25" s="3">
        <f>'k=600'!Y25</f>
        <v>6.2657977290149312</v>
      </c>
      <c r="V25" s="3">
        <f>'k=600'!AH25</f>
        <v>7.3963087016593478</v>
      </c>
      <c r="W25" s="3">
        <f>'k=600'!AI25</f>
        <v>9.2453858770741846</v>
      </c>
      <c r="X25" s="3">
        <f>'k=600'!AR25</f>
        <v>9.7605197308989453</v>
      </c>
      <c r="Y25" s="3">
        <f>'k=600'!AS25</f>
        <v>11.387273019382103</v>
      </c>
      <c r="Z25" s="3">
        <f>'k=600'!BB25</f>
        <v>11.357436334125151</v>
      </c>
      <c r="AA25" s="3">
        <f>'k=600'!BC25</f>
        <v>12.777115875890795</v>
      </c>
      <c r="AB25" s="3">
        <f>'k=600'!BL25</f>
        <v>12.406607130953544</v>
      </c>
      <c r="AC25" s="3">
        <f>'k=600'!BM25</f>
        <v>13.647267844048899</v>
      </c>
      <c r="AD25" s="3">
        <f>'k=600'!BV25</f>
        <v>13.135646951043761</v>
      </c>
      <c r="AE25" s="3">
        <f>'k=600'!BW25</f>
        <v>14.230284196964075</v>
      </c>
      <c r="AF25" s="106">
        <f>'k=755'!X24</f>
        <v>4.3878877636343381</v>
      </c>
      <c r="AG25" s="3">
        <f>'k=755'!Y24</f>
        <v>6.5818316454515067</v>
      </c>
      <c r="AH25" s="3">
        <f>'k=755'!AH24</f>
        <v>7.5451889836336932</v>
      </c>
      <c r="AI25" s="3">
        <f>'k=755'!AI24</f>
        <v>9.4314862295421165</v>
      </c>
      <c r="AJ25" s="3">
        <f>'k=755'!AR24</f>
        <v>9.3597309304621295</v>
      </c>
      <c r="AK25" s="3">
        <f>'k=755'!AS24</f>
        <v>10.919686085539151</v>
      </c>
      <c r="AL25" s="3">
        <f>'k=755'!BB24</f>
        <v>10.696896550102187</v>
      </c>
      <c r="AM25" s="3">
        <f>'k=755'!BC24</f>
        <v>12.034008618864959</v>
      </c>
      <c r="AN25" s="3">
        <f>'k=755'!BL24</f>
        <v>11.230734407853733</v>
      </c>
      <c r="AO25" s="3">
        <f>'k=755'!BM24</f>
        <v>12.353807848639107</v>
      </c>
      <c r="AP25" s="3">
        <f>'k=755'!BV24</f>
        <v>11.345131868326634</v>
      </c>
      <c r="AQ25" s="3">
        <f>'k=755'!BW24</f>
        <v>12.290559524020519</v>
      </c>
      <c r="AR25" s="106">
        <f>'k=1000'!X24</f>
        <v>5.4955223964269821</v>
      </c>
      <c r="AS25" s="3">
        <f>'k=1000'!Y24</f>
        <v>8.2432835946404737</v>
      </c>
      <c r="AT25" s="3">
        <f>'k=1000'!AH24</f>
        <v>9.1962908263970231</v>
      </c>
      <c r="AU25" s="3">
        <f>'k=1000'!AI24</f>
        <v>11.495363532996279</v>
      </c>
      <c r="AV25" s="3">
        <f>'k=1000'!AR24</f>
        <v>11.71660586469468</v>
      </c>
      <c r="AW25" s="3">
        <f>'k=1000'!AS24</f>
        <v>13.669373508810461</v>
      </c>
      <c r="AX25" s="3">
        <f>'k=1000'!BB24</f>
        <v>13.242872257122745</v>
      </c>
      <c r="AY25" s="3">
        <f>'k=1000'!BC24</f>
        <v>14.898231289263087</v>
      </c>
      <c r="AZ25" s="3">
        <f>'k=1000'!BL24</f>
        <v>13.762414134992333</v>
      </c>
      <c r="BA25" s="3">
        <f>'k=1000'!BM24</f>
        <v>15.138655548491567</v>
      </c>
      <c r="BB25" s="3">
        <f>'k=1000'!BV24</f>
        <v>14.009711803239847</v>
      </c>
      <c r="BC25" s="3">
        <f>'k=1000'!BW24</f>
        <v>15.177187786843168</v>
      </c>
      <c r="BD25" s="106">
        <f>'k=1200'!X25</f>
        <v>5.3934866037458526</v>
      </c>
      <c r="BE25" s="3">
        <f>'k=1200'!Y25</f>
        <v>8.090229905618779</v>
      </c>
      <c r="BF25" s="3">
        <f>'k=1200'!AH25</f>
        <v>9.4248407219762722</v>
      </c>
      <c r="BG25" s="3">
        <f>'k=1200'!AI25</f>
        <v>11.781050902470341</v>
      </c>
      <c r="BH25" s="3">
        <f>'k=1200'!AR25</f>
        <v>12.223533567280819</v>
      </c>
      <c r="BI25" s="3">
        <f>'k=1200'!AS25</f>
        <v>14.260789161827622</v>
      </c>
      <c r="BJ25" s="3">
        <f>'k=1200'!BB25</f>
        <v>13.637863690271432</v>
      </c>
      <c r="BK25" s="3">
        <f>'k=1200'!BC25</f>
        <v>15.342596651555361</v>
      </c>
      <c r="BL25" s="134">
        <f>'k=1200'!BL25</f>
        <v>14.20970046332404</v>
      </c>
      <c r="BM25" s="134">
        <f>'k=1200'!BM25</f>
        <v>15.630670509656444</v>
      </c>
      <c r="BN25" s="3">
        <f>'k=1200'!BV25</f>
        <v>13.866094534449708</v>
      </c>
      <c r="BO25" s="112">
        <f>'k=1200'!BW25</f>
        <v>15.021602412320517</v>
      </c>
    </row>
    <row r="26" spans="1:67" ht="16.5" thickBot="1">
      <c r="A26" s="1"/>
      <c r="B26" s="13" t="s">
        <v>17</v>
      </c>
      <c r="C26" s="11">
        <f>1*C23</f>
        <v>5.4249999999999998</v>
      </c>
      <c r="D26" s="20"/>
      <c r="E26" s="42">
        <v>66</v>
      </c>
      <c r="F26" s="27">
        <f t="shared" si="0"/>
        <v>1.3146</v>
      </c>
      <c r="G26" s="133">
        <f t="shared" si="1"/>
        <v>117573.38028169014</v>
      </c>
      <c r="H26" s="107">
        <f>'k=400'!X27</f>
        <v>1.985E-2</v>
      </c>
      <c r="I26" s="108">
        <f>'k=400'!Y27</f>
        <v>2.4550000000000001</v>
      </c>
      <c r="J26" s="108">
        <f>'k=400'!AH27</f>
        <v>4.1000000000000002E-2</v>
      </c>
      <c r="K26" s="108">
        <f t="shared" si="2"/>
        <v>4.5921889051017087E-2</v>
      </c>
      <c r="L26" s="108">
        <f>'k=400'!AR27</f>
        <v>1.1110899999999999</v>
      </c>
      <c r="M26" s="108">
        <f>'k=400'!AS27</f>
        <v>1.3137000000000001</v>
      </c>
      <c r="N26" s="108">
        <f>'k=400'!BB27</f>
        <v>13.71645</v>
      </c>
      <c r="O26" s="108">
        <f>'k=400'!BC27</f>
        <v>15.088089999999999</v>
      </c>
      <c r="P26" s="121">
        <f>'k=400'!BL27</f>
        <v>8.5070000000000007E-2</v>
      </c>
      <c r="Q26" s="108">
        <f>'k=400'!BM27</f>
        <v>13.73391</v>
      </c>
      <c r="R26" s="108">
        <f>'k=400'!BV27</f>
        <v>12.598926379426532</v>
      </c>
      <c r="S26" s="108">
        <f>'k=400'!BW27</f>
        <v>13.648836911045409</v>
      </c>
      <c r="T26" s="107">
        <f>'k=600'!X26</f>
        <v>4.4281457731214466</v>
      </c>
      <c r="U26" s="108">
        <f>'k=600'!Y26</f>
        <v>6.64221865968217</v>
      </c>
      <c r="V26" s="108">
        <f>'k=600'!AH26</f>
        <v>7.8374301527058847</v>
      </c>
      <c r="W26" s="108">
        <f>'k=600'!AI26</f>
        <v>9.7967876908823559</v>
      </c>
      <c r="X26" s="108">
        <f>'k=600'!AR26</f>
        <v>10.2819005533221</v>
      </c>
      <c r="Y26" s="108">
        <f>'k=600'!AS26</f>
        <v>11.995550645542449</v>
      </c>
      <c r="Z26" s="3">
        <f>'k=600'!BB26</f>
        <v>12.105598851775971</v>
      </c>
      <c r="AA26" s="108">
        <f>'k=600'!BC26</f>
        <v>13.618798708247967</v>
      </c>
      <c r="AB26" s="108">
        <f>'k=600'!BL26</f>
        <v>13.660882548100551</v>
      </c>
      <c r="AC26" s="108">
        <f>'k=600'!BM26</f>
        <v>15.026970802910606</v>
      </c>
      <c r="AD26" s="122">
        <f>'k=600'!BV26</f>
        <v>14.413267201347686</v>
      </c>
      <c r="AE26" s="108">
        <f>'k=600'!BW26</f>
        <v>15.614372801459993</v>
      </c>
      <c r="AF26" s="107">
        <f>'k=755'!X25</f>
        <v>4.6964505669452175</v>
      </c>
      <c r="AG26" s="108">
        <f>'k=755'!Y25</f>
        <v>7.0446758504178266</v>
      </c>
      <c r="AH26" s="108">
        <f>'k=755'!AH25</f>
        <v>8.1958602533447298</v>
      </c>
      <c r="AI26" s="108">
        <f>'k=755'!AI25</f>
        <v>10.244825316680913</v>
      </c>
      <c r="AJ26" s="108">
        <f>'k=755'!AR25</f>
        <v>10.231251076597596</v>
      </c>
      <c r="AK26" s="108">
        <f>'k=755'!AS25</f>
        <v>11.936459589363862</v>
      </c>
      <c r="AL26" s="3">
        <f>'k=755'!BB25</f>
        <v>11.400988837652672</v>
      </c>
      <c r="AM26" s="108">
        <f>'k=755'!BC25</f>
        <v>12.826112442359257</v>
      </c>
      <c r="AN26" s="108">
        <f>'k=755'!BL25</f>
        <v>11.976983251643105</v>
      </c>
      <c r="AO26" s="108">
        <f>'k=755'!BM25</f>
        <v>13.174681576807416</v>
      </c>
      <c r="AP26" s="121">
        <f>'k=755'!BV25</f>
        <v>12.369688950334526</v>
      </c>
      <c r="AQ26" s="108">
        <f>'k=755'!BW25</f>
        <v>13.400496362862404</v>
      </c>
      <c r="AR26" s="107">
        <f>'k=1000'!X25</f>
        <v>6.1024789471883309</v>
      </c>
      <c r="AS26" s="108">
        <f>'k=1000'!Y25</f>
        <v>9.1537184207824964</v>
      </c>
      <c r="AT26" s="108">
        <f>'k=1000'!AH25</f>
        <v>10.362338853663012</v>
      </c>
      <c r="AU26" s="108">
        <f>'k=1000'!AI25</f>
        <v>12.952923567078765</v>
      </c>
      <c r="AV26" s="108">
        <f>'k=1000'!AR25</f>
        <v>13.277799036408679</v>
      </c>
      <c r="AW26" s="108">
        <f>'k=1000'!AS25</f>
        <v>15.490765542476792</v>
      </c>
      <c r="AX26" s="3">
        <f>'k=1000'!BB25</f>
        <v>14.675849774164783</v>
      </c>
      <c r="AY26" s="108">
        <f>'k=1000'!BC25</f>
        <v>16.51033099593538</v>
      </c>
      <c r="AZ26" s="122">
        <f>'k=1000'!BL25</f>
        <v>15.647065545205574</v>
      </c>
      <c r="BA26" s="108">
        <f>'k=1000'!BM25</f>
        <v>17.211772099726133</v>
      </c>
      <c r="BB26" s="108">
        <f>'k=1000'!BV25</f>
        <v>15.639670272345978</v>
      </c>
      <c r="BC26" s="108">
        <f>'k=1000'!BW25</f>
        <v>16.942976128374809</v>
      </c>
      <c r="BD26" s="107">
        <f>'k=1200'!X26</f>
        <v>5.9077784290764654</v>
      </c>
      <c r="BE26" s="108">
        <f>'k=1200'!Y26</f>
        <v>8.8616676436146982</v>
      </c>
      <c r="BF26" s="108">
        <f>'k=1200'!AH26</f>
        <v>10.662549920745143</v>
      </c>
      <c r="BG26" s="108">
        <f>'k=1200'!AI26</f>
        <v>13.328187400931428</v>
      </c>
      <c r="BH26" s="108">
        <f>'k=1200'!AR26</f>
        <v>14.124420754833189</v>
      </c>
      <c r="BI26" s="108">
        <f>'k=1200'!AS26</f>
        <v>16.47849088063872</v>
      </c>
      <c r="BJ26" s="121">
        <f>'k=1200'!BB26</f>
        <v>16.048631744454521</v>
      </c>
      <c r="BK26" s="108">
        <f>'k=1200'!BC26</f>
        <v>18.054710712511337</v>
      </c>
      <c r="BL26" s="144">
        <f>'k=1200'!BL26</f>
        <v>16.802122505450701</v>
      </c>
      <c r="BM26" s="134">
        <f>'k=1200'!BM26</f>
        <v>18.482334755995772</v>
      </c>
      <c r="BN26" s="108">
        <f>'k=1200'!BV26</f>
        <v>16.347755076857364</v>
      </c>
      <c r="BO26" s="113">
        <f>'k=1200'!BW26</f>
        <v>17.71006799992881</v>
      </c>
    </row>
    <row r="27" spans="1:67" ht="15.75">
      <c r="A27" s="1"/>
      <c r="B27" s="35" t="s">
        <v>22</v>
      </c>
      <c r="C27" s="36">
        <v>0.02</v>
      </c>
      <c r="D27" s="20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67" ht="16.5" thickBot="1">
      <c r="B28" s="14" t="s">
        <v>16</v>
      </c>
      <c r="C28" s="15">
        <f>1/(2*PI())*SQRT($C$16/(C25+C26))</f>
        <v>1.0934772232751386</v>
      </c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67" ht="32.25" thickBot="1">
      <c r="BD29" s="137" t="s">
        <v>57</v>
      </c>
      <c r="BE29" s="138" t="s">
        <v>58</v>
      </c>
      <c r="BF29" s="138" t="s">
        <v>59</v>
      </c>
      <c r="BG29" s="139"/>
      <c r="BH29" s="138" t="s">
        <v>60</v>
      </c>
      <c r="BI29" s="140" t="s">
        <v>61</v>
      </c>
      <c r="BJ29" s="138" t="s">
        <v>62</v>
      </c>
    </row>
    <row r="30" spans="1:67" ht="16.5" thickBot="1">
      <c r="BD30" s="141">
        <v>35292</v>
      </c>
      <c r="BE30" s="142">
        <v>0.39400000000000002</v>
      </c>
      <c r="BF30" s="142">
        <v>400</v>
      </c>
      <c r="BG30" s="142">
        <v>0.12</v>
      </c>
      <c r="BH30" s="142"/>
      <c r="BI30" s="143">
        <v>1.0389999999999999</v>
      </c>
      <c r="BJ30" s="142">
        <v>1.212</v>
      </c>
    </row>
    <row r="31" spans="1:67" ht="16.5" thickBot="1">
      <c r="B31" s="4" t="s">
        <v>1</v>
      </c>
      <c r="C31" s="5">
        <v>755</v>
      </c>
      <c r="BD31" s="141">
        <v>38869</v>
      </c>
      <c r="BE31" s="142">
        <v>0.434</v>
      </c>
      <c r="BF31" s="142">
        <v>400</v>
      </c>
      <c r="BG31" s="142">
        <v>0.16</v>
      </c>
      <c r="BH31" s="142"/>
      <c r="BI31" s="143">
        <v>1.343</v>
      </c>
      <c r="BJ31" s="142">
        <v>1.5109999999999999</v>
      </c>
    </row>
    <row r="32" spans="1:67" ht="16.5" thickBot="1">
      <c r="B32" s="6" t="s">
        <v>24</v>
      </c>
      <c r="C32" s="7">
        <v>20.5</v>
      </c>
      <c r="BD32" s="141">
        <v>42447</v>
      </c>
      <c r="BE32" s="142">
        <v>0.47399999999999998</v>
      </c>
      <c r="BF32" s="142">
        <v>400</v>
      </c>
      <c r="BG32" s="142">
        <v>0.16</v>
      </c>
      <c r="BH32" s="142"/>
      <c r="BI32" s="143">
        <v>1.6850000000000001</v>
      </c>
      <c r="BJ32" s="142">
        <v>1.895</v>
      </c>
    </row>
    <row r="33" spans="2:62" ht="16.5" thickBot="1">
      <c r="B33" s="10" t="s">
        <v>2</v>
      </c>
      <c r="C33" s="11">
        <f>1.003887*10^-3</f>
        <v>1.003887E-3</v>
      </c>
      <c r="BD33" s="141">
        <v>46024</v>
      </c>
      <c r="BE33" s="142">
        <v>0.51500000000000001</v>
      </c>
      <c r="BF33" s="142">
        <v>600</v>
      </c>
      <c r="BG33" s="142">
        <v>0.2</v>
      </c>
      <c r="BH33" s="142"/>
      <c r="BI33" s="143">
        <v>3.02</v>
      </c>
      <c r="BJ33" s="142">
        <v>3.3220000000000001</v>
      </c>
    </row>
    <row r="34" spans="2:62" ht="16.5" thickBot="1">
      <c r="B34" s="6" t="s">
        <v>3</v>
      </c>
      <c r="C34" s="12">
        <f>9.94*10^-7</f>
        <v>9.9399999999999993E-7</v>
      </c>
      <c r="BD34" s="141">
        <v>49602</v>
      </c>
      <c r="BE34" s="142">
        <v>0.55500000000000005</v>
      </c>
      <c r="BF34" s="142">
        <v>1000</v>
      </c>
      <c r="BG34" s="142">
        <v>0.2</v>
      </c>
      <c r="BH34" s="142"/>
      <c r="BI34" s="143">
        <v>4.4459999999999997</v>
      </c>
      <c r="BJ34" s="142">
        <v>4.8899999999999997</v>
      </c>
    </row>
    <row r="35" spans="2:62" ht="16.5" thickBot="1">
      <c r="B35" s="10" t="s">
        <v>4</v>
      </c>
      <c r="C35" s="11">
        <v>999.72964999999999</v>
      </c>
      <c r="BD35" s="141">
        <v>53179</v>
      </c>
      <c r="BE35" s="142">
        <v>0.59599999999999997</v>
      </c>
      <c r="BF35" s="142">
        <v>1000</v>
      </c>
      <c r="BG35" s="142">
        <v>0.2</v>
      </c>
      <c r="BH35" s="142"/>
      <c r="BI35" s="143">
        <v>6.35</v>
      </c>
      <c r="BJ35" s="142">
        <v>6.9859999999999998</v>
      </c>
    </row>
    <row r="36" spans="2:62" ht="16.5" thickBot="1">
      <c r="B36" s="10" t="s">
        <v>5</v>
      </c>
      <c r="C36" s="11">
        <f>3.5*0.0254</f>
        <v>8.8899999999999993E-2</v>
      </c>
      <c r="BD36" s="141">
        <v>56756</v>
      </c>
      <c r="BE36" s="142">
        <v>0.63600000000000001</v>
      </c>
      <c r="BF36" s="142">
        <v>1000</v>
      </c>
      <c r="BG36" s="142">
        <v>0.24</v>
      </c>
      <c r="BH36" s="142"/>
      <c r="BI36" s="143">
        <v>8.218</v>
      </c>
      <c r="BJ36" s="142">
        <v>8.9019999999999992</v>
      </c>
    </row>
    <row r="37" spans="2:62" ht="16.5" thickBot="1">
      <c r="B37" s="10" t="s">
        <v>6</v>
      </c>
      <c r="C37" s="11">
        <f>35.25*0.0254</f>
        <v>0.89534999999999998</v>
      </c>
      <c r="BD37" s="141">
        <v>60334</v>
      </c>
      <c r="BE37" s="142">
        <v>0.67600000000000005</v>
      </c>
      <c r="BF37" s="142">
        <v>1000</v>
      </c>
      <c r="BG37" s="142">
        <v>0.24</v>
      </c>
      <c r="BH37" s="142"/>
      <c r="BI37" s="143">
        <v>9.2810000000000006</v>
      </c>
      <c r="BJ37" s="142">
        <v>10.054</v>
      </c>
    </row>
    <row r="38" spans="2:62" ht="16.5" thickBot="1">
      <c r="B38" s="10" t="s">
        <v>15</v>
      </c>
      <c r="C38" s="11">
        <v>5.4249999999999998</v>
      </c>
      <c r="BD38" s="141">
        <v>63911</v>
      </c>
      <c r="BE38" s="142">
        <v>0.71699999999999997</v>
      </c>
      <c r="BF38" s="142">
        <v>1200</v>
      </c>
      <c r="BG38" s="142">
        <v>0.24</v>
      </c>
      <c r="BH38" s="142"/>
      <c r="BI38" s="143">
        <v>9.2420000000000009</v>
      </c>
      <c r="BJ38" s="142">
        <v>10.012</v>
      </c>
    </row>
    <row r="39" spans="2:62" ht="16.5" thickBot="1">
      <c r="B39" s="10" t="s">
        <v>7</v>
      </c>
      <c r="C39" s="11">
        <v>1.343</v>
      </c>
      <c r="BD39" s="141">
        <v>67489</v>
      </c>
      <c r="BE39" s="142">
        <v>0.75700000000000001</v>
      </c>
      <c r="BF39" s="142">
        <v>1200</v>
      </c>
      <c r="BG39" s="142">
        <v>0.24</v>
      </c>
      <c r="BH39" s="142"/>
      <c r="BI39" s="143">
        <v>8.2769999999999992</v>
      </c>
      <c r="BJ39" s="142">
        <v>8.9659999999999993</v>
      </c>
    </row>
    <row r="40" spans="2:62" ht="16.5" thickBot="1">
      <c r="B40" s="13" t="s">
        <v>8</v>
      </c>
      <c r="C40" s="11">
        <f>C38*C39</f>
        <v>7.2857749999999992</v>
      </c>
      <c r="BD40" s="141">
        <v>71066</v>
      </c>
      <c r="BE40" s="142">
        <v>0.79800000000000004</v>
      </c>
      <c r="BF40" s="142">
        <v>1200</v>
      </c>
      <c r="BG40" s="142">
        <v>0.12</v>
      </c>
      <c r="BH40" s="142"/>
      <c r="BI40" s="143">
        <v>4.8890000000000002</v>
      </c>
      <c r="BJ40" s="142">
        <v>5.7039999999999997</v>
      </c>
    </row>
    <row r="41" spans="2:62" ht="16.5" thickBot="1">
      <c r="B41" s="13" t="s">
        <v>17</v>
      </c>
      <c r="C41" s="11">
        <f>1*C38</f>
        <v>5.4249999999999998</v>
      </c>
      <c r="BD41" s="141">
        <v>74644</v>
      </c>
      <c r="BE41" s="142">
        <v>0.83799999999999997</v>
      </c>
      <c r="BF41" s="142">
        <v>1200</v>
      </c>
      <c r="BG41" s="142">
        <v>0.08</v>
      </c>
      <c r="BH41" s="142"/>
      <c r="BI41" s="143">
        <v>4.1959999999999997</v>
      </c>
      <c r="BJ41" s="142">
        <v>5.2450000000000001</v>
      </c>
    </row>
    <row r="42" spans="2:62" ht="16.5" thickBot="1">
      <c r="B42" s="35" t="s">
        <v>22</v>
      </c>
      <c r="C42" s="36">
        <v>0.02</v>
      </c>
      <c r="BD42" s="141">
        <v>78221</v>
      </c>
      <c r="BE42" s="142">
        <v>0.878</v>
      </c>
      <c r="BF42" s="142">
        <v>1200</v>
      </c>
      <c r="BG42" s="142">
        <v>0.08</v>
      </c>
      <c r="BH42" s="142"/>
      <c r="BI42" s="143">
        <v>3.5489999999999999</v>
      </c>
      <c r="BJ42" s="142">
        <v>4.4370000000000003</v>
      </c>
    </row>
    <row r="43" spans="2:62" ht="16.5" thickBot="1">
      <c r="B43" s="14" t="s">
        <v>16</v>
      </c>
      <c r="C43" s="15">
        <f>1/(2*PI())*SQRT($C$31/(C40+C41))</f>
        <v>1.226613081181428</v>
      </c>
      <c r="BD43" s="141">
        <v>81799</v>
      </c>
      <c r="BE43" s="142">
        <v>0.91900000000000004</v>
      </c>
      <c r="BF43" s="142">
        <v>1200</v>
      </c>
      <c r="BG43" s="142">
        <v>0.12</v>
      </c>
      <c r="BH43" s="142"/>
      <c r="BI43" s="143">
        <v>5.6269999999999998</v>
      </c>
      <c r="BJ43" s="142">
        <v>6.5650000000000004</v>
      </c>
    </row>
    <row r="44" spans="2:62" ht="16.5" thickBot="1">
      <c r="BD44" s="141">
        <v>85376</v>
      </c>
      <c r="BE44" s="142">
        <v>0.95899999999999996</v>
      </c>
      <c r="BF44" s="142">
        <v>1200</v>
      </c>
      <c r="BG44" s="142">
        <v>0.12</v>
      </c>
      <c r="BH44" s="142"/>
      <c r="BI44" s="143">
        <v>6.7960000000000003</v>
      </c>
      <c r="BJ44" s="142">
        <v>7.9290000000000003</v>
      </c>
    </row>
    <row r="45" spans="2:62" ht="16.5" thickBot="1">
      <c r="B45" s="4" t="s">
        <v>1</v>
      </c>
      <c r="C45" s="5">
        <v>1000</v>
      </c>
      <c r="BD45" s="141">
        <v>88954</v>
      </c>
      <c r="BE45" s="142">
        <v>1</v>
      </c>
      <c r="BF45" s="142">
        <v>1200</v>
      </c>
      <c r="BG45" s="142">
        <v>0.16</v>
      </c>
      <c r="BH45" s="142"/>
      <c r="BI45" s="143">
        <v>7.9109999999999996</v>
      </c>
      <c r="BJ45" s="142">
        <v>8.9</v>
      </c>
    </row>
    <row r="46" spans="2:62" ht="16.5" thickBot="1">
      <c r="B46" s="6" t="s">
        <v>24</v>
      </c>
      <c r="C46" s="7">
        <v>20.5</v>
      </c>
      <c r="BD46" s="141">
        <v>92531</v>
      </c>
      <c r="BE46" s="142">
        <v>1.04</v>
      </c>
      <c r="BF46" s="142">
        <v>1200</v>
      </c>
      <c r="BG46" s="142">
        <v>0.16</v>
      </c>
      <c r="BH46" s="142"/>
      <c r="BI46" s="143">
        <v>8.5210000000000008</v>
      </c>
      <c r="BJ46" s="142">
        <v>9.5869999999999997</v>
      </c>
    </row>
    <row r="47" spans="2:62" ht="16.5" thickBot="1">
      <c r="B47" s="10" t="s">
        <v>2</v>
      </c>
      <c r="C47" s="11">
        <f>1.003887*10^-3</f>
        <v>1.003887E-3</v>
      </c>
      <c r="BD47" s="141">
        <v>96109</v>
      </c>
      <c r="BE47" s="142">
        <v>1.08</v>
      </c>
      <c r="BF47" s="142">
        <v>1200</v>
      </c>
      <c r="BG47" s="142">
        <v>0.16</v>
      </c>
      <c r="BH47" s="142"/>
      <c r="BI47" s="143">
        <v>8.9949999999999992</v>
      </c>
      <c r="BJ47" s="142">
        <v>10.119</v>
      </c>
    </row>
    <row r="48" spans="2:62" ht="16.5" thickBot="1">
      <c r="B48" s="6" t="s">
        <v>3</v>
      </c>
      <c r="C48" s="12">
        <f>9.94*10^-7</f>
        <v>9.9399999999999993E-7</v>
      </c>
      <c r="BD48" s="141">
        <v>99686</v>
      </c>
      <c r="BE48" s="142">
        <v>1.121</v>
      </c>
      <c r="BF48" s="142">
        <v>1200</v>
      </c>
      <c r="BG48" s="142">
        <v>0.2</v>
      </c>
      <c r="BH48" s="142"/>
      <c r="BI48" s="143">
        <v>9.9209999999999994</v>
      </c>
      <c r="BJ48" s="142">
        <v>10.913</v>
      </c>
    </row>
    <row r="49" spans="2:62" ht="16.5" thickBot="1">
      <c r="B49" s="10" t="s">
        <v>4</v>
      </c>
      <c r="C49" s="11">
        <v>999.72964999999999</v>
      </c>
      <c r="BD49" s="141">
        <v>103264</v>
      </c>
      <c r="BE49" s="142">
        <v>1.161</v>
      </c>
      <c r="BF49" s="142">
        <v>600</v>
      </c>
      <c r="BG49" s="142">
        <v>0.24</v>
      </c>
      <c r="BH49" s="142"/>
      <c r="BI49" s="143">
        <v>9.5366999999999997</v>
      </c>
      <c r="BJ49" s="142">
        <v>10.3315</v>
      </c>
    </row>
    <row r="50" spans="2:62" ht="16.5" thickBot="1">
      <c r="B50" s="10" t="s">
        <v>5</v>
      </c>
      <c r="C50" s="11">
        <f>3.5*0.0254</f>
        <v>8.8899999999999993E-2</v>
      </c>
      <c r="BD50" s="141">
        <v>106841</v>
      </c>
      <c r="BE50" s="142">
        <v>1.202</v>
      </c>
      <c r="BF50" s="142">
        <v>1000</v>
      </c>
      <c r="BG50" s="142">
        <v>0.2</v>
      </c>
      <c r="BH50" s="142"/>
      <c r="BI50" s="143">
        <v>10.028</v>
      </c>
      <c r="BJ50" s="142">
        <v>11.031000000000001</v>
      </c>
    </row>
    <row r="51" spans="2:62" ht="16.5" thickBot="1">
      <c r="B51" s="10" t="s">
        <v>6</v>
      </c>
      <c r="C51" s="11">
        <f>35.25*0.0254</f>
        <v>0.89534999999999998</v>
      </c>
      <c r="BD51" s="141">
        <v>110418</v>
      </c>
      <c r="BE51" s="142">
        <v>1.242</v>
      </c>
      <c r="BF51" s="142">
        <v>1000</v>
      </c>
      <c r="BG51" s="142">
        <v>0.24</v>
      </c>
      <c r="BH51" s="142"/>
      <c r="BI51" s="142">
        <v>11.667</v>
      </c>
      <c r="BJ51" s="142">
        <v>12.638999999999999</v>
      </c>
    </row>
    <row r="52" spans="2:62" ht="16.5" thickBot="1">
      <c r="B52" s="10" t="s">
        <v>15</v>
      </c>
      <c r="C52" s="11">
        <v>5.4249999999999998</v>
      </c>
      <c r="BD52" s="141">
        <v>113996</v>
      </c>
      <c r="BE52" s="142">
        <v>1.282</v>
      </c>
      <c r="BF52" s="142">
        <v>1200</v>
      </c>
      <c r="BG52" s="142">
        <v>0.2</v>
      </c>
      <c r="BH52" s="142"/>
      <c r="BI52" s="143">
        <v>14.21</v>
      </c>
      <c r="BJ52" s="142">
        <v>15.631</v>
      </c>
    </row>
    <row r="53" spans="2:62" ht="16.5" thickBot="1">
      <c r="B53" s="10" t="s">
        <v>7</v>
      </c>
      <c r="C53" s="11">
        <v>1.343</v>
      </c>
      <c r="BD53" s="141">
        <v>117573</v>
      </c>
      <c r="BE53" s="142">
        <v>1.323</v>
      </c>
      <c r="BF53" s="142">
        <v>1200</v>
      </c>
      <c r="BG53" s="142">
        <v>0.24</v>
      </c>
      <c r="BH53" s="142"/>
      <c r="BI53" s="143">
        <v>16.802</v>
      </c>
      <c r="BJ53" s="142">
        <v>18.481999999999999</v>
      </c>
    </row>
    <row r="54" spans="2:62" ht="15.75">
      <c r="B54" s="13" t="s">
        <v>8</v>
      </c>
      <c r="C54" s="11">
        <f>C52*C53</f>
        <v>7.2857749999999992</v>
      </c>
    </row>
    <row r="55" spans="2:62" ht="15.75">
      <c r="B55" s="13" t="s">
        <v>17</v>
      </c>
      <c r="C55" s="11">
        <f>1*C52</f>
        <v>5.4249999999999998</v>
      </c>
    </row>
    <row r="56" spans="2:62" ht="15.75">
      <c r="B56" s="35" t="s">
        <v>22</v>
      </c>
      <c r="C56" s="36">
        <v>0.02</v>
      </c>
    </row>
    <row r="57" spans="2:62" ht="16.5" thickBot="1">
      <c r="B57" s="14" t="s">
        <v>16</v>
      </c>
      <c r="C57" s="15">
        <f>1/(2*PI())*SQRT($C$45/(C54+C55))</f>
        <v>1.4116730250672471</v>
      </c>
    </row>
    <row r="58" spans="2:62" ht="15.75" thickBot="1"/>
    <row r="59" spans="2:62" ht="15.75">
      <c r="B59" s="4" t="s">
        <v>1</v>
      </c>
      <c r="C59" s="5">
        <v>1200</v>
      </c>
    </row>
    <row r="60" spans="2:62" ht="15.75">
      <c r="B60" s="6" t="s">
        <v>24</v>
      </c>
      <c r="C60" s="7">
        <v>20.5</v>
      </c>
    </row>
    <row r="61" spans="2:62" ht="15.75">
      <c r="B61" s="10" t="s">
        <v>2</v>
      </c>
      <c r="C61" s="11">
        <f>1.003887*10^-3</f>
        <v>1.003887E-3</v>
      </c>
    </row>
    <row r="62" spans="2:62" ht="15.75">
      <c r="B62" s="6" t="s">
        <v>3</v>
      </c>
      <c r="C62" s="12">
        <f>9.94*10^-7</f>
        <v>9.9399999999999993E-7</v>
      </c>
    </row>
    <row r="63" spans="2:62" ht="15.75">
      <c r="B63" s="10" t="s">
        <v>4</v>
      </c>
      <c r="C63" s="11">
        <v>999.72964999999999</v>
      </c>
    </row>
    <row r="64" spans="2:62" ht="15.75">
      <c r="B64" s="10" t="s">
        <v>5</v>
      </c>
      <c r="C64" s="11">
        <f>3.5*0.0254</f>
        <v>8.8899999999999993E-2</v>
      </c>
    </row>
    <row r="65" spans="2:3" ht="15.75">
      <c r="B65" s="10" t="s">
        <v>6</v>
      </c>
      <c r="C65" s="11">
        <f>35.25*0.0254</f>
        <v>0.89534999999999998</v>
      </c>
    </row>
    <row r="66" spans="2:3" ht="15.75">
      <c r="B66" s="10" t="s">
        <v>15</v>
      </c>
      <c r="C66" s="11">
        <v>5.4249999999999998</v>
      </c>
    </row>
    <row r="67" spans="2:3" ht="15.75">
      <c r="B67" s="10" t="s">
        <v>7</v>
      </c>
      <c r="C67" s="11">
        <v>1.343</v>
      </c>
    </row>
    <row r="68" spans="2:3" ht="15.75">
      <c r="B68" s="13" t="s">
        <v>8</v>
      </c>
      <c r="C68" s="11">
        <f>C66*C67</f>
        <v>7.2857749999999992</v>
      </c>
    </row>
    <row r="69" spans="2:3" ht="15.75">
      <c r="B69" s="13" t="s">
        <v>17</v>
      </c>
      <c r="C69" s="11">
        <f>1*C66</f>
        <v>5.4249999999999998</v>
      </c>
    </row>
    <row r="70" spans="2:3" ht="15.75">
      <c r="B70" s="35" t="s">
        <v>22</v>
      </c>
      <c r="C70" s="36">
        <v>0.02</v>
      </c>
    </row>
    <row r="71" spans="2:3" ht="16.5" thickBot="1">
      <c r="B71" s="14" t="s">
        <v>16</v>
      </c>
      <c r="C71" s="15">
        <f>1/(2*PI())*SQRT($C$59/(C68+C69))</f>
        <v>1.546410319301774</v>
      </c>
    </row>
  </sheetData>
  <mergeCells count="6">
    <mergeCell ref="AS1:BD1"/>
    <mergeCell ref="BE1:BP1"/>
    <mergeCell ref="E1:H1"/>
    <mergeCell ref="I1:T1"/>
    <mergeCell ref="U1:AF1"/>
    <mergeCell ref="AG1:AR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8"/>
  <sheetViews>
    <sheetView workbookViewId="0">
      <selection activeCell="I8" sqref="I8"/>
    </sheetView>
  </sheetViews>
  <sheetFormatPr defaultRowHeight="15"/>
  <cols>
    <col min="5" max="5" width="19.42578125" style="146" customWidth="1"/>
    <col min="6" max="7" width="29.28515625" style="145" customWidth="1"/>
    <col min="8" max="8" width="21.85546875" style="145" customWidth="1"/>
    <col min="9" max="9" width="20.140625" style="145" customWidth="1"/>
    <col min="10" max="10" width="19.7109375" style="145" customWidth="1"/>
    <col min="11" max="11" width="21.28515625" style="145" customWidth="1"/>
    <col min="12" max="12" width="22.28515625" style="145" customWidth="1"/>
  </cols>
  <sheetData>
    <row r="3" spans="2:12">
      <c r="B3">
        <v>400</v>
      </c>
      <c r="C3">
        <v>66.119099999999989</v>
      </c>
      <c r="E3" s="146">
        <v>1.0069999999999999</v>
      </c>
      <c r="F3" s="145" t="s">
        <v>63</v>
      </c>
      <c r="G3" s="145" t="s">
        <v>64</v>
      </c>
      <c r="H3" s="145" t="s">
        <v>65</v>
      </c>
      <c r="I3" s="145" t="s">
        <v>66</v>
      </c>
      <c r="J3" s="145" t="s">
        <v>67</v>
      </c>
      <c r="K3" s="145" t="s">
        <v>68</v>
      </c>
      <c r="L3" s="145" t="s">
        <v>69</v>
      </c>
    </row>
    <row r="4" spans="2:12">
      <c r="B4">
        <v>600</v>
      </c>
      <c r="C4">
        <v>80.97966000000001</v>
      </c>
      <c r="F4" s="145">
        <v>0</v>
      </c>
      <c r="G4" s="145">
        <v>0.02</v>
      </c>
      <c r="H4" s="145">
        <f>$C$3*G4</f>
        <v>1.3223819999999997</v>
      </c>
      <c r="I4" s="145">
        <f>$C$4*G4</f>
        <v>1.6195932000000002</v>
      </c>
      <c r="J4" s="145">
        <f>$C$5*G4</f>
        <v>1.8166948000000001</v>
      </c>
      <c r="K4" s="145">
        <f>$C$6*G4</f>
        <v>2.0906972000000001</v>
      </c>
      <c r="L4" s="145">
        <f>$C$7*G4</f>
        <v>2.2903967999999999</v>
      </c>
    </row>
    <row r="5" spans="2:12">
      <c r="B5">
        <v>755</v>
      </c>
      <c r="C5">
        <v>90.834739999999996</v>
      </c>
      <c r="F5" s="145">
        <v>0.04</v>
      </c>
      <c r="G5" s="145">
        <v>0.06</v>
      </c>
      <c r="H5" s="145">
        <f t="shared" ref="H5:H10" si="0">$C$3*G5</f>
        <v>3.9671459999999992</v>
      </c>
      <c r="I5" s="145">
        <f t="shared" ref="I5:I10" si="1">$C$4*G5</f>
        <v>4.8587796000000001</v>
      </c>
      <c r="J5" s="145">
        <f t="shared" ref="J5:J10" si="2">$C$5*G5</f>
        <v>5.4500843999999997</v>
      </c>
      <c r="K5" s="145">
        <f t="shared" ref="K5:K10" si="3">$C$6*G5</f>
        <v>6.2720915999999995</v>
      </c>
      <c r="L5" s="145">
        <f t="shared" ref="L5:L10" si="4">$C$7*G5</f>
        <v>6.8711903999999997</v>
      </c>
    </row>
    <row r="6" spans="2:12">
      <c r="B6">
        <v>1000</v>
      </c>
      <c r="C6">
        <v>104.53485999999999</v>
      </c>
      <c r="F6" s="145">
        <v>0.08</v>
      </c>
      <c r="G6" s="145">
        <v>0.1</v>
      </c>
      <c r="H6" s="145">
        <f t="shared" si="0"/>
        <v>6.6119099999999991</v>
      </c>
      <c r="I6" s="145">
        <f t="shared" si="1"/>
        <v>8.0979660000000013</v>
      </c>
      <c r="J6" s="145">
        <f t="shared" si="2"/>
        <v>9.0834740000000007</v>
      </c>
      <c r="K6" s="145">
        <f t="shared" si="3"/>
        <v>10.453486</v>
      </c>
      <c r="L6" s="145">
        <f t="shared" si="4"/>
        <v>11.451984000000001</v>
      </c>
    </row>
    <row r="7" spans="2:12">
      <c r="B7">
        <v>1200</v>
      </c>
      <c r="C7">
        <v>114.51984</v>
      </c>
      <c r="F7" s="145">
        <v>0.12</v>
      </c>
      <c r="G7" s="145">
        <v>0.14000000000000001</v>
      </c>
      <c r="H7" s="145">
        <f t="shared" si="0"/>
        <v>9.2566739999999985</v>
      </c>
      <c r="I7" s="145">
        <f t="shared" si="1"/>
        <v>11.337152400000003</v>
      </c>
      <c r="J7" s="145">
        <f t="shared" si="2"/>
        <v>12.7168636</v>
      </c>
      <c r="K7" s="145">
        <f t="shared" si="3"/>
        <v>14.6348804</v>
      </c>
      <c r="L7" s="145">
        <f t="shared" si="4"/>
        <v>16.032777600000003</v>
      </c>
    </row>
    <row r="8" spans="2:12">
      <c r="F8" s="145">
        <v>0.16</v>
      </c>
      <c r="G8" s="145">
        <v>0.18</v>
      </c>
      <c r="H8" s="145">
        <f t="shared" si="0"/>
        <v>11.901437999999997</v>
      </c>
      <c r="I8" s="145">
        <f t="shared" si="1"/>
        <v>14.576338800000002</v>
      </c>
      <c r="J8" s="145">
        <f t="shared" si="2"/>
        <v>16.350253199999997</v>
      </c>
      <c r="K8" s="145">
        <f t="shared" si="3"/>
        <v>18.816274799999999</v>
      </c>
      <c r="L8" s="145">
        <f t="shared" si="4"/>
        <v>20.613571199999999</v>
      </c>
    </row>
    <row r="9" spans="2:12">
      <c r="F9" s="145">
        <v>0.2</v>
      </c>
      <c r="G9" s="145">
        <v>0.22</v>
      </c>
      <c r="H9" s="145">
        <f t="shared" si="0"/>
        <v>14.546201999999997</v>
      </c>
      <c r="I9" s="145">
        <f t="shared" si="1"/>
        <v>17.815525200000003</v>
      </c>
      <c r="J9" s="145">
        <f t="shared" si="2"/>
        <v>19.983642799999998</v>
      </c>
      <c r="K9" s="145">
        <f t="shared" si="3"/>
        <v>22.997669200000001</v>
      </c>
      <c r="L9" s="145">
        <f t="shared" si="4"/>
        <v>25.194364799999999</v>
      </c>
    </row>
    <row r="10" spans="2:12">
      <c r="F10" s="145">
        <v>0.24</v>
      </c>
      <c r="G10" s="145">
        <v>0.26</v>
      </c>
      <c r="H10" s="145">
        <f t="shared" si="0"/>
        <v>17.190965999999996</v>
      </c>
      <c r="I10" s="145">
        <f t="shared" si="1"/>
        <v>21.054711600000005</v>
      </c>
      <c r="J10" s="145">
        <f t="shared" si="2"/>
        <v>23.617032399999999</v>
      </c>
      <c r="K10" s="145">
        <f t="shared" si="3"/>
        <v>27.179063599999999</v>
      </c>
      <c r="L10" s="145">
        <f t="shared" si="4"/>
        <v>29.775158400000002</v>
      </c>
    </row>
    <row r="12" spans="2:12">
      <c r="B12">
        <v>400</v>
      </c>
      <c r="C12">
        <v>76.349999999999994</v>
      </c>
      <c r="E12" s="146">
        <v>1.343</v>
      </c>
      <c r="F12" s="145" t="s">
        <v>63</v>
      </c>
      <c r="G12" s="145" t="s">
        <v>64</v>
      </c>
      <c r="H12" s="145" t="s">
        <v>65</v>
      </c>
      <c r="I12" s="145" t="s">
        <v>66</v>
      </c>
      <c r="J12" s="145" t="s">
        <v>67</v>
      </c>
      <c r="K12" s="145" t="s">
        <v>68</v>
      </c>
      <c r="L12" s="145" t="s">
        <v>69</v>
      </c>
    </row>
    <row r="13" spans="2:12">
      <c r="B13">
        <v>600</v>
      </c>
      <c r="C13">
        <v>93.51</v>
      </c>
      <c r="F13" s="145">
        <v>0</v>
      </c>
      <c r="G13" s="145">
        <v>0.02</v>
      </c>
      <c r="H13" s="145">
        <f>$C$12*G13</f>
        <v>1.5269999999999999</v>
      </c>
    </row>
    <row r="14" spans="2:12">
      <c r="B14">
        <v>755</v>
      </c>
      <c r="C14">
        <v>104.89</v>
      </c>
      <c r="F14" s="145">
        <v>0.04</v>
      </c>
      <c r="G14" s="145">
        <v>0.06</v>
      </c>
      <c r="H14" s="145">
        <f t="shared" ref="H14:H19" si="5">$C$12*G14</f>
        <v>4.5809999999999995</v>
      </c>
    </row>
    <row r="15" spans="2:12">
      <c r="B15">
        <v>1000</v>
      </c>
      <c r="C15">
        <v>120.71</v>
      </c>
      <c r="F15" s="145">
        <v>0.08</v>
      </c>
      <c r="G15" s="145">
        <v>0.1</v>
      </c>
      <c r="H15" s="145">
        <f t="shared" si="5"/>
        <v>7.6349999999999998</v>
      </c>
    </row>
    <row r="16" spans="2:12">
      <c r="B16">
        <v>1200</v>
      </c>
      <c r="C16">
        <v>132.24</v>
      </c>
      <c r="F16" s="145">
        <v>0.12</v>
      </c>
      <c r="G16" s="145">
        <v>0.14000000000000001</v>
      </c>
      <c r="H16" s="145">
        <f t="shared" si="5"/>
        <v>10.689</v>
      </c>
    </row>
    <row r="17" spans="2:12">
      <c r="F17" s="145">
        <v>0.16</v>
      </c>
      <c r="G17" s="145">
        <v>0.18</v>
      </c>
      <c r="H17" s="145">
        <f t="shared" si="5"/>
        <v>13.742999999999999</v>
      </c>
    </row>
    <row r="18" spans="2:12">
      <c r="F18" s="145">
        <v>0.2</v>
      </c>
      <c r="G18" s="145">
        <v>0.22</v>
      </c>
      <c r="H18" s="145">
        <f t="shared" si="5"/>
        <v>16.797000000000001</v>
      </c>
    </row>
    <row r="19" spans="2:12">
      <c r="F19" s="145">
        <v>0.24</v>
      </c>
      <c r="G19" s="145">
        <v>0.26</v>
      </c>
      <c r="H19" s="145">
        <f t="shared" si="5"/>
        <v>19.850999999999999</v>
      </c>
    </row>
    <row r="21" spans="2:12">
      <c r="B21">
        <v>400</v>
      </c>
      <c r="C21">
        <v>85.512</v>
      </c>
      <c r="E21" s="146">
        <v>1.6850000000000001</v>
      </c>
      <c r="F21" s="145" t="s">
        <v>63</v>
      </c>
      <c r="G21" s="145" t="s">
        <v>64</v>
      </c>
      <c r="H21" s="145" t="s">
        <v>65</v>
      </c>
      <c r="I21" s="145" t="s">
        <v>66</v>
      </c>
      <c r="J21" s="145" t="s">
        <v>67</v>
      </c>
      <c r="K21" s="145" t="s">
        <v>68</v>
      </c>
      <c r="L21" s="145" t="s">
        <v>69</v>
      </c>
    </row>
    <row r="22" spans="2:12">
      <c r="B22">
        <v>600</v>
      </c>
      <c r="C22">
        <v>104.73120000000002</v>
      </c>
      <c r="F22" s="145">
        <v>0</v>
      </c>
      <c r="G22" s="145">
        <v>0.02</v>
      </c>
    </row>
    <row r="23" spans="2:12">
      <c r="B23">
        <v>755</v>
      </c>
      <c r="C23">
        <v>117.47680000000001</v>
      </c>
      <c r="F23" s="145">
        <v>0.04</v>
      </c>
      <c r="G23" s="145">
        <v>0.06</v>
      </c>
    </row>
    <row r="24" spans="2:12">
      <c r="B24">
        <v>1000</v>
      </c>
      <c r="C24">
        <v>135.1952</v>
      </c>
      <c r="F24" s="145">
        <v>0.08</v>
      </c>
      <c r="G24" s="145">
        <v>0.1</v>
      </c>
    </row>
    <row r="25" spans="2:12">
      <c r="B25">
        <v>1200</v>
      </c>
      <c r="C25">
        <v>148.10880000000003</v>
      </c>
      <c r="F25" s="145">
        <v>0.12</v>
      </c>
      <c r="G25" s="145">
        <v>0.14000000000000001</v>
      </c>
    </row>
    <row r="26" spans="2:12">
      <c r="F26" s="145">
        <v>0.16</v>
      </c>
      <c r="G26" s="145">
        <v>0.18</v>
      </c>
    </row>
    <row r="27" spans="2:12">
      <c r="F27" s="145">
        <v>0.2</v>
      </c>
      <c r="G27" s="145">
        <v>0.22</v>
      </c>
    </row>
    <row r="28" spans="2:12">
      <c r="F28" s="145">
        <v>0.24</v>
      </c>
      <c r="G28" s="145">
        <v>0.26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k=1200</vt:lpstr>
      <vt:lpstr>k=1000</vt:lpstr>
      <vt:lpstr>k=755</vt:lpstr>
      <vt:lpstr>k=600</vt:lpstr>
      <vt:lpstr>k=400</vt:lpstr>
      <vt:lpstr>Op_Curve</vt:lpstr>
      <vt:lpstr>Setting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2017-03-13T14:51:01Z</dcterms:modified>
</cp:coreProperties>
</file>