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0" yWindow="465" windowWidth="25605" windowHeight="15465"/>
  </bookViews>
  <sheets>
    <sheet name="k=1200" sheetId="12" r:id="rId1"/>
    <sheet name="k=1000" sheetId="11" r:id="rId2"/>
    <sheet name="k=755" sheetId="10" r:id="rId3"/>
    <sheet name="k=600" sheetId="9" r:id="rId4"/>
    <sheet name="k=400" sheetId="2" r:id="rId5"/>
    <sheet name="Op_Curve" sheetId="13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4" i="12" l="1"/>
  <c r="BF5" i="12"/>
  <c r="BF6" i="12"/>
  <c r="BF7" i="12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3" i="12"/>
  <c r="AW25" i="11"/>
  <c r="AX25" i="11"/>
  <c r="AW24" i="11"/>
  <c r="AX24" i="11"/>
  <c r="AW23" i="11"/>
  <c r="AX23" i="11"/>
  <c r="AW22" i="11"/>
  <c r="AX22" i="11"/>
  <c r="AW21" i="11"/>
  <c r="AX21" i="11"/>
  <c r="AW20" i="11"/>
  <c r="AX20" i="11"/>
  <c r="AW19" i="11"/>
  <c r="AX19" i="11"/>
  <c r="AW18" i="11"/>
  <c r="AX18" i="11"/>
  <c r="AW17" i="11"/>
  <c r="AX17" i="11"/>
  <c r="AW16" i="11"/>
  <c r="AX16" i="11"/>
  <c r="AW15" i="11"/>
  <c r="AX15" i="11"/>
  <c r="AW14" i="11"/>
  <c r="AX14" i="11"/>
  <c r="AW13" i="11"/>
  <c r="AX13" i="11"/>
  <c r="AW12" i="11"/>
  <c r="AX12" i="11"/>
  <c r="AW11" i="11"/>
  <c r="AX11" i="11"/>
  <c r="AW10" i="11"/>
  <c r="AX10" i="11"/>
  <c r="AW9" i="11"/>
  <c r="AX9" i="11"/>
  <c r="AW8" i="11"/>
  <c r="AX8" i="11"/>
  <c r="AW7" i="11"/>
  <c r="AX7" i="11"/>
  <c r="AW6" i="11"/>
  <c r="AX6" i="11"/>
  <c r="AW5" i="11"/>
  <c r="AX5" i="11"/>
  <c r="AW4" i="11"/>
  <c r="AX4" i="11"/>
  <c r="AW3" i="11"/>
  <c r="AX3" i="11"/>
  <c r="BF4" i="9"/>
  <c r="BF5" i="9"/>
  <c r="BF6" i="9"/>
  <c r="BF7" i="9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3" i="9"/>
  <c r="BF4" i="2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3" i="2"/>
  <c r="AV3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B4" i="9"/>
  <c r="AB3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10" i="9"/>
  <c r="AL9" i="9"/>
  <c r="AL8" i="9"/>
  <c r="AL7" i="9"/>
  <c r="AL6" i="9"/>
  <c r="AL5" i="9"/>
  <c r="AL4" i="9"/>
  <c r="AL3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1" i="9"/>
  <c r="AV10" i="9"/>
  <c r="AV9" i="9"/>
  <c r="AV8" i="9"/>
  <c r="AV7" i="9"/>
  <c r="AV6" i="9"/>
  <c r="AV5" i="9"/>
  <c r="AV4" i="9"/>
  <c r="BP26" i="9"/>
  <c r="BP25" i="9"/>
  <c r="BP24" i="9"/>
  <c r="BP23" i="9"/>
  <c r="BP22" i="9"/>
  <c r="BP21" i="9"/>
  <c r="BP20" i="9"/>
  <c r="BP19" i="9"/>
  <c r="BP18" i="9"/>
  <c r="BP17" i="9"/>
  <c r="BP16" i="9"/>
  <c r="BP15" i="9"/>
  <c r="BP14" i="9"/>
  <c r="BP13" i="9"/>
  <c r="BP12" i="9"/>
  <c r="BP11" i="9"/>
  <c r="BP10" i="9"/>
  <c r="BP9" i="9"/>
  <c r="BP8" i="9"/>
  <c r="BP7" i="9"/>
  <c r="BP6" i="9"/>
  <c r="BP5" i="9"/>
  <c r="BP4" i="9"/>
  <c r="BP3" i="9"/>
  <c r="BZ4" i="9"/>
  <c r="BZ5" i="9"/>
  <c r="BZ6" i="9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3" i="9"/>
  <c r="BZ26" i="10"/>
  <c r="BZ25" i="10"/>
  <c r="BZ24" i="10"/>
  <c r="BZ23" i="10"/>
  <c r="BZ22" i="10"/>
  <c r="BZ21" i="10"/>
  <c r="BZ20" i="10"/>
  <c r="BZ19" i="10"/>
  <c r="BZ18" i="10"/>
  <c r="BZ17" i="10"/>
  <c r="BZ16" i="10"/>
  <c r="BZ15" i="10"/>
  <c r="BZ14" i="10"/>
  <c r="BZ13" i="10"/>
  <c r="BZ12" i="10"/>
  <c r="BZ11" i="10"/>
  <c r="BZ10" i="10"/>
  <c r="BZ9" i="10"/>
  <c r="BZ8" i="10"/>
  <c r="BZ7" i="10"/>
  <c r="BZ6" i="10"/>
  <c r="BZ5" i="10"/>
  <c r="BZ4" i="10"/>
  <c r="BZ3" i="10"/>
  <c r="BP26" i="10"/>
  <c r="BP25" i="10"/>
  <c r="BP24" i="10"/>
  <c r="BP23" i="10"/>
  <c r="BP22" i="10"/>
  <c r="BP21" i="10"/>
  <c r="BP20" i="10"/>
  <c r="BP19" i="10"/>
  <c r="BP18" i="10"/>
  <c r="BP17" i="10"/>
  <c r="BP16" i="10"/>
  <c r="BP15" i="10"/>
  <c r="BP14" i="10"/>
  <c r="BP13" i="10"/>
  <c r="BP12" i="10"/>
  <c r="BP11" i="10"/>
  <c r="BP10" i="10"/>
  <c r="BP9" i="10"/>
  <c r="BP8" i="10"/>
  <c r="BP7" i="10"/>
  <c r="BP6" i="10"/>
  <c r="BP5" i="10"/>
  <c r="BP4" i="10"/>
  <c r="BP3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F8" i="10"/>
  <c r="BF7" i="10"/>
  <c r="BF6" i="10"/>
  <c r="BF5" i="10"/>
  <c r="BF4" i="10"/>
  <c r="BF3" i="10"/>
  <c r="AV26" i="10"/>
  <c r="AV25" i="10"/>
  <c r="AV24" i="10"/>
  <c r="AV23" i="10"/>
  <c r="AV22" i="10"/>
  <c r="AV21" i="10"/>
  <c r="AV20" i="10"/>
  <c r="AV19" i="10"/>
  <c r="AV18" i="10"/>
  <c r="AV17" i="10"/>
  <c r="AV16" i="10"/>
  <c r="AV15" i="10"/>
  <c r="AV14" i="10"/>
  <c r="AV13" i="10"/>
  <c r="AV12" i="10"/>
  <c r="AV11" i="10"/>
  <c r="AV10" i="10"/>
  <c r="AV9" i="10"/>
  <c r="AV8" i="10"/>
  <c r="AV7" i="10"/>
  <c r="AV6" i="10"/>
  <c r="AV5" i="10"/>
  <c r="AV4" i="10"/>
  <c r="AV3" i="10"/>
  <c r="AL26" i="10"/>
  <c r="AL25" i="10"/>
  <c r="AL24" i="10"/>
  <c r="AL23" i="10"/>
  <c r="AL22" i="10"/>
  <c r="AL21" i="10"/>
  <c r="AL20" i="10"/>
  <c r="AL19" i="10"/>
  <c r="AL18" i="10"/>
  <c r="AL17" i="10"/>
  <c r="AL16" i="10"/>
  <c r="AL15" i="10"/>
  <c r="AL14" i="10"/>
  <c r="AL13" i="10"/>
  <c r="AL12" i="10"/>
  <c r="AL11" i="10"/>
  <c r="AL10" i="10"/>
  <c r="AL9" i="10"/>
  <c r="AL8" i="10"/>
  <c r="AL7" i="10"/>
  <c r="AL6" i="10"/>
  <c r="AL5" i="10"/>
  <c r="AL4" i="10"/>
  <c r="AL3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5" i="10"/>
  <c r="AB4" i="10"/>
  <c r="AB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3" i="10"/>
  <c r="BY26" i="9"/>
  <c r="BY25" i="9"/>
  <c r="BY24" i="9"/>
  <c r="BY23" i="9"/>
  <c r="BY22" i="9"/>
  <c r="BY21" i="9"/>
  <c r="BY20" i="9"/>
  <c r="BY19" i="9"/>
  <c r="BY18" i="9"/>
  <c r="BY17" i="9"/>
  <c r="BY16" i="9"/>
  <c r="BY15" i="9"/>
  <c r="BY14" i="9"/>
  <c r="BY13" i="9"/>
  <c r="BY12" i="9"/>
  <c r="BY11" i="9"/>
  <c r="BY10" i="9"/>
  <c r="BY9" i="9"/>
  <c r="BY8" i="9"/>
  <c r="BY7" i="9"/>
  <c r="BY6" i="9"/>
  <c r="BY5" i="9"/>
  <c r="BY4" i="9"/>
  <c r="BY3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K8" i="9"/>
  <c r="AK7" i="9"/>
  <c r="AK6" i="9"/>
  <c r="AK5" i="9"/>
  <c r="AK4" i="9"/>
  <c r="AK3" i="9"/>
  <c r="AU26" i="9"/>
  <c r="AU25" i="9"/>
  <c r="AU24" i="9"/>
  <c r="AU23" i="9"/>
  <c r="AU22" i="9"/>
  <c r="AU21" i="9"/>
  <c r="AU20" i="9"/>
  <c r="AU19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U4" i="9"/>
  <c r="AU3" i="9"/>
  <c r="BE26" i="9"/>
  <c r="BE25" i="9"/>
  <c r="BE24" i="9"/>
  <c r="BE23" i="9"/>
  <c r="BE22" i="9"/>
  <c r="BE21" i="9"/>
  <c r="BE20" i="9"/>
  <c r="BE19" i="9"/>
  <c r="BE18" i="9"/>
  <c r="BE17" i="9"/>
  <c r="BE16" i="9"/>
  <c r="BE15" i="9"/>
  <c r="BE14" i="9"/>
  <c r="BE13" i="9"/>
  <c r="BE12" i="9"/>
  <c r="BE11" i="9"/>
  <c r="BE10" i="9"/>
  <c r="BE9" i="9"/>
  <c r="BE8" i="9"/>
  <c r="BE7" i="9"/>
  <c r="BE6" i="9"/>
  <c r="BE5" i="9"/>
  <c r="BE4" i="9"/>
  <c r="BE3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O4" i="9"/>
  <c r="BO3" i="9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AA6" i="10"/>
  <c r="AA5" i="10"/>
  <c r="AA4" i="10"/>
  <c r="AA3" i="10"/>
  <c r="AK26" i="10"/>
  <c r="AK25" i="10"/>
  <c r="AK24" i="10"/>
  <c r="AK23" i="10"/>
  <c r="AK22" i="10"/>
  <c r="AK21" i="10"/>
  <c r="AK20" i="10"/>
  <c r="AK19" i="10"/>
  <c r="AK18" i="10"/>
  <c r="AK17" i="10"/>
  <c r="AK16" i="10"/>
  <c r="AK15" i="10"/>
  <c r="AK14" i="10"/>
  <c r="AK13" i="10"/>
  <c r="AK12" i="10"/>
  <c r="AK11" i="10"/>
  <c r="AK10" i="10"/>
  <c r="AK9" i="10"/>
  <c r="AK8" i="10"/>
  <c r="AK7" i="10"/>
  <c r="AK6" i="10"/>
  <c r="AK5" i="10"/>
  <c r="AK4" i="10"/>
  <c r="AK3" i="10"/>
  <c r="AU26" i="10"/>
  <c r="AU25" i="10"/>
  <c r="AU24" i="10"/>
  <c r="AU23" i="10"/>
  <c r="AU22" i="10"/>
  <c r="AU21" i="10"/>
  <c r="AU20" i="10"/>
  <c r="AU19" i="10"/>
  <c r="AU18" i="10"/>
  <c r="AU17" i="10"/>
  <c r="AU16" i="10"/>
  <c r="AU15" i="10"/>
  <c r="AU14" i="10"/>
  <c r="AU13" i="10"/>
  <c r="AU12" i="10"/>
  <c r="AU11" i="10"/>
  <c r="AU10" i="10"/>
  <c r="AU9" i="10"/>
  <c r="AU8" i="10"/>
  <c r="AU7" i="10"/>
  <c r="AU6" i="10"/>
  <c r="AU5" i="10"/>
  <c r="AU4" i="10"/>
  <c r="AU3" i="10"/>
  <c r="BE26" i="10"/>
  <c r="BE25" i="10"/>
  <c r="BE24" i="10"/>
  <c r="BE23" i="10"/>
  <c r="BE22" i="10"/>
  <c r="BE21" i="10"/>
  <c r="BE20" i="10"/>
  <c r="BE19" i="10"/>
  <c r="BE18" i="10"/>
  <c r="BE17" i="10"/>
  <c r="BE16" i="10"/>
  <c r="BE15" i="10"/>
  <c r="BE14" i="10"/>
  <c r="BE13" i="10"/>
  <c r="BE12" i="10"/>
  <c r="BE11" i="10"/>
  <c r="BE10" i="10"/>
  <c r="BE9" i="10"/>
  <c r="BE8" i="10"/>
  <c r="BE7" i="10"/>
  <c r="BE6" i="10"/>
  <c r="BE5" i="10"/>
  <c r="BE4" i="10"/>
  <c r="BE3" i="10"/>
  <c r="BY26" i="10"/>
  <c r="BY25" i="10"/>
  <c r="BY24" i="10"/>
  <c r="BY23" i="10"/>
  <c r="BY22" i="10"/>
  <c r="BY21" i="10"/>
  <c r="BY20" i="10"/>
  <c r="BY19" i="10"/>
  <c r="BY18" i="10"/>
  <c r="BY17" i="10"/>
  <c r="BY16" i="10"/>
  <c r="BY15" i="10"/>
  <c r="BY14" i="10"/>
  <c r="BY13" i="10"/>
  <c r="BY12" i="10"/>
  <c r="BY11" i="10"/>
  <c r="BY10" i="10"/>
  <c r="BY9" i="10"/>
  <c r="BY8" i="10"/>
  <c r="BY7" i="10"/>
  <c r="BY6" i="10"/>
  <c r="BY5" i="10"/>
  <c r="BY4" i="10"/>
  <c r="BY3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O8" i="10"/>
  <c r="BO7" i="10"/>
  <c r="BO6" i="10"/>
  <c r="BO5" i="10"/>
  <c r="BO4" i="10"/>
  <c r="BO3" i="10"/>
  <c r="Q26" i="2"/>
  <c r="R26" i="2"/>
  <c r="Q25" i="2"/>
  <c r="R25" i="2"/>
  <c r="Q24" i="2"/>
  <c r="R24" i="2"/>
  <c r="Q23" i="2"/>
  <c r="R23" i="2"/>
  <c r="Q22" i="2"/>
  <c r="R22" i="2"/>
  <c r="Q21" i="2"/>
  <c r="R21" i="2"/>
  <c r="Q20" i="2"/>
  <c r="R20" i="2"/>
  <c r="Q19" i="2"/>
  <c r="R19" i="2"/>
  <c r="Q18" i="2"/>
  <c r="R18" i="2"/>
  <c r="Q17" i="2"/>
  <c r="R17" i="2"/>
  <c r="Q16" i="2"/>
  <c r="R16" i="2"/>
  <c r="Q15" i="2"/>
  <c r="R15" i="2"/>
  <c r="Q14" i="2"/>
  <c r="R14" i="2"/>
  <c r="Q13" i="2"/>
  <c r="R13" i="2"/>
  <c r="Q12" i="2"/>
  <c r="R12" i="2"/>
  <c r="Q11" i="2"/>
  <c r="R11" i="2"/>
  <c r="Q10" i="2"/>
  <c r="R10" i="2"/>
  <c r="Q9" i="2"/>
  <c r="R9" i="2"/>
  <c r="Q8" i="2"/>
  <c r="R8" i="2"/>
  <c r="Q7" i="2"/>
  <c r="R7" i="2"/>
  <c r="Q6" i="2"/>
  <c r="R6" i="2"/>
  <c r="Q5" i="2"/>
  <c r="R5" i="2"/>
  <c r="Q4" i="2"/>
  <c r="R4" i="2"/>
  <c r="Q3" i="2"/>
  <c r="R3" i="2"/>
  <c r="AA26" i="2"/>
  <c r="AB26" i="2"/>
  <c r="AA25" i="2"/>
  <c r="AB25" i="2"/>
  <c r="AA24" i="2"/>
  <c r="AB24" i="2"/>
  <c r="AA23" i="2"/>
  <c r="AB23" i="2"/>
  <c r="AA22" i="2"/>
  <c r="AB22" i="2"/>
  <c r="AA21" i="2"/>
  <c r="AB21" i="2"/>
  <c r="AA20" i="2"/>
  <c r="AB20" i="2"/>
  <c r="AA19" i="2"/>
  <c r="AB19" i="2"/>
  <c r="AA18" i="2"/>
  <c r="AB18" i="2"/>
  <c r="AA17" i="2"/>
  <c r="AB17" i="2"/>
  <c r="AA16" i="2"/>
  <c r="AB16" i="2"/>
  <c r="AA15" i="2"/>
  <c r="AB15" i="2"/>
  <c r="AA14" i="2"/>
  <c r="AB14" i="2"/>
  <c r="AA13" i="2"/>
  <c r="AB13" i="2"/>
  <c r="AA12" i="2"/>
  <c r="AB12" i="2"/>
  <c r="AA11" i="2"/>
  <c r="AB11" i="2"/>
  <c r="AA10" i="2"/>
  <c r="AB10" i="2"/>
  <c r="AA9" i="2"/>
  <c r="AB9" i="2"/>
  <c r="AA8" i="2"/>
  <c r="AB8" i="2"/>
  <c r="AA7" i="2"/>
  <c r="AB7" i="2"/>
  <c r="AA6" i="2"/>
  <c r="AB6" i="2"/>
  <c r="AA5" i="2"/>
  <c r="AB5" i="2"/>
  <c r="AA4" i="2"/>
  <c r="AB4" i="2"/>
  <c r="AA3" i="2"/>
  <c r="AB3" i="2"/>
  <c r="AK26" i="2"/>
  <c r="AL26" i="2"/>
  <c r="AK25" i="2"/>
  <c r="AL25" i="2"/>
  <c r="AK24" i="2"/>
  <c r="AL24" i="2"/>
  <c r="AK23" i="2"/>
  <c r="AL23" i="2"/>
  <c r="AK22" i="2"/>
  <c r="AL22" i="2"/>
  <c r="AK21" i="2"/>
  <c r="AL21" i="2"/>
  <c r="AK20" i="2"/>
  <c r="AL20" i="2"/>
  <c r="AK19" i="2"/>
  <c r="AL19" i="2"/>
  <c r="AK18" i="2"/>
  <c r="AL18" i="2"/>
  <c r="AK17" i="2"/>
  <c r="AL17" i="2"/>
  <c r="AK16" i="2"/>
  <c r="AL16" i="2"/>
  <c r="AK15" i="2"/>
  <c r="AL15" i="2"/>
  <c r="AK14" i="2"/>
  <c r="AL14" i="2"/>
  <c r="AK13" i="2"/>
  <c r="AL13" i="2"/>
  <c r="AK12" i="2"/>
  <c r="AL12" i="2"/>
  <c r="AK11" i="2"/>
  <c r="AL11" i="2"/>
  <c r="AK10" i="2"/>
  <c r="AL10" i="2"/>
  <c r="AK9" i="2"/>
  <c r="AL9" i="2"/>
  <c r="AK8" i="2"/>
  <c r="AL8" i="2"/>
  <c r="AK7" i="2"/>
  <c r="AL7" i="2"/>
  <c r="AK6" i="2"/>
  <c r="AL6" i="2"/>
  <c r="AK5" i="2"/>
  <c r="AL5" i="2"/>
  <c r="AK4" i="2"/>
  <c r="AL4" i="2"/>
  <c r="AK3" i="2"/>
  <c r="AL3" i="2"/>
  <c r="AU26" i="2"/>
  <c r="AV26" i="2"/>
  <c r="AU25" i="2"/>
  <c r="AV25" i="2"/>
  <c r="AU24" i="2"/>
  <c r="AV24" i="2"/>
  <c r="AU23" i="2"/>
  <c r="AV23" i="2"/>
  <c r="AU22" i="2"/>
  <c r="AV22" i="2"/>
  <c r="AU21" i="2"/>
  <c r="AV21" i="2"/>
  <c r="AU20" i="2"/>
  <c r="AV20" i="2"/>
  <c r="AU19" i="2"/>
  <c r="AV19" i="2"/>
  <c r="AU18" i="2"/>
  <c r="AV18" i="2"/>
  <c r="AU17" i="2"/>
  <c r="AV17" i="2"/>
  <c r="AU16" i="2"/>
  <c r="AV16" i="2"/>
  <c r="AU15" i="2"/>
  <c r="AV15" i="2"/>
  <c r="AU14" i="2"/>
  <c r="AV14" i="2"/>
  <c r="AU13" i="2"/>
  <c r="AV13" i="2"/>
  <c r="AU12" i="2"/>
  <c r="AV12" i="2"/>
  <c r="AU11" i="2"/>
  <c r="AV11" i="2"/>
  <c r="AU10" i="2"/>
  <c r="AV10" i="2"/>
  <c r="AU9" i="2"/>
  <c r="AV9" i="2"/>
  <c r="AU8" i="2"/>
  <c r="AV8" i="2"/>
  <c r="AU7" i="2"/>
  <c r="AV7" i="2"/>
  <c r="AU6" i="2"/>
  <c r="AV6" i="2"/>
  <c r="AU5" i="2"/>
  <c r="AV5" i="2"/>
  <c r="AU4" i="2"/>
  <c r="AV4" i="2"/>
  <c r="AU3" i="2"/>
  <c r="AV3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3" i="2"/>
  <c r="BO26" i="2"/>
  <c r="BP26" i="2"/>
  <c r="BO25" i="2"/>
  <c r="BP25" i="2"/>
  <c r="BO24" i="2"/>
  <c r="BP24" i="2"/>
  <c r="BO23" i="2"/>
  <c r="BP23" i="2"/>
  <c r="BO22" i="2"/>
  <c r="BP22" i="2"/>
  <c r="BO21" i="2"/>
  <c r="BP21" i="2"/>
  <c r="BO20" i="2"/>
  <c r="BP20" i="2"/>
  <c r="BO19" i="2"/>
  <c r="BP19" i="2"/>
  <c r="BO18" i="2"/>
  <c r="BP18" i="2"/>
  <c r="BO17" i="2"/>
  <c r="BP17" i="2"/>
  <c r="BO16" i="2"/>
  <c r="BP16" i="2"/>
  <c r="BO15" i="2"/>
  <c r="BP15" i="2"/>
  <c r="BO14" i="2"/>
  <c r="BP14" i="2"/>
  <c r="BO13" i="2"/>
  <c r="BP13" i="2"/>
  <c r="BO12" i="2"/>
  <c r="BP12" i="2"/>
  <c r="BO11" i="2"/>
  <c r="BP11" i="2"/>
  <c r="BO10" i="2"/>
  <c r="BP10" i="2"/>
  <c r="BO9" i="2"/>
  <c r="BP9" i="2"/>
  <c r="BO8" i="2"/>
  <c r="BP8" i="2"/>
  <c r="BO7" i="2"/>
  <c r="BP7" i="2"/>
  <c r="BO6" i="2"/>
  <c r="BP6" i="2"/>
  <c r="BO5" i="2"/>
  <c r="BP5" i="2"/>
  <c r="BO4" i="2"/>
  <c r="BP4" i="2"/>
  <c r="BO3" i="2"/>
  <c r="BP3" i="2"/>
  <c r="BY26" i="2"/>
  <c r="BZ26" i="2"/>
  <c r="BY25" i="2"/>
  <c r="BZ25" i="2"/>
  <c r="BY24" i="2"/>
  <c r="BZ24" i="2"/>
  <c r="BY23" i="2"/>
  <c r="BZ23" i="2"/>
  <c r="BY22" i="2"/>
  <c r="BZ22" i="2"/>
  <c r="BY21" i="2"/>
  <c r="BZ21" i="2"/>
  <c r="BY20" i="2"/>
  <c r="BZ20" i="2"/>
  <c r="BY19" i="2"/>
  <c r="BZ19" i="2"/>
  <c r="BY18" i="2"/>
  <c r="BZ18" i="2"/>
  <c r="BY17" i="2"/>
  <c r="BZ17" i="2"/>
  <c r="BY16" i="2"/>
  <c r="BZ16" i="2"/>
  <c r="BY15" i="2"/>
  <c r="BZ15" i="2"/>
  <c r="BY14" i="2"/>
  <c r="BZ14" i="2"/>
  <c r="BY13" i="2"/>
  <c r="BZ13" i="2"/>
  <c r="BY12" i="2"/>
  <c r="BZ12" i="2"/>
  <c r="BY11" i="2"/>
  <c r="BZ11" i="2"/>
  <c r="BY10" i="2"/>
  <c r="BZ10" i="2"/>
  <c r="BY9" i="2"/>
  <c r="BZ9" i="2"/>
  <c r="BY8" i="2"/>
  <c r="BZ8" i="2"/>
  <c r="BY7" i="2"/>
  <c r="BZ7" i="2"/>
  <c r="BY6" i="2"/>
  <c r="BZ6" i="2"/>
  <c r="BY5" i="2"/>
  <c r="BZ5" i="2"/>
  <c r="BY4" i="2"/>
  <c r="BZ4" i="2"/>
  <c r="BY3" i="2"/>
  <c r="BZ3" i="2"/>
  <c r="Q25" i="12"/>
  <c r="R25" i="12"/>
  <c r="Q24" i="12"/>
  <c r="R24" i="12"/>
  <c r="Q23" i="12"/>
  <c r="R23" i="12"/>
  <c r="Q22" i="12"/>
  <c r="R22" i="12"/>
  <c r="Q21" i="12"/>
  <c r="R21" i="12"/>
  <c r="Q20" i="12"/>
  <c r="R20" i="12"/>
  <c r="Q19" i="12"/>
  <c r="R19" i="12"/>
  <c r="Q18" i="12"/>
  <c r="R18" i="12"/>
  <c r="Q17" i="12"/>
  <c r="R17" i="12"/>
  <c r="Q16" i="12"/>
  <c r="R16" i="12"/>
  <c r="Q15" i="12"/>
  <c r="R15" i="12"/>
  <c r="Q14" i="12"/>
  <c r="R14" i="12"/>
  <c r="Q13" i="12"/>
  <c r="R13" i="12"/>
  <c r="Q12" i="12"/>
  <c r="R12" i="12"/>
  <c r="Q11" i="12"/>
  <c r="R11" i="12"/>
  <c r="Q10" i="12"/>
  <c r="R10" i="12"/>
  <c r="Q9" i="12"/>
  <c r="R9" i="12"/>
  <c r="Q8" i="12"/>
  <c r="R8" i="12"/>
  <c r="Q7" i="12"/>
  <c r="R7" i="12"/>
  <c r="Q6" i="12"/>
  <c r="R6" i="12"/>
  <c r="Q5" i="12"/>
  <c r="R5" i="12"/>
  <c r="Q4" i="12"/>
  <c r="R4" i="12"/>
  <c r="Q3" i="12"/>
  <c r="R3" i="12"/>
  <c r="AA25" i="12"/>
  <c r="AB25" i="12"/>
  <c r="AA24" i="12"/>
  <c r="AB24" i="12"/>
  <c r="AA23" i="12"/>
  <c r="AB23" i="12"/>
  <c r="AA22" i="12"/>
  <c r="AB22" i="12"/>
  <c r="AA21" i="12"/>
  <c r="AB21" i="12"/>
  <c r="AA20" i="12"/>
  <c r="AB20" i="12"/>
  <c r="AA19" i="12"/>
  <c r="AB19" i="12"/>
  <c r="AA18" i="12"/>
  <c r="AB18" i="12"/>
  <c r="AA17" i="12"/>
  <c r="AB17" i="12"/>
  <c r="AA16" i="12"/>
  <c r="AB16" i="12"/>
  <c r="AA15" i="12"/>
  <c r="AB15" i="12"/>
  <c r="AA14" i="12"/>
  <c r="AB14" i="12"/>
  <c r="AA13" i="12"/>
  <c r="AB13" i="12"/>
  <c r="AA12" i="12"/>
  <c r="AB12" i="12"/>
  <c r="AA11" i="12"/>
  <c r="AB11" i="12"/>
  <c r="AA10" i="12"/>
  <c r="AB10" i="12"/>
  <c r="AA9" i="12"/>
  <c r="AB9" i="12"/>
  <c r="AA8" i="12"/>
  <c r="AB8" i="12"/>
  <c r="AA7" i="12"/>
  <c r="AB7" i="12"/>
  <c r="AA6" i="12"/>
  <c r="AB6" i="12"/>
  <c r="AA5" i="12"/>
  <c r="AB5" i="12"/>
  <c r="AA4" i="12"/>
  <c r="AB4" i="12"/>
  <c r="AA3" i="12"/>
  <c r="AB3" i="12"/>
  <c r="AK25" i="12"/>
  <c r="AL25" i="12"/>
  <c r="AK24" i="12"/>
  <c r="AL24" i="12"/>
  <c r="AK23" i="12"/>
  <c r="AL23" i="12"/>
  <c r="AK22" i="12"/>
  <c r="AL22" i="12"/>
  <c r="AK21" i="12"/>
  <c r="AL21" i="12"/>
  <c r="AK20" i="12"/>
  <c r="AL20" i="12"/>
  <c r="AK19" i="12"/>
  <c r="AL19" i="12"/>
  <c r="AK18" i="12"/>
  <c r="AL18" i="12"/>
  <c r="AK17" i="12"/>
  <c r="AL17" i="12"/>
  <c r="AK16" i="12"/>
  <c r="AL16" i="12"/>
  <c r="AK15" i="12"/>
  <c r="AL15" i="12"/>
  <c r="AK14" i="12"/>
  <c r="AL14" i="12"/>
  <c r="AK13" i="12"/>
  <c r="AL13" i="12"/>
  <c r="AK12" i="12"/>
  <c r="AL12" i="12"/>
  <c r="AK11" i="12"/>
  <c r="AL11" i="12"/>
  <c r="AK10" i="12"/>
  <c r="AL10" i="12"/>
  <c r="AK9" i="12"/>
  <c r="AL9" i="12"/>
  <c r="AK8" i="12"/>
  <c r="AL8" i="12"/>
  <c r="AK7" i="12"/>
  <c r="AL7" i="12"/>
  <c r="AK6" i="12"/>
  <c r="AL6" i="12"/>
  <c r="AK5" i="12"/>
  <c r="AL5" i="12"/>
  <c r="AK4" i="12"/>
  <c r="AL4" i="12"/>
  <c r="AK3" i="12"/>
  <c r="AL3" i="12"/>
  <c r="AU25" i="12"/>
  <c r="AV25" i="12"/>
  <c r="AU24" i="12"/>
  <c r="AV24" i="12"/>
  <c r="AU23" i="12"/>
  <c r="AV23" i="12"/>
  <c r="AU22" i="12"/>
  <c r="AV22" i="12"/>
  <c r="AU21" i="12"/>
  <c r="AV21" i="12"/>
  <c r="AU20" i="12"/>
  <c r="AV20" i="12"/>
  <c r="AU19" i="12"/>
  <c r="AV19" i="12"/>
  <c r="AU18" i="12"/>
  <c r="AV18" i="12"/>
  <c r="AU17" i="12"/>
  <c r="AV17" i="12"/>
  <c r="AU16" i="12"/>
  <c r="AV16" i="12"/>
  <c r="AU15" i="12"/>
  <c r="AV15" i="12"/>
  <c r="AU14" i="12"/>
  <c r="AV14" i="12"/>
  <c r="AU13" i="12"/>
  <c r="AV13" i="12"/>
  <c r="AU12" i="12"/>
  <c r="AV12" i="12"/>
  <c r="AU11" i="12"/>
  <c r="AV11" i="12"/>
  <c r="AU10" i="12"/>
  <c r="AV10" i="12"/>
  <c r="AU9" i="12"/>
  <c r="AV9" i="12"/>
  <c r="AU8" i="12"/>
  <c r="AV8" i="12"/>
  <c r="AU7" i="12"/>
  <c r="AV7" i="12"/>
  <c r="AU6" i="12"/>
  <c r="AV6" i="12"/>
  <c r="AU5" i="12"/>
  <c r="AV5" i="12"/>
  <c r="AU4" i="12"/>
  <c r="AV4" i="12"/>
  <c r="AU3" i="12"/>
  <c r="AV3" i="12"/>
  <c r="BE25" i="12"/>
  <c r="BE24" i="12"/>
  <c r="BE23" i="12"/>
  <c r="BE22" i="12"/>
  <c r="BE21" i="12"/>
  <c r="BE20" i="12"/>
  <c r="BE19" i="12"/>
  <c r="BE18" i="12"/>
  <c r="BE17" i="12"/>
  <c r="BE16" i="12"/>
  <c r="BE15" i="12"/>
  <c r="BE14" i="12"/>
  <c r="BE13" i="12"/>
  <c r="BE12" i="12"/>
  <c r="BE11" i="12"/>
  <c r="BE10" i="12"/>
  <c r="BE9" i="12"/>
  <c r="BE8" i="12"/>
  <c r="BE7" i="12"/>
  <c r="BE6" i="12"/>
  <c r="BE5" i="12"/>
  <c r="BE4" i="12"/>
  <c r="BE3" i="12"/>
  <c r="BO25" i="12"/>
  <c r="BP25" i="12"/>
  <c r="BO24" i="12"/>
  <c r="BP24" i="12"/>
  <c r="BO23" i="12"/>
  <c r="BP23" i="12"/>
  <c r="BO22" i="12"/>
  <c r="BP22" i="12"/>
  <c r="BO21" i="12"/>
  <c r="BP21" i="12"/>
  <c r="BO20" i="12"/>
  <c r="BP20" i="12"/>
  <c r="BO19" i="12"/>
  <c r="BP19" i="12"/>
  <c r="BO18" i="12"/>
  <c r="BP18" i="12"/>
  <c r="BO17" i="12"/>
  <c r="BP17" i="12"/>
  <c r="BO16" i="12"/>
  <c r="BP16" i="12"/>
  <c r="BO15" i="12"/>
  <c r="BP15" i="12"/>
  <c r="BO14" i="12"/>
  <c r="BP14" i="12"/>
  <c r="BO13" i="12"/>
  <c r="BP13" i="12"/>
  <c r="BO12" i="12"/>
  <c r="BP12" i="12"/>
  <c r="BO11" i="12"/>
  <c r="BP11" i="12"/>
  <c r="BO10" i="12"/>
  <c r="BP10" i="12"/>
  <c r="BO9" i="12"/>
  <c r="BP9" i="12"/>
  <c r="BO8" i="12"/>
  <c r="BP8" i="12"/>
  <c r="BO7" i="12"/>
  <c r="BP7" i="12"/>
  <c r="BO6" i="12"/>
  <c r="BP6" i="12"/>
  <c r="BO5" i="12"/>
  <c r="BP5" i="12"/>
  <c r="BO4" i="12"/>
  <c r="BP4" i="12"/>
  <c r="BO3" i="12"/>
  <c r="BP3" i="12"/>
  <c r="BY25" i="12"/>
  <c r="BZ25" i="12"/>
  <c r="BY24" i="12"/>
  <c r="BZ24" i="12"/>
  <c r="BY23" i="12"/>
  <c r="BZ23" i="12"/>
  <c r="BY22" i="12"/>
  <c r="BZ22" i="12"/>
  <c r="BY21" i="12"/>
  <c r="BZ21" i="12"/>
  <c r="BY20" i="12"/>
  <c r="BZ20" i="12"/>
  <c r="BY19" i="12"/>
  <c r="BZ19" i="12"/>
  <c r="BY18" i="12"/>
  <c r="BZ18" i="12"/>
  <c r="BY17" i="12"/>
  <c r="BZ17" i="12"/>
  <c r="BY16" i="12"/>
  <c r="BZ16" i="12"/>
  <c r="BY15" i="12"/>
  <c r="BZ15" i="12"/>
  <c r="BY14" i="12"/>
  <c r="BZ14" i="12"/>
  <c r="BY13" i="12"/>
  <c r="BZ13" i="12"/>
  <c r="BY12" i="12"/>
  <c r="BZ12" i="12"/>
  <c r="BY11" i="12"/>
  <c r="BZ11" i="12"/>
  <c r="BY10" i="12"/>
  <c r="BZ10" i="12"/>
  <c r="BY9" i="12"/>
  <c r="BZ9" i="12"/>
  <c r="BY8" i="12"/>
  <c r="BZ8" i="12"/>
  <c r="BY7" i="12"/>
  <c r="BZ7" i="12"/>
  <c r="BY6" i="12"/>
  <c r="BZ6" i="12"/>
  <c r="BY5" i="12"/>
  <c r="BZ5" i="12"/>
  <c r="BY4" i="12"/>
  <c r="BZ4" i="12"/>
  <c r="BY3" i="12"/>
  <c r="BZ3" i="12"/>
  <c r="F4" i="10"/>
  <c r="C7" i="10"/>
  <c r="C5" i="10"/>
  <c r="H4" i="10"/>
  <c r="F5" i="10"/>
  <c r="H5" i="10"/>
  <c r="F6" i="10"/>
  <c r="H6" i="10"/>
  <c r="F7" i="10"/>
  <c r="H7" i="10"/>
  <c r="F8" i="10"/>
  <c r="H8" i="10"/>
  <c r="F9" i="10"/>
  <c r="H9" i="10"/>
  <c r="F10" i="10"/>
  <c r="H10" i="10"/>
  <c r="F11" i="10"/>
  <c r="H11" i="10"/>
  <c r="F12" i="10"/>
  <c r="H12" i="10"/>
  <c r="F13" i="10"/>
  <c r="H13" i="10"/>
  <c r="F14" i="10"/>
  <c r="H14" i="10"/>
  <c r="F15" i="10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F26" i="10"/>
  <c r="H26" i="10"/>
  <c r="F3" i="10"/>
  <c r="H3" i="10"/>
  <c r="C11" i="10"/>
  <c r="C12" i="10"/>
  <c r="C14" i="10"/>
  <c r="L3" i="10"/>
  <c r="M3" i="10"/>
  <c r="N3" i="10"/>
  <c r="O3" i="10"/>
  <c r="P3" i="10"/>
  <c r="V3" i="10"/>
  <c r="W3" i="10"/>
  <c r="X3" i="10"/>
  <c r="Y3" i="10"/>
  <c r="Z3" i="10"/>
  <c r="AF3" i="10"/>
  <c r="AG3" i="10"/>
  <c r="AH3" i="10"/>
  <c r="AI3" i="10"/>
  <c r="AJ3" i="10"/>
  <c r="AP3" i="10"/>
  <c r="AQ3" i="10"/>
  <c r="AR3" i="10"/>
  <c r="AS3" i="10"/>
  <c r="AT3" i="10"/>
  <c r="AZ3" i="10"/>
  <c r="BA3" i="10"/>
  <c r="BB3" i="10"/>
  <c r="BC3" i="10"/>
  <c r="BD3" i="10"/>
  <c r="BJ3" i="10"/>
  <c r="BK3" i="10"/>
  <c r="BL3" i="10"/>
  <c r="BM3" i="10"/>
  <c r="BN3" i="10"/>
  <c r="BT3" i="10"/>
  <c r="BU3" i="10"/>
  <c r="BV3" i="10"/>
  <c r="BW3" i="10"/>
  <c r="BX3" i="10"/>
  <c r="L4" i="10"/>
  <c r="M4" i="10"/>
  <c r="N4" i="10"/>
  <c r="O4" i="10"/>
  <c r="P4" i="10"/>
  <c r="V4" i="10"/>
  <c r="W4" i="10"/>
  <c r="X4" i="10"/>
  <c r="Y4" i="10"/>
  <c r="Z4" i="10"/>
  <c r="AF4" i="10"/>
  <c r="AG4" i="10"/>
  <c r="AH4" i="10"/>
  <c r="AI4" i="10"/>
  <c r="AJ4" i="10"/>
  <c r="AP4" i="10"/>
  <c r="AQ4" i="10"/>
  <c r="AR4" i="10"/>
  <c r="AS4" i="10"/>
  <c r="AT4" i="10"/>
  <c r="AZ4" i="10"/>
  <c r="BA4" i="10"/>
  <c r="BB4" i="10"/>
  <c r="BC4" i="10"/>
  <c r="BD4" i="10"/>
  <c r="BJ4" i="10"/>
  <c r="BK4" i="10"/>
  <c r="BL4" i="10"/>
  <c r="BM4" i="10"/>
  <c r="BN4" i="10"/>
  <c r="BT4" i="10"/>
  <c r="BU4" i="10"/>
  <c r="BV4" i="10"/>
  <c r="BW4" i="10"/>
  <c r="BX4" i="10"/>
  <c r="L5" i="10"/>
  <c r="M5" i="10"/>
  <c r="N5" i="10"/>
  <c r="O5" i="10"/>
  <c r="P5" i="10"/>
  <c r="V5" i="10"/>
  <c r="W5" i="10"/>
  <c r="X5" i="10"/>
  <c r="Y5" i="10"/>
  <c r="Z5" i="10"/>
  <c r="AF5" i="10"/>
  <c r="AG5" i="10"/>
  <c r="AH5" i="10"/>
  <c r="AI5" i="10"/>
  <c r="AJ5" i="10"/>
  <c r="AP5" i="10"/>
  <c r="AQ5" i="10"/>
  <c r="AR5" i="10"/>
  <c r="AS5" i="10"/>
  <c r="AT5" i="10"/>
  <c r="AZ5" i="10"/>
  <c r="BA5" i="10"/>
  <c r="BB5" i="10"/>
  <c r="BC5" i="10"/>
  <c r="BD5" i="10"/>
  <c r="BJ5" i="10"/>
  <c r="BK5" i="10"/>
  <c r="BL5" i="10"/>
  <c r="BM5" i="10"/>
  <c r="BN5" i="10"/>
  <c r="BT5" i="10"/>
  <c r="BU5" i="10"/>
  <c r="BV5" i="10"/>
  <c r="BW5" i="10"/>
  <c r="BX5" i="10"/>
  <c r="C11" i="2"/>
  <c r="C7" i="2"/>
  <c r="Z3" i="2"/>
  <c r="K3" i="13"/>
  <c r="L3" i="13"/>
  <c r="M3" i="13"/>
  <c r="N3" i="13"/>
  <c r="C12" i="2"/>
  <c r="C14" i="2"/>
  <c r="AF3" i="2"/>
  <c r="O3" i="13"/>
  <c r="AG3" i="2"/>
  <c r="P3" i="13"/>
  <c r="AH3" i="2"/>
  <c r="Q3" i="13"/>
  <c r="AI3" i="2"/>
  <c r="R3" i="13"/>
  <c r="AJ3" i="2"/>
  <c r="S3" i="13"/>
  <c r="T3" i="13"/>
  <c r="U3" i="13"/>
  <c r="V3" i="13"/>
  <c r="AP3" i="2"/>
  <c r="W3" i="13"/>
  <c r="AQ3" i="2"/>
  <c r="X3" i="13"/>
  <c r="AR3" i="2"/>
  <c r="Y3" i="13"/>
  <c r="AS3" i="2"/>
  <c r="Z3" i="13"/>
  <c r="AT3" i="2"/>
  <c r="AA3" i="13"/>
  <c r="AB3" i="13"/>
  <c r="AC3" i="13"/>
  <c r="AD3" i="13"/>
  <c r="AZ3" i="2"/>
  <c r="AE3" i="13"/>
  <c r="BA3" i="2"/>
  <c r="AF3" i="13"/>
  <c r="BB3" i="2"/>
  <c r="AG3" i="13"/>
  <c r="BC3" i="2"/>
  <c r="AH3" i="13"/>
  <c r="BD3" i="2"/>
  <c r="AI3" i="13"/>
  <c r="AJ3" i="13"/>
  <c r="AK3" i="13"/>
  <c r="AL3" i="13"/>
  <c r="BJ3" i="2"/>
  <c r="AM3" i="13"/>
  <c r="BK3" i="2"/>
  <c r="AN3" i="13"/>
  <c r="BL3" i="2"/>
  <c r="AO3" i="13"/>
  <c r="BM3" i="2"/>
  <c r="AP3" i="13"/>
  <c r="BN3" i="2"/>
  <c r="AQ3" i="13"/>
  <c r="AR3" i="13"/>
  <c r="AS3" i="13"/>
  <c r="AT3" i="13"/>
  <c r="BT3" i="2"/>
  <c r="AU3" i="13"/>
  <c r="BU3" i="2"/>
  <c r="AV3" i="13"/>
  <c r="BV3" i="2"/>
  <c r="AW3" i="13"/>
  <c r="BW3" i="2"/>
  <c r="AX3" i="13"/>
  <c r="BX3" i="2"/>
  <c r="AY3" i="13"/>
  <c r="AZ3" i="13"/>
  <c r="BA3" i="13"/>
  <c r="BB3" i="13"/>
  <c r="BC3" i="13"/>
  <c r="BD3" i="13"/>
  <c r="BE3" i="13"/>
  <c r="BF3" i="13"/>
  <c r="BG3" i="13"/>
  <c r="BH3" i="13"/>
  <c r="BI3" i="13"/>
  <c r="BJ3" i="13"/>
  <c r="BK3" i="13"/>
  <c r="BL3" i="13"/>
  <c r="BM3" i="13"/>
  <c r="BN3" i="13"/>
  <c r="BO3" i="13"/>
  <c r="BP3" i="13"/>
  <c r="W3" i="2"/>
  <c r="X3" i="2"/>
  <c r="Y3" i="2"/>
  <c r="J3" i="13"/>
  <c r="I3" i="13"/>
  <c r="F3" i="13"/>
  <c r="C7" i="13"/>
  <c r="C5" i="13"/>
  <c r="H3" i="13"/>
  <c r="C11" i="13"/>
  <c r="C12" i="13"/>
  <c r="C14" i="13"/>
  <c r="C68" i="13"/>
  <c r="C69" i="13"/>
  <c r="C71" i="13"/>
  <c r="C65" i="13"/>
  <c r="C64" i="13"/>
  <c r="C62" i="13"/>
  <c r="C61" i="13"/>
  <c r="C54" i="13"/>
  <c r="C55" i="13"/>
  <c r="C57" i="13"/>
  <c r="C51" i="13"/>
  <c r="C50" i="13"/>
  <c r="C48" i="13"/>
  <c r="C47" i="13"/>
  <c r="C40" i="13"/>
  <c r="C41" i="13"/>
  <c r="C43" i="13"/>
  <c r="C37" i="13"/>
  <c r="C36" i="13"/>
  <c r="C34" i="13"/>
  <c r="C33" i="13"/>
  <c r="C25" i="13"/>
  <c r="C26" i="13"/>
  <c r="C28" i="13"/>
  <c r="C22" i="13"/>
  <c r="C21" i="13"/>
  <c r="C19" i="13"/>
  <c r="C18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C11" i="12"/>
  <c r="C7" i="12"/>
  <c r="BV4" i="12"/>
  <c r="BO5" i="13"/>
  <c r="BU4" i="12"/>
  <c r="BW4" i="12"/>
  <c r="BP5" i="13"/>
  <c r="BV5" i="12"/>
  <c r="BO6" i="13"/>
  <c r="BU5" i="12"/>
  <c r="BW5" i="12"/>
  <c r="BP6" i="13"/>
  <c r="BV6" i="12"/>
  <c r="BO7" i="13"/>
  <c r="BU6" i="12"/>
  <c r="BW6" i="12"/>
  <c r="BP7" i="13"/>
  <c r="BV7" i="12"/>
  <c r="BO8" i="13"/>
  <c r="BU7" i="12"/>
  <c r="BW7" i="12"/>
  <c r="BP8" i="13"/>
  <c r="BV8" i="12"/>
  <c r="BO9" i="13"/>
  <c r="BU8" i="12"/>
  <c r="BW8" i="12"/>
  <c r="BP9" i="13"/>
  <c r="BV9" i="12"/>
  <c r="BO10" i="13"/>
  <c r="BU9" i="12"/>
  <c r="BW9" i="12"/>
  <c r="BP10" i="13"/>
  <c r="BV10" i="12"/>
  <c r="BO11" i="13"/>
  <c r="BU10" i="12"/>
  <c r="BW10" i="12"/>
  <c r="BP11" i="13"/>
  <c r="BV11" i="12"/>
  <c r="BO12" i="13"/>
  <c r="BU11" i="12"/>
  <c r="BW11" i="12"/>
  <c r="BP12" i="13"/>
  <c r="BV12" i="12"/>
  <c r="BO13" i="13"/>
  <c r="BU12" i="12"/>
  <c r="BW12" i="12"/>
  <c r="BP13" i="13"/>
  <c r="BV13" i="12"/>
  <c r="BO14" i="13"/>
  <c r="BU13" i="12"/>
  <c r="BW13" i="12"/>
  <c r="BP14" i="13"/>
  <c r="BV14" i="12"/>
  <c r="BO15" i="13"/>
  <c r="BU14" i="12"/>
  <c r="BW14" i="12"/>
  <c r="BP15" i="13"/>
  <c r="BV15" i="12"/>
  <c r="BO16" i="13"/>
  <c r="BU15" i="12"/>
  <c r="BW15" i="12"/>
  <c r="BP16" i="13"/>
  <c r="BV16" i="12"/>
  <c r="BO17" i="13"/>
  <c r="BU16" i="12"/>
  <c r="BW16" i="12"/>
  <c r="BP17" i="13"/>
  <c r="BV17" i="12"/>
  <c r="BO18" i="13"/>
  <c r="BU17" i="12"/>
  <c r="BW17" i="12"/>
  <c r="BP18" i="13"/>
  <c r="BV18" i="12"/>
  <c r="BO19" i="13"/>
  <c r="BU18" i="12"/>
  <c r="BW18" i="12"/>
  <c r="BP19" i="13"/>
  <c r="BV19" i="12"/>
  <c r="BO20" i="13"/>
  <c r="BU19" i="12"/>
  <c r="BW19" i="12"/>
  <c r="BP20" i="13"/>
  <c r="BV20" i="12"/>
  <c r="BO21" i="13"/>
  <c r="BU20" i="12"/>
  <c r="BW20" i="12"/>
  <c r="BP21" i="13"/>
  <c r="BV21" i="12"/>
  <c r="BO22" i="13"/>
  <c r="BU21" i="12"/>
  <c r="BW21" i="12"/>
  <c r="BP22" i="13"/>
  <c r="BV22" i="12"/>
  <c r="BO23" i="13"/>
  <c r="BU22" i="12"/>
  <c r="BW22" i="12"/>
  <c r="BP23" i="13"/>
  <c r="BV23" i="12"/>
  <c r="BO24" i="13"/>
  <c r="BU23" i="12"/>
  <c r="BW23" i="12"/>
  <c r="BP24" i="13"/>
  <c r="BV24" i="12"/>
  <c r="BO25" i="13"/>
  <c r="BU24" i="12"/>
  <c r="BW24" i="12"/>
  <c r="BP25" i="13"/>
  <c r="BV25" i="12"/>
  <c r="BO26" i="13"/>
  <c r="BU25" i="12"/>
  <c r="BW25" i="12"/>
  <c r="BP26" i="13"/>
  <c r="BU3" i="12"/>
  <c r="BV3" i="12"/>
  <c r="BW3" i="12"/>
  <c r="BP4" i="13"/>
  <c r="BO4" i="13"/>
  <c r="BL4" i="12"/>
  <c r="BM5" i="13"/>
  <c r="BK4" i="12"/>
  <c r="BM4" i="12"/>
  <c r="BN5" i="13"/>
  <c r="BL5" i="12"/>
  <c r="BM6" i="13"/>
  <c r="BK5" i="12"/>
  <c r="BM5" i="12"/>
  <c r="BN6" i="13"/>
  <c r="BL6" i="12"/>
  <c r="BM7" i="13"/>
  <c r="BK6" i="12"/>
  <c r="BM6" i="12"/>
  <c r="BN7" i="13"/>
  <c r="BL7" i="12"/>
  <c r="BM8" i="13"/>
  <c r="BK7" i="12"/>
  <c r="BM7" i="12"/>
  <c r="BN8" i="13"/>
  <c r="BL8" i="12"/>
  <c r="BM9" i="13"/>
  <c r="BK8" i="12"/>
  <c r="BM8" i="12"/>
  <c r="BN9" i="13"/>
  <c r="BL9" i="12"/>
  <c r="BM10" i="13"/>
  <c r="BK9" i="12"/>
  <c r="BM9" i="12"/>
  <c r="BN10" i="13"/>
  <c r="BL10" i="12"/>
  <c r="BM11" i="13"/>
  <c r="BK10" i="12"/>
  <c r="BM10" i="12"/>
  <c r="BN11" i="13"/>
  <c r="BL11" i="12"/>
  <c r="BM12" i="13"/>
  <c r="BK11" i="12"/>
  <c r="BM11" i="12"/>
  <c r="BN12" i="13"/>
  <c r="BL12" i="12"/>
  <c r="BM13" i="13"/>
  <c r="BK12" i="12"/>
  <c r="BM12" i="12"/>
  <c r="BN13" i="13"/>
  <c r="BL13" i="12"/>
  <c r="BM14" i="13"/>
  <c r="BK13" i="12"/>
  <c r="BM13" i="12"/>
  <c r="BN14" i="13"/>
  <c r="BL14" i="12"/>
  <c r="BM15" i="13"/>
  <c r="BK14" i="12"/>
  <c r="BM14" i="12"/>
  <c r="BN15" i="13"/>
  <c r="BL15" i="12"/>
  <c r="BM16" i="13"/>
  <c r="BK15" i="12"/>
  <c r="BM15" i="12"/>
  <c r="BN16" i="13"/>
  <c r="BL16" i="12"/>
  <c r="BM17" i="13"/>
  <c r="BK16" i="12"/>
  <c r="BM16" i="12"/>
  <c r="BN17" i="13"/>
  <c r="BL17" i="12"/>
  <c r="BM18" i="13"/>
  <c r="BK17" i="12"/>
  <c r="BM17" i="12"/>
  <c r="BN18" i="13"/>
  <c r="BL18" i="12"/>
  <c r="BM19" i="13"/>
  <c r="BK18" i="12"/>
  <c r="BM18" i="12"/>
  <c r="BN19" i="13"/>
  <c r="BL19" i="12"/>
  <c r="BM20" i="13"/>
  <c r="BK19" i="12"/>
  <c r="BM19" i="12"/>
  <c r="BN20" i="13"/>
  <c r="BL20" i="12"/>
  <c r="BM21" i="13"/>
  <c r="BK20" i="12"/>
  <c r="BM20" i="12"/>
  <c r="BN21" i="13"/>
  <c r="BL21" i="12"/>
  <c r="BM22" i="13"/>
  <c r="BK21" i="12"/>
  <c r="BM21" i="12"/>
  <c r="BN22" i="13"/>
  <c r="BL22" i="12"/>
  <c r="BM23" i="13"/>
  <c r="BK22" i="12"/>
  <c r="BM22" i="12"/>
  <c r="BN23" i="13"/>
  <c r="BL23" i="12"/>
  <c r="BM24" i="13"/>
  <c r="BK23" i="12"/>
  <c r="BM23" i="12"/>
  <c r="BN24" i="13"/>
  <c r="BL24" i="12"/>
  <c r="BM25" i="13"/>
  <c r="BK24" i="12"/>
  <c r="BM24" i="12"/>
  <c r="BN25" i="13"/>
  <c r="BL25" i="12"/>
  <c r="BM26" i="13"/>
  <c r="BK25" i="12"/>
  <c r="BM25" i="12"/>
  <c r="BN26" i="13"/>
  <c r="BK3" i="12"/>
  <c r="BL3" i="12"/>
  <c r="BM3" i="12"/>
  <c r="BN4" i="13"/>
  <c r="BM4" i="13"/>
  <c r="BB4" i="12"/>
  <c r="BK5" i="13"/>
  <c r="BA4" i="12"/>
  <c r="BC4" i="12"/>
  <c r="BL5" i="13"/>
  <c r="BB5" i="12"/>
  <c r="BK6" i="13"/>
  <c r="BA5" i="12"/>
  <c r="BC5" i="12"/>
  <c r="BL6" i="13"/>
  <c r="BK7" i="13"/>
  <c r="BL7" i="13"/>
  <c r="BB7" i="12"/>
  <c r="BK8" i="13"/>
  <c r="BA7" i="12"/>
  <c r="BC7" i="12"/>
  <c r="BL8" i="13"/>
  <c r="BB8" i="12"/>
  <c r="BK9" i="13"/>
  <c r="BA8" i="12"/>
  <c r="BC8" i="12"/>
  <c r="BL9" i="13"/>
  <c r="BB9" i="12"/>
  <c r="BK10" i="13"/>
  <c r="BA9" i="12"/>
  <c r="BC9" i="12"/>
  <c r="BL10" i="13"/>
  <c r="BB10" i="12"/>
  <c r="BK11" i="13"/>
  <c r="BA10" i="12"/>
  <c r="BC10" i="12"/>
  <c r="BL11" i="13"/>
  <c r="BB11" i="12"/>
  <c r="BK12" i="13"/>
  <c r="BA11" i="12"/>
  <c r="BC11" i="12"/>
  <c r="BL12" i="13"/>
  <c r="BB12" i="12"/>
  <c r="BK13" i="13"/>
  <c r="BA12" i="12"/>
  <c r="BC12" i="12"/>
  <c r="BL13" i="13"/>
  <c r="BB13" i="12"/>
  <c r="BK14" i="13"/>
  <c r="BA13" i="12"/>
  <c r="BC13" i="12"/>
  <c r="BL14" i="13"/>
  <c r="BB14" i="12"/>
  <c r="BK15" i="13"/>
  <c r="BA14" i="12"/>
  <c r="BC14" i="12"/>
  <c r="BL15" i="13"/>
  <c r="BB15" i="12"/>
  <c r="BK16" i="13"/>
  <c r="BA15" i="12"/>
  <c r="BC15" i="12"/>
  <c r="BL16" i="13"/>
  <c r="BB16" i="12"/>
  <c r="BK17" i="13"/>
  <c r="BA16" i="12"/>
  <c r="BC16" i="12"/>
  <c r="BL17" i="13"/>
  <c r="BB17" i="12"/>
  <c r="BK18" i="13"/>
  <c r="BA17" i="12"/>
  <c r="BC17" i="12"/>
  <c r="BL18" i="13"/>
  <c r="BB18" i="12"/>
  <c r="BK19" i="13"/>
  <c r="BA18" i="12"/>
  <c r="BC18" i="12"/>
  <c r="BL19" i="13"/>
  <c r="BB19" i="12"/>
  <c r="BK20" i="13"/>
  <c r="BA19" i="12"/>
  <c r="BC19" i="12"/>
  <c r="BL20" i="13"/>
  <c r="BB20" i="12"/>
  <c r="BK21" i="13"/>
  <c r="BA20" i="12"/>
  <c r="BC20" i="12"/>
  <c r="BL21" i="13"/>
  <c r="BB21" i="12"/>
  <c r="BK22" i="13"/>
  <c r="BA21" i="12"/>
  <c r="BC21" i="12"/>
  <c r="BL22" i="13"/>
  <c r="BB22" i="12"/>
  <c r="BK23" i="13"/>
  <c r="BA22" i="12"/>
  <c r="BC22" i="12"/>
  <c r="BL23" i="13"/>
  <c r="BB23" i="12"/>
  <c r="BK24" i="13"/>
  <c r="BA23" i="12"/>
  <c r="BC23" i="12"/>
  <c r="BL24" i="13"/>
  <c r="BB24" i="12"/>
  <c r="BK25" i="13"/>
  <c r="BA24" i="12"/>
  <c r="BC24" i="12"/>
  <c r="BL25" i="13"/>
  <c r="BB25" i="12"/>
  <c r="BK26" i="13"/>
  <c r="BA25" i="12"/>
  <c r="BC25" i="12"/>
  <c r="BL26" i="13"/>
  <c r="BA3" i="12"/>
  <c r="BB3" i="12"/>
  <c r="BC3" i="12"/>
  <c r="BL4" i="13"/>
  <c r="BK4" i="13"/>
  <c r="AR4" i="12"/>
  <c r="BI5" i="13"/>
  <c r="AQ4" i="12"/>
  <c r="AS4" i="12"/>
  <c r="BJ5" i="13"/>
  <c r="AR5" i="12"/>
  <c r="BI6" i="13"/>
  <c r="AQ5" i="12"/>
  <c r="AS5" i="12"/>
  <c r="BJ6" i="13"/>
  <c r="AR6" i="12"/>
  <c r="BI7" i="13"/>
  <c r="AQ6" i="12"/>
  <c r="AS6" i="12"/>
  <c r="BJ7" i="13"/>
  <c r="AR7" i="12"/>
  <c r="BI8" i="13"/>
  <c r="AQ7" i="12"/>
  <c r="AS7" i="12"/>
  <c r="BJ8" i="13"/>
  <c r="AR8" i="12"/>
  <c r="BI9" i="13"/>
  <c r="AQ8" i="12"/>
  <c r="AS8" i="12"/>
  <c r="BJ9" i="13"/>
  <c r="AR9" i="12"/>
  <c r="BI10" i="13"/>
  <c r="AQ9" i="12"/>
  <c r="AS9" i="12"/>
  <c r="BJ10" i="13"/>
  <c r="AR10" i="12"/>
  <c r="BI11" i="13"/>
  <c r="AQ10" i="12"/>
  <c r="AS10" i="12"/>
  <c r="BJ11" i="13"/>
  <c r="AR11" i="12"/>
  <c r="BI12" i="13"/>
  <c r="AQ11" i="12"/>
  <c r="AS11" i="12"/>
  <c r="BJ12" i="13"/>
  <c r="AR12" i="12"/>
  <c r="BI13" i="13"/>
  <c r="AQ12" i="12"/>
  <c r="AS12" i="12"/>
  <c r="BJ13" i="13"/>
  <c r="AR13" i="12"/>
  <c r="BI14" i="13"/>
  <c r="AQ13" i="12"/>
  <c r="AS13" i="12"/>
  <c r="BJ14" i="13"/>
  <c r="AR14" i="12"/>
  <c r="BI15" i="13"/>
  <c r="AQ14" i="12"/>
  <c r="AS14" i="12"/>
  <c r="BJ15" i="13"/>
  <c r="AR15" i="12"/>
  <c r="BI16" i="13"/>
  <c r="AQ15" i="12"/>
  <c r="AS15" i="12"/>
  <c r="BJ16" i="13"/>
  <c r="AR16" i="12"/>
  <c r="BI17" i="13"/>
  <c r="AQ16" i="12"/>
  <c r="AS16" i="12"/>
  <c r="BJ17" i="13"/>
  <c r="AR17" i="12"/>
  <c r="BI18" i="13"/>
  <c r="AQ17" i="12"/>
  <c r="AS17" i="12"/>
  <c r="BJ18" i="13"/>
  <c r="AR18" i="12"/>
  <c r="BI19" i="13"/>
  <c r="AQ18" i="12"/>
  <c r="AS18" i="12"/>
  <c r="BJ19" i="13"/>
  <c r="AR19" i="12"/>
  <c r="BI20" i="13"/>
  <c r="AQ19" i="12"/>
  <c r="AS19" i="12"/>
  <c r="BJ20" i="13"/>
  <c r="AR20" i="12"/>
  <c r="BI21" i="13"/>
  <c r="AQ20" i="12"/>
  <c r="AS20" i="12"/>
  <c r="BJ21" i="13"/>
  <c r="AR21" i="12"/>
  <c r="BI22" i="13"/>
  <c r="AQ21" i="12"/>
  <c r="AS21" i="12"/>
  <c r="BJ22" i="13"/>
  <c r="AR22" i="12"/>
  <c r="BI23" i="13"/>
  <c r="AQ22" i="12"/>
  <c r="AS22" i="12"/>
  <c r="BJ23" i="13"/>
  <c r="AR23" i="12"/>
  <c r="BI24" i="13"/>
  <c r="AQ23" i="12"/>
  <c r="AS23" i="12"/>
  <c r="BJ24" i="13"/>
  <c r="AR24" i="12"/>
  <c r="BI25" i="13"/>
  <c r="AQ24" i="12"/>
  <c r="AS24" i="12"/>
  <c r="BJ25" i="13"/>
  <c r="AR25" i="12"/>
  <c r="BI26" i="13"/>
  <c r="AQ25" i="12"/>
  <c r="AS25" i="12"/>
  <c r="BJ26" i="13"/>
  <c r="AQ3" i="12"/>
  <c r="AR3" i="12"/>
  <c r="AS3" i="12"/>
  <c r="BJ4" i="13"/>
  <c r="BI4" i="13"/>
  <c r="AH4" i="12"/>
  <c r="BG5" i="13"/>
  <c r="AG4" i="12"/>
  <c r="AI4" i="12"/>
  <c r="BH5" i="13"/>
  <c r="AH5" i="12"/>
  <c r="BG6" i="13"/>
  <c r="AG5" i="12"/>
  <c r="AI5" i="12"/>
  <c r="BH6" i="13"/>
  <c r="AH6" i="12"/>
  <c r="BG7" i="13"/>
  <c r="AG6" i="12"/>
  <c r="AI6" i="12"/>
  <c r="BH7" i="13"/>
  <c r="AH7" i="12"/>
  <c r="BG8" i="13"/>
  <c r="AG7" i="12"/>
  <c r="AI7" i="12"/>
  <c r="BH8" i="13"/>
  <c r="AH8" i="12"/>
  <c r="BG9" i="13"/>
  <c r="AG8" i="12"/>
  <c r="AI8" i="12"/>
  <c r="BH9" i="13"/>
  <c r="AH9" i="12"/>
  <c r="BG10" i="13"/>
  <c r="AG9" i="12"/>
  <c r="AI9" i="12"/>
  <c r="BH10" i="13"/>
  <c r="AH10" i="12"/>
  <c r="BG11" i="13"/>
  <c r="AG10" i="12"/>
  <c r="AI10" i="12"/>
  <c r="BH11" i="13"/>
  <c r="AH11" i="12"/>
  <c r="BG12" i="13"/>
  <c r="AG11" i="12"/>
  <c r="AI11" i="12"/>
  <c r="BH12" i="13"/>
  <c r="AH12" i="12"/>
  <c r="BG13" i="13"/>
  <c r="AG12" i="12"/>
  <c r="AI12" i="12"/>
  <c r="BH13" i="13"/>
  <c r="AH13" i="12"/>
  <c r="BG14" i="13"/>
  <c r="AG13" i="12"/>
  <c r="AI13" i="12"/>
  <c r="BH14" i="13"/>
  <c r="AH14" i="12"/>
  <c r="BG15" i="13"/>
  <c r="AG14" i="12"/>
  <c r="AI14" i="12"/>
  <c r="BH15" i="13"/>
  <c r="AH15" i="12"/>
  <c r="BG16" i="13"/>
  <c r="AG15" i="12"/>
  <c r="AI15" i="12"/>
  <c r="BH16" i="13"/>
  <c r="AH16" i="12"/>
  <c r="BG17" i="13"/>
  <c r="AG16" i="12"/>
  <c r="AI16" i="12"/>
  <c r="BH17" i="13"/>
  <c r="AH17" i="12"/>
  <c r="BG18" i="13"/>
  <c r="AG17" i="12"/>
  <c r="AI17" i="12"/>
  <c r="BH18" i="13"/>
  <c r="AH18" i="12"/>
  <c r="BG19" i="13"/>
  <c r="AG18" i="12"/>
  <c r="AI18" i="12"/>
  <c r="BH19" i="13"/>
  <c r="AH19" i="12"/>
  <c r="BG20" i="13"/>
  <c r="AG19" i="12"/>
  <c r="AI19" i="12"/>
  <c r="BH20" i="13"/>
  <c r="AH20" i="12"/>
  <c r="BG21" i="13"/>
  <c r="AG20" i="12"/>
  <c r="AI20" i="12"/>
  <c r="BH21" i="13"/>
  <c r="AH21" i="12"/>
  <c r="BG22" i="13"/>
  <c r="AG21" i="12"/>
  <c r="AI21" i="12"/>
  <c r="BH22" i="13"/>
  <c r="AH22" i="12"/>
  <c r="BG23" i="13"/>
  <c r="AG22" i="12"/>
  <c r="AI22" i="12"/>
  <c r="BH23" i="13"/>
  <c r="AH23" i="12"/>
  <c r="BG24" i="13"/>
  <c r="AG23" i="12"/>
  <c r="AI23" i="12"/>
  <c r="BH24" i="13"/>
  <c r="AH24" i="12"/>
  <c r="BG25" i="13"/>
  <c r="AG24" i="12"/>
  <c r="AI24" i="12"/>
  <c r="BH25" i="13"/>
  <c r="AH25" i="12"/>
  <c r="BG26" i="13"/>
  <c r="AG25" i="12"/>
  <c r="AI25" i="12"/>
  <c r="BH26" i="13"/>
  <c r="AG3" i="12"/>
  <c r="AH3" i="12"/>
  <c r="AI3" i="12"/>
  <c r="BH4" i="13"/>
  <c r="BG4" i="13"/>
  <c r="X4" i="12"/>
  <c r="BE5" i="13"/>
  <c r="W4" i="12"/>
  <c r="Y4" i="12"/>
  <c r="BF5" i="13"/>
  <c r="X5" i="12"/>
  <c r="BE6" i="13"/>
  <c r="W5" i="12"/>
  <c r="Y5" i="12"/>
  <c r="BF6" i="13"/>
  <c r="X6" i="12"/>
  <c r="BE7" i="13"/>
  <c r="W6" i="12"/>
  <c r="Y6" i="12"/>
  <c r="BF7" i="13"/>
  <c r="X7" i="12"/>
  <c r="BE8" i="13"/>
  <c r="W7" i="12"/>
  <c r="Y7" i="12"/>
  <c r="BF8" i="13"/>
  <c r="X8" i="12"/>
  <c r="BE9" i="13"/>
  <c r="W8" i="12"/>
  <c r="Y8" i="12"/>
  <c r="BF9" i="13"/>
  <c r="X9" i="12"/>
  <c r="BE10" i="13"/>
  <c r="W9" i="12"/>
  <c r="Y9" i="12"/>
  <c r="BF10" i="13"/>
  <c r="X10" i="12"/>
  <c r="BE11" i="13"/>
  <c r="W10" i="12"/>
  <c r="Y10" i="12"/>
  <c r="BF11" i="13"/>
  <c r="X11" i="12"/>
  <c r="BE12" i="13"/>
  <c r="W11" i="12"/>
  <c r="Y11" i="12"/>
  <c r="BF12" i="13"/>
  <c r="X12" i="12"/>
  <c r="BE13" i="13"/>
  <c r="W12" i="12"/>
  <c r="Y12" i="12"/>
  <c r="BF13" i="13"/>
  <c r="X13" i="12"/>
  <c r="BE14" i="13"/>
  <c r="W13" i="12"/>
  <c r="Y13" i="12"/>
  <c r="BF14" i="13"/>
  <c r="X14" i="12"/>
  <c r="BE15" i="13"/>
  <c r="W14" i="12"/>
  <c r="Y14" i="12"/>
  <c r="BF15" i="13"/>
  <c r="X15" i="12"/>
  <c r="BE16" i="13"/>
  <c r="W15" i="12"/>
  <c r="Y15" i="12"/>
  <c r="BF16" i="13"/>
  <c r="X16" i="12"/>
  <c r="BE17" i="13"/>
  <c r="W16" i="12"/>
  <c r="Y16" i="12"/>
  <c r="BF17" i="13"/>
  <c r="X17" i="12"/>
  <c r="BE18" i="13"/>
  <c r="W17" i="12"/>
  <c r="Y17" i="12"/>
  <c r="BF18" i="13"/>
  <c r="X18" i="12"/>
  <c r="BE19" i="13"/>
  <c r="W18" i="12"/>
  <c r="Y18" i="12"/>
  <c r="BF19" i="13"/>
  <c r="X19" i="12"/>
  <c r="BE20" i="13"/>
  <c r="W19" i="12"/>
  <c r="Y19" i="12"/>
  <c r="BF20" i="13"/>
  <c r="X20" i="12"/>
  <c r="BE21" i="13"/>
  <c r="W20" i="12"/>
  <c r="Y20" i="12"/>
  <c r="BF21" i="13"/>
  <c r="X21" i="12"/>
  <c r="BE22" i="13"/>
  <c r="W21" i="12"/>
  <c r="Y21" i="12"/>
  <c r="BF22" i="13"/>
  <c r="X22" i="12"/>
  <c r="BE23" i="13"/>
  <c r="W22" i="12"/>
  <c r="Y22" i="12"/>
  <c r="BF23" i="13"/>
  <c r="X23" i="12"/>
  <c r="BE24" i="13"/>
  <c r="W23" i="12"/>
  <c r="Y23" i="12"/>
  <c r="BF24" i="13"/>
  <c r="X24" i="12"/>
  <c r="BE25" i="13"/>
  <c r="W24" i="12"/>
  <c r="Y24" i="12"/>
  <c r="BF25" i="13"/>
  <c r="X25" i="12"/>
  <c r="BE26" i="13"/>
  <c r="W25" i="12"/>
  <c r="Y25" i="12"/>
  <c r="BF26" i="13"/>
  <c r="W3" i="12"/>
  <c r="X3" i="12"/>
  <c r="Y3" i="12"/>
  <c r="BF4" i="13"/>
  <c r="BE4" i="13"/>
  <c r="C11" i="11"/>
  <c r="C7" i="11"/>
  <c r="BL4" i="11"/>
  <c r="BC5" i="13"/>
  <c r="BK4" i="11"/>
  <c r="BM4" i="11"/>
  <c r="BD5" i="13"/>
  <c r="BL5" i="11"/>
  <c r="BC6" i="13"/>
  <c r="BK5" i="11"/>
  <c r="BM5" i="11"/>
  <c r="BD6" i="13"/>
  <c r="BL6" i="11"/>
  <c r="BC7" i="13"/>
  <c r="BK6" i="11"/>
  <c r="BM6" i="11"/>
  <c r="BD7" i="13"/>
  <c r="BL7" i="11"/>
  <c r="BC8" i="13"/>
  <c r="BK7" i="11"/>
  <c r="BM7" i="11"/>
  <c r="BD8" i="13"/>
  <c r="BL8" i="11"/>
  <c r="BC9" i="13"/>
  <c r="BK8" i="11"/>
  <c r="BM8" i="11"/>
  <c r="BD9" i="13"/>
  <c r="BL9" i="11"/>
  <c r="BC10" i="13"/>
  <c r="BK9" i="11"/>
  <c r="BM9" i="11"/>
  <c r="BD10" i="13"/>
  <c r="BL10" i="11"/>
  <c r="BC11" i="13"/>
  <c r="BK10" i="11"/>
  <c r="BM10" i="11"/>
  <c r="BD11" i="13"/>
  <c r="BL11" i="11"/>
  <c r="BC12" i="13"/>
  <c r="BK11" i="11"/>
  <c r="BM11" i="11"/>
  <c r="BD12" i="13"/>
  <c r="BL12" i="11"/>
  <c r="BC13" i="13"/>
  <c r="BK12" i="11"/>
  <c r="BM12" i="11"/>
  <c r="BD13" i="13"/>
  <c r="BL13" i="11"/>
  <c r="BC14" i="13"/>
  <c r="BK13" i="11"/>
  <c r="BM13" i="11"/>
  <c r="BD14" i="13"/>
  <c r="BL14" i="11"/>
  <c r="BC15" i="13"/>
  <c r="BK14" i="11"/>
  <c r="BM14" i="11"/>
  <c r="BD15" i="13"/>
  <c r="BL15" i="11"/>
  <c r="BC16" i="13"/>
  <c r="BK15" i="11"/>
  <c r="BM15" i="11"/>
  <c r="BD16" i="13"/>
  <c r="BL16" i="11"/>
  <c r="BC17" i="13"/>
  <c r="BK16" i="11"/>
  <c r="BM16" i="11"/>
  <c r="BD17" i="13"/>
  <c r="BL17" i="11"/>
  <c r="BC18" i="13"/>
  <c r="BK17" i="11"/>
  <c r="BM17" i="11"/>
  <c r="BD18" i="13"/>
  <c r="BL18" i="11"/>
  <c r="BC19" i="13"/>
  <c r="BK18" i="11"/>
  <c r="BM18" i="11"/>
  <c r="BD19" i="13"/>
  <c r="BL19" i="11"/>
  <c r="BC20" i="13"/>
  <c r="BK19" i="11"/>
  <c r="BM19" i="11"/>
  <c r="BD20" i="13"/>
  <c r="BL20" i="11"/>
  <c r="BC21" i="13"/>
  <c r="BK20" i="11"/>
  <c r="BM20" i="11"/>
  <c r="BD21" i="13"/>
  <c r="BL21" i="11"/>
  <c r="BC22" i="13"/>
  <c r="BK21" i="11"/>
  <c r="BM21" i="11"/>
  <c r="BD22" i="13"/>
  <c r="BL22" i="11"/>
  <c r="BC23" i="13"/>
  <c r="BK22" i="11"/>
  <c r="BM22" i="11"/>
  <c r="BD23" i="13"/>
  <c r="BL23" i="11"/>
  <c r="BC24" i="13"/>
  <c r="BK23" i="11"/>
  <c r="BM23" i="11"/>
  <c r="BD24" i="13"/>
  <c r="BL24" i="11"/>
  <c r="BC25" i="13"/>
  <c r="BK24" i="11"/>
  <c r="BM24" i="11"/>
  <c r="BD25" i="13"/>
  <c r="BL25" i="11"/>
  <c r="BC26" i="13"/>
  <c r="BK25" i="11"/>
  <c r="BM25" i="11"/>
  <c r="BD26" i="13"/>
  <c r="BK3" i="11"/>
  <c r="BL3" i="11"/>
  <c r="BM3" i="11"/>
  <c r="BD4" i="13"/>
  <c r="BC4" i="13"/>
  <c r="BD4" i="11"/>
  <c r="BA5" i="13"/>
  <c r="BC4" i="11"/>
  <c r="BE4" i="11"/>
  <c r="BB5" i="13"/>
  <c r="BD5" i="11"/>
  <c r="BA6" i="13"/>
  <c r="BC5" i="11"/>
  <c r="BE5" i="11"/>
  <c r="BB6" i="13"/>
  <c r="BD6" i="11"/>
  <c r="BA7" i="13"/>
  <c r="BC6" i="11"/>
  <c r="BE6" i="11"/>
  <c r="BB7" i="13"/>
  <c r="BD7" i="11"/>
  <c r="BA8" i="13"/>
  <c r="BC7" i="11"/>
  <c r="BE7" i="11"/>
  <c r="BB8" i="13"/>
  <c r="BD8" i="11"/>
  <c r="BA9" i="13"/>
  <c r="BC8" i="11"/>
  <c r="BE8" i="11"/>
  <c r="BB9" i="13"/>
  <c r="BD9" i="11"/>
  <c r="BA10" i="13"/>
  <c r="BC9" i="11"/>
  <c r="BE9" i="11"/>
  <c r="BB10" i="13"/>
  <c r="BD10" i="11"/>
  <c r="BA11" i="13"/>
  <c r="BC10" i="11"/>
  <c r="BE10" i="11"/>
  <c r="BB11" i="13"/>
  <c r="BD11" i="11"/>
  <c r="BA12" i="13"/>
  <c r="BC11" i="11"/>
  <c r="BE11" i="11"/>
  <c r="BB12" i="13"/>
  <c r="BD12" i="11"/>
  <c r="BA13" i="13"/>
  <c r="BC12" i="11"/>
  <c r="BE12" i="11"/>
  <c r="BB13" i="13"/>
  <c r="BD13" i="11"/>
  <c r="BA14" i="13"/>
  <c r="BC13" i="11"/>
  <c r="BE13" i="11"/>
  <c r="BB14" i="13"/>
  <c r="BD14" i="11"/>
  <c r="BA15" i="13"/>
  <c r="BC14" i="11"/>
  <c r="BE14" i="11"/>
  <c r="BB15" i="13"/>
  <c r="BD15" i="11"/>
  <c r="BA16" i="13"/>
  <c r="BC15" i="11"/>
  <c r="BE15" i="11"/>
  <c r="BB16" i="13"/>
  <c r="BD16" i="11"/>
  <c r="BA17" i="13"/>
  <c r="BC16" i="11"/>
  <c r="BE16" i="11"/>
  <c r="BB17" i="13"/>
  <c r="BD17" i="11"/>
  <c r="BA18" i="13"/>
  <c r="BC17" i="11"/>
  <c r="BE17" i="11"/>
  <c r="BB18" i="13"/>
  <c r="BD18" i="11"/>
  <c r="BA19" i="13"/>
  <c r="BC18" i="11"/>
  <c r="BE18" i="11"/>
  <c r="BB19" i="13"/>
  <c r="BD19" i="11"/>
  <c r="BA20" i="13"/>
  <c r="BC19" i="11"/>
  <c r="BE19" i="11"/>
  <c r="BB20" i="13"/>
  <c r="BD20" i="11"/>
  <c r="BA21" i="13"/>
  <c r="BC20" i="11"/>
  <c r="BE20" i="11"/>
  <c r="BB21" i="13"/>
  <c r="BD21" i="11"/>
  <c r="BA22" i="13"/>
  <c r="BC21" i="11"/>
  <c r="BE21" i="11"/>
  <c r="BB22" i="13"/>
  <c r="BD22" i="11"/>
  <c r="BA23" i="13"/>
  <c r="BC22" i="11"/>
  <c r="BE22" i="11"/>
  <c r="BB23" i="13"/>
  <c r="BD23" i="11"/>
  <c r="BA24" i="13"/>
  <c r="BC23" i="11"/>
  <c r="BE23" i="11"/>
  <c r="BB24" i="13"/>
  <c r="BD24" i="11"/>
  <c r="BA25" i="13"/>
  <c r="BC24" i="11"/>
  <c r="BE24" i="11"/>
  <c r="BB25" i="13"/>
  <c r="BD25" i="11"/>
  <c r="BA26" i="13"/>
  <c r="BC25" i="11"/>
  <c r="BE25" i="11"/>
  <c r="BB26" i="13"/>
  <c r="BC3" i="11"/>
  <c r="BD3" i="11"/>
  <c r="BE3" i="11"/>
  <c r="BB4" i="13"/>
  <c r="BA4" i="13"/>
  <c r="AT4" i="11"/>
  <c r="AY5" i="13"/>
  <c r="AS4" i="11"/>
  <c r="AU4" i="11"/>
  <c r="AZ5" i="13"/>
  <c r="AT5" i="11"/>
  <c r="AY6" i="13"/>
  <c r="AS5" i="11"/>
  <c r="AU5" i="11"/>
  <c r="AZ6" i="13"/>
  <c r="AT6" i="11"/>
  <c r="AY7" i="13"/>
  <c r="AS6" i="11"/>
  <c r="AU6" i="11"/>
  <c r="AZ7" i="13"/>
  <c r="AT7" i="11"/>
  <c r="AY8" i="13"/>
  <c r="AS7" i="11"/>
  <c r="AU7" i="11"/>
  <c r="AZ8" i="13"/>
  <c r="AT8" i="11"/>
  <c r="AY9" i="13"/>
  <c r="AS8" i="11"/>
  <c r="AU8" i="11"/>
  <c r="AZ9" i="13"/>
  <c r="AT9" i="11"/>
  <c r="AY10" i="13"/>
  <c r="AS9" i="11"/>
  <c r="AU9" i="11"/>
  <c r="AZ10" i="13"/>
  <c r="AT10" i="11"/>
  <c r="AY11" i="13"/>
  <c r="AS10" i="11"/>
  <c r="AU10" i="11"/>
  <c r="AZ11" i="13"/>
  <c r="AT11" i="11"/>
  <c r="AY12" i="13"/>
  <c r="AS11" i="11"/>
  <c r="AU11" i="11"/>
  <c r="AZ12" i="13"/>
  <c r="AT12" i="11"/>
  <c r="AY13" i="13"/>
  <c r="AS12" i="11"/>
  <c r="AU12" i="11"/>
  <c r="AZ13" i="13"/>
  <c r="AT13" i="11"/>
  <c r="AY14" i="13"/>
  <c r="AS13" i="11"/>
  <c r="AU13" i="11"/>
  <c r="AZ14" i="13"/>
  <c r="AT14" i="11"/>
  <c r="AY15" i="13"/>
  <c r="AS14" i="11"/>
  <c r="AU14" i="11"/>
  <c r="AZ15" i="13"/>
  <c r="AT15" i="11"/>
  <c r="AY16" i="13"/>
  <c r="AS15" i="11"/>
  <c r="AU15" i="11"/>
  <c r="AZ16" i="13"/>
  <c r="AT16" i="11"/>
  <c r="AY17" i="13"/>
  <c r="AS16" i="11"/>
  <c r="AU16" i="11"/>
  <c r="AZ17" i="13"/>
  <c r="AT17" i="11"/>
  <c r="AY18" i="13"/>
  <c r="AS17" i="11"/>
  <c r="AU17" i="11"/>
  <c r="AZ18" i="13"/>
  <c r="AT18" i="11"/>
  <c r="AY19" i="13"/>
  <c r="AS18" i="11"/>
  <c r="AU18" i="11"/>
  <c r="AZ19" i="13"/>
  <c r="AT19" i="11"/>
  <c r="AY20" i="13"/>
  <c r="AS19" i="11"/>
  <c r="AU19" i="11"/>
  <c r="AZ20" i="13"/>
  <c r="AT20" i="11"/>
  <c r="AY21" i="13"/>
  <c r="AS20" i="11"/>
  <c r="AU20" i="11"/>
  <c r="AZ21" i="13"/>
  <c r="AT21" i="11"/>
  <c r="AY22" i="13"/>
  <c r="AS21" i="11"/>
  <c r="AU21" i="11"/>
  <c r="AZ22" i="13"/>
  <c r="AT22" i="11"/>
  <c r="AY23" i="13"/>
  <c r="AS22" i="11"/>
  <c r="AU22" i="11"/>
  <c r="AZ23" i="13"/>
  <c r="AT23" i="11"/>
  <c r="AY24" i="13"/>
  <c r="AS23" i="11"/>
  <c r="AU23" i="11"/>
  <c r="AZ24" i="13"/>
  <c r="AT24" i="11"/>
  <c r="AY25" i="13"/>
  <c r="AS24" i="11"/>
  <c r="AU24" i="11"/>
  <c r="AZ25" i="13"/>
  <c r="AT25" i="11"/>
  <c r="AY26" i="13"/>
  <c r="AS25" i="11"/>
  <c r="AU25" i="11"/>
  <c r="AZ26" i="13"/>
  <c r="AS3" i="11"/>
  <c r="AT3" i="11"/>
  <c r="AU3" i="11"/>
  <c r="AZ4" i="13"/>
  <c r="AY4" i="13"/>
  <c r="AL4" i="11"/>
  <c r="AW5" i="13"/>
  <c r="AK4" i="11"/>
  <c r="AM4" i="11"/>
  <c r="AX5" i="13"/>
  <c r="AL5" i="11"/>
  <c r="AW6" i="13"/>
  <c r="AK5" i="11"/>
  <c r="AM5" i="11"/>
  <c r="AX6" i="13"/>
  <c r="AL6" i="11"/>
  <c r="AW7" i="13"/>
  <c r="AK6" i="11"/>
  <c r="AM6" i="11"/>
  <c r="AX7" i="13"/>
  <c r="AL7" i="11"/>
  <c r="AW8" i="13"/>
  <c r="AK7" i="11"/>
  <c r="AM7" i="11"/>
  <c r="AX8" i="13"/>
  <c r="AL8" i="11"/>
  <c r="AW9" i="13"/>
  <c r="AK8" i="11"/>
  <c r="AM8" i="11"/>
  <c r="AX9" i="13"/>
  <c r="AL9" i="11"/>
  <c r="AW10" i="13"/>
  <c r="AK9" i="11"/>
  <c r="AM9" i="11"/>
  <c r="AX10" i="13"/>
  <c r="AL10" i="11"/>
  <c r="AW11" i="13"/>
  <c r="AK10" i="11"/>
  <c r="AM10" i="11"/>
  <c r="AX11" i="13"/>
  <c r="AL11" i="11"/>
  <c r="AW12" i="13"/>
  <c r="AK11" i="11"/>
  <c r="AM11" i="11"/>
  <c r="AX12" i="13"/>
  <c r="AL12" i="11"/>
  <c r="AW13" i="13"/>
  <c r="AK12" i="11"/>
  <c r="AM12" i="11"/>
  <c r="AX13" i="13"/>
  <c r="AL13" i="11"/>
  <c r="AW14" i="13"/>
  <c r="AK13" i="11"/>
  <c r="AM13" i="11"/>
  <c r="AX14" i="13"/>
  <c r="AL14" i="11"/>
  <c r="AW15" i="13"/>
  <c r="AK14" i="11"/>
  <c r="AM14" i="11"/>
  <c r="AX15" i="13"/>
  <c r="AL15" i="11"/>
  <c r="AW16" i="13"/>
  <c r="AK15" i="11"/>
  <c r="AM15" i="11"/>
  <c r="AX16" i="13"/>
  <c r="AL16" i="11"/>
  <c r="AW17" i="13"/>
  <c r="AK16" i="11"/>
  <c r="AM16" i="11"/>
  <c r="AX17" i="13"/>
  <c r="AL17" i="11"/>
  <c r="AW18" i="13"/>
  <c r="AK17" i="11"/>
  <c r="AM17" i="11"/>
  <c r="AX18" i="13"/>
  <c r="AL18" i="11"/>
  <c r="AW19" i="13"/>
  <c r="AK18" i="11"/>
  <c r="AM18" i="11"/>
  <c r="AX19" i="13"/>
  <c r="AL19" i="11"/>
  <c r="AW20" i="13"/>
  <c r="AK19" i="11"/>
  <c r="AM19" i="11"/>
  <c r="AX20" i="13"/>
  <c r="AL20" i="11"/>
  <c r="AW21" i="13"/>
  <c r="AK20" i="11"/>
  <c r="AM20" i="11"/>
  <c r="AX21" i="13"/>
  <c r="AL21" i="11"/>
  <c r="AW22" i="13"/>
  <c r="AK21" i="11"/>
  <c r="AM21" i="11"/>
  <c r="AX22" i="13"/>
  <c r="AL22" i="11"/>
  <c r="AW23" i="13"/>
  <c r="AK22" i="11"/>
  <c r="AM22" i="11"/>
  <c r="AX23" i="13"/>
  <c r="AL23" i="11"/>
  <c r="AW24" i="13"/>
  <c r="AK23" i="11"/>
  <c r="AM23" i="11"/>
  <c r="AX24" i="13"/>
  <c r="AL24" i="11"/>
  <c r="AW25" i="13"/>
  <c r="AK24" i="11"/>
  <c r="AM24" i="11"/>
  <c r="AX25" i="13"/>
  <c r="AL25" i="11"/>
  <c r="AW26" i="13"/>
  <c r="AK25" i="11"/>
  <c r="AM25" i="11"/>
  <c r="AX26" i="13"/>
  <c r="AK3" i="11"/>
  <c r="AL3" i="11"/>
  <c r="AM3" i="11"/>
  <c r="AX4" i="13"/>
  <c r="AW4" i="13"/>
  <c r="AD4" i="11"/>
  <c r="AU5" i="13"/>
  <c r="AC4" i="11"/>
  <c r="AE4" i="11"/>
  <c r="AV5" i="13"/>
  <c r="AD5" i="11"/>
  <c r="AU6" i="13"/>
  <c r="AC5" i="11"/>
  <c r="AE5" i="11"/>
  <c r="AV6" i="13"/>
  <c r="AD6" i="11"/>
  <c r="AU7" i="13"/>
  <c r="AC6" i="11"/>
  <c r="AE6" i="11"/>
  <c r="AV7" i="13"/>
  <c r="AD7" i="11"/>
  <c r="AU8" i="13"/>
  <c r="AC7" i="11"/>
  <c r="AE7" i="11"/>
  <c r="AV8" i="13"/>
  <c r="AD8" i="11"/>
  <c r="AU9" i="13"/>
  <c r="AC8" i="11"/>
  <c r="AE8" i="11"/>
  <c r="AV9" i="13"/>
  <c r="AD9" i="11"/>
  <c r="AU10" i="13"/>
  <c r="AC9" i="11"/>
  <c r="AE9" i="11"/>
  <c r="AV10" i="13"/>
  <c r="AD10" i="11"/>
  <c r="AU11" i="13"/>
  <c r="AC10" i="11"/>
  <c r="AE10" i="11"/>
  <c r="AV11" i="13"/>
  <c r="AD11" i="11"/>
  <c r="AU12" i="13"/>
  <c r="AC11" i="11"/>
  <c r="AE11" i="11"/>
  <c r="AV12" i="13"/>
  <c r="AD12" i="11"/>
  <c r="AU13" i="13"/>
  <c r="AC12" i="11"/>
  <c r="AE12" i="11"/>
  <c r="AV13" i="13"/>
  <c r="AD13" i="11"/>
  <c r="AU14" i="13"/>
  <c r="AC13" i="11"/>
  <c r="AE13" i="11"/>
  <c r="AV14" i="13"/>
  <c r="AD14" i="11"/>
  <c r="AU15" i="13"/>
  <c r="AC14" i="11"/>
  <c r="AE14" i="11"/>
  <c r="AV15" i="13"/>
  <c r="AD15" i="11"/>
  <c r="AU16" i="13"/>
  <c r="AC15" i="11"/>
  <c r="AE15" i="11"/>
  <c r="AV16" i="13"/>
  <c r="AD16" i="11"/>
  <c r="AU17" i="13"/>
  <c r="AC16" i="11"/>
  <c r="AE16" i="11"/>
  <c r="AV17" i="13"/>
  <c r="AD17" i="11"/>
  <c r="AU18" i="13"/>
  <c r="AC17" i="11"/>
  <c r="AE17" i="11"/>
  <c r="AV18" i="13"/>
  <c r="AD18" i="11"/>
  <c r="AU19" i="13"/>
  <c r="AC18" i="11"/>
  <c r="AE18" i="11"/>
  <c r="AV19" i="13"/>
  <c r="AD19" i="11"/>
  <c r="AU20" i="13"/>
  <c r="AC19" i="11"/>
  <c r="AE19" i="11"/>
  <c r="AV20" i="13"/>
  <c r="AD20" i="11"/>
  <c r="AU21" i="13"/>
  <c r="AC20" i="11"/>
  <c r="AE20" i="11"/>
  <c r="AV21" i="13"/>
  <c r="AD21" i="11"/>
  <c r="AU22" i="13"/>
  <c r="AC21" i="11"/>
  <c r="AE21" i="11"/>
  <c r="AV22" i="13"/>
  <c r="AD22" i="11"/>
  <c r="AU23" i="13"/>
  <c r="AC22" i="11"/>
  <c r="AE22" i="11"/>
  <c r="AV23" i="13"/>
  <c r="AD23" i="11"/>
  <c r="AU24" i="13"/>
  <c r="AC23" i="11"/>
  <c r="AE23" i="11"/>
  <c r="AV24" i="13"/>
  <c r="AD24" i="11"/>
  <c r="AU25" i="13"/>
  <c r="AC24" i="11"/>
  <c r="AE24" i="11"/>
  <c r="AV25" i="13"/>
  <c r="AD25" i="11"/>
  <c r="AU26" i="13"/>
  <c r="AC25" i="11"/>
  <c r="AE25" i="11"/>
  <c r="AV26" i="13"/>
  <c r="AC3" i="11"/>
  <c r="AD3" i="11"/>
  <c r="AE3" i="11"/>
  <c r="AV4" i="13"/>
  <c r="AU4" i="13"/>
  <c r="V4" i="11"/>
  <c r="AS5" i="13"/>
  <c r="U4" i="11"/>
  <c r="W4" i="11"/>
  <c r="AT5" i="13"/>
  <c r="V5" i="11"/>
  <c r="AS6" i="13"/>
  <c r="U5" i="11"/>
  <c r="W5" i="11"/>
  <c r="AT6" i="13"/>
  <c r="V6" i="11"/>
  <c r="AS7" i="13"/>
  <c r="U6" i="11"/>
  <c r="W6" i="11"/>
  <c r="AT7" i="13"/>
  <c r="V7" i="11"/>
  <c r="AS8" i="13"/>
  <c r="U7" i="11"/>
  <c r="W7" i="11"/>
  <c r="AT8" i="13"/>
  <c r="V8" i="11"/>
  <c r="AS9" i="13"/>
  <c r="U8" i="11"/>
  <c r="W8" i="11"/>
  <c r="AT9" i="13"/>
  <c r="V9" i="11"/>
  <c r="AS10" i="13"/>
  <c r="U9" i="11"/>
  <c r="W9" i="11"/>
  <c r="AT10" i="13"/>
  <c r="V10" i="11"/>
  <c r="AS11" i="13"/>
  <c r="U10" i="11"/>
  <c r="W10" i="11"/>
  <c r="AT11" i="13"/>
  <c r="V11" i="11"/>
  <c r="AS12" i="13"/>
  <c r="U11" i="11"/>
  <c r="W11" i="11"/>
  <c r="AT12" i="13"/>
  <c r="V12" i="11"/>
  <c r="AS13" i="13"/>
  <c r="U12" i="11"/>
  <c r="W12" i="11"/>
  <c r="AT13" i="13"/>
  <c r="V13" i="11"/>
  <c r="AS14" i="13"/>
  <c r="U13" i="11"/>
  <c r="W13" i="11"/>
  <c r="AT14" i="13"/>
  <c r="V14" i="11"/>
  <c r="AS15" i="13"/>
  <c r="U14" i="11"/>
  <c r="W14" i="11"/>
  <c r="AT15" i="13"/>
  <c r="V15" i="11"/>
  <c r="AS16" i="13"/>
  <c r="U15" i="11"/>
  <c r="W15" i="11"/>
  <c r="AT16" i="13"/>
  <c r="V16" i="11"/>
  <c r="AS17" i="13"/>
  <c r="U16" i="11"/>
  <c r="W16" i="11"/>
  <c r="AT17" i="13"/>
  <c r="V17" i="11"/>
  <c r="AS18" i="13"/>
  <c r="U17" i="11"/>
  <c r="W17" i="11"/>
  <c r="AT18" i="13"/>
  <c r="V18" i="11"/>
  <c r="AS19" i="13"/>
  <c r="U18" i="11"/>
  <c r="W18" i="11"/>
  <c r="AT19" i="13"/>
  <c r="V19" i="11"/>
  <c r="AS20" i="13"/>
  <c r="U19" i="11"/>
  <c r="W19" i="11"/>
  <c r="AT20" i="13"/>
  <c r="V20" i="11"/>
  <c r="AS21" i="13"/>
  <c r="U20" i="11"/>
  <c r="W20" i="11"/>
  <c r="AT21" i="13"/>
  <c r="V21" i="11"/>
  <c r="AS22" i="13"/>
  <c r="U21" i="11"/>
  <c r="W21" i="11"/>
  <c r="AT22" i="13"/>
  <c r="V22" i="11"/>
  <c r="AS23" i="13"/>
  <c r="U22" i="11"/>
  <c r="W22" i="11"/>
  <c r="AT23" i="13"/>
  <c r="V23" i="11"/>
  <c r="AS24" i="13"/>
  <c r="U23" i="11"/>
  <c r="W23" i="11"/>
  <c r="AT24" i="13"/>
  <c r="V24" i="11"/>
  <c r="AS25" i="13"/>
  <c r="U24" i="11"/>
  <c r="W24" i="11"/>
  <c r="AT25" i="13"/>
  <c r="V25" i="11"/>
  <c r="AS26" i="13"/>
  <c r="U25" i="11"/>
  <c r="W25" i="11"/>
  <c r="AT26" i="13"/>
  <c r="U3" i="11"/>
  <c r="V3" i="11"/>
  <c r="W3" i="11"/>
  <c r="AT4" i="13"/>
  <c r="AS4" i="13"/>
  <c r="BV6" i="10"/>
  <c r="AQ6" i="13"/>
  <c r="BU6" i="10"/>
  <c r="BW6" i="10"/>
  <c r="AR6" i="13"/>
  <c r="BV7" i="10"/>
  <c r="AQ7" i="13"/>
  <c r="BU7" i="10"/>
  <c r="BW7" i="10"/>
  <c r="AR7" i="13"/>
  <c r="BV8" i="10"/>
  <c r="AQ8" i="13"/>
  <c r="BU8" i="10"/>
  <c r="BW8" i="10"/>
  <c r="AR8" i="13"/>
  <c r="BV9" i="10"/>
  <c r="AQ9" i="13"/>
  <c r="BU9" i="10"/>
  <c r="BW9" i="10"/>
  <c r="AR9" i="13"/>
  <c r="BV10" i="10"/>
  <c r="AQ10" i="13"/>
  <c r="BU10" i="10"/>
  <c r="BW10" i="10"/>
  <c r="AR10" i="13"/>
  <c r="BV11" i="10"/>
  <c r="AQ11" i="13"/>
  <c r="BU11" i="10"/>
  <c r="BW11" i="10"/>
  <c r="AR11" i="13"/>
  <c r="BV12" i="10"/>
  <c r="AQ12" i="13"/>
  <c r="BU12" i="10"/>
  <c r="BW12" i="10"/>
  <c r="AR12" i="13"/>
  <c r="BV13" i="10"/>
  <c r="AQ13" i="13"/>
  <c r="BU13" i="10"/>
  <c r="BW13" i="10"/>
  <c r="AR13" i="13"/>
  <c r="BV14" i="10"/>
  <c r="AQ14" i="13"/>
  <c r="BU14" i="10"/>
  <c r="BW14" i="10"/>
  <c r="AR14" i="13"/>
  <c r="BV15" i="10"/>
  <c r="AQ15" i="13"/>
  <c r="BU15" i="10"/>
  <c r="BW15" i="10"/>
  <c r="AR15" i="13"/>
  <c r="BV16" i="10"/>
  <c r="AQ16" i="13"/>
  <c r="BU16" i="10"/>
  <c r="BW16" i="10"/>
  <c r="AR16" i="13"/>
  <c r="BV17" i="10"/>
  <c r="AQ17" i="13"/>
  <c r="BU17" i="10"/>
  <c r="BW17" i="10"/>
  <c r="AR17" i="13"/>
  <c r="BV18" i="10"/>
  <c r="AQ18" i="13"/>
  <c r="BU18" i="10"/>
  <c r="BW18" i="10"/>
  <c r="AR18" i="13"/>
  <c r="BV19" i="10"/>
  <c r="AQ19" i="13"/>
  <c r="BU19" i="10"/>
  <c r="BW19" i="10"/>
  <c r="AR19" i="13"/>
  <c r="BV20" i="10"/>
  <c r="AQ20" i="13"/>
  <c r="BU20" i="10"/>
  <c r="BW20" i="10"/>
  <c r="AR20" i="13"/>
  <c r="BV21" i="10"/>
  <c r="AQ21" i="13"/>
  <c r="BU21" i="10"/>
  <c r="BW21" i="10"/>
  <c r="AR21" i="13"/>
  <c r="BV22" i="10"/>
  <c r="AQ22" i="13"/>
  <c r="BU22" i="10"/>
  <c r="BW22" i="10"/>
  <c r="AR22" i="13"/>
  <c r="BV23" i="10"/>
  <c r="AQ23" i="13"/>
  <c r="BU23" i="10"/>
  <c r="BW23" i="10"/>
  <c r="AR23" i="13"/>
  <c r="BV24" i="10"/>
  <c r="AQ24" i="13"/>
  <c r="BU24" i="10"/>
  <c r="BW24" i="10"/>
  <c r="AR24" i="13"/>
  <c r="BV25" i="10"/>
  <c r="AQ25" i="13"/>
  <c r="BU25" i="10"/>
  <c r="BW25" i="10"/>
  <c r="AR25" i="13"/>
  <c r="BV26" i="10"/>
  <c r="AQ26" i="13"/>
  <c r="BU26" i="10"/>
  <c r="BW26" i="10"/>
  <c r="AR26" i="13"/>
  <c r="AR5" i="13"/>
  <c r="AQ5" i="13"/>
  <c r="BL6" i="10"/>
  <c r="AO6" i="13"/>
  <c r="BK6" i="10"/>
  <c r="BM6" i="10"/>
  <c r="AP6" i="13"/>
  <c r="BL7" i="10"/>
  <c r="AO7" i="13"/>
  <c r="BK7" i="10"/>
  <c r="BM7" i="10"/>
  <c r="AP7" i="13"/>
  <c r="BL8" i="10"/>
  <c r="AO8" i="13"/>
  <c r="BK8" i="10"/>
  <c r="BM8" i="10"/>
  <c r="AP8" i="13"/>
  <c r="BL9" i="10"/>
  <c r="AO9" i="13"/>
  <c r="BK9" i="10"/>
  <c r="BM9" i="10"/>
  <c r="AP9" i="13"/>
  <c r="BL10" i="10"/>
  <c r="AO10" i="13"/>
  <c r="BK10" i="10"/>
  <c r="BM10" i="10"/>
  <c r="AP10" i="13"/>
  <c r="BL11" i="10"/>
  <c r="AO11" i="13"/>
  <c r="BK11" i="10"/>
  <c r="BM11" i="10"/>
  <c r="AP11" i="13"/>
  <c r="BL12" i="10"/>
  <c r="AO12" i="13"/>
  <c r="BK12" i="10"/>
  <c r="BM12" i="10"/>
  <c r="AP12" i="13"/>
  <c r="BL13" i="10"/>
  <c r="AO13" i="13"/>
  <c r="BK13" i="10"/>
  <c r="BM13" i="10"/>
  <c r="AP13" i="13"/>
  <c r="BL14" i="10"/>
  <c r="AO14" i="13"/>
  <c r="BK14" i="10"/>
  <c r="BM14" i="10"/>
  <c r="AP14" i="13"/>
  <c r="BL15" i="10"/>
  <c r="AO15" i="13"/>
  <c r="BK15" i="10"/>
  <c r="BM15" i="10"/>
  <c r="AP15" i="13"/>
  <c r="BL16" i="10"/>
  <c r="AO16" i="13"/>
  <c r="BK16" i="10"/>
  <c r="BM16" i="10"/>
  <c r="AP16" i="13"/>
  <c r="BL17" i="10"/>
  <c r="AO17" i="13"/>
  <c r="BK17" i="10"/>
  <c r="BM17" i="10"/>
  <c r="AP17" i="13"/>
  <c r="BL18" i="10"/>
  <c r="AO18" i="13"/>
  <c r="BK18" i="10"/>
  <c r="BM18" i="10"/>
  <c r="AP18" i="13"/>
  <c r="BL19" i="10"/>
  <c r="AO19" i="13"/>
  <c r="BK19" i="10"/>
  <c r="BM19" i="10"/>
  <c r="AP19" i="13"/>
  <c r="BL20" i="10"/>
  <c r="AO20" i="13"/>
  <c r="BK20" i="10"/>
  <c r="BM20" i="10"/>
  <c r="AP20" i="13"/>
  <c r="BL21" i="10"/>
  <c r="AO21" i="13"/>
  <c r="BK21" i="10"/>
  <c r="BM21" i="10"/>
  <c r="AP21" i="13"/>
  <c r="BL22" i="10"/>
  <c r="AO22" i="13"/>
  <c r="BK22" i="10"/>
  <c r="BM22" i="10"/>
  <c r="AP22" i="13"/>
  <c r="BL23" i="10"/>
  <c r="AO23" i="13"/>
  <c r="BK23" i="10"/>
  <c r="BM23" i="10"/>
  <c r="AP23" i="13"/>
  <c r="BL24" i="10"/>
  <c r="AO24" i="13"/>
  <c r="BK24" i="10"/>
  <c r="BM24" i="10"/>
  <c r="AP24" i="13"/>
  <c r="BL25" i="10"/>
  <c r="AO25" i="13"/>
  <c r="BK25" i="10"/>
  <c r="BM25" i="10"/>
  <c r="AP25" i="13"/>
  <c r="BL26" i="10"/>
  <c r="AO26" i="13"/>
  <c r="BK26" i="10"/>
  <c r="BM26" i="10"/>
  <c r="AP26" i="13"/>
  <c r="AP5" i="13"/>
  <c r="AO5" i="13"/>
  <c r="BB6" i="10"/>
  <c r="AM6" i="13"/>
  <c r="BA6" i="10"/>
  <c r="BC6" i="10"/>
  <c r="AN6" i="13"/>
  <c r="BB7" i="10"/>
  <c r="AM7" i="13"/>
  <c r="BA7" i="10"/>
  <c r="BC7" i="10"/>
  <c r="AN7" i="13"/>
  <c r="BB8" i="10"/>
  <c r="AM8" i="13"/>
  <c r="BA8" i="10"/>
  <c r="BC8" i="10"/>
  <c r="AN8" i="13"/>
  <c r="BB9" i="10"/>
  <c r="AM9" i="13"/>
  <c r="BA9" i="10"/>
  <c r="BC9" i="10"/>
  <c r="AN9" i="13"/>
  <c r="BB10" i="10"/>
  <c r="AM10" i="13"/>
  <c r="BA10" i="10"/>
  <c r="BC10" i="10"/>
  <c r="AN10" i="13"/>
  <c r="BB11" i="10"/>
  <c r="AM11" i="13"/>
  <c r="BA11" i="10"/>
  <c r="BC11" i="10"/>
  <c r="AN11" i="13"/>
  <c r="BB12" i="10"/>
  <c r="AM12" i="13"/>
  <c r="BA12" i="10"/>
  <c r="BC12" i="10"/>
  <c r="AN12" i="13"/>
  <c r="BB13" i="10"/>
  <c r="AM13" i="13"/>
  <c r="BA13" i="10"/>
  <c r="BC13" i="10"/>
  <c r="AN13" i="13"/>
  <c r="BB14" i="10"/>
  <c r="AM14" i="13"/>
  <c r="BA14" i="10"/>
  <c r="BC14" i="10"/>
  <c r="AN14" i="13"/>
  <c r="BB15" i="10"/>
  <c r="AM15" i="13"/>
  <c r="BA15" i="10"/>
  <c r="BC15" i="10"/>
  <c r="AN15" i="13"/>
  <c r="BB16" i="10"/>
  <c r="AM16" i="13"/>
  <c r="BA16" i="10"/>
  <c r="BC16" i="10"/>
  <c r="AN16" i="13"/>
  <c r="BB17" i="10"/>
  <c r="AM17" i="13"/>
  <c r="BA17" i="10"/>
  <c r="BC17" i="10"/>
  <c r="AN17" i="13"/>
  <c r="BB18" i="10"/>
  <c r="AM18" i="13"/>
  <c r="BA18" i="10"/>
  <c r="BC18" i="10"/>
  <c r="AN18" i="13"/>
  <c r="BB19" i="10"/>
  <c r="AM19" i="13"/>
  <c r="BA19" i="10"/>
  <c r="BC19" i="10"/>
  <c r="AN19" i="13"/>
  <c r="BB20" i="10"/>
  <c r="AM20" i="13"/>
  <c r="BA20" i="10"/>
  <c r="BC20" i="10"/>
  <c r="AN20" i="13"/>
  <c r="BB21" i="10"/>
  <c r="AM21" i="13"/>
  <c r="BA21" i="10"/>
  <c r="BC21" i="10"/>
  <c r="AN21" i="13"/>
  <c r="BB22" i="10"/>
  <c r="AM22" i="13"/>
  <c r="BA22" i="10"/>
  <c r="BC22" i="10"/>
  <c r="AN22" i="13"/>
  <c r="BB23" i="10"/>
  <c r="AM23" i="13"/>
  <c r="BA23" i="10"/>
  <c r="BC23" i="10"/>
  <c r="AN23" i="13"/>
  <c r="BB24" i="10"/>
  <c r="AM24" i="13"/>
  <c r="BA24" i="10"/>
  <c r="BC24" i="10"/>
  <c r="AN24" i="13"/>
  <c r="BB25" i="10"/>
  <c r="AM25" i="13"/>
  <c r="BA25" i="10"/>
  <c r="BC25" i="10"/>
  <c r="AN25" i="13"/>
  <c r="BB26" i="10"/>
  <c r="AM26" i="13"/>
  <c r="BA26" i="10"/>
  <c r="BC26" i="10"/>
  <c r="AN26" i="13"/>
  <c r="AN5" i="13"/>
  <c r="AM5" i="13"/>
  <c r="AR6" i="10"/>
  <c r="AK6" i="13"/>
  <c r="AQ6" i="10"/>
  <c r="AS6" i="10"/>
  <c r="AL6" i="13"/>
  <c r="AR7" i="10"/>
  <c r="AK7" i="13"/>
  <c r="AQ7" i="10"/>
  <c r="AS7" i="10"/>
  <c r="AL7" i="13"/>
  <c r="AR8" i="10"/>
  <c r="AK8" i="13"/>
  <c r="AQ8" i="10"/>
  <c r="AS8" i="10"/>
  <c r="AL8" i="13"/>
  <c r="AR9" i="10"/>
  <c r="AK9" i="13"/>
  <c r="AQ9" i="10"/>
  <c r="AS9" i="10"/>
  <c r="AL9" i="13"/>
  <c r="AR10" i="10"/>
  <c r="AK10" i="13"/>
  <c r="AQ10" i="10"/>
  <c r="AS10" i="10"/>
  <c r="AL10" i="13"/>
  <c r="AR11" i="10"/>
  <c r="AK11" i="13"/>
  <c r="AQ11" i="10"/>
  <c r="AS11" i="10"/>
  <c r="AL11" i="13"/>
  <c r="AR12" i="10"/>
  <c r="AK12" i="13"/>
  <c r="AQ12" i="10"/>
  <c r="AS12" i="10"/>
  <c r="AL12" i="13"/>
  <c r="AR13" i="10"/>
  <c r="AK13" i="13"/>
  <c r="AQ13" i="10"/>
  <c r="AS13" i="10"/>
  <c r="AL13" i="13"/>
  <c r="AR14" i="10"/>
  <c r="AK14" i="13"/>
  <c r="AQ14" i="10"/>
  <c r="AS14" i="10"/>
  <c r="AL14" i="13"/>
  <c r="AR15" i="10"/>
  <c r="AK15" i="13"/>
  <c r="AQ15" i="10"/>
  <c r="AS15" i="10"/>
  <c r="AL15" i="13"/>
  <c r="AR16" i="10"/>
  <c r="AK16" i="13"/>
  <c r="AQ16" i="10"/>
  <c r="AS16" i="10"/>
  <c r="AL16" i="13"/>
  <c r="AR17" i="10"/>
  <c r="AK17" i="13"/>
  <c r="AQ17" i="10"/>
  <c r="AS17" i="10"/>
  <c r="AL17" i="13"/>
  <c r="AR18" i="10"/>
  <c r="AK18" i="13"/>
  <c r="AQ18" i="10"/>
  <c r="AS18" i="10"/>
  <c r="AL18" i="13"/>
  <c r="AR19" i="10"/>
  <c r="AK19" i="13"/>
  <c r="AQ19" i="10"/>
  <c r="AS19" i="10"/>
  <c r="AL19" i="13"/>
  <c r="AR20" i="10"/>
  <c r="AK20" i="13"/>
  <c r="AQ20" i="10"/>
  <c r="AS20" i="10"/>
  <c r="AL20" i="13"/>
  <c r="AR21" i="10"/>
  <c r="AK21" i="13"/>
  <c r="AQ21" i="10"/>
  <c r="AS21" i="10"/>
  <c r="AL21" i="13"/>
  <c r="AR22" i="10"/>
  <c r="AK22" i="13"/>
  <c r="AQ22" i="10"/>
  <c r="AS22" i="10"/>
  <c r="AL22" i="13"/>
  <c r="AR23" i="10"/>
  <c r="AK23" i="13"/>
  <c r="AQ23" i="10"/>
  <c r="AS23" i="10"/>
  <c r="AL23" i="13"/>
  <c r="AR24" i="10"/>
  <c r="AK24" i="13"/>
  <c r="AQ24" i="10"/>
  <c r="AS24" i="10"/>
  <c r="AL24" i="13"/>
  <c r="AR25" i="10"/>
  <c r="AK25" i="13"/>
  <c r="AQ25" i="10"/>
  <c r="AS25" i="10"/>
  <c r="AL25" i="13"/>
  <c r="AR26" i="10"/>
  <c r="AK26" i="13"/>
  <c r="AQ26" i="10"/>
  <c r="AS26" i="10"/>
  <c r="AL26" i="13"/>
  <c r="AL5" i="13"/>
  <c r="AK5" i="13"/>
  <c r="AH6" i="10"/>
  <c r="AI6" i="13"/>
  <c r="AG6" i="10"/>
  <c r="AI6" i="10"/>
  <c r="AJ6" i="13"/>
  <c r="AH7" i="10"/>
  <c r="AI7" i="13"/>
  <c r="AG7" i="10"/>
  <c r="AI7" i="10"/>
  <c r="AJ7" i="13"/>
  <c r="AH8" i="10"/>
  <c r="AI8" i="13"/>
  <c r="AG8" i="10"/>
  <c r="AI8" i="10"/>
  <c r="AJ8" i="13"/>
  <c r="AH9" i="10"/>
  <c r="AI9" i="13"/>
  <c r="AG9" i="10"/>
  <c r="AI9" i="10"/>
  <c r="AJ9" i="13"/>
  <c r="AH10" i="10"/>
  <c r="AI10" i="13"/>
  <c r="AG10" i="10"/>
  <c r="AI10" i="10"/>
  <c r="AJ10" i="13"/>
  <c r="AH11" i="10"/>
  <c r="AI11" i="13"/>
  <c r="AG11" i="10"/>
  <c r="AI11" i="10"/>
  <c r="AJ11" i="13"/>
  <c r="AH12" i="10"/>
  <c r="AI12" i="13"/>
  <c r="AG12" i="10"/>
  <c r="AI12" i="10"/>
  <c r="AJ12" i="13"/>
  <c r="AH13" i="10"/>
  <c r="AI13" i="13"/>
  <c r="AG13" i="10"/>
  <c r="AI13" i="10"/>
  <c r="AJ13" i="13"/>
  <c r="AH14" i="10"/>
  <c r="AI14" i="13"/>
  <c r="AG14" i="10"/>
  <c r="AI14" i="10"/>
  <c r="AJ14" i="13"/>
  <c r="AH15" i="10"/>
  <c r="AI15" i="13"/>
  <c r="AG15" i="10"/>
  <c r="AI15" i="10"/>
  <c r="AJ15" i="13"/>
  <c r="AH16" i="10"/>
  <c r="AI16" i="13"/>
  <c r="AG16" i="10"/>
  <c r="AI16" i="10"/>
  <c r="AJ16" i="13"/>
  <c r="AH17" i="10"/>
  <c r="AI17" i="13"/>
  <c r="AG17" i="10"/>
  <c r="AI17" i="10"/>
  <c r="AJ17" i="13"/>
  <c r="AH18" i="10"/>
  <c r="AI18" i="13"/>
  <c r="AG18" i="10"/>
  <c r="AI18" i="10"/>
  <c r="AJ18" i="13"/>
  <c r="AH19" i="10"/>
  <c r="AI19" i="13"/>
  <c r="AG19" i="10"/>
  <c r="AI19" i="10"/>
  <c r="AJ19" i="13"/>
  <c r="AH20" i="10"/>
  <c r="AI20" i="13"/>
  <c r="AG20" i="10"/>
  <c r="AI20" i="10"/>
  <c r="AJ20" i="13"/>
  <c r="AH21" i="10"/>
  <c r="AI21" i="13"/>
  <c r="AG21" i="10"/>
  <c r="AI21" i="10"/>
  <c r="AJ21" i="13"/>
  <c r="AH22" i="10"/>
  <c r="AI22" i="13"/>
  <c r="AG22" i="10"/>
  <c r="AI22" i="10"/>
  <c r="AJ22" i="13"/>
  <c r="AH23" i="10"/>
  <c r="AI23" i="13"/>
  <c r="AG23" i="10"/>
  <c r="AI23" i="10"/>
  <c r="AJ23" i="13"/>
  <c r="AH24" i="10"/>
  <c r="AI24" i="13"/>
  <c r="AG24" i="10"/>
  <c r="AI24" i="10"/>
  <c r="AJ24" i="13"/>
  <c r="AH25" i="10"/>
  <c r="AI25" i="13"/>
  <c r="AG25" i="10"/>
  <c r="AI25" i="10"/>
  <c r="AJ25" i="13"/>
  <c r="AH26" i="10"/>
  <c r="AI26" i="13"/>
  <c r="AG26" i="10"/>
  <c r="AI26" i="10"/>
  <c r="AJ26" i="13"/>
  <c r="AJ5" i="13"/>
  <c r="AI5" i="13"/>
  <c r="X6" i="10"/>
  <c r="AG6" i="13"/>
  <c r="W6" i="10"/>
  <c r="Y6" i="10"/>
  <c r="AH6" i="13"/>
  <c r="X7" i="10"/>
  <c r="AG7" i="13"/>
  <c r="W7" i="10"/>
  <c r="Y7" i="10"/>
  <c r="AH7" i="13"/>
  <c r="X8" i="10"/>
  <c r="AG8" i="13"/>
  <c r="W8" i="10"/>
  <c r="Y8" i="10"/>
  <c r="AH8" i="13"/>
  <c r="X9" i="10"/>
  <c r="AG9" i="13"/>
  <c r="W9" i="10"/>
  <c r="Y9" i="10"/>
  <c r="AH9" i="13"/>
  <c r="X10" i="10"/>
  <c r="AG10" i="13"/>
  <c r="W10" i="10"/>
  <c r="Y10" i="10"/>
  <c r="AH10" i="13"/>
  <c r="X11" i="10"/>
  <c r="AG11" i="13"/>
  <c r="W11" i="10"/>
  <c r="Y11" i="10"/>
  <c r="AH11" i="13"/>
  <c r="X12" i="10"/>
  <c r="AG12" i="13"/>
  <c r="W12" i="10"/>
  <c r="Y12" i="10"/>
  <c r="AH12" i="13"/>
  <c r="X13" i="10"/>
  <c r="AG13" i="13"/>
  <c r="W13" i="10"/>
  <c r="Y13" i="10"/>
  <c r="AH13" i="13"/>
  <c r="X14" i="10"/>
  <c r="AG14" i="13"/>
  <c r="W14" i="10"/>
  <c r="Y14" i="10"/>
  <c r="AH14" i="13"/>
  <c r="X15" i="10"/>
  <c r="AG15" i="13"/>
  <c r="W15" i="10"/>
  <c r="Y15" i="10"/>
  <c r="AH15" i="13"/>
  <c r="X16" i="10"/>
  <c r="AG16" i="13"/>
  <c r="W16" i="10"/>
  <c r="Y16" i="10"/>
  <c r="AH16" i="13"/>
  <c r="X17" i="10"/>
  <c r="AG17" i="13"/>
  <c r="W17" i="10"/>
  <c r="Y17" i="10"/>
  <c r="AH17" i="13"/>
  <c r="X18" i="10"/>
  <c r="AG18" i="13"/>
  <c r="W18" i="10"/>
  <c r="Y18" i="10"/>
  <c r="AH18" i="13"/>
  <c r="X19" i="10"/>
  <c r="AG19" i="13"/>
  <c r="W19" i="10"/>
  <c r="Y19" i="10"/>
  <c r="AH19" i="13"/>
  <c r="X20" i="10"/>
  <c r="AG20" i="13"/>
  <c r="W20" i="10"/>
  <c r="Y20" i="10"/>
  <c r="AH20" i="13"/>
  <c r="X21" i="10"/>
  <c r="AG21" i="13"/>
  <c r="W21" i="10"/>
  <c r="Y21" i="10"/>
  <c r="AH21" i="13"/>
  <c r="X22" i="10"/>
  <c r="AG22" i="13"/>
  <c r="W22" i="10"/>
  <c r="Y22" i="10"/>
  <c r="AH22" i="13"/>
  <c r="X23" i="10"/>
  <c r="AG23" i="13"/>
  <c r="W23" i="10"/>
  <c r="Y23" i="10"/>
  <c r="AH23" i="13"/>
  <c r="X24" i="10"/>
  <c r="AG24" i="13"/>
  <c r="W24" i="10"/>
  <c r="Y24" i="10"/>
  <c r="AH24" i="13"/>
  <c r="X25" i="10"/>
  <c r="AG25" i="13"/>
  <c r="W25" i="10"/>
  <c r="Y25" i="10"/>
  <c r="AH25" i="13"/>
  <c r="X26" i="10"/>
  <c r="AG26" i="13"/>
  <c r="W26" i="10"/>
  <c r="Y26" i="10"/>
  <c r="AH26" i="13"/>
  <c r="AH5" i="13"/>
  <c r="AG5" i="13"/>
  <c r="C11" i="9"/>
  <c r="C7" i="9"/>
  <c r="BV4" i="9"/>
  <c r="AE5" i="13"/>
  <c r="BU4" i="9"/>
  <c r="BW4" i="9"/>
  <c r="AF5" i="13"/>
  <c r="BV5" i="9"/>
  <c r="AE6" i="13"/>
  <c r="BU5" i="9"/>
  <c r="BW5" i="9"/>
  <c r="AF6" i="13"/>
  <c r="BV6" i="9"/>
  <c r="AE7" i="13"/>
  <c r="BU6" i="9"/>
  <c r="BW6" i="9"/>
  <c r="AF7" i="13"/>
  <c r="BV7" i="9"/>
  <c r="AE8" i="13"/>
  <c r="BU7" i="9"/>
  <c r="BW7" i="9"/>
  <c r="AF8" i="13"/>
  <c r="BV8" i="9"/>
  <c r="AE9" i="13"/>
  <c r="BU8" i="9"/>
  <c r="BW8" i="9"/>
  <c r="AF9" i="13"/>
  <c r="BV9" i="9"/>
  <c r="AE10" i="13"/>
  <c r="BU9" i="9"/>
  <c r="BW9" i="9"/>
  <c r="AF10" i="13"/>
  <c r="BV10" i="9"/>
  <c r="AE11" i="13"/>
  <c r="BU10" i="9"/>
  <c r="BW10" i="9"/>
  <c r="AF11" i="13"/>
  <c r="BV11" i="9"/>
  <c r="AE12" i="13"/>
  <c r="BU11" i="9"/>
  <c r="BW11" i="9"/>
  <c r="AF12" i="13"/>
  <c r="BV12" i="9"/>
  <c r="AE13" i="13"/>
  <c r="BU12" i="9"/>
  <c r="BW12" i="9"/>
  <c r="AF13" i="13"/>
  <c r="BV13" i="9"/>
  <c r="AE14" i="13"/>
  <c r="BU13" i="9"/>
  <c r="BW13" i="9"/>
  <c r="AF14" i="13"/>
  <c r="BV14" i="9"/>
  <c r="AE15" i="13"/>
  <c r="BU14" i="9"/>
  <c r="BW14" i="9"/>
  <c r="AF15" i="13"/>
  <c r="BV15" i="9"/>
  <c r="BU15" i="9"/>
  <c r="BW15" i="9"/>
  <c r="BV16" i="9"/>
  <c r="AE16" i="13"/>
  <c r="BU16" i="9"/>
  <c r="BW16" i="9"/>
  <c r="AF16" i="13"/>
  <c r="BV17" i="9"/>
  <c r="AE17" i="13"/>
  <c r="BU17" i="9"/>
  <c r="BW17" i="9"/>
  <c r="AF17" i="13"/>
  <c r="BV18" i="9"/>
  <c r="AE18" i="13"/>
  <c r="BU18" i="9"/>
  <c r="BW18" i="9"/>
  <c r="AF18" i="13"/>
  <c r="BV19" i="9"/>
  <c r="AE19" i="13"/>
  <c r="BU19" i="9"/>
  <c r="BW19" i="9"/>
  <c r="AF19" i="13"/>
  <c r="BV20" i="9"/>
  <c r="AE20" i="13"/>
  <c r="BU20" i="9"/>
  <c r="BW20" i="9"/>
  <c r="AF20" i="13"/>
  <c r="BV21" i="9"/>
  <c r="AE21" i="13"/>
  <c r="BU21" i="9"/>
  <c r="BW21" i="9"/>
  <c r="AF21" i="13"/>
  <c r="BV22" i="9"/>
  <c r="AE22" i="13"/>
  <c r="BU22" i="9"/>
  <c r="BW22" i="9"/>
  <c r="AF22" i="13"/>
  <c r="BV23" i="9"/>
  <c r="AE23" i="13"/>
  <c r="BU23" i="9"/>
  <c r="BW23" i="9"/>
  <c r="AF23" i="13"/>
  <c r="BV24" i="9"/>
  <c r="AE24" i="13"/>
  <c r="BU24" i="9"/>
  <c r="BW24" i="9"/>
  <c r="AF24" i="13"/>
  <c r="BV25" i="9"/>
  <c r="AE25" i="13"/>
  <c r="BU25" i="9"/>
  <c r="BW25" i="9"/>
  <c r="AF25" i="13"/>
  <c r="BV26" i="9"/>
  <c r="AE26" i="13"/>
  <c r="BU26" i="9"/>
  <c r="BW26" i="9"/>
  <c r="AF26" i="13"/>
  <c r="BU3" i="9"/>
  <c r="BV3" i="9"/>
  <c r="BW3" i="9"/>
  <c r="AF4" i="13"/>
  <c r="AE4" i="13"/>
  <c r="BL4" i="9"/>
  <c r="AC5" i="13"/>
  <c r="BK4" i="9"/>
  <c r="BM4" i="9"/>
  <c r="AD5" i="13"/>
  <c r="BL5" i="9"/>
  <c r="AC6" i="13"/>
  <c r="BK5" i="9"/>
  <c r="BM5" i="9"/>
  <c r="AD6" i="13"/>
  <c r="BL6" i="9"/>
  <c r="AC7" i="13"/>
  <c r="BK6" i="9"/>
  <c r="BM6" i="9"/>
  <c r="AD7" i="13"/>
  <c r="BL7" i="9"/>
  <c r="AC8" i="13"/>
  <c r="BK7" i="9"/>
  <c r="BM7" i="9"/>
  <c r="AD8" i="13"/>
  <c r="BL8" i="9"/>
  <c r="AC9" i="13"/>
  <c r="BK8" i="9"/>
  <c r="BM8" i="9"/>
  <c r="AD9" i="13"/>
  <c r="BL9" i="9"/>
  <c r="AC10" i="13"/>
  <c r="BK9" i="9"/>
  <c r="BM9" i="9"/>
  <c r="AD10" i="13"/>
  <c r="BL10" i="9"/>
  <c r="AC11" i="13"/>
  <c r="BK10" i="9"/>
  <c r="BM10" i="9"/>
  <c r="AD11" i="13"/>
  <c r="BL11" i="9"/>
  <c r="AC12" i="13"/>
  <c r="BK11" i="9"/>
  <c r="BM11" i="9"/>
  <c r="AD12" i="13"/>
  <c r="BL12" i="9"/>
  <c r="AC13" i="13"/>
  <c r="BK12" i="9"/>
  <c r="BM12" i="9"/>
  <c r="AD13" i="13"/>
  <c r="BL13" i="9"/>
  <c r="AC14" i="13"/>
  <c r="BK13" i="9"/>
  <c r="BM13" i="9"/>
  <c r="AD14" i="13"/>
  <c r="BL14" i="9"/>
  <c r="AC15" i="13"/>
  <c r="BK14" i="9"/>
  <c r="BM14" i="9"/>
  <c r="AD15" i="13"/>
  <c r="BL15" i="9"/>
  <c r="BK15" i="9"/>
  <c r="BM15" i="9"/>
  <c r="BL16" i="9"/>
  <c r="AC16" i="13"/>
  <c r="BK16" i="9"/>
  <c r="BM16" i="9"/>
  <c r="AD16" i="13"/>
  <c r="BL17" i="9"/>
  <c r="AC17" i="13"/>
  <c r="BK17" i="9"/>
  <c r="BM17" i="9"/>
  <c r="AD17" i="13"/>
  <c r="BL18" i="9"/>
  <c r="AC18" i="13"/>
  <c r="BK18" i="9"/>
  <c r="BM18" i="9"/>
  <c r="AD18" i="13"/>
  <c r="BL19" i="9"/>
  <c r="AC19" i="13"/>
  <c r="BK19" i="9"/>
  <c r="BM19" i="9"/>
  <c r="AD19" i="13"/>
  <c r="BL20" i="9"/>
  <c r="AC20" i="13"/>
  <c r="BK20" i="9"/>
  <c r="BM20" i="9"/>
  <c r="AD20" i="13"/>
  <c r="BL21" i="9"/>
  <c r="AC21" i="13"/>
  <c r="BK21" i="9"/>
  <c r="BM21" i="9"/>
  <c r="AD21" i="13"/>
  <c r="BL22" i="9"/>
  <c r="AC22" i="13"/>
  <c r="BK22" i="9"/>
  <c r="BM22" i="9"/>
  <c r="AD22" i="13"/>
  <c r="BL23" i="9"/>
  <c r="AC23" i="13"/>
  <c r="BK23" i="9"/>
  <c r="BM23" i="9"/>
  <c r="AD23" i="13"/>
  <c r="BL24" i="9"/>
  <c r="AC24" i="13"/>
  <c r="BK24" i="9"/>
  <c r="BM24" i="9"/>
  <c r="AD24" i="13"/>
  <c r="BL25" i="9"/>
  <c r="AC25" i="13"/>
  <c r="BK25" i="9"/>
  <c r="BM25" i="9"/>
  <c r="AD25" i="13"/>
  <c r="BL26" i="9"/>
  <c r="AC26" i="13"/>
  <c r="BK26" i="9"/>
  <c r="BM26" i="9"/>
  <c r="AD26" i="13"/>
  <c r="BK3" i="9"/>
  <c r="BL3" i="9"/>
  <c r="BM3" i="9"/>
  <c r="AD4" i="13"/>
  <c r="AC4" i="13"/>
  <c r="BB4" i="9"/>
  <c r="AA5" i="13"/>
  <c r="BA4" i="9"/>
  <c r="BC4" i="9"/>
  <c r="AB5" i="13"/>
  <c r="BB5" i="9"/>
  <c r="AA6" i="13"/>
  <c r="BA5" i="9"/>
  <c r="BC5" i="9"/>
  <c r="AB6" i="13"/>
  <c r="BB6" i="9"/>
  <c r="AA7" i="13"/>
  <c r="BA6" i="9"/>
  <c r="BC6" i="9"/>
  <c r="AB7" i="13"/>
  <c r="BB7" i="9"/>
  <c r="AA8" i="13"/>
  <c r="BA7" i="9"/>
  <c r="BC7" i="9"/>
  <c r="AB8" i="13"/>
  <c r="BB8" i="9"/>
  <c r="AA9" i="13"/>
  <c r="BA8" i="9"/>
  <c r="BC8" i="9"/>
  <c r="AB9" i="13"/>
  <c r="BB9" i="9"/>
  <c r="AA10" i="13"/>
  <c r="BA9" i="9"/>
  <c r="BC9" i="9"/>
  <c r="AB10" i="13"/>
  <c r="BB10" i="9"/>
  <c r="AA11" i="13"/>
  <c r="BA10" i="9"/>
  <c r="BC10" i="9"/>
  <c r="AB11" i="13"/>
  <c r="BB11" i="9"/>
  <c r="AA12" i="13"/>
  <c r="BA11" i="9"/>
  <c r="BC11" i="9"/>
  <c r="AB12" i="13"/>
  <c r="BB12" i="9"/>
  <c r="AA13" i="13"/>
  <c r="BA12" i="9"/>
  <c r="BC12" i="9"/>
  <c r="AB13" i="13"/>
  <c r="BB13" i="9"/>
  <c r="AA14" i="13"/>
  <c r="BA13" i="9"/>
  <c r="BC13" i="9"/>
  <c r="AB14" i="13"/>
  <c r="BB14" i="9"/>
  <c r="AA15" i="13"/>
  <c r="BA14" i="9"/>
  <c r="BC14" i="9"/>
  <c r="AB15" i="13"/>
  <c r="BB15" i="9"/>
  <c r="BA15" i="9"/>
  <c r="BC15" i="9"/>
  <c r="BB16" i="9"/>
  <c r="AA16" i="13"/>
  <c r="BA16" i="9"/>
  <c r="BC16" i="9"/>
  <c r="AB16" i="13"/>
  <c r="BB17" i="9"/>
  <c r="AA17" i="13"/>
  <c r="BA17" i="9"/>
  <c r="BC17" i="9"/>
  <c r="AB17" i="13"/>
  <c r="BB18" i="9"/>
  <c r="AA18" i="13"/>
  <c r="BA18" i="9"/>
  <c r="BC18" i="9"/>
  <c r="AB18" i="13"/>
  <c r="BB19" i="9"/>
  <c r="AA19" i="13"/>
  <c r="BA19" i="9"/>
  <c r="BC19" i="9"/>
  <c r="AB19" i="13"/>
  <c r="BB20" i="9"/>
  <c r="AA20" i="13"/>
  <c r="BA20" i="9"/>
  <c r="BC20" i="9"/>
  <c r="AB20" i="13"/>
  <c r="BB21" i="9"/>
  <c r="AA21" i="13"/>
  <c r="BA21" i="9"/>
  <c r="BC21" i="9"/>
  <c r="AB21" i="13"/>
  <c r="BB22" i="9"/>
  <c r="AA22" i="13"/>
  <c r="BA22" i="9"/>
  <c r="BC22" i="9"/>
  <c r="AB22" i="13"/>
  <c r="BB23" i="9"/>
  <c r="AA23" i="13"/>
  <c r="BA23" i="9"/>
  <c r="BC23" i="9"/>
  <c r="AB23" i="13"/>
  <c r="BB24" i="9"/>
  <c r="AA24" i="13"/>
  <c r="BA24" i="9"/>
  <c r="BC24" i="9"/>
  <c r="AB24" i="13"/>
  <c r="BB25" i="9"/>
  <c r="AA25" i="13"/>
  <c r="BA25" i="9"/>
  <c r="BC25" i="9"/>
  <c r="AB25" i="13"/>
  <c r="BB26" i="9"/>
  <c r="AA26" i="13"/>
  <c r="BA26" i="9"/>
  <c r="BC26" i="9"/>
  <c r="AB26" i="13"/>
  <c r="BA3" i="9"/>
  <c r="BB3" i="9"/>
  <c r="BC3" i="9"/>
  <c r="AB4" i="13"/>
  <c r="AA4" i="13"/>
  <c r="AQ4" i="9"/>
  <c r="AR4" i="9"/>
  <c r="AS4" i="9"/>
  <c r="Z5" i="13"/>
  <c r="AQ5" i="9"/>
  <c r="AR5" i="9"/>
  <c r="AS5" i="9"/>
  <c r="Z6" i="13"/>
  <c r="AQ6" i="9"/>
  <c r="AR6" i="9"/>
  <c r="AS6" i="9"/>
  <c r="Z7" i="13"/>
  <c r="AQ7" i="9"/>
  <c r="AR7" i="9"/>
  <c r="AS7" i="9"/>
  <c r="Z8" i="13"/>
  <c r="AQ8" i="9"/>
  <c r="AR8" i="9"/>
  <c r="AS8" i="9"/>
  <c r="Z9" i="13"/>
  <c r="AQ9" i="9"/>
  <c r="AR9" i="9"/>
  <c r="AS9" i="9"/>
  <c r="Z10" i="13"/>
  <c r="AQ10" i="9"/>
  <c r="AR10" i="9"/>
  <c r="AS10" i="9"/>
  <c r="Z11" i="13"/>
  <c r="AQ11" i="9"/>
  <c r="AR11" i="9"/>
  <c r="AS11" i="9"/>
  <c r="Z12" i="13"/>
  <c r="AQ12" i="9"/>
  <c r="AR12" i="9"/>
  <c r="AS12" i="9"/>
  <c r="Z13" i="13"/>
  <c r="AQ13" i="9"/>
  <c r="AR13" i="9"/>
  <c r="AS13" i="9"/>
  <c r="Z14" i="13"/>
  <c r="AQ14" i="9"/>
  <c r="AR14" i="9"/>
  <c r="AS14" i="9"/>
  <c r="Z15" i="13"/>
  <c r="AQ15" i="9"/>
  <c r="AR15" i="9"/>
  <c r="AS15" i="9"/>
  <c r="AQ16" i="9"/>
  <c r="AR16" i="9"/>
  <c r="AS16" i="9"/>
  <c r="Z16" i="13"/>
  <c r="AQ17" i="9"/>
  <c r="AR17" i="9"/>
  <c r="AS17" i="9"/>
  <c r="Z17" i="13"/>
  <c r="AQ18" i="9"/>
  <c r="AR18" i="9"/>
  <c r="AS18" i="9"/>
  <c r="Z18" i="13"/>
  <c r="AQ19" i="9"/>
  <c r="AR19" i="9"/>
  <c r="AS19" i="9"/>
  <c r="Z19" i="13"/>
  <c r="AQ20" i="9"/>
  <c r="AR20" i="9"/>
  <c r="AS20" i="9"/>
  <c r="Z20" i="13"/>
  <c r="AQ21" i="9"/>
  <c r="AR21" i="9"/>
  <c r="AS21" i="9"/>
  <c r="Z21" i="13"/>
  <c r="AQ22" i="9"/>
  <c r="AR22" i="9"/>
  <c r="AS22" i="9"/>
  <c r="Z22" i="13"/>
  <c r="AQ23" i="9"/>
  <c r="AR23" i="9"/>
  <c r="AS23" i="9"/>
  <c r="Z23" i="13"/>
  <c r="AQ24" i="9"/>
  <c r="AR24" i="9"/>
  <c r="AS24" i="9"/>
  <c r="Z24" i="13"/>
  <c r="AQ25" i="9"/>
  <c r="AR25" i="9"/>
  <c r="AS25" i="9"/>
  <c r="Z25" i="13"/>
  <c r="AQ26" i="9"/>
  <c r="AR26" i="9"/>
  <c r="AS26" i="9"/>
  <c r="Z26" i="13"/>
  <c r="AQ3" i="9"/>
  <c r="AR3" i="9"/>
  <c r="AS3" i="9"/>
  <c r="Z4" i="13"/>
  <c r="Y26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4" i="13"/>
  <c r="AG4" i="9"/>
  <c r="AH4" i="9"/>
  <c r="AI4" i="9"/>
  <c r="X5" i="13"/>
  <c r="AG5" i="9"/>
  <c r="AH5" i="9"/>
  <c r="AI5" i="9"/>
  <c r="X6" i="13"/>
  <c r="AG6" i="9"/>
  <c r="AH6" i="9"/>
  <c r="AI6" i="9"/>
  <c r="X7" i="13"/>
  <c r="AG7" i="9"/>
  <c r="AH7" i="9"/>
  <c r="AI7" i="9"/>
  <c r="X8" i="13"/>
  <c r="AG8" i="9"/>
  <c r="AH8" i="9"/>
  <c r="AI8" i="9"/>
  <c r="X9" i="13"/>
  <c r="AG9" i="9"/>
  <c r="AH9" i="9"/>
  <c r="AI9" i="9"/>
  <c r="X10" i="13"/>
  <c r="AG10" i="9"/>
  <c r="AH10" i="9"/>
  <c r="AI10" i="9"/>
  <c r="X11" i="13"/>
  <c r="AG11" i="9"/>
  <c r="AH11" i="9"/>
  <c r="AI11" i="9"/>
  <c r="X12" i="13"/>
  <c r="AG12" i="9"/>
  <c r="AH12" i="9"/>
  <c r="AI12" i="9"/>
  <c r="X13" i="13"/>
  <c r="AG13" i="9"/>
  <c r="AH13" i="9"/>
  <c r="AI13" i="9"/>
  <c r="X14" i="13"/>
  <c r="AG14" i="9"/>
  <c r="AH14" i="9"/>
  <c r="AI14" i="9"/>
  <c r="X15" i="13"/>
  <c r="AG15" i="9"/>
  <c r="AH15" i="9"/>
  <c r="AI15" i="9"/>
  <c r="AG16" i="9"/>
  <c r="AH16" i="9"/>
  <c r="AI16" i="9"/>
  <c r="X16" i="13"/>
  <c r="AG17" i="9"/>
  <c r="AH17" i="9"/>
  <c r="AI17" i="9"/>
  <c r="X17" i="13"/>
  <c r="AG18" i="9"/>
  <c r="AH18" i="9"/>
  <c r="AI18" i="9"/>
  <c r="X18" i="13"/>
  <c r="AG19" i="9"/>
  <c r="AH19" i="9"/>
  <c r="AI19" i="9"/>
  <c r="X19" i="13"/>
  <c r="AG20" i="9"/>
  <c r="AH20" i="9"/>
  <c r="AI20" i="9"/>
  <c r="X20" i="13"/>
  <c r="AG21" i="9"/>
  <c r="AH21" i="9"/>
  <c r="AI21" i="9"/>
  <c r="X21" i="13"/>
  <c r="AG22" i="9"/>
  <c r="AH22" i="9"/>
  <c r="AI22" i="9"/>
  <c r="X22" i="13"/>
  <c r="AG23" i="9"/>
  <c r="AH23" i="9"/>
  <c r="AI23" i="9"/>
  <c r="X23" i="13"/>
  <c r="AG24" i="9"/>
  <c r="AH24" i="9"/>
  <c r="AI24" i="9"/>
  <c r="X24" i="13"/>
  <c r="AG25" i="9"/>
  <c r="AH25" i="9"/>
  <c r="AI25" i="9"/>
  <c r="X25" i="13"/>
  <c r="AG26" i="9"/>
  <c r="AH26" i="9"/>
  <c r="AI26" i="9"/>
  <c r="X26" i="13"/>
  <c r="AG3" i="9"/>
  <c r="AH3" i="9"/>
  <c r="AI3" i="9"/>
  <c r="X4" i="13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4" i="13"/>
  <c r="W4" i="9"/>
  <c r="X4" i="9"/>
  <c r="Y4" i="9"/>
  <c r="V5" i="13"/>
  <c r="W5" i="9"/>
  <c r="X5" i="9"/>
  <c r="Y5" i="9"/>
  <c r="V6" i="13"/>
  <c r="W6" i="9"/>
  <c r="X6" i="9"/>
  <c r="Y6" i="9"/>
  <c r="V7" i="13"/>
  <c r="W7" i="9"/>
  <c r="X7" i="9"/>
  <c r="Y7" i="9"/>
  <c r="V8" i="13"/>
  <c r="W8" i="9"/>
  <c r="X8" i="9"/>
  <c r="Y8" i="9"/>
  <c r="V9" i="13"/>
  <c r="W9" i="9"/>
  <c r="X9" i="9"/>
  <c r="Y9" i="9"/>
  <c r="V10" i="13"/>
  <c r="W10" i="9"/>
  <c r="X10" i="9"/>
  <c r="Y10" i="9"/>
  <c r="V11" i="13"/>
  <c r="W11" i="9"/>
  <c r="X11" i="9"/>
  <c r="Y11" i="9"/>
  <c r="V12" i="13"/>
  <c r="W12" i="9"/>
  <c r="X12" i="9"/>
  <c r="Y12" i="9"/>
  <c r="V13" i="13"/>
  <c r="W13" i="9"/>
  <c r="X13" i="9"/>
  <c r="Y13" i="9"/>
  <c r="V14" i="13"/>
  <c r="W14" i="9"/>
  <c r="X14" i="9"/>
  <c r="Y14" i="9"/>
  <c r="V15" i="13"/>
  <c r="W15" i="9"/>
  <c r="X15" i="9"/>
  <c r="Y15" i="9"/>
  <c r="W16" i="9"/>
  <c r="X16" i="9"/>
  <c r="Y16" i="9"/>
  <c r="V16" i="13"/>
  <c r="W17" i="9"/>
  <c r="X17" i="9"/>
  <c r="Y17" i="9"/>
  <c r="V17" i="13"/>
  <c r="W18" i="9"/>
  <c r="X18" i="9"/>
  <c r="Y18" i="9"/>
  <c r="V18" i="13"/>
  <c r="W19" i="9"/>
  <c r="X19" i="9"/>
  <c r="Y19" i="9"/>
  <c r="V19" i="13"/>
  <c r="W20" i="9"/>
  <c r="X20" i="9"/>
  <c r="Y20" i="9"/>
  <c r="V20" i="13"/>
  <c r="W21" i="9"/>
  <c r="X21" i="9"/>
  <c r="Y21" i="9"/>
  <c r="V21" i="13"/>
  <c r="W22" i="9"/>
  <c r="X22" i="9"/>
  <c r="Y22" i="9"/>
  <c r="V22" i="13"/>
  <c r="W23" i="9"/>
  <c r="X23" i="9"/>
  <c r="Y23" i="9"/>
  <c r="V23" i="13"/>
  <c r="W24" i="9"/>
  <c r="X24" i="9"/>
  <c r="Y24" i="9"/>
  <c r="V24" i="13"/>
  <c r="W25" i="9"/>
  <c r="X25" i="9"/>
  <c r="Y25" i="9"/>
  <c r="V25" i="13"/>
  <c r="W26" i="9"/>
  <c r="X26" i="9"/>
  <c r="Y26" i="9"/>
  <c r="V26" i="13"/>
  <c r="W3" i="9"/>
  <c r="X3" i="9"/>
  <c r="Y3" i="9"/>
  <c r="V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4" i="13"/>
  <c r="BU4" i="2"/>
  <c r="BV4" i="2"/>
  <c r="BW4" i="2"/>
  <c r="T4" i="13"/>
  <c r="BU5" i="2"/>
  <c r="BV5" i="2"/>
  <c r="BW5" i="2"/>
  <c r="T5" i="13"/>
  <c r="BU6" i="2"/>
  <c r="BV6" i="2"/>
  <c r="BW6" i="2"/>
  <c r="T6" i="13"/>
  <c r="BU7" i="2"/>
  <c r="BV7" i="2"/>
  <c r="BW7" i="2"/>
  <c r="T7" i="13"/>
  <c r="BU8" i="2"/>
  <c r="BV8" i="2"/>
  <c r="BW8" i="2"/>
  <c r="T8" i="13"/>
  <c r="BU9" i="2"/>
  <c r="BV9" i="2"/>
  <c r="BW9" i="2"/>
  <c r="T9" i="13"/>
  <c r="BU10" i="2"/>
  <c r="BV10" i="2"/>
  <c r="BW10" i="2"/>
  <c r="T10" i="13"/>
  <c r="BU11" i="2"/>
  <c r="BV11" i="2"/>
  <c r="BW11" i="2"/>
  <c r="T11" i="13"/>
  <c r="BU12" i="2"/>
  <c r="BV12" i="2"/>
  <c r="BW12" i="2"/>
  <c r="T12" i="13"/>
  <c r="BU13" i="2"/>
  <c r="BV13" i="2"/>
  <c r="BW13" i="2"/>
  <c r="T13" i="13"/>
  <c r="BU14" i="2"/>
  <c r="BV14" i="2"/>
  <c r="BW14" i="2"/>
  <c r="T14" i="13"/>
  <c r="BU15" i="2"/>
  <c r="BV15" i="2"/>
  <c r="BW15" i="2"/>
  <c r="T15" i="13"/>
  <c r="BU16" i="2"/>
  <c r="BV16" i="2"/>
  <c r="BW16" i="2"/>
  <c r="T16" i="13"/>
  <c r="BU17" i="2"/>
  <c r="BV17" i="2"/>
  <c r="BW17" i="2"/>
  <c r="T17" i="13"/>
  <c r="BU18" i="2"/>
  <c r="BV18" i="2"/>
  <c r="BW18" i="2"/>
  <c r="T18" i="13"/>
  <c r="BU19" i="2"/>
  <c r="BV19" i="2"/>
  <c r="BW19" i="2"/>
  <c r="T19" i="13"/>
  <c r="BU20" i="2"/>
  <c r="BV20" i="2"/>
  <c r="BW20" i="2"/>
  <c r="T20" i="13"/>
  <c r="BU21" i="2"/>
  <c r="BV21" i="2"/>
  <c r="BW21" i="2"/>
  <c r="T21" i="13"/>
  <c r="BU22" i="2"/>
  <c r="BV22" i="2"/>
  <c r="BW22" i="2"/>
  <c r="T22" i="13"/>
  <c r="BU23" i="2"/>
  <c r="BV23" i="2"/>
  <c r="BW23" i="2"/>
  <c r="T23" i="13"/>
  <c r="BU24" i="2"/>
  <c r="BV24" i="2"/>
  <c r="BW24" i="2"/>
  <c r="T24" i="13"/>
  <c r="BU25" i="2"/>
  <c r="BV25" i="2"/>
  <c r="BW25" i="2"/>
  <c r="T25" i="13"/>
  <c r="BU26" i="2"/>
  <c r="BV26" i="2"/>
  <c r="BW26" i="2"/>
  <c r="T26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BK4" i="2"/>
  <c r="BL4" i="2"/>
  <c r="BM4" i="2"/>
  <c r="R4" i="13"/>
  <c r="BK5" i="2"/>
  <c r="BL5" i="2"/>
  <c r="BM5" i="2"/>
  <c r="R5" i="13"/>
  <c r="BK6" i="2"/>
  <c r="BL6" i="2"/>
  <c r="BM6" i="2"/>
  <c r="R6" i="13"/>
  <c r="BK7" i="2"/>
  <c r="BL7" i="2"/>
  <c r="BM7" i="2"/>
  <c r="R7" i="13"/>
  <c r="BK8" i="2"/>
  <c r="BL8" i="2"/>
  <c r="BM8" i="2"/>
  <c r="R8" i="13"/>
  <c r="BK9" i="2"/>
  <c r="BL9" i="2"/>
  <c r="BM9" i="2"/>
  <c r="R9" i="13"/>
  <c r="BK10" i="2"/>
  <c r="BL10" i="2"/>
  <c r="BM10" i="2"/>
  <c r="R10" i="13"/>
  <c r="BK11" i="2"/>
  <c r="BL11" i="2"/>
  <c r="BM11" i="2"/>
  <c r="R11" i="13"/>
  <c r="BK12" i="2"/>
  <c r="BL12" i="2"/>
  <c r="BM12" i="2"/>
  <c r="R12" i="13"/>
  <c r="BK13" i="2"/>
  <c r="BL13" i="2"/>
  <c r="BM13" i="2"/>
  <c r="R13" i="13"/>
  <c r="BK14" i="2"/>
  <c r="BL14" i="2"/>
  <c r="BM14" i="2"/>
  <c r="R14" i="13"/>
  <c r="BK15" i="2"/>
  <c r="BL15" i="2"/>
  <c r="BM15" i="2"/>
  <c r="R15" i="13"/>
  <c r="BK16" i="2"/>
  <c r="BL16" i="2"/>
  <c r="BM16" i="2"/>
  <c r="R16" i="13"/>
  <c r="BK17" i="2"/>
  <c r="BL17" i="2"/>
  <c r="BM17" i="2"/>
  <c r="R17" i="13"/>
  <c r="BK18" i="2"/>
  <c r="BL18" i="2"/>
  <c r="BM18" i="2"/>
  <c r="R18" i="13"/>
  <c r="BK19" i="2"/>
  <c r="BL19" i="2"/>
  <c r="BM19" i="2"/>
  <c r="R19" i="13"/>
  <c r="BK20" i="2"/>
  <c r="BL20" i="2"/>
  <c r="BM20" i="2"/>
  <c r="R20" i="13"/>
  <c r="BK21" i="2"/>
  <c r="BL21" i="2"/>
  <c r="BM21" i="2"/>
  <c r="R21" i="13"/>
  <c r="BK22" i="2"/>
  <c r="BL22" i="2"/>
  <c r="BM22" i="2"/>
  <c r="R22" i="13"/>
  <c r="BK23" i="2"/>
  <c r="BL23" i="2"/>
  <c r="BM23" i="2"/>
  <c r="R23" i="13"/>
  <c r="BK24" i="2"/>
  <c r="BL24" i="2"/>
  <c r="BM24" i="2"/>
  <c r="R24" i="13"/>
  <c r="BK25" i="2"/>
  <c r="BL25" i="2"/>
  <c r="BM25" i="2"/>
  <c r="R25" i="13"/>
  <c r="BK26" i="2"/>
  <c r="BL26" i="2"/>
  <c r="BM26" i="2"/>
  <c r="R26" i="13"/>
  <c r="Q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BA4" i="2"/>
  <c r="BB4" i="2"/>
  <c r="BC4" i="2"/>
  <c r="P4" i="13"/>
  <c r="BA5" i="2"/>
  <c r="BB5" i="2"/>
  <c r="BC5" i="2"/>
  <c r="P5" i="13"/>
  <c r="BA6" i="2"/>
  <c r="BB6" i="2"/>
  <c r="BC6" i="2"/>
  <c r="P6" i="13"/>
  <c r="BA7" i="2"/>
  <c r="BB7" i="2"/>
  <c r="BC7" i="2"/>
  <c r="P7" i="13"/>
  <c r="BA8" i="2"/>
  <c r="BB8" i="2"/>
  <c r="BC8" i="2"/>
  <c r="P8" i="13"/>
  <c r="BA9" i="2"/>
  <c r="BB9" i="2"/>
  <c r="BC9" i="2"/>
  <c r="P9" i="13"/>
  <c r="BA10" i="2"/>
  <c r="BB10" i="2"/>
  <c r="BC10" i="2"/>
  <c r="P10" i="13"/>
  <c r="BA11" i="2"/>
  <c r="BB11" i="2"/>
  <c r="BC11" i="2"/>
  <c r="P11" i="13"/>
  <c r="BA12" i="2"/>
  <c r="BB12" i="2"/>
  <c r="BC12" i="2"/>
  <c r="P12" i="13"/>
  <c r="BA13" i="2"/>
  <c r="BB13" i="2"/>
  <c r="BC13" i="2"/>
  <c r="P13" i="13"/>
  <c r="BA14" i="2"/>
  <c r="BB14" i="2"/>
  <c r="BC14" i="2"/>
  <c r="P14" i="13"/>
  <c r="BA15" i="2"/>
  <c r="BB15" i="2"/>
  <c r="BC15" i="2"/>
  <c r="P15" i="13"/>
  <c r="BA16" i="2"/>
  <c r="BB16" i="2"/>
  <c r="BC16" i="2"/>
  <c r="P16" i="13"/>
  <c r="BA17" i="2"/>
  <c r="BB17" i="2"/>
  <c r="BC17" i="2"/>
  <c r="P17" i="13"/>
  <c r="BA18" i="2"/>
  <c r="BB18" i="2"/>
  <c r="BC18" i="2"/>
  <c r="P18" i="13"/>
  <c r="BA19" i="2"/>
  <c r="BB19" i="2"/>
  <c r="BC19" i="2"/>
  <c r="P19" i="13"/>
  <c r="BA20" i="2"/>
  <c r="BB20" i="2"/>
  <c r="BC20" i="2"/>
  <c r="P20" i="13"/>
  <c r="BA21" i="2"/>
  <c r="BB21" i="2"/>
  <c r="BC21" i="2"/>
  <c r="P21" i="13"/>
  <c r="BA22" i="2"/>
  <c r="BB22" i="2"/>
  <c r="BC22" i="2"/>
  <c r="P22" i="13"/>
  <c r="BA23" i="2"/>
  <c r="BB23" i="2"/>
  <c r="BC23" i="2"/>
  <c r="P23" i="13"/>
  <c r="BA24" i="2"/>
  <c r="BB24" i="2"/>
  <c r="BC24" i="2"/>
  <c r="P24" i="13"/>
  <c r="BA25" i="2"/>
  <c r="BB25" i="2"/>
  <c r="BC25" i="2"/>
  <c r="P25" i="13"/>
  <c r="BA26" i="2"/>
  <c r="BB26" i="2"/>
  <c r="BC26" i="2"/>
  <c r="P26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AQ4" i="2"/>
  <c r="AR4" i="2"/>
  <c r="AS4" i="2"/>
  <c r="N4" i="13"/>
  <c r="AQ5" i="2"/>
  <c r="AR5" i="2"/>
  <c r="AS5" i="2"/>
  <c r="N5" i="13"/>
  <c r="AQ6" i="2"/>
  <c r="AR6" i="2"/>
  <c r="AS6" i="2"/>
  <c r="N6" i="13"/>
  <c r="AQ7" i="2"/>
  <c r="AR7" i="2"/>
  <c r="AS7" i="2"/>
  <c r="N7" i="13"/>
  <c r="AQ8" i="2"/>
  <c r="AR8" i="2"/>
  <c r="AS8" i="2"/>
  <c r="N8" i="13"/>
  <c r="AQ9" i="2"/>
  <c r="AR9" i="2"/>
  <c r="AS9" i="2"/>
  <c r="N9" i="13"/>
  <c r="AQ10" i="2"/>
  <c r="AR10" i="2"/>
  <c r="AS10" i="2"/>
  <c r="N10" i="13"/>
  <c r="AQ11" i="2"/>
  <c r="AR11" i="2"/>
  <c r="AS11" i="2"/>
  <c r="N11" i="13"/>
  <c r="AQ12" i="2"/>
  <c r="AR12" i="2"/>
  <c r="AS12" i="2"/>
  <c r="N12" i="13"/>
  <c r="AQ13" i="2"/>
  <c r="AR13" i="2"/>
  <c r="AS13" i="2"/>
  <c r="N13" i="13"/>
  <c r="AQ14" i="2"/>
  <c r="AR14" i="2"/>
  <c r="AS14" i="2"/>
  <c r="N14" i="13"/>
  <c r="AQ15" i="2"/>
  <c r="AR15" i="2"/>
  <c r="AS15" i="2"/>
  <c r="N15" i="13"/>
  <c r="AQ16" i="2"/>
  <c r="AR16" i="2"/>
  <c r="AS16" i="2"/>
  <c r="N16" i="13"/>
  <c r="AQ17" i="2"/>
  <c r="AR17" i="2"/>
  <c r="AS17" i="2"/>
  <c r="N17" i="13"/>
  <c r="AQ18" i="2"/>
  <c r="AR18" i="2"/>
  <c r="AS18" i="2"/>
  <c r="N18" i="13"/>
  <c r="AQ19" i="2"/>
  <c r="AR19" i="2"/>
  <c r="AS19" i="2"/>
  <c r="N19" i="13"/>
  <c r="AQ20" i="2"/>
  <c r="AR20" i="2"/>
  <c r="AS20" i="2"/>
  <c r="N20" i="13"/>
  <c r="AQ21" i="2"/>
  <c r="AR21" i="2"/>
  <c r="AS21" i="2"/>
  <c r="N21" i="13"/>
  <c r="AQ22" i="2"/>
  <c r="AR22" i="2"/>
  <c r="AS22" i="2"/>
  <c r="N22" i="13"/>
  <c r="AQ23" i="2"/>
  <c r="AR23" i="2"/>
  <c r="AS23" i="2"/>
  <c r="N23" i="13"/>
  <c r="AQ24" i="2"/>
  <c r="AR24" i="2"/>
  <c r="AS24" i="2"/>
  <c r="N24" i="13"/>
  <c r="AQ25" i="2"/>
  <c r="AR25" i="2"/>
  <c r="AS25" i="2"/>
  <c r="N25" i="13"/>
  <c r="AQ26" i="2"/>
  <c r="AR26" i="2"/>
  <c r="AS26" i="2"/>
  <c r="N26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AH4" i="2"/>
  <c r="K4" i="13"/>
  <c r="AH5" i="2"/>
  <c r="K5" i="13"/>
  <c r="AH6" i="2"/>
  <c r="K6" i="13"/>
  <c r="AH7" i="2"/>
  <c r="K7" i="13"/>
  <c r="AH8" i="2"/>
  <c r="K8" i="13"/>
  <c r="AH9" i="2"/>
  <c r="K9" i="13"/>
  <c r="AH10" i="2"/>
  <c r="K10" i="13"/>
  <c r="AH11" i="2"/>
  <c r="K11" i="13"/>
  <c r="AH12" i="2"/>
  <c r="K12" i="13"/>
  <c r="AH13" i="2"/>
  <c r="K13" i="13"/>
  <c r="AH14" i="2"/>
  <c r="K14" i="13"/>
  <c r="AH15" i="2"/>
  <c r="K15" i="13"/>
  <c r="AH16" i="2"/>
  <c r="K16" i="13"/>
  <c r="AH17" i="2"/>
  <c r="K17" i="13"/>
  <c r="AH18" i="2"/>
  <c r="K18" i="13"/>
  <c r="AH19" i="2"/>
  <c r="K19" i="13"/>
  <c r="AH20" i="2"/>
  <c r="K20" i="13"/>
  <c r="AH21" i="2"/>
  <c r="K21" i="13"/>
  <c r="AH22" i="2"/>
  <c r="K22" i="13"/>
  <c r="AH23" i="2"/>
  <c r="K23" i="13"/>
  <c r="AH24" i="2"/>
  <c r="K24" i="13"/>
  <c r="AH25" i="2"/>
  <c r="K25" i="13"/>
  <c r="AH26" i="2"/>
  <c r="K26" i="13"/>
  <c r="W4" i="2"/>
  <c r="X4" i="2"/>
  <c r="Y4" i="2"/>
  <c r="J4" i="13"/>
  <c r="W5" i="2"/>
  <c r="X5" i="2"/>
  <c r="Y5" i="2"/>
  <c r="J5" i="13"/>
  <c r="W6" i="2"/>
  <c r="X6" i="2"/>
  <c r="Y6" i="2"/>
  <c r="J6" i="13"/>
  <c r="W7" i="2"/>
  <c r="X7" i="2"/>
  <c r="Y7" i="2"/>
  <c r="J7" i="13"/>
  <c r="W8" i="2"/>
  <c r="X8" i="2"/>
  <c r="Y8" i="2"/>
  <c r="J8" i="13"/>
  <c r="W9" i="2"/>
  <c r="X9" i="2"/>
  <c r="Y9" i="2"/>
  <c r="J9" i="13"/>
  <c r="W10" i="2"/>
  <c r="X10" i="2"/>
  <c r="Y10" i="2"/>
  <c r="J10" i="13"/>
  <c r="W11" i="2"/>
  <c r="X11" i="2"/>
  <c r="Y11" i="2"/>
  <c r="J11" i="13"/>
  <c r="W12" i="2"/>
  <c r="X12" i="2"/>
  <c r="Y12" i="2"/>
  <c r="J12" i="13"/>
  <c r="W13" i="2"/>
  <c r="X13" i="2"/>
  <c r="Y13" i="2"/>
  <c r="J13" i="13"/>
  <c r="W14" i="2"/>
  <c r="X14" i="2"/>
  <c r="Y14" i="2"/>
  <c r="J14" i="13"/>
  <c r="W15" i="2"/>
  <c r="X15" i="2"/>
  <c r="Y15" i="2"/>
  <c r="J15" i="13"/>
  <c r="W16" i="2"/>
  <c r="X16" i="2"/>
  <c r="Y16" i="2"/>
  <c r="J16" i="13"/>
  <c r="W17" i="2"/>
  <c r="X17" i="2"/>
  <c r="Y17" i="2"/>
  <c r="J17" i="13"/>
  <c r="W18" i="2"/>
  <c r="X18" i="2"/>
  <c r="Y18" i="2"/>
  <c r="J18" i="13"/>
  <c r="W19" i="2"/>
  <c r="X19" i="2"/>
  <c r="Y19" i="2"/>
  <c r="J19" i="13"/>
  <c r="W20" i="2"/>
  <c r="X20" i="2"/>
  <c r="Y20" i="2"/>
  <c r="J20" i="13"/>
  <c r="W21" i="2"/>
  <c r="X21" i="2"/>
  <c r="Y21" i="2"/>
  <c r="J21" i="13"/>
  <c r="W22" i="2"/>
  <c r="X22" i="2"/>
  <c r="Y22" i="2"/>
  <c r="J22" i="13"/>
  <c r="W23" i="2"/>
  <c r="X23" i="2"/>
  <c r="Y23" i="2"/>
  <c r="J23" i="13"/>
  <c r="W24" i="2"/>
  <c r="X24" i="2"/>
  <c r="Y24" i="2"/>
  <c r="J24" i="13"/>
  <c r="W25" i="2"/>
  <c r="X25" i="2"/>
  <c r="Y25" i="2"/>
  <c r="J25" i="13"/>
  <c r="W26" i="2"/>
  <c r="X26" i="2"/>
  <c r="Y26" i="2"/>
  <c r="J26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L26" i="13"/>
  <c r="H26" i="13"/>
  <c r="L25" i="13"/>
  <c r="H25" i="13"/>
  <c r="L24" i="13"/>
  <c r="H24" i="13"/>
  <c r="L23" i="13"/>
  <c r="H23" i="13"/>
  <c r="L22" i="13"/>
  <c r="H22" i="13"/>
  <c r="L21" i="13"/>
  <c r="H21" i="13"/>
  <c r="L20" i="13"/>
  <c r="H20" i="13"/>
  <c r="L19" i="13"/>
  <c r="H19" i="13"/>
  <c r="L18" i="13"/>
  <c r="H18" i="13"/>
  <c r="L17" i="13"/>
  <c r="H17" i="13"/>
  <c r="L16" i="13"/>
  <c r="H16" i="13"/>
  <c r="L15" i="13"/>
  <c r="H15" i="13"/>
  <c r="L14" i="13"/>
  <c r="H14" i="13"/>
  <c r="L13" i="13"/>
  <c r="H13" i="13"/>
  <c r="L12" i="13"/>
  <c r="H12" i="13"/>
  <c r="L11" i="13"/>
  <c r="H11" i="13"/>
  <c r="L10" i="13"/>
  <c r="H10" i="13"/>
  <c r="L9" i="13"/>
  <c r="H9" i="13"/>
  <c r="L8" i="13"/>
  <c r="H8" i="13"/>
  <c r="C8" i="13"/>
  <c r="L7" i="13"/>
  <c r="H7" i="13"/>
  <c r="L6" i="13"/>
  <c r="H6" i="13"/>
  <c r="L5" i="13"/>
  <c r="H5" i="13"/>
  <c r="L4" i="13"/>
  <c r="H4" i="13"/>
  <c r="C4" i="13"/>
  <c r="BT26" i="2"/>
  <c r="BX26" i="2"/>
  <c r="BJ26" i="2"/>
  <c r="BN26" i="2"/>
  <c r="AZ26" i="2"/>
  <c r="BD26" i="2"/>
  <c r="AP26" i="2"/>
  <c r="AT26" i="2"/>
  <c r="AF26" i="2"/>
  <c r="AG26" i="2"/>
  <c r="AI26" i="2"/>
  <c r="AJ26" i="2"/>
  <c r="V26" i="2"/>
  <c r="Z26" i="2"/>
  <c r="L26" i="2"/>
  <c r="M26" i="2"/>
  <c r="N26" i="2"/>
  <c r="O26" i="2"/>
  <c r="P26" i="2"/>
  <c r="F26" i="2"/>
  <c r="G26" i="2"/>
  <c r="C5" i="2"/>
  <c r="H26" i="2"/>
  <c r="N6" i="12"/>
  <c r="P10" i="12"/>
  <c r="BD7" i="12"/>
  <c r="C12" i="12"/>
  <c r="C14" i="12"/>
  <c r="AZ7" i="12"/>
  <c r="F3" i="11"/>
  <c r="C12" i="11"/>
  <c r="C14" i="11"/>
  <c r="G3" i="11"/>
  <c r="C5" i="11"/>
  <c r="H3" i="11"/>
  <c r="L3" i="11"/>
  <c r="M3" i="11"/>
  <c r="N3" i="11"/>
  <c r="O3" i="11"/>
  <c r="P3" i="11"/>
  <c r="T3" i="11"/>
  <c r="X3" i="11"/>
  <c r="AB3" i="11"/>
  <c r="AF3" i="11"/>
  <c r="AJ3" i="11"/>
  <c r="AN3" i="11"/>
  <c r="AR3" i="11"/>
  <c r="AV3" i="11"/>
  <c r="BB3" i="11"/>
  <c r="BF3" i="11"/>
  <c r="BJ3" i="11"/>
  <c r="BN3" i="11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V6" i="10"/>
  <c r="BX25" i="12"/>
  <c r="BT25" i="12"/>
  <c r="BN25" i="12"/>
  <c r="BJ25" i="12"/>
  <c r="BD25" i="12"/>
  <c r="AZ25" i="12"/>
  <c r="AT25" i="12"/>
  <c r="AP25" i="12"/>
  <c r="AJ25" i="12"/>
  <c r="AF25" i="12"/>
  <c r="Z25" i="12"/>
  <c r="V25" i="12"/>
  <c r="P25" i="12"/>
  <c r="M25" i="12"/>
  <c r="N25" i="12"/>
  <c r="O25" i="12"/>
  <c r="L25" i="12"/>
  <c r="F25" i="12"/>
  <c r="C5" i="12"/>
  <c r="H25" i="12"/>
  <c r="G25" i="12"/>
  <c r="BX24" i="12"/>
  <c r="BT24" i="12"/>
  <c r="BN24" i="12"/>
  <c r="BJ24" i="12"/>
  <c r="BD24" i="12"/>
  <c r="AZ24" i="12"/>
  <c r="AT24" i="12"/>
  <c r="AP24" i="12"/>
  <c r="AJ24" i="12"/>
  <c r="AF24" i="12"/>
  <c r="Z24" i="12"/>
  <c r="V24" i="12"/>
  <c r="P24" i="12"/>
  <c r="M24" i="12"/>
  <c r="N24" i="12"/>
  <c r="O24" i="12"/>
  <c r="L24" i="12"/>
  <c r="F24" i="12"/>
  <c r="H24" i="12"/>
  <c r="G24" i="12"/>
  <c r="BX23" i="12"/>
  <c r="BT23" i="12"/>
  <c r="BN23" i="12"/>
  <c r="BJ23" i="12"/>
  <c r="BD23" i="12"/>
  <c r="AZ23" i="12"/>
  <c r="AT23" i="12"/>
  <c r="AP23" i="12"/>
  <c r="AJ23" i="12"/>
  <c r="AF23" i="12"/>
  <c r="Z23" i="12"/>
  <c r="V23" i="12"/>
  <c r="P23" i="12"/>
  <c r="M23" i="12"/>
  <c r="N23" i="12"/>
  <c r="O23" i="12"/>
  <c r="L23" i="12"/>
  <c r="F23" i="12"/>
  <c r="H23" i="12"/>
  <c r="G23" i="12"/>
  <c r="BX22" i="12"/>
  <c r="BT22" i="12"/>
  <c r="BN22" i="12"/>
  <c r="BJ22" i="12"/>
  <c r="BD22" i="12"/>
  <c r="AZ22" i="12"/>
  <c r="AT22" i="12"/>
  <c r="AP22" i="12"/>
  <c r="AJ22" i="12"/>
  <c r="AF22" i="12"/>
  <c r="Z22" i="12"/>
  <c r="V22" i="12"/>
  <c r="P22" i="12"/>
  <c r="M22" i="12"/>
  <c r="N22" i="12"/>
  <c r="O22" i="12"/>
  <c r="L22" i="12"/>
  <c r="F22" i="12"/>
  <c r="H22" i="12"/>
  <c r="G22" i="12"/>
  <c r="BX21" i="12"/>
  <c r="BT21" i="12"/>
  <c r="BN21" i="12"/>
  <c r="BJ21" i="12"/>
  <c r="BD21" i="12"/>
  <c r="AZ21" i="12"/>
  <c r="AT21" i="12"/>
  <c r="AP21" i="12"/>
  <c r="AJ21" i="12"/>
  <c r="AF21" i="12"/>
  <c r="Z21" i="12"/>
  <c r="V21" i="12"/>
  <c r="P21" i="12"/>
  <c r="M21" i="12"/>
  <c r="N21" i="12"/>
  <c r="O21" i="12"/>
  <c r="L21" i="12"/>
  <c r="F21" i="12"/>
  <c r="H21" i="12"/>
  <c r="G21" i="12"/>
  <c r="BX20" i="12"/>
  <c r="BT20" i="12"/>
  <c r="BN20" i="12"/>
  <c r="BJ20" i="12"/>
  <c r="BD20" i="12"/>
  <c r="AZ20" i="12"/>
  <c r="AT20" i="12"/>
  <c r="AP20" i="12"/>
  <c r="AJ20" i="12"/>
  <c r="AF20" i="12"/>
  <c r="Z20" i="12"/>
  <c r="V20" i="12"/>
  <c r="P20" i="12"/>
  <c r="M20" i="12"/>
  <c r="N20" i="12"/>
  <c r="O20" i="12"/>
  <c r="L20" i="12"/>
  <c r="F20" i="12"/>
  <c r="H20" i="12"/>
  <c r="G20" i="12"/>
  <c r="BX19" i="12"/>
  <c r="BT19" i="12"/>
  <c r="BN19" i="12"/>
  <c r="BJ19" i="12"/>
  <c r="BD19" i="12"/>
  <c r="AZ19" i="12"/>
  <c r="AT19" i="12"/>
  <c r="AP19" i="12"/>
  <c r="AJ19" i="12"/>
  <c r="AF19" i="12"/>
  <c r="Z19" i="12"/>
  <c r="V19" i="12"/>
  <c r="P19" i="12"/>
  <c r="M19" i="12"/>
  <c r="N19" i="12"/>
  <c r="O19" i="12"/>
  <c r="L19" i="12"/>
  <c r="F19" i="12"/>
  <c r="H19" i="12"/>
  <c r="G19" i="12"/>
  <c r="BX18" i="12"/>
  <c r="BT18" i="12"/>
  <c r="BN18" i="12"/>
  <c r="BJ18" i="12"/>
  <c r="BD18" i="12"/>
  <c r="AZ18" i="12"/>
  <c r="AT18" i="12"/>
  <c r="AP18" i="12"/>
  <c r="AJ18" i="12"/>
  <c r="AF18" i="12"/>
  <c r="Z18" i="12"/>
  <c r="V18" i="12"/>
  <c r="P18" i="12"/>
  <c r="M18" i="12"/>
  <c r="N18" i="12"/>
  <c r="O18" i="12"/>
  <c r="L18" i="12"/>
  <c r="F18" i="12"/>
  <c r="H18" i="12"/>
  <c r="G18" i="12"/>
  <c r="BX17" i="12"/>
  <c r="BT17" i="12"/>
  <c r="BN17" i="12"/>
  <c r="BJ17" i="12"/>
  <c r="BD17" i="12"/>
  <c r="AZ17" i="12"/>
  <c r="AT17" i="12"/>
  <c r="AP17" i="12"/>
  <c r="AJ17" i="12"/>
  <c r="AF17" i="12"/>
  <c r="Z17" i="12"/>
  <c r="V17" i="12"/>
  <c r="P17" i="12"/>
  <c r="M17" i="12"/>
  <c r="N17" i="12"/>
  <c r="O17" i="12"/>
  <c r="L17" i="12"/>
  <c r="F17" i="12"/>
  <c r="H17" i="12"/>
  <c r="G17" i="12"/>
  <c r="BX16" i="12"/>
  <c r="BT16" i="12"/>
  <c r="BN16" i="12"/>
  <c r="BJ16" i="12"/>
  <c r="BD16" i="12"/>
  <c r="AZ16" i="12"/>
  <c r="AT16" i="12"/>
  <c r="AP16" i="12"/>
  <c r="AJ16" i="12"/>
  <c r="AF16" i="12"/>
  <c r="Z16" i="12"/>
  <c r="V16" i="12"/>
  <c r="P16" i="12"/>
  <c r="M16" i="12"/>
  <c r="N16" i="12"/>
  <c r="O16" i="12"/>
  <c r="L16" i="12"/>
  <c r="F16" i="12"/>
  <c r="H16" i="12"/>
  <c r="G16" i="12"/>
  <c r="BX15" i="12"/>
  <c r="BT15" i="12"/>
  <c r="BN15" i="12"/>
  <c r="BJ15" i="12"/>
  <c r="BD15" i="12"/>
  <c r="AZ15" i="12"/>
  <c r="AT15" i="12"/>
  <c r="AP15" i="12"/>
  <c r="AJ15" i="12"/>
  <c r="AF15" i="12"/>
  <c r="Z15" i="12"/>
  <c r="V15" i="12"/>
  <c r="P15" i="12"/>
  <c r="M15" i="12"/>
  <c r="N15" i="12"/>
  <c r="O15" i="12"/>
  <c r="L15" i="12"/>
  <c r="F15" i="12"/>
  <c r="H15" i="12"/>
  <c r="G15" i="12"/>
  <c r="BX14" i="12"/>
  <c r="BT14" i="12"/>
  <c r="BN14" i="12"/>
  <c r="BJ14" i="12"/>
  <c r="BD14" i="12"/>
  <c r="AZ14" i="12"/>
  <c r="AT14" i="12"/>
  <c r="AP14" i="12"/>
  <c r="AJ14" i="12"/>
  <c r="AF14" i="12"/>
  <c r="Z14" i="12"/>
  <c r="V14" i="12"/>
  <c r="P14" i="12"/>
  <c r="M14" i="12"/>
  <c r="N14" i="12"/>
  <c r="O14" i="12"/>
  <c r="L14" i="12"/>
  <c r="F14" i="12"/>
  <c r="H14" i="12"/>
  <c r="G14" i="12"/>
  <c r="BX13" i="12"/>
  <c r="BT13" i="12"/>
  <c r="BN13" i="12"/>
  <c r="BJ13" i="12"/>
  <c r="BD13" i="12"/>
  <c r="AZ13" i="12"/>
  <c r="AT13" i="12"/>
  <c r="AP13" i="12"/>
  <c r="AJ13" i="12"/>
  <c r="AF13" i="12"/>
  <c r="Z13" i="12"/>
  <c r="V13" i="12"/>
  <c r="P13" i="12"/>
  <c r="M13" i="12"/>
  <c r="N13" i="12"/>
  <c r="O13" i="12"/>
  <c r="L13" i="12"/>
  <c r="F13" i="12"/>
  <c r="H13" i="12"/>
  <c r="G13" i="12"/>
  <c r="BX12" i="12"/>
  <c r="BT12" i="12"/>
  <c r="BN12" i="12"/>
  <c r="BJ12" i="12"/>
  <c r="BD12" i="12"/>
  <c r="AZ12" i="12"/>
  <c r="AT12" i="12"/>
  <c r="AP12" i="12"/>
  <c r="AJ12" i="12"/>
  <c r="AF12" i="12"/>
  <c r="Z12" i="12"/>
  <c r="V12" i="12"/>
  <c r="P12" i="12"/>
  <c r="M12" i="12"/>
  <c r="N12" i="12"/>
  <c r="O12" i="12"/>
  <c r="L12" i="12"/>
  <c r="F12" i="12"/>
  <c r="H12" i="12"/>
  <c r="G12" i="12"/>
  <c r="BX11" i="12"/>
  <c r="BT11" i="12"/>
  <c r="BN11" i="12"/>
  <c r="BJ11" i="12"/>
  <c r="BD11" i="12"/>
  <c r="AZ11" i="12"/>
  <c r="AT11" i="12"/>
  <c r="AP11" i="12"/>
  <c r="AJ11" i="12"/>
  <c r="AF11" i="12"/>
  <c r="Z11" i="12"/>
  <c r="V11" i="12"/>
  <c r="P11" i="12"/>
  <c r="M11" i="12"/>
  <c r="N11" i="12"/>
  <c r="O11" i="12"/>
  <c r="L11" i="12"/>
  <c r="F11" i="12"/>
  <c r="H11" i="12"/>
  <c r="G11" i="12"/>
  <c r="BX10" i="12"/>
  <c r="BT10" i="12"/>
  <c r="BN10" i="12"/>
  <c r="BJ10" i="12"/>
  <c r="BD10" i="12"/>
  <c r="AZ10" i="12"/>
  <c r="AT10" i="12"/>
  <c r="AP10" i="12"/>
  <c r="AJ10" i="12"/>
  <c r="AF10" i="12"/>
  <c r="Z10" i="12"/>
  <c r="V10" i="12"/>
  <c r="M10" i="12"/>
  <c r="N10" i="12"/>
  <c r="O10" i="12"/>
  <c r="L10" i="12"/>
  <c r="F10" i="12"/>
  <c r="H10" i="12"/>
  <c r="G10" i="12"/>
  <c r="BX9" i="12"/>
  <c r="BT9" i="12"/>
  <c r="BN9" i="12"/>
  <c r="BJ9" i="12"/>
  <c r="BD9" i="12"/>
  <c r="AZ9" i="12"/>
  <c r="AT9" i="12"/>
  <c r="AP9" i="12"/>
  <c r="AJ9" i="12"/>
  <c r="AF9" i="12"/>
  <c r="Z9" i="12"/>
  <c r="V9" i="12"/>
  <c r="P9" i="12"/>
  <c r="M9" i="12"/>
  <c r="N9" i="12"/>
  <c r="O9" i="12"/>
  <c r="L9" i="12"/>
  <c r="F9" i="12"/>
  <c r="H9" i="12"/>
  <c r="G9" i="12"/>
  <c r="BX8" i="12"/>
  <c r="BT8" i="12"/>
  <c r="BN8" i="12"/>
  <c r="BJ8" i="12"/>
  <c r="BD8" i="12"/>
  <c r="AZ8" i="12"/>
  <c r="AT8" i="12"/>
  <c r="AP8" i="12"/>
  <c r="AJ8" i="12"/>
  <c r="AF8" i="12"/>
  <c r="Z8" i="12"/>
  <c r="V8" i="12"/>
  <c r="P8" i="12"/>
  <c r="M8" i="12"/>
  <c r="N8" i="12"/>
  <c r="O8" i="12"/>
  <c r="L8" i="12"/>
  <c r="F8" i="12"/>
  <c r="H8" i="12"/>
  <c r="G8" i="12"/>
  <c r="C8" i="12"/>
  <c r="BX7" i="12"/>
  <c r="BT7" i="12"/>
  <c r="BN7" i="12"/>
  <c r="BJ7" i="12"/>
  <c r="AT7" i="12"/>
  <c r="AP7" i="12"/>
  <c r="AJ7" i="12"/>
  <c r="AF7" i="12"/>
  <c r="Z7" i="12"/>
  <c r="V7" i="12"/>
  <c r="P7" i="12"/>
  <c r="M7" i="12"/>
  <c r="N7" i="12"/>
  <c r="O7" i="12"/>
  <c r="L7" i="12"/>
  <c r="F7" i="12"/>
  <c r="H7" i="12"/>
  <c r="G7" i="12"/>
  <c r="BX6" i="12"/>
  <c r="BT6" i="12"/>
  <c r="BN6" i="12"/>
  <c r="BJ6" i="12"/>
  <c r="AT6" i="12"/>
  <c r="AP6" i="12"/>
  <c r="AJ6" i="12"/>
  <c r="AF6" i="12"/>
  <c r="Z6" i="12"/>
  <c r="V6" i="12"/>
  <c r="P6" i="12"/>
  <c r="M6" i="12"/>
  <c r="O6" i="12"/>
  <c r="L6" i="12"/>
  <c r="F6" i="12"/>
  <c r="H6" i="12"/>
  <c r="G6" i="12"/>
  <c r="BX5" i="12"/>
  <c r="BT5" i="12"/>
  <c r="BN5" i="12"/>
  <c r="BJ5" i="12"/>
  <c r="BD5" i="12"/>
  <c r="AZ5" i="12"/>
  <c r="AT5" i="12"/>
  <c r="AP5" i="12"/>
  <c r="AJ5" i="12"/>
  <c r="AF5" i="12"/>
  <c r="Z5" i="12"/>
  <c r="V5" i="12"/>
  <c r="P5" i="12"/>
  <c r="M5" i="12"/>
  <c r="N5" i="12"/>
  <c r="O5" i="12"/>
  <c r="L5" i="12"/>
  <c r="F5" i="12"/>
  <c r="H5" i="12"/>
  <c r="G5" i="12"/>
  <c r="BX4" i="12"/>
  <c r="BT4" i="12"/>
  <c r="BN4" i="12"/>
  <c r="BJ4" i="12"/>
  <c r="BD4" i="12"/>
  <c r="AZ4" i="12"/>
  <c r="AT4" i="12"/>
  <c r="AP4" i="12"/>
  <c r="AJ4" i="12"/>
  <c r="AF4" i="12"/>
  <c r="Z4" i="12"/>
  <c r="V4" i="12"/>
  <c r="P4" i="12"/>
  <c r="M4" i="12"/>
  <c r="N4" i="12"/>
  <c r="O4" i="12"/>
  <c r="L4" i="12"/>
  <c r="F4" i="12"/>
  <c r="H4" i="12"/>
  <c r="G4" i="12"/>
  <c r="C4" i="12"/>
  <c r="BX3" i="12"/>
  <c r="BT3" i="12"/>
  <c r="BN3" i="12"/>
  <c r="BJ3" i="12"/>
  <c r="BD3" i="12"/>
  <c r="AZ3" i="12"/>
  <c r="AT3" i="12"/>
  <c r="AP3" i="12"/>
  <c r="AJ3" i="12"/>
  <c r="AF3" i="12"/>
  <c r="Z3" i="12"/>
  <c r="V3" i="12"/>
  <c r="P3" i="12"/>
  <c r="M3" i="12"/>
  <c r="N3" i="12"/>
  <c r="O3" i="12"/>
  <c r="L3" i="12"/>
  <c r="F3" i="12"/>
  <c r="H3" i="12"/>
  <c r="G3" i="12"/>
  <c r="BN25" i="11"/>
  <c r="BJ25" i="11"/>
  <c r="BF25" i="11"/>
  <c r="BB25" i="11"/>
  <c r="AV25" i="11"/>
  <c r="AR25" i="11"/>
  <c r="AN25" i="11"/>
  <c r="AJ25" i="11"/>
  <c r="AF25" i="11"/>
  <c r="AB25" i="11"/>
  <c r="X25" i="11"/>
  <c r="T25" i="11"/>
  <c r="P25" i="11"/>
  <c r="M25" i="11"/>
  <c r="N25" i="11"/>
  <c r="O25" i="11"/>
  <c r="L25" i="11"/>
  <c r="F25" i="11"/>
  <c r="H25" i="11"/>
  <c r="G25" i="11"/>
  <c r="BN24" i="11"/>
  <c r="BJ24" i="11"/>
  <c r="BF24" i="11"/>
  <c r="BB24" i="11"/>
  <c r="AV24" i="11"/>
  <c r="AR24" i="11"/>
  <c r="AN24" i="11"/>
  <c r="AJ24" i="11"/>
  <c r="AF24" i="11"/>
  <c r="AB24" i="11"/>
  <c r="X24" i="11"/>
  <c r="T24" i="11"/>
  <c r="P24" i="11"/>
  <c r="M24" i="11"/>
  <c r="N24" i="11"/>
  <c r="O24" i="11"/>
  <c r="L24" i="11"/>
  <c r="F24" i="11"/>
  <c r="H24" i="11"/>
  <c r="G24" i="11"/>
  <c r="BN23" i="11"/>
  <c r="BJ23" i="11"/>
  <c r="BF23" i="11"/>
  <c r="BB23" i="11"/>
  <c r="AV23" i="11"/>
  <c r="AR23" i="11"/>
  <c r="AN23" i="11"/>
  <c r="AJ23" i="11"/>
  <c r="AF23" i="11"/>
  <c r="AB23" i="11"/>
  <c r="X23" i="11"/>
  <c r="T23" i="11"/>
  <c r="P23" i="11"/>
  <c r="M23" i="11"/>
  <c r="N23" i="11"/>
  <c r="O23" i="11"/>
  <c r="L23" i="11"/>
  <c r="F23" i="11"/>
  <c r="H23" i="11"/>
  <c r="G23" i="11"/>
  <c r="BN22" i="11"/>
  <c r="BJ22" i="11"/>
  <c r="BF22" i="11"/>
  <c r="BB22" i="11"/>
  <c r="AV22" i="11"/>
  <c r="AR22" i="11"/>
  <c r="AN22" i="11"/>
  <c r="AJ22" i="11"/>
  <c r="AF22" i="11"/>
  <c r="AB22" i="11"/>
  <c r="X22" i="11"/>
  <c r="T22" i="11"/>
  <c r="P22" i="11"/>
  <c r="M22" i="11"/>
  <c r="N22" i="11"/>
  <c r="O22" i="11"/>
  <c r="L22" i="11"/>
  <c r="F22" i="11"/>
  <c r="H22" i="11"/>
  <c r="G22" i="11"/>
  <c r="BN21" i="11"/>
  <c r="BJ21" i="11"/>
  <c r="BF21" i="11"/>
  <c r="BB21" i="11"/>
  <c r="AV21" i="11"/>
  <c r="AR21" i="11"/>
  <c r="AN21" i="11"/>
  <c r="AJ21" i="11"/>
  <c r="AF21" i="11"/>
  <c r="AB21" i="11"/>
  <c r="X21" i="11"/>
  <c r="T21" i="11"/>
  <c r="P21" i="11"/>
  <c r="M21" i="11"/>
  <c r="N21" i="11"/>
  <c r="O21" i="11"/>
  <c r="L21" i="11"/>
  <c r="F21" i="11"/>
  <c r="H21" i="11"/>
  <c r="G21" i="11"/>
  <c r="BN20" i="11"/>
  <c r="BJ20" i="11"/>
  <c r="BF20" i="11"/>
  <c r="BB20" i="11"/>
  <c r="AV20" i="11"/>
  <c r="AR20" i="11"/>
  <c r="AN20" i="11"/>
  <c r="AJ20" i="11"/>
  <c r="AF20" i="11"/>
  <c r="AB20" i="11"/>
  <c r="X20" i="11"/>
  <c r="T20" i="11"/>
  <c r="P20" i="11"/>
  <c r="M20" i="11"/>
  <c r="N20" i="11"/>
  <c r="O20" i="11"/>
  <c r="L20" i="11"/>
  <c r="F20" i="11"/>
  <c r="H20" i="11"/>
  <c r="G20" i="11"/>
  <c r="BN19" i="11"/>
  <c r="BJ19" i="11"/>
  <c r="BF19" i="11"/>
  <c r="BB19" i="11"/>
  <c r="AV19" i="11"/>
  <c r="AR19" i="11"/>
  <c r="AN19" i="11"/>
  <c r="AJ19" i="11"/>
  <c r="AF19" i="11"/>
  <c r="AB19" i="11"/>
  <c r="X19" i="11"/>
  <c r="T19" i="11"/>
  <c r="P19" i="11"/>
  <c r="M19" i="11"/>
  <c r="N19" i="11"/>
  <c r="O19" i="11"/>
  <c r="L19" i="11"/>
  <c r="F19" i="11"/>
  <c r="H19" i="11"/>
  <c r="G19" i="11"/>
  <c r="BN18" i="11"/>
  <c r="BJ18" i="11"/>
  <c r="BF18" i="11"/>
  <c r="BB18" i="11"/>
  <c r="AV18" i="11"/>
  <c r="AR18" i="11"/>
  <c r="AN18" i="11"/>
  <c r="AJ18" i="11"/>
  <c r="AF18" i="11"/>
  <c r="AB18" i="11"/>
  <c r="X18" i="11"/>
  <c r="T18" i="11"/>
  <c r="P18" i="11"/>
  <c r="M18" i="11"/>
  <c r="N18" i="11"/>
  <c r="O18" i="11"/>
  <c r="L18" i="11"/>
  <c r="F18" i="11"/>
  <c r="H18" i="11"/>
  <c r="G18" i="11"/>
  <c r="BN17" i="11"/>
  <c r="BJ17" i="11"/>
  <c r="BF17" i="11"/>
  <c r="BB17" i="11"/>
  <c r="AV17" i="11"/>
  <c r="AR17" i="11"/>
  <c r="AN17" i="11"/>
  <c r="AJ17" i="11"/>
  <c r="AF17" i="11"/>
  <c r="AB17" i="11"/>
  <c r="X17" i="11"/>
  <c r="T17" i="11"/>
  <c r="P17" i="11"/>
  <c r="M17" i="11"/>
  <c r="N17" i="11"/>
  <c r="O17" i="11"/>
  <c r="L17" i="11"/>
  <c r="F17" i="11"/>
  <c r="H17" i="11"/>
  <c r="G17" i="11"/>
  <c r="BN16" i="11"/>
  <c r="BJ16" i="11"/>
  <c r="BF16" i="11"/>
  <c r="BB16" i="11"/>
  <c r="AV16" i="11"/>
  <c r="AR16" i="11"/>
  <c r="AN16" i="11"/>
  <c r="AJ16" i="11"/>
  <c r="AF16" i="11"/>
  <c r="AB16" i="11"/>
  <c r="X16" i="11"/>
  <c r="T16" i="11"/>
  <c r="P16" i="11"/>
  <c r="M16" i="11"/>
  <c r="N16" i="11"/>
  <c r="O16" i="11"/>
  <c r="L16" i="11"/>
  <c r="F16" i="11"/>
  <c r="H16" i="11"/>
  <c r="G16" i="11"/>
  <c r="BN15" i="11"/>
  <c r="BJ15" i="11"/>
  <c r="BF15" i="11"/>
  <c r="BB15" i="11"/>
  <c r="AV15" i="11"/>
  <c r="AR15" i="11"/>
  <c r="AN15" i="11"/>
  <c r="AJ15" i="11"/>
  <c r="AF15" i="11"/>
  <c r="AB15" i="11"/>
  <c r="X15" i="11"/>
  <c r="T15" i="11"/>
  <c r="P15" i="11"/>
  <c r="M15" i="11"/>
  <c r="N15" i="11"/>
  <c r="O15" i="11"/>
  <c r="L15" i="11"/>
  <c r="F15" i="11"/>
  <c r="H15" i="11"/>
  <c r="G15" i="11"/>
  <c r="BN14" i="11"/>
  <c r="BJ14" i="11"/>
  <c r="BF14" i="11"/>
  <c r="BB14" i="11"/>
  <c r="AV14" i="11"/>
  <c r="AR14" i="11"/>
  <c r="AN14" i="11"/>
  <c r="AJ14" i="11"/>
  <c r="AF14" i="11"/>
  <c r="AB14" i="11"/>
  <c r="X14" i="11"/>
  <c r="T14" i="11"/>
  <c r="P14" i="11"/>
  <c r="M14" i="11"/>
  <c r="N14" i="11"/>
  <c r="O14" i="11"/>
  <c r="L14" i="11"/>
  <c r="F14" i="11"/>
  <c r="H14" i="11"/>
  <c r="G14" i="11"/>
  <c r="BN13" i="11"/>
  <c r="BJ13" i="11"/>
  <c r="BF13" i="11"/>
  <c r="BB13" i="11"/>
  <c r="AV13" i="11"/>
  <c r="AR13" i="11"/>
  <c r="AN13" i="11"/>
  <c r="AJ13" i="11"/>
  <c r="AF13" i="11"/>
  <c r="AB13" i="11"/>
  <c r="X13" i="11"/>
  <c r="T13" i="11"/>
  <c r="P13" i="11"/>
  <c r="M13" i="11"/>
  <c r="N13" i="11"/>
  <c r="O13" i="11"/>
  <c r="L13" i="11"/>
  <c r="F13" i="11"/>
  <c r="H13" i="11"/>
  <c r="G13" i="11"/>
  <c r="BN12" i="11"/>
  <c r="BJ12" i="11"/>
  <c r="BF12" i="11"/>
  <c r="BB12" i="11"/>
  <c r="AV12" i="11"/>
  <c r="AR12" i="11"/>
  <c r="AN12" i="11"/>
  <c r="AJ12" i="11"/>
  <c r="AF12" i="11"/>
  <c r="AB12" i="11"/>
  <c r="X12" i="11"/>
  <c r="T12" i="11"/>
  <c r="P12" i="11"/>
  <c r="M12" i="11"/>
  <c r="N12" i="11"/>
  <c r="O12" i="11"/>
  <c r="L12" i="11"/>
  <c r="F12" i="11"/>
  <c r="H12" i="11"/>
  <c r="G12" i="11"/>
  <c r="BN11" i="11"/>
  <c r="BJ11" i="11"/>
  <c r="BF11" i="11"/>
  <c r="BB11" i="11"/>
  <c r="AV11" i="11"/>
  <c r="AR11" i="11"/>
  <c r="AN11" i="11"/>
  <c r="AJ11" i="11"/>
  <c r="AF11" i="11"/>
  <c r="AB11" i="11"/>
  <c r="X11" i="11"/>
  <c r="T11" i="11"/>
  <c r="P11" i="11"/>
  <c r="M11" i="11"/>
  <c r="N11" i="11"/>
  <c r="O11" i="11"/>
  <c r="L11" i="11"/>
  <c r="F11" i="11"/>
  <c r="H11" i="11"/>
  <c r="G11" i="11"/>
  <c r="BN10" i="11"/>
  <c r="BJ10" i="11"/>
  <c r="BF10" i="11"/>
  <c r="BB10" i="11"/>
  <c r="AV10" i="11"/>
  <c r="AR10" i="11"/>
  <c r="AN10" i="11"/>
  <c r="AJ10" i="11"/>
  <c r="AF10" i="11"/>
  <c r="AB10" i="11"/>
  <c r="X10" i="11"/>
  <c r="T10" i="11"/>
  <c r="P10" i="11"/>
  <c r="M10" i="11"/>
  <c r="N10" i="11"/>
  <c r="O10" i="11"/>
  <c r="L10" i="11"/>
  <c r="F10" i="11"/>
  <c r="H10" i="11"/>
  <c r="G10" i="11"/>
  <c r="BN9" i="11"/>
  <c r="BJ9" i="11"/>
  <c r="BF9" i="11"/>
  <c r="BB9" i="11"/>
  <c r="AV9" i="11"/>
  <c r="AR9" i="11"/>
  <c r="AN9" i="11"/>
  <c r="AJ9" i="11"/>
  <c r="AF9" i="11"/>
  <c r="AB9" i="11"/>
  <c r="X9" i="11"/>
  <c r="T9" i="11"/>
  <c r="P9" i="11"/>
  <c r="M9" i="11"/>
  <c r="N9" i="11"/>
  <c r="O9" i="11"/>
  <c r="L9" i="11"/>
  <c r="F9" i="11"/>
  <c r="H9" i="11"/>
  <c r="G9" i="11"/>
  <c r="BN8" i="11"/>
  <c r="BJ8" i="11"/>
  <c r="BF8" i="11"/>
  <c r="BB8" i="11"/>
  <c r="AV8" i="11"/>
  <c r="AR8" i="11"/>
  <c r="AN8" i="11"/>
  <c r="AJ8" i="11"/>
  <c r="AF8" i="11"/>
  <c r="AB8" i="11"/>
  <c r="X8" i="11"/>
  <c r="T8" i="11"/>
  <c r="P8" i="11"/>
  <c r="M8" i="11"/>
  <c r="N8" i="11"/>
  <c r="O8" i="11"/>
  <c r="L8" i="11"/>
  <c r="F8" i="11"/>
  <c r="H8" i="11"/>
  <c r="G8" i="11"/>
  <c r="C8" i="11"/>
  <c r="BN7" i="11"/>
  <c r="BJ7" i="11"/>
  <c r="BF7" i="11"/>
  <c r="BB7" i="11"/>
  <c r="AV7" i="11"/>
  <c r="AR7" i="11"/>
  <c r="AN7" i="11"/>
  <c r="AJ7" i="11"/>
  <c r="AF7" i="11"/>
  <c r="AB7" i="11"/>
  <c r="X7" i="11"/>
  <c r="T7" i="11"/>
  <c r="P7" i="11"/>
  <c r="M7" i="11"/>
  <c r="N7" i="11"/>
  <c r="O7" i="11"/>
  <c r="L7" i="11"/>
  <c r="F7" i="11"/>
  <c r="H7" i="11"/>
  <c r="G7" i="11"/>
  <c r="BN6" i="11"/>
  <c r="BJ6" i="11"/>
  <c r="BF6" i="11"/>
  <c r="BB6" i="11"/>
  <c r="AV6" i="11"/>
  <c r="AR6" i="11"/>
  <c r="AN6" i="11"/>
  <c r="AJ6" i="11"/>
  <c r="AF6" i="11"/>
  <c r="AB6" i="11"/>
  <c r="X6" i="11"/>
  <c r="T6" i="11"/>
  <c r="P6" i="11"/>
  <c r="M6" i="11"/>
  <c r="N6" i="11"/>
  <c r="O6" i="11"/>
  <c r="L6" i="11"/>
  <c r="F6" i="11"/>
  <c r="H6" i="11"/>
  <c r="G6" i="11"/>
  <c r="BN5" i="11"/>
  <c r="BJ5" i="11"/>
  <c r="BF5" i="11"/>
  <c r="BB5" i="11"/>
  <c r="AV5" i="11"/>
  <c r="AR5" i="11"/>
  <c r="AN5" i="11"/>
  <c r="AJ5" i="11"/>
  <c r="AF5" i="11"/>
  <c r="AB5" i="11"/>
  <c r="X5" i="11"/>
  <c r="T5" i="11"/>
  <c r="P5" i="11"/>
  <c r="M5" i="11"/>
  <c r="N5" i="11"/>
  <c r="O5" i="11"/>
  <c r="L5" i="11"/>
  <c r="F5" i="11"/>
  <c r="H5" i="11"/>
  <c r="G5" i="11"/>
  <c r="BN4" i="11"/>
  <c r="BJ4" i="11"/>
  <c r="BF4" i="11"/>
  <c r="BB4" i="11"/>
  <c r="AV4" i="11"/>
  <c r="AR4" i="11"/>
  <c r="AN4" i="11"/>
  <c r="AJ4" i="11"/>
  <c r="AF4" i="11"/>
  <c r="AB4" i="11"/>
  <c r="X4" i="11"/>
  <c r="T4" i="11"/>
  <c r="P4" i="11"/>
  <c r="M4" i="11"/>
  <c r="N4" i="11"/>
  <c r="O4" i="11"/>
  <c r="L4" i="11"/>
  <c r="F4" i="11"/>
  <c r="H4" i="11"/>
  <c r="G4" i="11"/>
  <c r="C4" i="11"/>
  <c r="BX26" i="10"/>
  <c r="BT26" i="10"/>
  <c r="BN26" i="10"/>
  <c r="BJ26" i="10"/>
  <c r="BD26" i="10"/>
  <c r="AZ26" i="10"/>
  <c r="AT26" i="10"/>
  <c r="AJ26" i="10"/>
  <c r="AF26" i="10"/>
  <c r="Z26" i="10"/>
  <c r="V26" i="10"/>
  <c r="P26" i="10"/>
  <c r="M26" i="10"/>
  <c r="N26" i="10"/>
  <c r="O26" i="10"/>
  <c r="L26" i="10"/>
  <c r="BX25" i="10"/>
  <c r="BT25" i="10"/>
  <c r="BN25" i="10"/>
  <c r="BJ25" i="10"/>
  <c r="BD25" i="10"/>
  <c r="AZ25" i="10"/>
  <c r="AT25" i="10"/>
  <c r="AJ25" i="10"/>
  <c r="AF25" i="10"/>
  <c r="Z25" i="10"/>
  <c r="V25" i="10"/>
  <c r="P25" i="10"/>
  <c r="M25" i="10"/>
  <c r="N25" i="10"/>
  <c r="O25" i="10"/>
  <c r="L25" i="10"/>
  <c r="BX24" i="10"/>
  <c r="BT24" i="10"/>
  <c r="BN24" i="10"/>
  <c r="BJ24" i="10"/>
  <c r="BD24" i="10"/>
  <c r="AZ24" i="10"/>
  <c r="AT24" i="10"/>
  <c r="AJ24" i="10"/>
  <c r="AF24" i="10"/>
  <c r="Z24" i="10"/>
  <c r="V24" i="10"/>
  <c r="P24" i="10"/>
  <c r="M24" i="10"/>
  <c r="N24" i="10"/>
  <c r="O24" i="10"/>
  <c r="L24" i="10"/>
  <c r="BX23" i="10"/>
  <c r="BT23" i="10"/>
  <c r="BN23" i="10"/>
  <c r="BJ23" i="10"/>
  <c r="BD23" i="10"/>
  <c r="AZ23" i="10"/>
  <c r="AT23" i="10"/>
  <c r="AJ23" i="10"/>
  <c r="AF23" i="10"/>
  <c r="Z23" i="10"/>
  <c r="V23" i="10"/>
  <c r="P23" i="10"/>
  <c r="M23" i="10"/>
  <c r="N23" i="10"/>
  <c r="O23" i="10"/>
  <c r="L23" i="10"/>
  <c r="BX22" i="10"/>
  <c r="BT22" i="10"/>
  <c r="BN22" i="10"/>
  <c r="BJ22" i="10"/>
  <c r="BD22" i="10"/>
  <c r="AZ22" i="10"/>
  <c r="AT22" i="10"/>
  <c r="AJ22" i="10"/>
  <c r="AF22" i="10"/>
  <c r="Z22" i="10"/>
  <c r="V22" i="10"/>
  <c r="P22" i="10"/>
  <c r="M22" i="10"/>
  <c r="N22" i="10"/>
  <c r="O22" i="10"/>
  <c r="L22" i="10"/>
  <c r="BX21" i="10"/>
  <c r="BT21" i="10"/>
  <c r="BN21" i="10"/>
  <c r="BJ21" i="10"/>
  <c r="BD21" i="10"/>
  <c r="AZ21" i="10"/>
  <c r="AT21" i="10"/>
  <c r="AJ21" i="10"/>
  <c r="AF21" i="10"/>
  <c r="Z21" i="10"/>
  <c r="V21" i="10"/>
  <c r="P21" i="10"/>
  <c r="M21" i="10"/>
  <c r="N21" i="10"/>
  <c r="O21" i="10"/>
  <c r="L21" i="10"/>
  <c r="BX20" i="10"/>
  <c r="BT20" i="10"/>
  <c r="BN20" i="10"/>
  <c r="BJ20" i="10"/>
  <c r="BD20" i="10"/>
  <c r="AZ20" i="10"/>
  <c r="AT20" i="10"/>
  <c r="AJ20" i="10"/>
  <c r="AF20" i="10"/>
  <c r="Z20" i="10"/>
  <c r="V20" i="10"/>
  <c r="P20" i="10"/>
  <c r="M20" i="10"/>
  <c r="N20" i="10"/>
  <c r="O20" i="10"/>
  <c r="L20" i="10"/>
  <c r="BX19" i="10"/>
  <c r="BT19" i="10"/>
  <c r="BN19" i="10"/>
  <c r="BJ19" i="10"/>
  <c r="BD19" i="10"/>
  <c r="AZ19" i="10"/>
  <c r="AT19" i="10"/>
  <c r="AJ19" i="10"/>
  <c r="AF19" i="10"/>
  <c r="Z19" i="10"/>
  <c r="V19" i="10"/>
  <c r="P19" i="10"/>
  <c r="M19" i="10"/>
  <c r="N19" i="10"/>
  <c r="O19" i="10"/>
  <c r="L19" i="10"/>
  <c r="BX18" i="10"/>
  <c r="BT18" i="10"/>
  <c r="BN18" i="10"/>
  <c r="BJ18" i="10"/>
  <c r="BD18" i="10"/>
  <c r="AZ18" i="10"/>
  <c r="AT18" i="10"/>
  <c r="AJ18" i="10"/>
  <c r="AF18" i="10"/>
  <c r="Z18" i="10"/>
  <c r="V18" i="10"/>
  <c r="P18" i="10"/>
  <c r="M18" i="10"/>
  <c r="N18" i="10"/>
  <c r="O18" i="10"/>
  <c r="L18" i="10"/>
  <c r="BX17" i="10"/>
  <c r="BT17" i="10"/>
  <c r="BN17" i="10"/>
  <c r="BJ17" i="10"/>
  <c r="BD17" i="10"/>
  <c r="AZ17" i="10"/>
  <c r="AT17" i="10"/>
  <c r="AJ17" i="10"/>
  <c r="AF17" i="10"/>
  <c r="Z17" i="10"/>
  <c r="V17" i="10"/>
  <c r="P17" i="10"/>
  <c r="M17" i="10"/>
  <c r="N17" i="10"/>
  <c r="O17" i="10"/>
  <c r="L17" i="10"/>
  <c r="BX16" i="10"/>
  <c r="BT16" i="10"/>
  <c r="BN16" i="10"/>
  <c r="BJ16" i="10"/>
  <c r="BD16" i="10"/>
  <c r="AZ16" i="10"/>
  <c r="AT16" i="10"/>
  <c r="AJ16" i="10"/>
  <c r="AF16" i="10"/>
  <c r="Z16" i="10"/>
  <c r="V16" i="10"/>
  <c r="P16" i="10"/>
  <c r="M16" i="10"/>
  <c r="N16" i="10"/>
  <c r="O16" i="10"/>
  <c r="L16" i="10"/>
  <c r="BX15" i="10"/>
  <c r="BT15" i="10"/>
  <c r="BN15" i="10"/>
  <c r="BJ15" i="10"/>
  <c r="BD15" i="10"/>
  <c r="AZ15" i="10"/>
  <c r="AT15" i="10"/>
  <c r="AJ15" i="10"/>
  <c r="AF15" i="10"/>
  <c r="Z15" i="10"/>
  <c r="V15" i="10"/>
  <c r="P15" i="10"/>
  <c r="M15" i="10"/>
  <c r="N15" i="10"/>
  <c r="O15" i="10"/>
  <c r="L15" i="10"/>
  <c r="BX14" i="10"/>
  <c r="BT14" i="10"/>
  <c r="BN14" i="10"/>
  <c r="BJ14" i="10"/>
  <c r="BD14" i="10"/>
  <c r="AZ14" i="10"/>
  <c r="AT14" i="10"/>
  <c r="AJ14" i="10"/>
  <c r="AF14" i="10"/>
  <c r="Z14" i="10"/>
  <c r="V14" i="10"/>
  <c r="P14" i="10"/>
  <c r="M14" i="10"/>
  <c r="N14" i="10"/>
  <c r="O14" i="10"/>
  <c r="L14" i="10"/>
  <c r="BX13" i="10"/>
  <c r="BT13" i="10"/>
  <c r="BN13" i="10"/>
  <c r="BJ13" i="10"/>
  <c r="BD13" i="10"/>
  <c r="AZ13" i="10"/>
  <c r="AT13" i="10"/>
  <c r="AJ13" i="10"/>
  <c r="AF13" i="10"/>
  <c r="Z13" i="10"/>
  <c r="V13" i="10"/>
  <c r="P13" i="10"/>
  <c r="M13" i="10"/>
  <c r="N13" i="10"/>
  <c r="O13" i="10"/>
  <c r="L13" i="10"/>
  <c r="BX12" i="10"/>
  <c r="BT12" i="10"/>
  <c r="BN12" i="10"/>
  <c r="BJ12" i="10"/>
  <c r="BD12" i="10"/>
  <c r="AZ12" i="10"/>
  <c r="AT12" i="10"/>
  <c r="AJ12" i="10"/>
  <c r="AF12" i="10"/>
  <c r="Z12" i="10"/>
  <c r="V12" i="10"/>
  <c r="P12" i="10"/>
  <c r="M12" i="10"/>
  <c r="N12" i="10"/>
  <c r="O12" i="10"/>
  <c r="L12" i="10"/>
  <c r="BX11" i="10"/>
  <c r="BT11" i="10"/>
  <c r="BN11" i="10"/>
  <c r="BJ11" i="10"/>
  <c r="BD11" i="10"/>
  <c r="AZ11" i="10"/>
  <c r="AT11" i="10"/>
  <c r="AJ11" i="10"/>
  <c r="AF11" i="10"/>
  <c r="Z11" i="10"/>
  <c r="V11" i="10"/>
  <c r="P11" i="10"/>
  <c r="M11" i="10"/>
  <c r="N11" i="10"/>
  <c r="O11" i="10"/>
  <c r="L11" i="10"/>
  <c r="BX10" i="10"/>
  <c r="BT10" i="10"/>
  <c r="BN10" i="10"/>
  <c r="BJ10" i="10"/>
  <c r="BD10" i="10"/>
  <c r="AZ10" i="10"/>
  <c r="AT10" i="10"/>
  <c r="AJ10" i="10"/>
  <c r="AF10" i="10"/>
  <c r="Z10" i="10"/>
  <c r="V10" i="10"/>
  <c r="P10" i="10"/>
  <c r="M10" i="10"/>
  <c r="N10" i="10"/>
  <c r="O10" i="10"/>
  <c r="L10" i="10"/>
  <c r="C8" i="10"/>
  <c r="BX9" i="10"/>
  <c r="BT9" i="10"/>
  <c r="BN9" i="10"/>
  <c r="BJ9" i="10"/>
  <c r="BD9" i="10"/>
  <c r="AZ9" i="10"/>
  <c r="AT9" i="10"/>
  <c r="AJ9" i="10"/>
  <c r="AF9" i="10"/>
  <c r="Z9" i="10"/>
  <c r="V9" i="10"/>
  <c r="P9" i="10"/>
  <c r="M9" i="10"/>
  <c r="N9" i="10"/>
  <c r="O9" i="10"/>
  <c r="L9" i="10"/>
  <c r="BX8" i="10"/>
  <c r="BT8" i="10"/>
  <c r="BN8" i="10"/>
  <c r="BJ8" i="10"/>
  <c r="BD8" i="10"/>
  <c r="AZ8" i="10"/>
  <c r="AT8" i="10"/>
  <c r="AJ8" i="10"/>
  <c r="AF8" i="10"/>
  <c r="Z8" i="10"/>
  <c r="V8" i="10"/>
  <c r="P8" i="10"/>
  <c r="M8" i="10"/>
  <c r="N8" i="10"/>
  <c r="O8" i="10"/>
  <c r="L8" i="10"/>
  <c r="BX7" i="10"/>
  <c r="BT7" i="10"/>
  <c r="BN7" i="10"/>
  <c r="BJ7" i="10"/>
  <c r="BD7" i="10"/>
  <c r="AZ7" i="10"/>
  <c r="AT7" i="10"/>
  <c r="AJ7" i="10"/>
  <c r="AF7" i="10"/>
  <c r="Z7" i="10"/>
  <c r="V7" i="10"/>
  <c r="P7" i="10"/>
  <c r="M7" i="10"/>
  <c r="N7" i="10"/>
  <c r="O7" i="10"/>
  <c r="L7" i="10"/>
  <c r="BX6" i="10"/>
  <c r="BT6" i="10"/>
  <c r="BN6" i="10"/>
  <c r="BJ6" i="10"/>
  <c r="BD6" i="10"/>
  <c r="AZ6" i="10"/>
  <c r="AT6" i="10"/>
  <c r="AJ6" i="10"/>
  <c r="AF6" i="10"/>
  <c r="Z6" i="10"/>
  <c r="P6" i="10"/>
  <c r="M6" i="10"/>
  <c r="N6" i="10"/>
  <c r="O6" i="10"/>
  <c r="L6" i="10"/>
  <c r="C4" i="10"/>
  <c r="BX26" i="9"/>
  <c r="C12" i="9"/>
  <c r="C14" i="9"/>
  <c r="BT26" i="9"/>
  <c r="BN26" i="9"/>
  <c r="BJ26" i="9"/>
  <c r="BD26" i="9"/>
  <c r="AZ26" i="9"/>
  <c r="AT26" i="9"/>
  <c r="AP26" i="9"/>
  <c r="AJ26" i="9"/>
  <c r="AF26" i="9"/>
  <c r="Z26" i="9"/>
  <c r="V26" i="9"/>
  <c r="P26" i="9"/>
  <c r="M26" i="9"/>
  <c r="N26" i="9"/>
  <c r="O26" i="9"/>
  <c r="L26" i="9"/>
  <c r="F26" i="9"/>
  <c r="C5" i="9"/>
  <c r="H26" i="9"/>
  <c r="G26" i="9"/>
  <c r="BX25" i="9"/>
  <c r="BT25" i="9"/>
  <c r="BN25" i="9"/>
  <c r="BJ25" i="9"/>
  <c r="BD25" i="9"/>
  <c r="AZ25" i="9"/>
  <c r="AT25" i="9"/>
  <c r="AP25" i="9"/>
  <c r="AJ25" i="9"/>
  <c r="AF25" i="9"/>
  <c r="Z25" i="9"/>
  <c r="V25" i="9"/>
  <c r="P25" i="9"/>
  <c r="M25" i="9"/>
  <c r="N25" i="9"/>
  <c r="O25" i="9"/>
  <c r="L25" i="9"/>
  <c r="F25" i="9"/>
  <c r="H25" i="9"/>
  <c r="G25" i="9"/>
  <c r="BX24" i="9"/>
  <c r="BT24" i="9"/>
  <c r="BN24" i="9"/>
  <c r="BJ24" i="9"/>
  <c r="BD24" i="9"/>
  <c r="AZ24" i="9"/>
  <c r="AT24" i="9"/>
  <c r="AP24" i="9"/>
  <c r="AJ24" i="9"/>
  <c r="AF24" i="9"/>
  <c r="Z24" i="9"/>
  <c r="V24" i="9"/>
  <c r="P24" i="9"/>
  <c r="M24" i="9"/>
  <c r="N24" i="9"/>
  <c r="O24" i="9"/>
  <c r="L24" i="9"/>
  <c r="F24" i="9"/>
  <c r="H24" i="9"/>
  <c r="G24" i="9"/>
  <c r="BX23" i="9"/>
  <c r="BT23" i="9"/>
  <c r="BN23" i="9"/>
  <c r="BJ23" i="9"/>
  <c r="BD23" i="9"/>
  <c r="AZ23" i="9"/>
  <c r="AT23" i="9"/>
  <c r="AP23" i="9"/>
  <c r="AJ23" i="9"/>
  <c r="AF23" i="9"/>
  <c r="Z23" i="9"/>
  <c r="V23" i="9"/>
  <c r="P23" i="9"/>
  <c r="M23" i="9"/>
  <c r="N23" i="9"/>
  <c r="O23" i="9"/>
  <c r="L23" i="9"/>
  <c r="F23" i="9"/>
  <c r="H23" i="9"/>
  <c r="G23" i="9"/>
  <c r="BX22" i="9"/>
  <c r="BT22" i="9"/>
  <c r="BN22" i="9"/>
  <c r="BJ22" i="9"/>
  <c r="BD22" i="9"/>
  <c r="AZ22" i="9"/>
  <c r="AT22" i="9"/>
  <c r="AP22" i="9"/>
  <c r="AJ22" i="9"/>
  <c r="AF22" i="9"/>
  <c r="Z22" i="9"/>
  <c r="V22" i="9"/>
  <c r="P22" i="9"/>
  <c r="M22" i="9"/>
  <c r="N22" i="9"/>
  <c r="O22" i="9"/>
  <c r="L22" i="9"/>
  <c r="F22" i="9"/>
  <c r="H22" i="9"/>
  <c r="G22" i="9"/>
  <c r="BX21" i="9"/>
  <c r="BT21" i="9"/>
  <c r="BN21" i="9"/>
  <c r="BJ21" i="9"/>
  <c r="BD21" i="9"/>
  <c r="AZ21" i="9"/>
  <c r="AT21" i="9"/>
  <c r="AP21" i="9"/>
  <c r="AJ21" i="9"/>
  <c r="AF21" i="9"/>
  <c r="Z21" i="9"/>
  <c r="V21" i="9"/>
  <c r="P21" i="9"/>
  <c r="M21" i="9"/>
  <c r="N21" i="9"/>
  <c r="O21" i="9"/>
  <c r="L21" i="9"/>
  <c r="F21" i="9"/>
  <c r="H21" i="9"/>
  <c r="G21" i="9"/>
  <c r="BX20" i="9"/>
  <c r="BT20" i="9"/>
  <c r="BN20" i="9"/>
  <c r="BJ20" i="9"/>
  <c r="BD20" i="9"/>
  <c r="AZ20" i="9"/>
  <c r="AT20" i="9"/>
  <c r="AP20" i="9"/>
  <c r="AJ20" i="9"/>
  <c r="AF20" i="9"/>
  <c r="Z20" i="9"/>
  <c r="V20" i="9"/>
  <c r="P20" i="9"/>
  <c r="M20" i="9"/>
  <c r="N20" i="9"/>
  <c r="O20" i="9"/>
  <c r="L20" i="9"/>
  <c r="F20" i="9"/>
  <c r="H20" i="9"/>
  <c r="G20" i="9"/>
  <c r="BX19" i="9"/>
  <c r="BT19" i="9"/>
  <c r="BN19" i="9"/>
  <c r="BJ19" i="9"/>
  <c r="BD19" i="9"/>
  <c r="AZ19" i="9"/>
  <c r="AT19" i="9"/>
  <c r="AP19" i="9"/>
  <c r="AJ19" i="9"/>
  <c r="AF19" i="9"/>
  <c r="Z19" i="9"/>
  <c r="V19" i="9"/>
  <c r="P19" i="9"/>
  <c r="M19" i="9"/>
  <c r="N19" i="9"/>
  <c r="O19" i="9"/>
  <c r="L19" i="9"/>
  <c r="F19" i="9"/>
  <c r="H19" i="9"/>
  <c r="G19" i="9"/>
  <c r="BX18" i="9"/>
  <c r="BT18" i="9"/>
  <c r="BN18" i="9"/>
  <c r="BJ18" i="9"/>
  <c r="BD18" i="9"/>
  <c r="AZ18" i="9"/>
  <c r="AT18" i="9"/>
  <c r="AP18" i="9"/>
  <c r="AJ18" i="9"/>
  <c r="AF18" i="9"/>
  <c r="Z18" i="9"/>
  <c r="V18" i="9"/>
  <c r="P18" i="9"/>
  <c r="M18" i="9"/>
  <c r="N18" i="9"/>
  <c r="O18" i="9"/>
  <c r="L18" i="9"/>
  <c r="F18" i="9"/>
  <c r="H18" i="9"/>
  <c r="G18" i="9"/>
  <c r="BX17" i="9"/>
  <c r="BT17" i="9"/>
  <c r="BN17" i="9"/>
  <c r="BJ17" i="9"/>
  <c r="BD17" i="9"/>
  <c r="AZ17" i="9"/>
  <c r="AT17" i="9"/>
  <c r="AP17" i="9"/>
  <c r="AJ17" i="9"/>
  <c r="AF17" i="9"/>
  <c r="Z17" i="9"/>
  <c r="V17" i="9"/>
  <c r="P17" i="9"/>
  <c r="M17" i="9"/>
  <c r="N17" i="9"/>
  <c r="O17" i="9"/>
  <c r="L17" i="9"/>
  <c r="F17" i="9"/>
  <c r="H17" i="9"/>
  <c r="G17" i="9"/>
  <c r="BX16" i="9"/>
  <c r="BT16" i="9"/>
  <c r="BN16" i="9"/>
  <c r="BJ16" i="9"/>
  <c r="BD16" i="9"/>
  <c r="AZ16" i="9"/>
  <c r="AT16" i="9"/>
  <c r="AP16" i="9"/>
  <c r="AJ16" i="9"/>
  <c r="AF16" i="9"/>
  <c r="Z16" i="9"/>
  <c r="V16" i="9"/>
  <c r="P16" i="9"/>
  <c r="M16" i="9"/>
  <c r="N16" i="9"/>
  <c r="O16" i="9"/>
  <c r="L16" i="9"/>
  <c r="F16" i="9"/>
  <c r="H16" i="9"/>
  <c r="G16" i="9"/>
  <c r="BX15" i="9"/>
  <c r="BT15" i="9"/>
  <c r="BN15" i="9"/>
  <c r="BJ15" i="9"/>
  <c r="BD15" i="9"/>
  <c r="AZ15" i="9"/>
  <c r="AT15" i="9"/>
  <c r="AP15" i="9"/>
  <c r="AJ15" i="9"/>
  <c r="AF15" i="9"/>
  <c r="Z15" i="9"/>
  <c r="V15" i="9"/>
  <c r="P15" i="9"/>
  <c r="M15" i="9"/>
  <c r="N15" i="9"/>
  <c r="O15" i="9"/>
  <c r="L15" i="9"/>
  <c r="F15" i="9"/>
  <c r="H15" i="9"/>
  <c r="G15" i="9"/>
  <c r="BX14" i="9"/>
  <c r="BT14" i="9"/>
  <c r="BN14" i="9"/>
  <c r="BJ14" i="9"/>
  <c r="BD14" i="9"/>
  <c r="AZ14" i="9"/>
  <c r="AT14" i="9"/>
  <c r="AP14" i="9"/>
  <c r="AJ14" i="9"/>
  <c r="AF14" i="9"/>
  <c r="Z14" i="9"/>
  <c r="V14" i="9"/>
  <c r="P14" i="9"/>
  <c r="M14" i="9"/>
  <c r="N14" i="9"/>
  <c r="O14" i="9"/>
  <c r="L14" i="9"/>
  <c r="F14" i="9"/>
  <c r="H14" i="9"/>
  <c r="G14" i="9"/>
  <c r="BX13" i="9"/>
  <c r="BT13" i="9"/>
  <c r="BN13" i="9"/>
  <c r="BJ13" i="9"/>
  <c r="BD13" i="9"/>
  <c r="AZ13" i="9"/>
  <c r="AT13" i="9"/>
  <c r="AP13" i="9"/>
  <c r="AJ13" i="9"/>
  <c r="AF13" i="9"/>
  <c r="Z13" i="9"/>
  <c r="V13" i="9"/>
  <c r="P13" i="9"/>
  <c r="M13" i="9"/>
  <c r="N13" i="9"/>
  <c r="O13" i="9"/>
  <c r="L13" i="9"/>
  <c r="F13" i="9"/>
  <c r="H13" i="9"/>
  <c r="G13" i="9"/>
  <c r="BX12" i="9"/>
  <c r="BT12" i="9"/>
  <c r="BN12" i="9"/>
  <c r="BJ12" i="9"/>
  <c r="BD12" i="9"/>
  <c r="AZ12" i="9"/>
  <c r="AT12" i="9"/>
  <c r="AP12" i="9"/>
  <c r="AJ12" i="9"/>
  <c r="AF12" i="9"/>
  <c r="Z12" i="9"/>
  <c r="V12" i="9"/>
  <c r="P12" i="9"/>
  <c r="M12" i="9"/>
  <c r="N12" i="9"/>
  <c r="O12" i="9"/>
  <c r="L12" i="9"/>
  <c r="F12" i="9"/>
  <c r="H12" i="9"/>
  <c r="G12" i="9"/>
  <c r="BX11" i="9"/>
  <c r="BT11" i="9"/>
  <c r="BN11" i="9"/>
  <c r="BJ11" i="9"/>
  <c r="BD11" i="9"/>
  <c r="AZ11" i="9"/>
  <c r="AT11" i="9"/>
  <c r="AP11" i="9"/>
  <c r="AJ11" i="9"/>
  <c r="AF11" i="9"/>
  <c r="Z11" i="9"/>
  <c r="V11" i="9"/>
  <c r="P11" i="9"/>
  <c r="M11" i="9"/>
  <c r="N11" i="9"/>
  <c r="O11" i="9"/>
  <c r="L11" i="9"/>
  <c r="F11" i="9"/>
  <c r="H11" i="9"/>
  <c r="G11" i="9"/>
  <c r="BX10" i="9"/>
  <c r="BT10" i="9"/>
  <c r="BN10" i="9"/>
  <c r="BJ10" i="9"/>
  <c r="BD10" i="9"/>
  <c r="AZ10" i="9"/>
  <c r="AT10" i="9"/>
  <c r="AP10" i="9"/>
  <c r="AJ10" i="9"/>
  <c r="AF10" i="9"/>
  <c r="Z10" i="9"/>
  <c r="V10" i="9"/>
  <c r="P10" i="9"/>
  <c r="M10" i="9"/>
  <c r="N10" i="9"/>
  <c r="O10" i="9"/>
  <c r="L10" i="9"/>
  <c r="F10" i="9"/>
  <c r="H10" i="9"/>
  <c r="G10" i="9"/>
  <c r="BX9" i="9"/>
  <c r="BT9" i="9"/>
  <c r="BN9" i="9"/>
  <c r="BJ9" i="9"/>
  <c r="BD9" i="9"/>
  <c r="AZ9" i="9"/>
  <c r="AT9" i="9"/>
  <c r="AP9" i="9"/>
  <c r="AJ9" i="9"/>
  <c r="AF9" i="9"/>
  <c r="Z9" i="9"/>
  <c r="V9" i="9"/>
  <c r="P9" i="9"/>
  <c r="M9" i="9"/>
  <c r="N9" i="9"/>
  <c r="O9" i="9"/>
  <c r="L9" i="9"/>
  <c r="F9" i="9"/>
  <c r="H9" i="9"/>
  <c r="G9" i="9"/>
  <c r="BX8" i="9"/>
  <c r="BT8" i="9"/>
  <c r="BN8" i="9"/>
  <c r="BJ8" i="9"/>
  <c r="BD8" i="9"/>
  <c r="AZ8" i="9"/>
  <c r="AT8" i="9"/>
  <c r="AP8" i="9"/>
  <c r="AJ8" i="9"/>
  <c r="AF8" i="9"/>
  <c r="Z8" i="9"/>
  <c r="V8" i="9"/>
  <c r="P8" i="9"/>
  <c r="M8" i="9"/>
  <c r="N8" i="9"/>
  <c r="O8" i="9"/>
  <c r="L8" i="9"/>
  <c r="F8" i="9"/>
  <c r="H8" i="9"/>
  <c r="G8" i="9"/>
  <c r="C8" i="9"/>
  <c r="BX7" i="9"/>
  <c r="BT7" i="9"/>
  <c r="BN7" i="9"/>
  <c r="BJ7" i="9"/>
  <c r="BD7" i="9"/>
  <c r="AZ7" i="9"/>
  <c r="AT7" i="9"/>
  <c r="AP7" i="9"/>
  <c r="AJ7" i="9"/>
  <c r="AF7" i="9"/>
  <c r="Z7" i="9"/>
  <c r="V7" i="9"/>
  <c r="P7" i="9"/>
  <c r="M7" i="9"/>
  <c r="N7" i="9"/>
  <c r="O7" i="9"/>
  <c r="L7" i="9"/>
  <c r="F7" i="9"/>
  <c r="H7" i="9"/>
  <c r="G7" i="9"/>
  <c r="BX6" i="9"/>
  <c r="BT6" i="9"/>
  <c r="BN6" i="9"/>
  <c r="BJ6" i="9"/>
  <c r="BD6" i="9"/>
  <c r="AZ6" i="9"/>
  <c r="AT6" i="9"/>
  <c r="AP6" i="9"/>
  <c r="AJ6" i="9"/>
  <c r="AF6" i="9"/>
  <c r="Z6" i="9"/>
  <c r="V6" i="9"/>
  <c r="P6" i="9"/>
  <c r="M6" i="9"/>
  <c r="N6" i="9"/>
  <c r="O6" i="9"/>
  <c r="L6" i="9"/>
  <c r="F6" i="9"/>
  <c r="H6" i="9"/>
  <c r="G6" i="9"/>
  <c r="BX5" i="9"/>
  <c r="BT5" i="9"/>
  <c r="BN5" i="9"/>
  <c r="BJ5" i="9"/>
  <c r="BD5" i="9"/>
  <c r="AZ5" i="9"/>
  <c r="AT5" i="9"/>
  <c r="AP5" i="9"/>
  <c r="AJ5" i="9"/>
  <c r="AF5" i="9"/>
  <c r="Z5" i="9"/>
  <c r="V5" i="9"/>
  <c r="P5" i="9"/>
  <c r="M5" i="9"/>
  <c r="N5" i="9"/>
  <c r="O5" i="9"/>
  <c r="L5" i="9"/>
  <c r="F5" i="9"/>
  <c r="H5" i="9"/>
  <c r="G5" i="9"/>
  <c r="BX4" i="9"/>
  <c r="BT4" i="9"/>
  <c r="BN4" i="9"/>
  <c r="BJ4" i="9"/>
  <c r="BD4" i="9"/>
  <c r="AZ4" i="9"/>
  <c r="AT4" i="9"/>
  <c r="AP4" i="9"/>
  <c r="AJ4" i="9"/>
  <c r="AF4" i="9"/>
  <c r="Z4" i="9"/>
  <c r="V4" i="9"/>
  <c r="P4" i="9"/>
  <c r="M4" i="9"/>
  <c r="N4" i="9"/>
  <c r="O4" i="9"/>
  <c r="L4" i="9"/>
  <c r="F4" i="9"/>
  <c r="H4" i="9"/>
  <c r="G4" i="9"/>
  <c r="C4" i="9"/>
  <c r="BX3" i="9"/>
  <c r="BT3" i="9"/>
  <c r="BN3" i="9"/>
  <c r="BJ3" i="9"/>
  <c r="BD3" i="9"/>
  <c r="AZ3" i="9"/>
  <c r="AT3" i="9"/>
  <c r="AP3" i="9"/>
  <c r="AJ3" i="9"/>
  <c r="AF3" i="9"/>
  <c r="Z3" i="9"/>
  <c r="V3" i="9"/>
  <c r="P3" i="9"/>
  <c r="M3" i="9"/>
  <c r="N3" i="9"/>
  <c r="O3" i="9"/>
  <c r="L3" i="9"/>
  <c r="F3" i="9"/>
  <c r="H3" i="9"/>
  <c r="G3" i="9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4" i="2"/>
  <c r="BN25" i="2"/>
  <c r="BN24" i="2"/>
  <c r="BN23" i="2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N6" i="2"/>
  <c r="BN5" i="2"/>
  <c r="BN4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J25" i="2"/>
  <c r="AG25" i="2"/>
  <c r="AI25" i="2"/>
  <c r="AJ24" i="2"/>
  <c r="AG24" i="2"/>
  <c r="AI24" i="2"/>
  <c r="AJ23" i="2"/>
  <c r="AG23" i="2"/>
  <c r="AI23" i="2"/>
  <c r="AJ22" i="2"/>
  <c r="AG22" i="2"/>
  <c r="AI22" i="2"/>
  <c r="AJ21" i="2"/>
  <c r="AG21" i="2"/>
  <c r="AI21" i="2"/>
  <c r="AJ20" i="2"/>
  <c r="AG20" i="2"/>
  <c r="AI20" i="2"/>
  <c r="AJ19" i="2"/>
  <c r="AG19" i="2"/>
  <c r="AI19" i="2"/>
  <c r="AJ18" i="2"/>
  <c r="AG18" i="2"/>
  <c r="AI18" i="2"/>
  <c r="AJ17" i="2"/>
  <c r="AG17" i="2"/>
  <c r="AI17" i="2"/>
  <c r="AJ16" i="2"/>
  <c r="AG16" i="2"/>
  <c r="AI16" i="2"/>
  <c r="AJ15" i="2"/>
  <c r="AG15" i="2"/>
  <c r="AI15" i="2"/>
  <c r="AJ14" i="2"/>
  <c r="AG14" i="2"/>
  <c r="AI14" i="2"/>
  <c r="AJ13" i="2"/>
  <c r="AG13" i="2"/>
  <c r="AI13" i="2"/>
  <c r="AJ12" i="2"/>
  <c r="AG12" i="2"/>
  <c r="AI12" i="2"/>
  <c r="AJ11" i="2"/>
  <c r="AG11" i="2"/>
  <c r="AI11" i="2"/>
  <c r="AJ10" i="2"/>
  <c r="AG10" i="2"/>
  <c r="AI10" i="2"/>
  <c r="AJ9" i="2"/>
  <c r="AG9" i="2"/>
  <c r="AI9" i="2"/>
  <c r="AJ8" i="2"/>
  <c r="AG8" i="2"/>
  <c r="AI8" i="2"/>
  <c r="AJ7" i="2"/>
  <c r="AG7" i="2"/>
  <c r="AI7" i="2"/>
  <c r="AJ6" i="2"/>
  <c r="AG6" i="2"/>
  <c r="AI6" i="2"/>
  <c r="AJ5" i="2"/>
  <c r="AG5" i="2"/>
  <c r="AI5" i="2"/>
  <c r="AJ4" i="2"/>
  <c r="AG4" i="2"/>
  <c r="AI4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AZ25" i="2"/>
  <c r="AZ24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M4" i="2"/>
  <c r="N4" i="2"/>
  <c r="O4" i="2"/>
  <c r="P4" i="2"/>
  <c r="M5" i="2"/>
  <c r="N5" i="2"/>
  <c r="O5" i="2"/>
  <c r="P5" i="2"/>
  <c r="M6" i="2"/>
  <c r="N6" i="2"/>
  <c r="O6" i="2"/>
  <c r="P6" i="2"/>
  <c r="M7" i="2"/>
  <c r="N7" i="2"/>
  <c r="O7" i="2"/>
  <c r="P7" i="2"/>
  <c r="M8" i="2"/>
  <c r="N8" i="2"/>
  <c r="O8" i="2"/>
  <c r="P8" i="2"/>
  <c r="M9" i="2"/>
  <c r="N9" i="2"/>
  <c r="O9" i="2"/>
  <c r="P9" i="2"/>
  <c r="M10" i="2"/>
  <c r="N10" i="2"/>
  <c r="O10" i="2"/>
  <c r="P10" i="2"/>
  <c r="M11" i="2"/>
  <c r="N11" i="2"/>
  <c r="O11" i="2"/>
  <c r="P11" i="2"/>
  <c r="M12" i="2"/>
  <c r="N12" i="2"/>
  <c r="O12" i="2"/>
  <c r="P12" i="2"/>
  <c r="M13" i="2"/>
  <c r="N13" i="2"/>
  <c r="O13" i="2"/>
  <c r="P13" i="2"/>
  <c r="M14" i="2"/>
  <c r="N14" i="2"/>
  <c r="O14" i="2"/>
  <c r="P14" i="2"/>
  <c r="M15" i="2"/>
  <c r="N15" i="2"/>
  <c r="O15" i="2"/>
  <c r="P15" i="2"/>
  <c r="M16" i="2"/>
  <c r="N16" i="2"/>
  <c r="O16" i="2"/>
  <c r="P16" i="2"/>
  <c r="M17" i="2"/>
  <c r="N17" i="2"/>
  <c r="O17" i="2"/>
  <c r="P17" i="2"/>
  <c r="M18" i="2"/>
  <c r="N18" i="2"/>
  <c r="O18" i="2"/>
  <c r="P18" i="2"/>
  <c r="M19" i="2"/>
  <c r="N19" i="2"/>
  <c r="O19" i="2"/>
  <c r="P19" i="2"/>
  <c r="M20" i="2"/>
  <c r="N20" i="2"/>
  <c r="O20" i="2"/>
  <c r="P20" i="2"/>
  <c r="M21" i="2"/>
  <c r="N21" i="2"/>
  <c r="O21" i="2"/>
  <c r="P21" i="2"/>
  <c r="M22" i="2"/>
  <c r="N22" i="2"/>
  <c r="O22" i="2"/>
  <c r="P22" i="2"/>
  <c r="M23" i="2"/>
  <c r="N23" i="2"/>
  <c r="O23" i="2"/>
  <c r="P23" i="2"/>
  <c r="M24" i="2"/>
  <c r="N24" i="2"/>
  <c r="O24" i="2"/>
  <c r="P24" i="2"/>
  <c r="M25" i="2"/>
  <c r="N25" i="2"/>
  <c r="O25" i="2"/>
  <c r="P25" i="2"/>
  <c r="P3" i="2"/>
  <c r="M3" i="2"/>
  <c r="N3" i="2"/>
  <c r="O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3" i="2"/>
  <c r="F3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C8" i="2"/>
  <c r="H25" i="2"/>
  <c r="C4" i="2"/>
  <c r="H3" i="2"/>
  <c r="H5" i="2"/>
  <c r="H7" i="2"/>
  <c r="G8" i="2"/>
  <c r="H9" i="2"/>
  <c r="G10" i="2"/>
  <c r="H11" i="2"/>
  <c r="G12" i="2"/>
  <c r="H13" i="2"/>
  <c r="G14" i="2"/>
  <c r="H15" i="2"/>
  <c r="H16" i="2"/>
  <c r="G17" i="2"/>
  <c r="H18" i="2"/>
  <c r="G19" i="2"/>
  <c r="H20" i="2"/>
  <c r="G21" i="2"/>
  <c r="H22" i="2"/>
  <c r="G23" i="2"/>
  <c r="H24" i="2"/>
  <c r="G25" i="2"/>
  <c r="H4" i="2"/>
  <c r="H6" i="2"/>
  <c r="H8" i="2"/>
  <c r="G9" i="2"/>
  <c r="H10" i="2"/>
  <c r="G11" i="2"/>
  <c r="H12" i="2"/>
  <c r="G13" i="2"/>
  <c r="H14" i="2"/>
  <c r="G15" i="2"/>
  <c r="G16" i="2"/>
  <c r="H17" i="2"/>
  <c r="G18" i="2"/>
  <c r="H19" i="2"/>
  <c r="G20" i="2"/>
  <c r="H21" i="2"/>
  <c r="G22" i="2"/>
  <c r="H23" i="2"/>
  <c r="G24" i="2"/>
  <c r="G6" i="2"/>
  <c r="G4" i="2"/>
  <c r="G7" i="2"/>
  <c r="G5" i="2"/>
</calcChain>
</file>

<file path=xl/sharedStrings.xml><?xml version="1.0" encoding="utf-8"?>
<sst xmlns="http://schemas.openxmlformats.org/spreadsheetml/2006/main" count="598" uniqueCount="57">
  <si>
    <t>U*</t>
  </si>
  <si>
    <t>k[N/m]</t>
    <phoneticPr fontId="0" type="noConversion"/>
  </si>
  <si>
    <t>μ</t>
    <phoneticPr fontId="0" type="noConversion"/>
  </si>
  <si>
    <t>υ</t>
    <phoneticPr fontId="0" type="noConversion"/>
  </si>
  <si>
    <t>ρ[kg/m3]</t>
    <phoneticPr fontId="0" type="noConversion"/>
  </si>
  <si>
    <t>D[m]</t>
    <phoneticPr fontId="0" type="noConversion"/>
  </si>
  <si>
    <t>L[m]</t>
    <phoneticPr fontId="0" type="noConversion"/>
  </si>
  <si>
    <t>m*</t>
    <phoneticPr fontId="0" type="noConversion"/>
  </si>
  <si>
    <t>mosc (kg)</t>
  </si>
  <si>
    <t>A/D 0.04</t>
  </si>
  <si>
    <t>A/D 0.08</t>
  </si>
  <si>
    <t>A/D 0.12</t>
  </si>
  <si>
    <t>A/D 0.16</t>
  </si>
  <si>
    <t>A/D 0.20</t>
  </si>
  <si>
    <t>A/D 0.24</t>
  </si>
  <si>
    <t>mdis(kg)</t>
  </si>
  <si>
    <t>f_n,water=</t>
  </si>
  <si>
    <t>madd (kg)</t>
  </si>
  <si>
    <t>f*</t>
  </si>
  <si>
    <t>Test Conditions</t>
  </si>
  <si>
    <t>error_har</t>
  </si>
  <si>
    <t>Harness Damping Ratio   =</t>
  </si>
  <si>
    <t>damping ratio_struture</t>
  </si>
  <si>
    <t>STD</t>
  </si>
  <si>
    <r>
      <t>Temprature (</t>
    </r>
    <r>
      <rPr>
        <sz val="12"/>
        <color theme="1"/>
        <rFont val="Noteworthy Bold"/>
        <family val="1"/>
      </rPr>
      <t>⁰</t>
    </r>
    <r>
      <rPr>
        <sz val="12"/>
        <color theme="1"/>
        <rFont val="Times New Roman"/>
        <family val="1"/>
      </rPr>
      <t>C)</t>
    </r>
  </si>
  <si>
    <r>
      <t xml:space="preserve">fn,w </t>
    </r>
    <r>
      <rPr>
        <sz val="12"/>
        <color theme="1"/>
        <rFont val="Times New Roman"/>
        <family val="1"/>
      </rPr>
      <t>(Hz)</t>
    </r>
  </si>
  <si>
    <t>Motor freq. (Hz)</t>
  </si>
  <si>
    <r>
      <rPr>
        <i/>
        <sz val="12"/>
        <color theme="1"/>
        <rFont val="Times New Roman"/>
      </rPr>
      <t>fosc</t>
    </r>
    <r>
      <rPr>
        <sz val="12"/>
        <color theme="1"/>
        <rFont val="Times New Roman"/>
        <family val="1"/>
      </rPr>
      <t xml:space="preserve"> (Hz)</t>
    </r>
  </si>
  <si>
    <r>
      <rPr>
        <i/>
        <sz val="12"/>
        <color theme="1"/>
        <rFont val="Times New Roman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</si>
  <si>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</rPr>
      <t>D</t>
    </r>
  </si>
  <si>
    <r>
      <rPr>
        <i/>
        <sz val="12"/>
        <color theme="1"/>
        <rFont val="Times New Roman"/>
      </rPr>
      <t>A/D</t>
    </r>
    <r>
      <rPr>
        <sz val="12"/>
        <color theme="1"/>
        <rFont val="Times New Roman"/>
        <family val="1"/>
      </rPr>
      <t xml:space="preserve"> 0.00</t>
    </r>
  </si>
  <si>
    <t>Pdiss (W)</t>
  </si>
  <si>
    <t>Pharn (W)</t>
  </si>
  <si>
    <t>Pmech (W)</t>
  </si>
  <si>
    <r>
      <rPr>
        <i/>
        <sz val="12"/>
        <color theme="1"/>
        <rFont val="Times New Roman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</si>
  <si>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</rPr>
      <t>D</t>
    </r>
  </si>
  <si>
    <r>
      <rPr>
        <i/>
        <sz val="12"/>
        <color theme="1"/>
        <rFont val="Times New Roman"/>
      </rPr>
      <t>A/D</t>
    </r>
    <r>
      <rPr>
        <sz val="12"/>
        <color theme="1"/>
        <rFont val="Times New Roman"/>
        <family val="1"/>
      </rPr>
      <t xml:space="preserve"> 0.00</t>
    </r>
  </si>
  <si>
    <r>
      <rPr>
        <i/>
        <sz val="12"/>
        <color theme="1"/>
        <rFont val="Times New Roman"/>
      </rPr>
      <t>fosc</t>
    </r>
    <r>
      <rPr>
        <sz val="12"/>
        <color theme="1"/>
        <rFont val="Times New Roman"/>
        <family val="1"/>
      </rPr>
      <t xml:space="preserve"> (Hz)</t>
    </r>
  </si>
  <si>
    <t>Pharn0.04</t>
  </si>
  <si>
    <t>Pmech0.04</t>
  </si>
  <si>
    <t>Pharn0.08</t>
  </si>
  <si>
    <t>Pmech0.08</t>
  </si>
  <si>
    <t>Pharn0.12</t>
  </si>
  <si>
    <t>Pmech0.12</t>
  </si>
  <si>
    <t>Pharn0.16</t>
  </si>
  <si>
    <t>Pmech0.16</t>
  </si>
  <si>
    <t>Pharn0.20</t>
  </si>
  <si>
    <t>Pmech0.20</t>
  </si>
  <si>
    <t>Pharn0.24</t>
  </si>
  <si>
    <t>Pmech0.24</t>
  </si>
  <si>
    <t>k=1200 Harness &amp; Mechanical Power (W)</t>
  </si>
  <si>
    <t>k=1000 Harness &amp; Mechanical Power (W)</t>
  </si>
  <si>
    <t>k=400 Harness &amp; Mechanical Power (W)</t>
  </si>
  <si>
    <t>k=600 Harness &amp; Mechanical Power (W)</t>
  </si>
  <si>
    <t>k=755 Harness &amp; Mechanical Power (W)</t>
  </si>
  <si>
    <r>
      <t>η</t>
    </r>
    <r>
      <rPr>
        <i/>
        <vertAlign val="subscript"/>
        <sz val="12"/>
        <rFont val="Times New Roman"/>
      </rPr>
      <t xml:space="preserve">D_harness </t>
    </r>
  </si>
  <si>
    <t>Pfluid (AD)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</si>
</sst>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_ "/>
    <numFmt numFmtId="165" formatCode="0.0000"/>
    <numFmt numFmtId="166" formatCode="0.000"/>
    <numFmt numFmtId="167" formatCode="0.000E+00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Noteworthy Bold"/>
      <family val="1"/>
    </font>
    <font>
      <i/>
      <sz val="12"/>
      <color theme="1"/>
      <name val="Times New Roman"/>
    </font>
    <font>
      <vertAlign val="subscript"/>
      <sz val="12"/>
      <color theme="1"/>
      <name val="Times New Roman"/>
    </font>
    <font>
      <sz val="11"/>
      <color theme="1"/>
      <name val="Times New Roman"/>
      <family val="1"/>
    </font>
    <font>
      <sz val="11"/>
      <color rgb="FF9C0006"/>
      <name val="Calibri"/>
      <family val="2"/>
      <charset val="134"/>
      <scheme val="minor"/>
    </font>
    <font>
      <i/>
      <sz val="12"/>
      <color theme="1"/>
      <name val="Times New Roman"/>
      <family val="1"/>
    </font>
    <font>
      <sz val="12"/>
      <color rgb="FF9C0006"/>
      <name val="Times New Roman"/>
      <family val="1"/>
    </font>
    <font>
      <sz val="11"/>
      <color rgb="FF006100"/>
      <name val="Calibri"/>
      <family val="2"/>
      <scheme val="minor"/>
    </font>
    <font>
      <sz val="12"/>
      <color rgb="FF006100"/>
      <name val="Times New Roman"/>
      <family val="1"/>
    </font>
    <font>
      <i/>
      <sz val="12"/>
      <name val="Times New Roman"/>
    </font>
    <font>
      <i/>
      <vertAlign val="subscript"/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99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1" fontId="5" fillId="0" borderId="5" xfId="0" applyNumberFormat="1" applyFont="1" applyFill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/>
    </xf>
    <xf numFmtId="11" fontId="5" fillId="0" borderId="7" xfId="0" applyNumberFormat="1" applyFont="1" applyBorder="1" applyAlignment="1">
      <alignment horizontal="center"/>
    </xf>
    <xf numFmtId="0" fontId="1" fillId="0" borderId="0" xfId="0" applyFont="1" applyBorder="1"/>
    <xf numFmtId="165" fontId="5" fillId="2" borderId="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7" fontId="5" fillId="0" borderId="5" xfId="0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5" borderId="18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5" fillId="5" borderId="2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18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10" fillId="5" borderId="18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165" fontId="10" fillId="5" borderId="21" xfId="0" applyNumberFormat="1" applyFont="1" applyFill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5" borderId="18" xfId="0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11" fillId="4" borderId="18" xfId="96" applyNumberFormat="1" applyBorder="1" applyAlignment="1">
      <alignment horizontal="center"/>
    </xf>
    <xf numFmtId="165" fontId="11" fillId="4" borderId="0" xfId="96" applyNumberFormat="1" applyBorder="1" applyAlignment="1">
      <alignment horizontal="center"/>
    </xf>
    <xf numFmtId="165" fontId="11" fillId="4" borderId="21" xfId="96" applyNumberFormat="1" applyBorder="1" applyAlignment="1">
      <alignment horizontal="center"/>
    </xf>
    <xf numFmtId="165" fontId="5" fillId="0" borderId="24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5" fontId="15" fillId="6" borderId="23" xfId="97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0" fontId="11" fillId="4" borderId="0" xfId="98" applyBorder="1" applyAlignment="1">
      <alignment horizontal="center" vertical="center"/>
    </xf>
    <xf numFmtId="1" fontId="11" fillId="4" borderId="4" xfId="98" applyNumberFormat="1" applyBorder="1" applyAlignment="1">
      <alignment horizontal="center" vertical="center"/>
    </xf>
    <xf numFmtId="165" fontId="11" fillId="4" borderId="2" xfId="98" applyNumberFormat="1" applyBorder="1" applyAlignment="1">
      <alignment horizontal="center" vertical="center"/>
    </xf>
    <xf numFmtId="11" fontId="11" fillId="4" borderId="5" xfId="98" applyNumberFormat="1" applyBorder="1" applyAlignment="1">
      <alignment horizontal="center" vertical="center"/>
    </xf>
    <xf numFmtId="165" fontId="11" fillId="4" borderId="18" xfId="98" applyNumberFormat="1" applyBorder="1" applyAlignment="1">
      <alignment horizontal="center"/>
    </xf>
    <xf numFmtId="165" fontId="11" fillId="4" borderId="0" xfId="98" applyNumberFormat="1" applyBorder="1" applyAlignment="1">
      <alignment horizontal="center"/>
    </xf>
    <xf numFmtId="165" fontId="11" fillId="4" borderId="21" xfId="98" applyNumberFormat="1" applyBorder="1" applyAlignment="1">
      <alignment horizontal="center"/>
    </xf>
    <xf numFmtId="165" fontId="11" fillId="4" borderId="5" xfId="98" applyNumberFormat="1" applyBorder="1" applyAlignment="1">
      <alignment horizontal="center"/>
    </xf>
    <xf numFmtId="0" fontId="11" fillId="4" borderId="0" xfId="98"/>
    <xf numFmtId="0" fontId="16" fillId="7" borderId="2" xfId="97" applyFont="1" applyFill="1" applyBorder="1" applyAlignment="1">
      <alignment horizontal="center" vertical="center" wrapText="1"/>
    </xf>
    <xf numFmtId="165" fontId="5" fillId="2" borderId="33" xfId="0" applyNumberFormat="1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13" fillId="4" borderId="15" xfId="96" applyNumberFormat="1" applyFont="1" applyBorder="1" applyAlignment="1">
      <alignment horizontal="center" vertical="center"/>
    </xf>
    <xf numFmtId="165" fontId="11" fillId="4" borderId="15" xfId="96" applyNumberFormat="1" applyBorder="1" applyAlignment="1">
      <alignment horizontal="center" vertical="center"/>
    </xf>
    <xf numFmtId="165" fontId="11" fillId="4" borderId="30" xfId="96" applyNumberFormat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</cellXfs>
  <cellStyles count="99">
    <cellStyle name="Bad" xfId="96" builtinId="27"/>
    <cellStyle name="Bad 2" xfId="98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Good" xfId="97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53"/>
  <sheetViews>
    <sheetView tabSelected="1" topLeftCell="AR1" zoomScale="85" zoomScaleNormal="85" zoomScalePageLayoutView="85" workbookViewId="0">
      <selection activeCell="BF3" sqref="BF3:BF25"/>
    </sheetView>
  </sheetViews>
  <sheetFormatPr defaultColWidth="8.7109375" defaultRowHeight="20.100000000000001" customHeight="1"/>
  <cols>
    <col min="1" max="1" width="6.28515625" style="1" customWidth="1"/>
    <col min="2" max="2" width="22.42578125" style="1" customWidth="1"/>
    <col min="3" max="3" width="12.7109375" style="1" customWidth="1"/>
    <col min="4" max="4" width="8.7109375" style="1"/>
    <col min="5" max="5" width="14.7109375" style="1" bestFit="1" customWidth="1"/>
    <col min="6" max="26" width="11.140625" style="1" customWidth="1"/>
    <col min="27" max="27" width="15.5703125" style="1" customWidth="1"/>
    <col min="28" max="36" width="11.140625" style="1" customWidth="1"/>
    <col min="37" max="37" width="15.28515625" style="1" customWidth="1"/>
    <col min="38" max="46" width="11.140625" style="1" customWidth="1"/>
    <col min="47" max="47" width="14" style="1" customWidth="1"/>
    <col min="48" max="56" width="11.140625" style="1" customWidth="1"/>
    <col min="57" max="57" width="16.5703125" style="1" customWidth="1"/>
    <col min="58" max="66" width="11.140625" style="1" customWidth="1"/>
    <col min="67" max="67" width="13" style="1" customWidth="1"/>
    <col min="68" max="76" width="11.140625" style="1" customWidth="1"/>
    <col min="77" max="77" width="12.42578125" style="1" customWidth="1"/>
    <col min="78" max="78" width="10.85546875" style="1" customWidth="1"/>
    <col min="79" max="16384" width="8.7109375" style="1"/>
  </cols>
  <sheetData>
    <row r="1" spans="2:78" ht="20.100000000000001" customHeight="1" thickBot="1">
      <c r="D1" s="2"/>
      <c r="E1" s="143" t="s">
        <v>19</v>
      </c>
      <c r="F1" s="144"/>
      <c r="G1" s="144"/>
      <c r="H1" s="145"/>
      <c r="I1" s="140" t="s">
        <v>21</v>
      </c>
      <c r="J1" s="141"/>
      <c r="K1" s="141"/>
      <c r="L1" s="141"/>
      <c r="M1" s="142"/>
      <c r="N1" s="138">
        <v>0</v>
      </c>
      <c r="O1" s="139"/>
      <c r="P1" s="34"/>
      <c r="Q1" s="137"/>
      <c r="R1" s="137"/>
      <c r="S1" s="140" t="s">
        <v>21</v>
      </c>
      <c r="T1" s="141"/>
      <c r="U1" s="141"/>
      <c r="V1" s="141"/>
      <c r="W1" s="142"/>
      <c r="X1" s="138">
        <v>0.04</v>
      </c>
      <c r="Y1" s="139"/>
      <c r="Z1" s="34"/>
      <c r="AA1" s="137"/>
      <c r="AB1" s="137"/>
      <c r="AC1" s="140" t="s">
        <v>21</v>
      </c>
      <c r="AD1" s="141"/>
      <c r="AE1" s="141"/>
      <c r="AF1" s="141"/>
      <c r="AG1" s="142"/>
      <c r="AH1" s="138">
        <v>0.08</v>
      </c>
      <c r="AI1" s="139"/>
      <c r="AJ1" s="34"/>
      <c r="AK1" s="137"/>
      <c r="AL1" s="137"/>
      <c r="AM1" s="140" t="s">
        <v>21</v>
      </c>
      <c r="AN1" s="141"/>
      <c r="AO1" s="141"/>
      <c r="AP1" s="141"/>
      <c r="AQ1" s="142"/>
      <c r="AR1" s="138">
        <v>0.12</v>
      </c>
      <c r="AS1" s="139"/>
      <c r="AT1" s="34"/>
      <c r="AU1" s="137"/>
      <c r="AV1" s="137"/>
      <c r="AW1" s="140" t="s">
        <v>21</v>
      </c>
      <c r="AX1" s="141"/>
      <c r="AY1" s="141"/>
      <c r="AZ1" s="141"/>
      <c r="BA1" s="142"/>
      <c r="BB1" s="138">
        <v>0.16</v>
      </c>
      <c r="BC1" s="139"/>
      <c r="BD1" s="34"/>
      <c r="BE1" s="137"/>
      <c r="BF1" s="137"/>
      <c r="BG1" s="140" t="s">
        <v>21</v>
      </c>
      <c r="BH1" s="141"/>
      <c r="BI1" s="141"/>
      <c r="BJ1" s="141"/>
      <c r="BK1" s="142"/>
      <c r="BL1" s="138">
        <v>0.2</v>
      </c>
      <c r="BM1" s="139"/>
      <c r="BN1" s="34"/>
      <c r="BO1" s="137"/>
      <c r="BP1" s="137"/>
      <c r="BQ1" s="140" t="s">
        <v>21</v>
      </c>
      <c r="BR1" s="141"/>
      <c r="BS1" s="141"/>
      <c r="BT1" s="141"/>
      <c r="BU1" s="142"/>
      <c r="BV1" s="138">
        <v>0.24</v>
      </c>
      <c r="BW1" s="139"/>
      <c r="BX1" s="34"/>
    </row>
    <row r="2" spans="2:78" ht="20.100000000000001" customHeight="1">
      <c r="B2" s="4" t="s">
        <v>1</v>
      </c>
      <c r="C2" s="5">
        <v>1200</v>
      </c>
      <c r="D2" s="2"/>
      <c r="E2" s="25" t="s">
        <v>26</v>
      </c>
      <c r="F2" s="22" t="s">
        <v>34</v>
      </c>
      <c r="G2" s="62" t="s">
        <v>0</v>
      </c>
      <c r="H2" s="26" t="s">
        <v>35</v>
      </c>
      <c r="I2" s="25" t="s">
        <v>36</v>
      </c>
      <c r="J2" s="22" t="s">
        <v>23</v>
      </c>
      <c r="K2" s="22" t="s">
        <v>37</v>
      </c>
      <c r="L2" s="62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36" t="s">
        <v>56</v>
      </c>
      <c r="R2" s="136" t="s">
        <v>55</v>
      </c>
      <c r="S2" s="25" t="s">
        <v>9</v>
      </c>
      <c r="T2" s="22" t="s">
        <v>23</v>
      </c>
      <c r="U2" s="22" t="s">
        <v>37</v>
      </c>
      <c r="V2" s="62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36" t="s">
        <v>56</v>
      </c>
      <c r="AB2" s="136" t="s">
        <v>55</v>
      </c>
      <c r="AC2" s="25" t="s">
        <v>10</v>
      </c>
      <c r="AD2" s="22" t="s">
        <v>23</v>
      </c>
      <c r="AE2" s="22" t="s">
        <v>37</v>
      </c>
      <c r="AF2" s="62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36" t="s">
        <v>56</v>
      </c>
      <c r="AL2" s="136" t="s">
        <v>55</v>
      </c>
      <c r="AM2" s="25" t="s">
        <v>11</v>
      </c>
      <c r="AN2" s="22" t="s">
        <v>23</v>
      </c>
      <c r="AO2" s="22" t="s">
        <v>37</v>
      </c>
      <c r="AP2" s="62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36" t="s">
        <v>56</v>
      </c>
      <c r="AV2" s="136" t="s">
        <v>55</v>
      </c>
      <c r="AW2" s="25" t="s">
        <v>12</v>
      </c>
      <c r="AX2" s="22" t="s">
        <v>23</v>
      </c>
      <c r="AY2" s="22" t="s">
        <v>37</v>
      </c>
      <c r="AZ2" s="62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36" t="s">
        <v>56</v>
      </c>
      <c r="BF2" s="136" t="s">
        <v>55</v>
      </c>
      <c r="BG2" s="25" t="s">
        <v>13</v>
      </c>
      <c r="BH2" s="22" t="s">
        <v>23</v>
      </c>
      <c r="BI2" s="22" t="s">
        <v>37</v>
      </c>
      <c r="BJ2" s="62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36" t="s">
        <v>56</v>
      </c>
      <c r="BP2" s="136" t="s">
        <v>55</v>
      </c>
      <c r="BQ2" s="25" t="s">
        <v>14</v>
      </c>
      <c r="BR2" s="22" t="s">
        <v>23</v>
      </c>
      <c r="BS2" s="22" t="s">
        <v>37</v>
      </c>
      <c r="BT2" s="62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36" t="s">
        <v>56</v>
      </c>
      <c r="BZ2" s="136" t="s">
        <v>55</v>
      </c>
    </row>
    <row r="3" spans="2:78" ht="20.100000000000001" customHeight="1">
      <c r="B3" s="6" t="s">
        <v>24</v>
      </c>
      <c r="C3" s="7">
        <v>20.5</v>
      </c>
      <c r="D3" s="2"/>
      <c r="E3" s="42">
        <v>22</v>
      </c>
      <c r="F3" s="23">
        <f>0.02*E3-0.0054</f>
        <v>0.43459999999999999</v>
      </c>
      <c r="G3" s="23">
        <f t="shared" ref="G3:G25" si="0">F3/$C$14/$C$7</f>
        <v>3.3841470236911744</v>
      </c>
      <c r="H3" s="30">
        <f t="shared" ref="H3:H25" si="1">F3*$C$7/$C$5</f>
        <v>38869.15492957746</v>
      </c>
      <c r="I3" s="25">
        <v>0</v>
      </c>
      <c r="J3" s="22">
        <v>0</v>
      </c>
      <c r="K3" s="22">
        <v>0</v>
      </c>
      <c r="L3" s="22">
        <f t="shared" ref="L3:L25" si="2">K3/$C$14</f>
        <v>0</v>
      </c>
      <c r="M3" s="22">
        <f>4*PI()^2*$C$13*SQRT($C$11*$C$2)*($C$7*I3*K3)^2</f>
        <v>0</v>
      </c>
      <c r="N3" s="22">
        <f>4*PI()^2*N$1*SQRT($C$11*$C$2)*($C$7*I3*K3)^2</f>
        <v>0</v>
      </c>
      <c r="O3" s="22">
        <f>M3+N3</f>
        <v>0</v>
      </c>
      <c r="P3" s="38">
        <f>2*PI()^2*N$1*2*SQRT($C$2*$C$11)*J3*$C$7^2*K3^2/SQRT(2)</f>
        <v>0</v>
      </c>
      <c r="Q3" s="120">
        <f t="shared" ref="Q3:Q25" si="3">0.5926*0.5*$C$6*$F3^3*($C$7*I3*2+$C$7)*$C$8</f>
        <v>1.9354323193646394</v>
      </c>
      <c r="R3" s="122">
        <f t="shared" ref="R3:R25" si="4">N3/Q3</f>
        <v>0</v>
      </c>
      <c r="S3" s="25">
        <v>0</v>
      </c>
      <c r="T3" s="22">
        <v>0</v>
      </c>
      <c r="U3" s="22">
        <v>0</v>
      </c>
      <c r="V3" s="22">
        <f t="shared" ref="V3:V25" si="5">U3/$C$14</f>
        <v>0</v>
      </c>
      <c r="W3" s="22">
        <f>4*PI()^2*$C$13*SQRT($C$11*$C$2)*($C$7*S3*U3)^2</f>
        <v>0</v>
      </c>
      <c r="X3" s="22">
        <f>4*PI()^2*X$1*SQRT($C$11*$C$2)*($C$7*S3*U3)^2</f>
        <v>0</v>
      </c>
      <c r="Y3" s="22">
        <f>W3+X3</f>
        <v>0</v>
      </c>
      <c r="Z3" s="38">
        <f>2*PI()^2*X$1*2*SQRT($C$2*$C$11)*T3*$C$7^2*U3^2/SQRT(2)</f>
        <v>0</v>
      </c>
      <c r="AA3" s="120">
        <f t="shared" ref="AA3:AA25" si="6">0.5926*0.5*$C$6*$F3^3*($C$7*S3*2+$C$7)*$C$8</f>
        <v>1.9354323193646394</v>
      </c>
      <c r="AB3" s="122">
        <f t="shared" ref="AB3:AB25" si="7">X3/AA3</f>
        <v>0</v>
      </c>
      <c r="AC3" s="29">
        <v>0</v>
      </c>
      <c r="AD3" s="23">
        <v>0</v>
      </c>
      <c r="AE3" s="23">
        <v>0</v>
      </c>
      <c r="AF3" s="22">
        <f t="shared" ref="AF3:AF25" si="8">AE3/$C$14</f>
        <v>0</v>
      </c>
      <c r="AG3" s="22">
        <f>4*PI()^2*$C$13*SQRT($C$11*$C$2)*($C$7*AC3*AE3)^2</f>
        <v>0</v>
      </c>
      <c r="AH3" s="22">
        <f>4*PI()^2*AH$1*SQRT($C$11*$C$2)*($C$7*AC3*AE3)^2</f>
        <v>0</v>
      </c>
      <c r="AI3" s="22">
        <f>AG3+AH3</f>
        <v>0</v>
      </c>
      <c r="AJ3" s="38">
        <f>2*PI()^2*AH$1*2*SQRT($C$2*$C$11)*AD3*$C$7^2*AE3^2/SQRT(2)</f>
        <v>0</v>
      </c>
      <c r="AK3" s="120">
        <f t="shared" ref="AK3:AK25" si="9">0.5926*0.5*$C$6*$F3^3*($C$7*AC3*2+$C$7)*$C$8</f>
        <v>1.9354323193646394</v>
      </c>
      <c r="AL3" s="122">
        <f t="shared" ref="AL3:AL25" si="10">AH3/AK3</f>
        <v>0</v>
      </c>
      <c r="AM3" s="29">
        <v>0</v>
      </c>
      <c r="AN3" s="23">
        <v>0</v>
      </c>
      <c r="AO3" s="23">
        <v>0</v>
      </c>
      <c r="AP3" s="22">
        <f t="shared" ref="AP3:AP25" si="11">AO3/$C$14</f>
        <v>0</v>
      </c>
      <c r="AQ3" s="22">
        <f>4*PI()^2*$C$13*SQRT($C$11*$C$2)*($C$7*AM3*AO3)^2</f>
        <v>0</v>
      </c>
      <c r="AR3" s="22">
        <f>4*PI()^2*AR$1*SQRT($C$11*$C$2)*($C$7*AM3*AO3)^2</f>
        <v>0</v>
      </c>
      <c r="AS3" s="22">
        <f>AQ3+AR3</f>
        <v>0</v>
      </c>
      <c r="AT3" s="38">
        <f>2*PI()^2*AR$1*2*SQRT($C$2*$C$11)*AN3*$C$7^2*AO3^2/SQRT(2)</f>
        <v>0</v>
      </c>
      <c r="AU3" s="120">
        <f t="shared" ref="AU3:AU25" si="12">0.5926*0.5*$C$6*$F3^3*($C$7*AM3*2+$C$7)*$C$8</f>
        <v>1.9354323193646394</v>
      </c>
      <c r="AV3" s="122">
        <f t="shared" ref="AV3:AV25" si="13">AR3/AU3</f>
        <v>0</v>
      </c>
      <c r="AW3" s="29">
        <v>0</v>
      </c>
      <c r="AX3" s="23">
        <v>0</v>
      </c>
      <c r="AY3" s="23">
        <v>0</v>
      </c>
      <c r="AZ3" s="22">
        <f t="shared" ref="AZ3:AZ25" si="14">AY3/$C$14</f>
        <v>0</v>
      </c>
      <c r="BA3" s="22">
        <f>4*PI()^2*$C$13*SQRT($C$11*$C$2)*($C$7*AW3*AY3)^2</f>
        <v>0</v>
      </c>
      <c r="BB3" s="22">
        <f>4*PI()^2*BB$1*SQRT($C$11*$C$2)*($C$7*AW3*AY3)^2</f>
        <v>0</v>
      </c>
      <c r="BC3" s="22">
        <f>BA3+BB3</f>
        <v>0</v>
      </c>
      <c r="BD3" s="38">
        <f>2*PI()^2*BB$1*2*SQRT($C$2*$C$11)*AX3*$C$7^2*AY3^2/SQRT(2)</f>
        <v>0</v>
      </c>
      <c r="BE3" s="120">
        <f t="shared" ref="BE3:BE25" si="15">0.5926*0.5*$C$6*$F3^3*($C$7*AW3*2+$C$7)*$C$8</f>
        <v>1.9354323193646394</v>
      </c>
      <c r="BF3" s="122">
        <f>BB3/BE3*100</f>
        <v>0</v>
      </c>
      <c r="BG3" s="25">
        <v>0</v>
      </c>
      <c r="BH3" s="23">
        <v>0</v>
      </c>
      <c r="BI3" s="23">
        <v>0</v>
      </c>
      <c r="BJ3" s="22">
        <f t="shared" ref="BJ3:BJ25" si="16">BI3/$C$14</f>
        <v>0</v>
      </c>
      <c r="BK3" s="22">
        <f>4*PI()^2*$C$13*SQRT($C$11*$C$2)*($C$7*BG3*BI3)^2</f>
        <v>0</v>
      </c>
      <c r="BL3" s="22">
        <f>4*PI()^2*BL$1*SQRT($C$11*$C$2)*($C$7*BG3*BI3)^2</f>
        <v>0</v>
      </c>
      <c r="BM3" s="22">
        <f>BK3+BL3</f>
        <v>0</v>
      </c>
      <c r="BN3" s="38">
        <f>2*PI()^2*BL$1*2*SQRT($C$2*$C$11)*BH3*$C$7^2*BI3^2/SQRT(2)</f>
        <v>0</v>
      </c>
      <c r="BO3" s="120">
        <f t="shared" ref="BO3:BO25" si="17">0.5926*0.5*$C$6*$F3^3*($C$7*BG3*2+$C$7)*$C$8</f>
        <v>1.9354323193646394</v>
      </c>
      <c r="BP3" s="122">
        <f t="shared" ref="BP3:BP25" si="18">BL3/BO3</f>
        <v>0</v>
      </c>
      <c r="BQ3" s="29">
        <v>0</v>
      </c>
      <c r="BR3" s="23">
        <v>0</v>
      </c>
      <c r="BS3" s="23">
        <v>0</v>
      </c>
      <c r="BT3" s="22">
        <f t="shared" ref="BT3:BT25" si="19">BS3/$C$14</f>
        <v>0</v>
      </c>
      <c r="BU3" s="22">
        <f>4*PI()^2*$C$13*SQRT($C$11*$C$2)*($C$7*BQ3*BS3)^2</f>
        <v>0</v>
      </c>
      <c r="BV3" s="22">
        <f>4*PI()^2*BV$1*SQRT($C$11*$C$2)*($C$7*BQ3*BS3)^2</f>
        <v>0</v>
      </c>
      <c r="BW3" s="22">
        <f>BU3+BV3</f>
        <v>0</v>
      </c>
      <c r="BX3" s="38">
        <f>2*PI()^2*BV$1*2*SQRT($C$2*$C$11)*BR3*$C$7^2*BS3^2/SQRT(2)</f>
        <v>0</v>
      </c>
      <c r="BY3" s="120">
        <f t="shared" ref="BY3:BY26" si="20">0.5926*0.5*$C$6*$F3^3*($C$7*BQ3*2+$C$7)*$C$8</f>
        <v>1.9354323193646394</v>
      </c>
      <c r="BZ3" s="122">
        <f t="shared" ref="BZ3:BZ26" si="21">BV3/BY3</f>
        <v>0</v>
      </c>
    </row>
    <row r="4" spans="2:78" ht="20.100000000000001" customHeight="1">
      <c r="B4" s="10" t="s">
        <v>2</v>
      </c>
      <c r="C4" s="40">
        <f>1.003887*10^-3</f>
        <v>1.003887E-3</v>
      </c>
      <c r="D4" s="2"/>
      <c r="E4" s="42">
        <v>24</v>
      </c>
      <c r="F4" s="23">
        <f t="shared" ref="F4:F25" si="22">0.02*E4-0.0054</f>
        <v>0.47459999999999997</v>
      </c>
      <c r="G4" s="23">
        <f t="shared" si="0"/>
        <v>3.6956193682554792</v>
      </c>
      <c r="H4" s="30">
        <f t="shared" si="1"/>
        <v>42446.619718309856</v>
      </c>
      <c r="I4" s="88">
        <v>0</v>
      </c>
      <c r="J4" s="89">
        <v>0</v>
      </c>
      <c r="K4" s="90">
        <v>0</v>
      </c>
      <c r="L4" s="22">
        <f t="shared" si="2"/>
        <v>0</v>
      </c>
      <c r="M4" s="22">
        <f t="shared" ref="M4:M25" si="23">4*PI()^2*$C$13*SQRT($C$11*$C$2)*($C$7*I4*K4)^2</f>
        <v>0</v>
      </c>
      <c r="N4" s="22">
        <f t="shared" ref="N4:N25" si="24">4*PI()^2*N$1*SQRT($C$11*$C$2)*($C$7*I4*K4)^2</f>
        <v>0</v>
      </c>
      <c r="O4" s="22">
        <f t="shared" ref="O4:O25" si="25">M4+N4</f>
        <v>0</v>
      </c>
      <c r="P4" s="38">
        <f t="shared" ref="P4:P25" si="26">2*PI()^2*N$1*2*SQRT($C$2*$C$11)*J4*$C$7^2*K4^2/SQRT(2)</f>
        <v>0</v>
      </c>
      <c r="Q4" s="120">
        <f t="shared" si="3"/>
        <v>2.5205308924070855</v>
      </c>
      <c r="R4" s="122">
        <f t="shared" si="4"/>
        <v>0</v>
      </c>
      <c r="S4" s="88">
        <v>0</v>
      </c>
      <c r="T4" s="89">
        <v>0</v>
      </c>
      <c r="U4" s="90">
        <v>0</v>
      </c>
      <c r="V4" s="22">
        <f t="shared" si="5"/>
        <v>0</v>
      </c>
      <c r="W4" s="22">
        <f t="shared" ref="W4:W25" si="27">4*PI()^2*$C$13*SQRT($C$11*$C$2)*($C$7*S4*U4)^2</f>
        <v>0</v>
      </c>
      <c r="X4" s="22">
        <f t="shared" ref="X4:X25" si="28">4*PI()^2*X$1*SQRT($C$11*$C$2)*($C$7*S4*U4)^2</f>
        <v>0</v>
      </c>
      <c r="Y4" s="22">
        <f t="shared" ref="Y4:Y25" si="29">W4+X4</f>
        <v>0</v>
      </c>
      <c r="Z4" s="38">
        <f t="shared" ref="Z4:Z25" si="30">2*PI()^2*X$1*2*SQRT($C$2*$C$11)*T4*$C$7^2*U4^2/SQRT(2)</f>
        <v>0</v>
      </c>
      <c r="AA4" s="120">
        <f t="shared" si="6"/>
        <v>2.5205308924070855</v>
      </c>
      <c r="AB4" s="122">
        <f t="shared" si="7"/>
        <v>0</v>
      </c>
      <c r="AC4" s="91">
        <v>0</v>
      </c>
      <c r="AD4" s="92">
        <v>0</v>
      </c>
      <c r="AE4" s="93">
        <v>0</v>
      </c>
      <c r="AF4" s="22">
        <f t="shared" si="8"/>
        <v>0</v>
      </c>
      <c r="AG4" s="22">
        <f t="shared" ref="AG4:AG25" si="31">4*PI()^2*$C$13*SQRT($C$11*$C$2)*($C$7*AC4*AE4)^2</f>
        <v>0</v>
      </c>
      <c r="AH4" s="22">
        <f t="shared" ref="AH4:AH25" si="32">4*PI()^2*AH$1*SQRT($C$11*$C$2)*($C$7*AC4*AE4)^2</f>
        <v>0</v>
      </c>
      <c r="AI4" s="22">
        <f t="shared" ref="AI4:AI25" si="33">AG4+AH4</f>
        <v>0</v>
      </c>
      <c r="AJ4" s="38">
        <f t="shared" ref="AJ4:AJ25" si="34">2*PI()^2*AH$1*2*SQRT($C$2*$C$11)*AD4*$C$7^2*AE4^2/SQRT(2)</f>
        <v>0</v>
      </c>
      <c r="AK4" s="120">
        <f t="shared" si="9"/>
        <v>2.5205308924070855</v>
      </c>
      <c r="AL4" s="122">
        <f t="shared" si="10"/>
        <v>0</v>
      </c>
      <c r="AM4" s="91">
        <v>0</v>
      </c>
      <c r="AN4" s="92">
        <v>0</v>
      </c>
      <c r="AO4" s="93">
        <v>0</v>
      </c>
      <c r="AP4" s="22">
        <f t="shared" si="11"/>
        <v>0</v>
      </c>
      <c r="AQ4" s="22">
        <f t="shared" ref="AQ4:AQ25" si="35">4*PI()^2*$C$13*SQRT($C$11*$C$2)*($C$7*AM4*AO4)^2</f>
        <v>0</v>
      </c>
      <c r="AR4" s="22">
        <f t="shared" ref="AR4:AR25" si="36">4*PI()^2*AR$1*SQRT($C$11*$C$2)*($C$7*AM4*AO4)^2</f>
        <v>0</v>
      </c>
      <c r="AS4" s="22">
        <f t="shared" ref="AS4:AS25" si="37">AQ4+AR4</f>
        <v>0</v>
      </c>
      <c r="AT4" s="38">
        <f t="shared" ref="AT4:AT25" si="38">2*PI()^2*AR$1*2*SQRT($C$2*$C$11)*AN4*$C$7^2*AO4^2/SQRT(2)</f>
        <v>0</v>
      </c>
      <c r="AU4" s="120">
        <f t="shared" si="12"/>
        <v>2.5205308924070855</v>
      </c>
      <c r="AV4" s="122">
        <f t="shared" si="13"/>
        <v>0</v>
      </c>
      <c r="AW4" s="91">
        <v>0</v>
      </c>
      <c r="AX4" s="92">
        <v>0</v>
      </c>
      <c r="AY4" s="93">
        <v>0</v>
      </c>
      <c r="AZ4" s="22">
        <f t="shared" si="14"/>
        <v>0</v>
      </c>
      <c r="BA4" s="22">
        <f t="shared" ref="BA4:BA25" si="39">4*PI()^2*$C$13*SQRT($C$11*$C$2)*($C$7*AW4*AY4)^2</f>
        <v>0</v>
      </c>
      <c r="BB4" s="22">
        <f t="shared" ref="BB4:BB25" si="40">4*PI()^2*BB$1*SQRT($C$11*$C$2)*($C$7*AW4*AY4)^2</f>
        <v>0</v>
      </c>
      <c r="BC4" s="22">
        <f t="shared" ref="BC4:BC25" si="41">BA4+BB4</f>
        <v>0</v>
      </c>
      <c r="BD4" s="38">
        <f t="shared" ref="BD4:BD25" si="42">2*PI()^2*BB$1*2*SQRT($C$2*$C$11)*AX4*$C$7^2*AY4^2/SQRT(2)</f>
        <v>0</v>
      </c>
      <c r="BE4" s="120">
        <f t="shared" si="15"/>
        <v>2.5205308924070855</v>
      </c>
      <c r="BF4" s="122">
        <f t="shared" ref="BF4:BF25" si="43">BB4/BE4*100</f>
        <v>0</v>
      </c>
      <c r="BG4" s="91">
        <v>0</v>
      </c>
      <c r="BH4" s="92">
        <v>0</v>
      </c>
      <c r="BI4" s="93">
        <v>0</v>
      </c>
      <c r="BJ4" s="22">
        <f t="shared" si="16"/>
        <v>0</v>
      </c>
      <c r="BK4" s="22">
        <f t="shared" ref="BK4:BK25" si="44">4*PI()^2*$C$13*SQRT($C$11*$C$2)*($C$7*BG4*BI4)^2</f>
        <v>0</v>
      </c>
      <c r="BL4" s="22">
        <f t="shared" ref="BL4:BL25" si="45">4*PI()^2*BL$1*SQRT($C$11*$C$2)*($C$7*BG4*BI4)^2</f>
        <v>0</v>
      </c>
      <c r="BM4" s="22">
        <f t="shared" ref="BM4:BM25" si="46">BK4+BL4</f>
        <v>0</v>
      </c>
      <c r="BN4" s="38">
        <f t="shared" ref="BN4:BN25" si="47">2*PI()^2*BL$1*2*SQRT($C$2*$C$11)*BH4*$C$7^2*BI4^2/SQRT(2)</f>
        <v>0</v>
      </c>
      <c r="BO4" s="120">
        <f t="shared" si="17"/>
        <v>2.5205308924070855</v>
      </c>
      <c r="BP4" s="122">
        <f t="shared" si="18"/>
        <v>0</v>
      </c>
      <c r="BQ4" s="91">
        <v>0</v>
      </c>
      <c r="BR4" s="92">
        <v>0</v>
      </c>
      <c r="BS4" s="93"/>
      <c r="BT4" s="22">
        <f t="shared" si="19"/>
        <v>0</v>
      </c>
      <c r="BU4" s="22">
        <f t="shared" ref="BU4:BU25" si="48">4*PI()^2*$C$13*SQRT($C$11*$C$2)*($C$7*BQ4*BS4)^2</f>
        <v>0</v>
      </c>
      <c r="BV4" s="22">
        <f t="shared" ref="BV4:BV25" si="49">4*PI()^2*BV$1*SQRT($C$11*$C$2)*($C$7*BQ4*BS4)^2</f>
        <v>0</v>
      </c>
      <c r="BW4" s="22">
        <f t="shared" ref="BW4:BW25" si="50">BU4+BV4</f>
        <v>0</v>
      </c>
      <c r="BX4" s="38">
        <f t="shared" ref="BX4:BX25" si="51">2*PI()^2*BV$1*2*SQRT($C$2*$C$11)*BR4*$C$7^2*BS4^2/SQRT(2)</f>
        <v>0</v>
      </c>
      <c r="BY4" s="120">
        <f t="shared" si="20"/>
        <v>2.5205308924070855</v>
      </c>
      <c r="BZ4" s="122">
        <f t="shared" si="21"/>
        <v>0</v>
      </c>
    </row>
    <row r="5" spans="2:78" ht="20.100000000000001" customHeight="1">
      <c r="B5" s="6" t="s">
        <v>3</v>
      </c>
      <c r="C5" s="41">
        <f>9.94*10^-7</f>
        <v>9.9399999999999993E-7</v>
      </c>
      <c r="D5" s="2"/>
      <c r="E5" s="42">
        <v>26</v>
      </c>
      <c r="F5" s="23">
        <f t="shared" si="22"/>
        <v>0.51460000000000006</v>
      </c>
      <c r="G5" s="23">
        <f t="shared" si="0"/>
        <v>4.0070917128197845</v>
      </c>
      <c r="H5" s="30">
        <f t="shared" si="1"/>
        <v>46024.084507042258</v>
      </c>
      <c r="I5" s="88">
        <v>0.61029999999999995</v>
      </c>
      <c r="J5" s="89">
        <v>2.5999999999999999E-2</v>
      </c>
      <c r="K5" s="90">
        <v>1.3680000000000001</v>
      </c>
      <c r="L5" s="22">
        <f t="shared" si="2"/>
        <v>0.94699428696642174</v>
      </c>
      <c r="M5" s="22">
        <f t="shared" si="23"/>
        <v>0.45555690725137266</v>
      </c>
      <c r="N5" s="22">
        <f t="shared" si="24"/>
        <v>0</v>
      </c>
      <c r="O5" s="22">
        <f t="shared" si="25"/>
        <v>0.45555690725137266</v>
      </c>
      <c r="P5" s="38">
        <f t="shared" si="26"/>
        <v>0</v>
      </c>
      <c r="Q5" s="120">
        <f t="shared" si="3"/>
        <v>7.1349100793922222</v>
      </c>
      <c r="R5" s="122">
        <f t="shared" si="4"/>
        <v>0</v>
      </c>
      <c r="S5" s="71">
        <v>0.29509999999999997</v>
      </c>
      <c r="T5" s="18">
        <v>4.1000000000000002E-2</v>
      </c>
      <c r="U5" s="72">
        <v>1.3460000000000001</v>
      </c>
      <c r="V5" s="22">
        <f t="shared" si="5"/>
        <v>0.9317648466789501</v>
      </c>
      <c r="W5" s="22">
        <f t="shared" si="27"/>
        <v>0.10311271923218726</v>
      </c>
      <c r="X5" s="22">
        <f t="shared" si="28"/>
        <v>0.20622543846437452</v>
      </c>
      <c r="Y5" s="22">
        <f t="shared" si="29"/>
        <v>0.30933815769656181</v>
      </c>
      <c r="Z5" s="38">
        <f t="shared" si="30"/>
        <v>6.8655079682762216E-2</v>
      </c>
      <c r="AA5" s="120">
        <f t="shared" si="6"/>
        <v>5.1094001658333381</v>
      </c>
      <c r="AB5" s="122">
        <f t="shared" si="7"/>
        <v>4.0361966526600949E-2</v>
      </c>
      <c r="AC5" s="71">
        <v>0.23910000000000001</v>
      </c>
      <c r="AD5" s="18">
        <v>1.7000000000000001E-2</v>
      </c>
      <c r="AE5" s="72">
        <v>1.3089999999999999</v>
      </c>
      <c r="AF5" s="22">
        <f t="shared" si="8"/>
        <v>0.90615169710456578</v>
      </c>
      <c r="AG5" s="22">
        <f t="shared" si="31"/>
        <v>6.4020954752083845E-2</v>
      </c>
      <c r="AH5" s="22">
        <f t="shared" si="32"/>
        <v>0.25608381900833538</v>
      </c>
      <c r="AI5" s="22">
        <f t="shared" si="33"/>
        <v>0.32010477376041924</v>
      </c>
      <c r="AJ5" s="38">
        <f t="shared" si="34"/>
        <v>5.3846429277433293E-2</v>
      </c>
      <c r="AK5" s="120">
        <f t="shared" si="9"/>
        <v>4.7495379984497808</v>
      </c>
      <c r="AL5" s="122">
        <f t="shared" si="10"/>
        <v>5.39176271654042E-2</v>
      </c>
      <c r="AM5" s="63">
        <v>0.2298</v>
      </c>
      <c r="AN5" s="8">
        <v>1.4E-2</v>
      </c>
      <c r="AO5" s="64">
        <v>1.294</v>
      </c>
      <c r="AP5" s="22">
        <f t="shared" si="11"/>
        <v>0.89576798781765332</v>
      </c>
      <c r="AQ5" s="22">
        <f t="shared" si="35"/>
        <v>5.7789947852891266E-2</v>
      </c>
      <c r="AR5" s="22">
        <f t="shared" si="36"/>
        <v>0.34673968711734754</v>
      </c>
      <c r="AS5" s="22">
        <f t="shared" si="37"/>
        <v>0.40452963497023881</v>
      </c>
      <c r="AT5" s="38">
        <f t="shared" si="38"/>
        <v>6.5000476763396181E-2</v>
      </c>
      <c r="AU5" s="120">
        <f t="shared" si="12"/>
        <v>4.6897751742235814</v>
      </c>
      <c r="AV5" s="122">
        <f t="shared" si="13"/>
        <v>7.3935247263692605E-2</v>
      </c>
      <c r="AW5" s="63">
        <v>0.2069</v>
      </c>
      <c r="AX5" s="8">
        <v>1.4999999999999999E-2</v>
      </c>
      <c r="AY5" s="64">
        <v>1.2909999999999999</v>
      </c>
      <c r="AZ5" s="22">
        <f t="shared" si="14"/>
        <v>0.89369124596027072</v>
      </c>
      <c r="BA5" s="22">
        <f t="shared" si="39"/>
        <v>4.662911438343003E-2</v>
      </c>
      <c r="BB5" s="22">
        <f t="shared" si="40"/>
        <v>0.37303291506744024</v>
      </c>
      <c r="BC5" s="22">
        <f t="shared" si="41"/>
        <v>0.41966202945087028</v>
      </c>
      <c r="BD5" s="38">
        <f t="shared" si="42"/>
        <v>9.2427761273044334E-2</v>
      </c>
      <c r="BE5" s="120">
        <f t="shared" si="15"/>
        <v>4.5426172522042343</v>
      </c>
      <c r="BF5" s="122">
        <f t="shared" si="43"/>
        <v>8.2118500053340799</v>
      </c>
      <c r="BG5" s="63">
        <v>0.18720000000000001</v>
      </c>
      <c r="BH5" s="8">
        <v>1.4999999999999999E-2</v>
      </c>
      <c r="BI5" s="64">
        <v>1.282</v>
      </c>
      <c r="BJ5" s="22">
        <f t="shared" si="16"/>
        <v>0.88746102038812325</v>
      </c>
      <c r="BK5" s="22">
        <f t="shared" si="44"/>
        <v>3.7641891659060275E-2</v>
      </c>
      <c r="BL5" s="22">
        <f t="shared" si="45"/>
        <v>0.37641891659060267</v>
      </c>
      <c r="BM5" s="22">
        <f t="shared" si="46"/>
        <v>0.41406080824966296</v>
      </c>
      <c r="BN5" s="38">
        <f t="shared" si="47"/>
        <v>0.11392945314559215</v>
      </c>
      <c r="BO5" s="120">
        <f t="shared" si="17"/>
        <v>4.4160228826068035</v>
      </c>
      <c r="BP5" s="122">
        <f t="shared" si="18"/>
        <v>8.5239349205636458E-2</v>
      </c>
      <c r="BQ5" s="63">
        <v>0.17449999999999999</v>
      </c>
      <c r="BR5" s="8">
        <v>1.6E-2</v>
      </c>
      <c r="BS5" s="64">
        <v>1.2709999999999999</v>
      </c>
      <c r="BT5" s="22">
        <f t="shared" si="19"/>
        <v>0.87984630024438737</v>
      </c>
      <c r="BU5" s="22">
        <f t="shared" si="48"/>
        <v>3.214886647538881E-2</v>
      </c>
      <c r="BV5" s="22">
        <f t="shared" si="49"/>
        <v>0.38578639770466566</v>
      </c>
      <c r="BW5" s="22">
        <f t="shared" si="50"/>
        <v>0.41793526418005444</v>
      </c>
      <c r="BX5" s="38">
        <f t="shared" si="51"/>
        <v>0.14333789858881263</v>
      </c>
      <c r="BY5" s="120">
        <f t="shared" si="20"/>
        <v>4.3344112839323188</v>
      </c>
      <c r="BZ5" s="122">
        <f t="shared" si="21"/>
        <v>8.900548942708264E-2</v>
      </c>
    </row>
    <row r="6" spans="2:78" ht="20.100000000000001" customHeight="1">
      <c r="B6" s="10" t="s">
        <v>4</v>
      </c>
      <c r="C6" s="11">
        <v>999.72964999999999</v>
      </c>
      <c r="D6" s="2"/>
      <c r="E6" s="42">
        <v>28</v>
      </c>
      <c r="F6" s="23">
        <f t="shared" si="22"/>
        <v>0.55460000000000009</v>
      </c>
      <c r="G6" s="23">
        <f t="shared" si="0"/>
        <v>4.3185640573840907</v>
      </c>
      <c r="H6" s="30">
        <f t="shared" si="1"/>
        <v>49601.549295774654</v>
      </c>
      <c r="I6" s="71">
        <v>0.92359999999999998</v>
      </c>
      <c r="J6" s="18">
        <v>1.4E-2</v>
      </c>
      <c r="K6" s="72">
        <v>1.4490000000000001</v>
      </c>
      <c r="L6" s="22">
        <f t="shared" si="2"/>
        <v>1.0030663171157492</v>
      </c>
      <c r="M6" s="22">
        <f t="shared" si="23"/>
        <v>1.1705455563884906</v>
      </c>
      <c r="N6" s="22">
        <f>4*PI()^2*N$1*SQRT($C$11*$C$2)*($C$7*I6*K6)^2</f>
        <v>0</v>
      </c>
      <c r="O6" s="22">
        <f t="shared" si="25"/>
        <v>1.1705455563884906</v>
      </c>
      <c r="P6" s="38">
        <f t="shared" si="26"/>
        <v>0</v>
      </c>
      <c r="Q6" s="120">
        <f t="shared" si="3"/>
        <v>11.451605902730122</v>
      </c>
      <c r="R6" s="122">
        <f t="shared" si="4"/>
        <v>0</v>
      </c>
      <c r="S6" s="71">
        <v>0.76290000000000002</v>
      </c>
      <c r="T6" s="18">
        <v>1.7000000000000001E-2</v>
      </c>
      <c r="U6" s="72">
        <v>1.401</v>
      </c>
      <c r="V6" s="22">
        <f t="shared" si="5"/>
        <v>0.96983844739762926</v>
      </c>
      <c r="W6" s="22">
        <f t="shared" si="27"/>
        <v>0.7466124051673767</v>
      </c>
      <c r="X6" s="22">
        <f t="shared" si="28"/>
        <v>1.4932248103347534</v>
      </c>
      <c r="Y6" s="22">
        <f t="shared" si="29"/>
        <v>2.23983721550213</v>
      </c>
      <c r="Z6" s="38">
        <f t="shared" si="30"/>
        <v>3.0840676153448845E-2</v>
      </c>
      <c r="AA6" s="120">
        <f t="shared" si="6"/>
        <v>10.158916194547535</v>
      </c>
      <c r="AB6" s="122">
        <f t="shared" si="7"/>
        <v>0.14698662551583927</v>
      </c>
      <c r="AC6" s="71">
        <v>0.62819999999999998</v>
      </c>
      <c r="AD6" s="18">
        <v>1.7999999999999999E-2</v>
      </c>
      <c r="AE6" s="72">
        <v>1.3839999999999999</v>
      </c>
      <c r="AF6" s="22">
        <f t="shared" si="8"/>
        <v>0.95807024353912829</v>
      </c>
      <c r="AG6" s="22">
        <f t="shared" si="31"/>
        <v>0.49402820642656164</v>
      </c>
      <c r="AH6" s="22">
        <f t="shared" si="32"/>
        <v>1.9761128257062466</v>
      </c>
      <c r="AI6" s="22">
        <f t="shared" si="33"/>
        <v>2.4701410321328083</v>
      </c>
      <c r="AJ6" s="38">
        <f t="shared" si="34"/>
        <v>6.3734323447745697E-2</v>
      </c>
      <c r="AK6" s="120">
        <f t="shared" si="9"/>
        <v>9.0753735455606375</v>
      </c>
      <c r="AL6" s="122">
        <f t="shared" si="10"/>
        <v>0.21774451660702093</v>
      </c>
      <c r="AM6" s="71">
        <v>0.50549999999999995</v>
      </c>
      <c r="AN6" s="18">
        <v>2.7E-2</v>
      </c>
      <c r="AO6" s="72">
        <v>1.377</v>
      </c>
      <c r="AP6" s="22">
        <f t="shared" si="11"/>
        <v>0.95322451253856921</v>
      </c>
      <c r="AQ6" s="22">
        <f t="shared" si="35"/>
        <v>0.31666050612698726</v>
      </c>
      <c r="AR6" s="22">
        <f t="shared" si="36"/>
        <v>1.8999630367619236</v>
      </c>
      <c r="AS6" s="22">
        <f t="shared" si="37"/>
        <v>2.2166235428889109</v>
      </c>
      <c r="AT6" s="38">
        <f t="shared" si="38"/>
        <v>0.14195529561392373</v>
      </c>
      <c r="AU6" s="120">
        <f t="shared" si="12"/>
        <v>8.0883603085102109</v>
      </c>
      <c r="AV6" s="122">
        <f t="shared" si="13"/>
        <v>0.23490089020426891</v>
      </c>
      <c r="AW6" s="71">
        <v>0.37909999999999999</v>
      </c>
      <c r="AX6" s="18">
        <v>0.02</v>
      </c>
      <c r="AY6" s="72">
        <v>1.37</v>
      </c>
      <c r="AZ6" s="22">
        <v>0</v>
      </c>
      <c r="BA6" s="22">
        <v>0</v>
      </c>
      <c r="BB6" s="22">
        <v>0</v>
      </c>
      <c r="BC6" s="22">
        <v>0</v>
      </c>
      <c r="BD6" s="38">
        <v>0</v>
      </c>
      <c r="BE6" s="120">
        <f t="shared" si="15"/>
        <v>7.0715838361127066</v>
      </c>
      <c r="BF6" s="122">
        <f t="shared" si="43"/>
        <v>0</v>
      </c>
      <c r="BG6" s="71">
        <v>0.32719999999999999</v>
      </c>
      <c r="BH6" s="18">
        <v>0.02</v>
      </c>
      <c r="BI6" s="72">
        <v>1.357</v>
      </c>
      <c r="BJ6" s="22">
        <f t="shared" si="16"/>
        <v>0.93937956682268586</v>
      </c>
      <c r="BK6" s="22">
        <f t="shared" si="44"/>
        <v>0.12884571697498437</v>
      </c>
      <c r="BL6" s="22">
        <f t="shared" si="45"/>
        <v>1.2884571697498435</v>
      </c>
      <c r="BM6" s="22">
        <f t="shared" si="46"/>
        <v>1.4173028867248278</v>
      </c>
      <c r="BN6" s="38">
        <f t="shared" si="47"/>
        <v>0.17019954485240049</v>
      </c>
      <c r="BO6" s="120">
        <f t="shared" si="17"/>
        <v>6.6540941294874658</v>
      </c>
      <c r="BP6" s="122">
        <f t="shared" si="18"/>
        <v>0.19363374558229873</v>
      </c>
      <c r="BQ6" s="63">
        <v>0.30059999999999998</v>
      </c>
      <c r="BR6" s="8">
        <v>1.6E-2</v>
      </c>
      <c r="BS6" s="64">
        <v>1.3440000000000001</v>
      </c>
      <c r="BT6" s="22">
        <f t="shared" si="19"/>
        <v>0.9303803521073617</v>
      </c>
      <c r="BU6" s="22">
        <f t="shared" si="48"/>
        <v>0.10667439566147977</v>
      </c>
      <c r="BV6" s="22">
        <f t="shared" si="49"/>
        <v>1.2800927479377571</v>
      </c>
      <c r="BW6" s="22">
        <f t="shared" si="50"/>
        <v>1.3867671435992368</v>
      </c>
      <c r="BX6" s="38">
        <f t="shared" si="51"/>
        <v>0.16027599050991123</v>
      </c>
      <c r="BY6" s="120">
        <f t="shared" si="20"/>
        <v>6.4401205996949527</v>
      </c>
      <c r="BZ6" s="122">
        <f t="shared" si="21"/>
        <v>0.19876844355964249</v>
      </c>
    </row>
    <row r="7" spans="2:78" ht="20.100000000000001" customHeight="1">
      <c r="B7" s="10" t="s">
        <v>5</v>
      </c>
      <c r="C7" s="11">
        <f>3.5*0.0254</f>
        <v>8.8899999999999993E-2</v>
      </c>
      <c r="D7" s="2"/>
      <c r="E7" s="42">
        <v>30</v>
      </c>
      <c r="F7" s="23">
        <f t="shared" si="22"/>
        <v>0.59460000000000002</v>
      </c>
      <c r="G7" s="23">
        <f t="shared" si="0"/>
        <v>4.6300364019483942</v>
      </c>
      <c r="H7" s="30">
        <f t="shared" si="1"/>
        <v>53179.014084507042</v>
      </c>
      <c r="I7" s="71">
        <v>0.99580000000000002</v>
      </c>
      <c r="J7" s="18">
        <v>1.4999999999999999E-2</v>
      </c>
      <c r="K7" s="72">
        <v>1.538</v>
      </c>
      <c r="L7" s="22">
        <f t="shared" si="2"/>
        <v>1.0646763255514302</v>
      </c>
      <c r="M7" s="22">
        <f t="shared" si="23"/>
        <v>1.5329945681285413</v>
      </c>
      <c r="N7" s="22">
        <f t="shared" si="24"/>
        <v>0</v>
      </c>
      <c r="O7" s="22">
        <f t="shared" si="25"/>
        <v>1.5329945681285413</v>
      </c>
      <c r="P7" s="38">
        <f t="shared" si="26"/>
        <v>0</v>
      </c>
      <c r="Q7" s="120">
        <f t="shared" si="3"/>
        <v>14.828153124493165</v>
      </c>
      <c r="R7" s="122">
        <f t="shared" si="4"/>
        <v>0</v>
      </c>
      <c r="S7" s="71">
        <v>0.90229999999999999</v>
      </c>
      <c r="T7" s="18">
        <v>1.2999999999999999E-2</v>
      </c>
      <c r="U7" s="72">
        <v>1.5029999999999999</v>
      </c>
      <c r="V7" s="22">
        <f t="shared" si="5"/>
        <v>1.0404476705486343</v>
      </c>
      <c r="W7" s="22">
        <f t="shared" si="27"/>
        <v>1.2019975352231007</v>
      </c>
      <c r="X7" s="22">
        <f t="shared" si="28"/>
        <v>2.4039950704462014</v>
      </c>
      <c r="Y7" s="22">
        <f t="shared" si="29"/>
        <v>3.6059926056693019</v>
      </c>
      <c r="Z7" s="38">
        <f t="shared" si="30"/>
        <v>2.7143135362571499E-2</v>
      </c>
      <c r="AA7" s="120">
        <f t="shared" si="6"/>
        <v>13.901269639307905</v>
      </c>
      <c r="AB7" s="122">
        <f t="shared" si="7"/>
        <v>0.1729334897330923</v>
      </c>
      <c r="AC7" s="71">
        <v>0.79220000000000002</v>
      </c>
      <c r="AD7" s="18">
        <v>1.7000000000000001E-2</v>
      </c>
      <c r="AE7" s="72">
        <v>1.46</v>
      </c>
      <c r="AF7" s="22">
        <f t="shared" si="8"/>
        <v>1.0106810372594852</v>
      </c>
      <c r="AG7" s="22">
        <f t="shared" si="31"/>
        <v>0.87429720278356715</v>
      </c>
      <c r="AH7" s="22">
        <f t="shared" si="32"/>
        <v>3.4971888111342686</v>
      </c>
      <c r="AI7" s="22">
        <f t="shared" si="33"/>
        <v>4.3714860139178358</v>
      </c>
      <c r="AJ7" s="38">
        <f t="shared" si="34"/>
        <v>6.6985889337422957E-2</v>
      </c>
      <c r="AK7" s="120">
        <f t="shared" si="9"/>
        <v>12.809827161030933</v>
      </c>
      <c r="AL7" s="122">
        <f t="shared" si="10"/>
        <v>0.27300827459820431</v>
      </c>
      <c r="AM7" s="71">
        <v>0.67659999999999998</v>
      </c>
      <c r="AN7" s="18">
        <v>1.7000000000000001E-2</v>
      </c>
      <c r="AO7" s="72">
        <v>1.4390000000000001</v>
      </c>
      <c r="AP7" s="22">
        <f t="shared" si="11"/>
        <v>0.99614384425780766</v>
      </c>
      <c r="AQ7" s="22">
        <f t="shared" si="35"/>
        <v>0.61953989238967644</v>
      </c>
      <c r="AR7" s="22">
        <f t="shared" si="36"/>
        <v>3.7172393543380582</v>
      </c>
      <c r="AS7" s="22">
        <f t="shared" si="37"/>
        <v>4.3367792467277351</v>
      </c>
      <c r="AT7" s="38">
        <f t="shared" si="38"/>
        <v>9.7609134749491788E-2</v>
      </c>
      <c r="AU7" s="120">
        <f t="shared" si="12"/>
        <v>11.663862124801883</v>
      </c>
      <c r="AV7" s="122">
        <f t="shared" si="13"/>
        <v>0.31869712746636208</v>
      </c>
      <c r="AW7" s="71">
        <v>0.58740000000000003</v>
      </c>
      <c r="AX7" s="18">
        <v>2.1000000000000001E-2</v>
      </c>
      <c r="AY7" s="72">
        <v>1.431</v>
      </c>
      <c r="AZ7" s="22">
        <f t="shared" ref="AZ7" si="52">AY7/$C$14</f>
        <v>0.99060586597145428</v>
      </c>
      <c r="BA7" s="22">
        <f t="shared" ref="BA7" si="53">4*PI()^2*$C$13*SQRT($C$11*$C$2)*($C$7*AW7*AY7)^2</f>
        <v>0.46177546371450562</v>
      </c>
      <c r="BB7" s="22">
        <f t="shared" ref="BB7" si="54">4*PI()^2*BB$1*SQRT($C$11*$C$2)*($C$7*AW7*AY7)^2</f>
        <v>3.6942037097160449</v>
      </c>
      <c r="BC7" s="22">
        <f t="shared" ref="BC7" si="55">BA7+BB7</f>
        <v>4.1559791734305502</v>
      </c>
      <c r="BD7" s="38">
        <f t="shared" ref="BD7" si="56">2*PI()^2*BB$1*2*SQRT($C$2*$C$11)*AX7*$C$7^2*AY7^2/SQRT(2)</f>
        <v>0.15898540320142296</v>
      </c>
      <c r="BE7" s="120">
        <f t="shared" si="15"/>
        <v>10.779605366742791</v>
      </c>
      <c r="BF7" s="122">
        <f t="shared" si="43"/>
        <v>34.270305674764238</v>
      </c>
      <c r="BG7" s="71">
        <v>0.49930000000000002</v>
      </c>
      <c r="BH7" s="18">
        <v>2.9000000000000001E-2</v>
      </c>
      <c r="BI7" s="72">
        <v>1.423</v>
      </c>
      <c r="BJ7" s="22">
        <f t="shared" si="16"/>
        <v>0.9850678876851009</v>
      </c>
      <c r="BK7" s="22">
        <f t="shared" si="44"/>
        <v>0.32992606972184618</v>
      </c>
      <c r="BL7" s="22">
        <f t="shared" si="45"/>
        <v>3.2992606972184615</v>
      </c>
      <c r="BM7" s="22">
        <f t="shared" si="46"/>
        <v>3.6291867669403075</v>
      </c>
      <c r="BN7" s="38">
        <f t="shared" si="47"/>
        <v>0.2713791647391367</v>
      </c>
      <c r="BO7" s="120">
        <f t="shared" si="17"/>
        <v>9.9062531202741138</v>
      </c>
      <c r="BP7" s="122">
        <f t="shared" si="18"/>
        <v>0.33304829355371535</v>
      </c>
      <c r="BQ7" s="71">
        <v>0.42759999999999998</v>
      </c>
      <c r="BR7" s="18">
        <v>0.03</v>
      </c>
      <c r="BS7" s="72">
        <v>1.417</v>
      </c>
      <c r="BT7" s="22">
        <f t="shared" si="19"/>
        <v>0.98091440397033591</v>
      </c>
      <c r="BU7" s="22">
        <f t="shared" si="48"/>
        <v>0.23993786757137625</v>
      </c>
      <c r="BV7" s="22">
        <f t="shared" si="49"/>
        <v>2.8792544108565146</v>
      </c>
      <c r="BW7" s="22">
        <f t="shared" si="50"/>
        <v>3.1191922784278909</v>
      </c>
      <c r="BX7" s="38">
        <f t="shared" si="51"/>
        <v>0.33404956045236922</v>
      </c>
      <c r="BY7" s="120">
        <f t="shared" si="20"/>
        <v>9.1954772284261654</v>
      </c>
      <c r="BZ7" s="122">
        <f t="shared" si="21"/>
        <v>0.31311636572333812</v>
      </c>
    </row>
    <row r="8" spans="2:78" ht="20.100000000000001" customHeight="1">
      <c r="B8" s="10" t="s">
        <v>6</v>
      </c>
      <c r="C8" s="11">
        <f>35.25*0.0254</f>
        <v>0.89534999999999998</v>
      </c>
      <c r="D8" s="2"/>
      <c r="E8" s="42">
        <v>32</v>
      </c>
      <c r="F8" s="23">
        <f t="shared" si="22"/>
        <v>0.63460000000000005</v>
      </c>
      <c r="G8" s="23">
        <f t="shared" si="0"/>
        <v>4.9415087465127003</v>
      </c>
      <c r="H8" s="30">
        <f t="shared" si="1"/>
        <v>56756.478873239437</v>
      </c>
      <c r="I8" s="71">
        <v>1.0355000000000001</v>
      </c>
      <c r="J8" s="18">
        <v>1.7000000000000001E-2</v>
      </c>
      <c r="K8" s="72">
        <v>1.615</v>
      </c>
      <c r="L8" s="22">
        <f t="shared" si="2"/>
        <v>1.1179793665575812</v>
      </c>
      <c r="M8" s="22">
        <f t="shared" si="23"/>
        <v>1.8278012121420486</v>
      </c>
      <c r="N8" s="22">
        <f t="shared" si="24"/>
        <v>0</v>
      </c>
      <c r="O8" s="22">
        <f t="shared" si="25"/>
        <v>1.8278012121420486</v>
      </c>
      <c r="P8" s="38">
        <f t="shared" si="26"/>
        <v>0</v>
      </c>
      <c r="Q8" s="120">
        <f t="shared" si="3"/>
        <v>18.50498948894397</v>
      </c>
      <c r="R8" s="122">
        <f t="shared" si="4"/>
        <v>0</v>
      </c>
      <c r="S8" s="71">
        <v>0.95660000000000001</v>
      </c>
      <c r="T8" s="18">
        <v>1.2E-2</v>
      </c>
      <c r="U8" s="72">
        <v>1.583</v>
      </c>
      <c r="V8" s="22">
        <f t="shared" si="5"/>
        <v>1.0958274534121677</v>
      </c>
      <c r="W8" s="22">
        <f t="shared" si="27"/>
        <v>1.498670932435646</v>
      </c>
      <c r="X8" s="22">
        <f t="shared" si="28"/>
        <v>2.9973418648712919</v>
      </c>
      <c r="Y8" s="22">
        <f t="shared" si="29"/>
        <v>4.4960127973069381</v>
      </c>
      <c r="Z8" s="38">
        <f t="shared" si="30"/>
        <v>2.7793406208956341E-2</v>
      </c>
      <c r="AA8" s="120">
        <f t="shared" si="6"/>
        <v>17.554130699834442</v>
      </c>
      <c r="AB8" s="122">
        <f t="shared" si="7"/>
        <v>0.17074852159438239</v>
      </c>
      <c r="AC8" s="71">
        <v>0.87319999999999998</v>
      </c>
      <c r="AD8" s="18">
        <v>1.9E-2</v>
      </c>
      <c r="AE8" s="72">
        <v>1.5580000000000001</v>
      </c>
      <c r="AF8" s="22">
        <f t="shared" si="8"/>
        <v>1.0785212712673136</v>
      </c>
      <c r="AG8" s="22">
        <f t="shared" si="31"/>
        <v>1.2096119313243192</v>
      </c>
      <c r="AH8" s="22">
        <f t="shared" si="32"/>
        <v>4.8384477252972768</v>
      </c>
      <c r="AI8" s="22">
        <f t="shared" si="33"/>
        <v>6.0480596566215965</v>
      </c>
      <c r="AJ8" s="38">
        <f t="shared" si="34"/>
        <v>8.525447853110181E-2</v>
      </c>
      <c r="AK8" s="120">
        <f t="shared" si="9"/>
        <v>16.549040420851746</v>
      </c>
      <c r="AL8" s="122">
        <f t="shared" si="10"/>
        <v>0.29237028868458415</v>
      </c>
      <c r="AM8" s="71">
        <v>0.79169999999999996</v>
      </c>
      <c r="AN8" s="18">
        <v>1.6E-2</v>
      </c>
      <c r="AO8" s="72">
        <v>1.528</v>
      </c>
      <c r="AP8" s="22">
        <f t="shared" si="11"/>
        <v>1.0577538526934886</v>
      </c>
      <c r="AQ8" s="22">
        <f t="shared" si="35"/>
        <v>0.95642671764301446</v>
      </c>
      <c r="AR8" s="22">
        <f t="shared" si="36"/>
        <v>5.7385603058580861</v>
      </c>
      <c r="AS8" s="22">
        <f t="shared" si="37"/>
        <v>6.6949870235011009</v>
      </c>
      <c r="AT8" s="38">
        <f t="shared" si="38"/>
        <v>0.10358256111451372</v>
      </c>
      <c r="AU8" s="120">
        <f t="shared" si="12"/>
        <v>15.566847882037719</v>
      </c>
      <c r="AV8" s="122">
        <f t="shared" si="13"/>
        <v>0.36863983957084201</v>
      </c>
      <c r="AW8" s="71">
        <v>0.69650000000000001</v>
      </c>
      <c r="AX8" s="18">
        <v>2.1999999999999999E-2</v>
      </c>
      <c r="AY8" s="72">
        <v>1.508</v>
      </c>
      <c r="AZ8" s="22">
        <f t="shared" si="14"/>
        <v>1.0439089069776053</v>
      </c>
      <c r="BA8" s="22">
        <f t="shared" si="39"/>
        <v>0.72098897838336362</v>
      </c>
      <c r="BB8" s="22">
        <f t="shared" si="40"/>
        <v>5.767911827066909</v>
      </c>
      <c r="BC8" s="22">
        <f t="shared" si="41"/>
        <v>6.4889008054502728</v>
      </c>
      <c r="BD8" s="38">
        <f t="shared" si="42"/>
        <v>0.18496265649138358</v>
      </c>
      <c r="BE8" s="120">
        <f t="shared" si="15"/>
        <v>14.419550585165389</v>
      </c>
      <c r="BF8" s="122">
        <f t="shared" si="43"/>
        <v>40.000635200107055</v>
      </c>
      <c r="BG8" s="71">
        <v>0.62339999999999995</v>
      </c>
      <c r="BH8" s="18">
        <v>2.1000000000000001E-2</v>
      </c>
      <c r="BI8" s="72">
        <v>1.498</v>
      </c>
      <c r="BJ8" s="22">
        <f t="shared" si="16"/>
        <v>1.0369864341196635</v>
      </c>
      <c r="BK8" s="22">
        <f t="shared" si="44"/>
        <v>0.56995546707841804</v>
      </c>
      <c r="BL8" s="22">
        <f t="shared" si="45"/>
        <v>5.6995546707841802</v>
      </c>
      <c r="BM8" s="22">
        <f t="shared" si="46"/>
        <v>6.2695101378625981</v>
      </c>
      <c r="BN8" s="38">
        <f t="shared" si="47"/>
        <v>0.21777680642760913</v>
      </c>
      <c r="BO8" s="120">
        <f t="shared" si="17"/>
        <v>13.538590160781277</v>
      </c>
      <c r="BP8" s="122">
        <f t="shared" si="18"/>
        <v>0.42098583405639289</v>
      </c>
      <c r="BQ8" s="71">
        <v>0.56389999999999996</v>
      </c>
      <c r="BR8" s="18">
        <v>0.02</v>
      </c>
      <c r="BS8" s="72">
        <v>1.4810000000000001</v>
      </c>
      <c r="BT8" s="22">
        <f t="shared" si="19"/>
        <v>1.0252182302611628</v>
      </c>
      <c r="BU8" s="22">
        <f t="shared" si="48"/>
        <v>0.45582486018010132</v>
      </c>
      <c r="BV8" s="22">
        <f t="shared" si="49"/>
        <v>5.4698983221612156</v>
      </c>
      <c r="BW8" s="22">
        <f t="shared" si="50"/>
        <v>5.9257231823413168</v>
      </c>
      <c r="BX8" s="38">
        <f t="shared" si="51"/>
        <v>0.24327084414306738</v>
      </c>
      <c r="BY8" s="120">
        <f t="shared" si="20"/>
        <v>12.821529350236071</v>
      </c>
      <c r="BZ8" s="122">
        <f t="shared" si="21"/>
        <v>0.42661824285887573</v>
      </c>
    </row>
    <row r="9" spans="2:78" ht="20.100000000000001" customHeight="1">
      <c r="B9" s="10" t="s">
        <v>15</v>
      </c>
      <c r="C9" s="11">
        <v>5.4249999999999998</v>
      </c>
      <c r="D9" s="2"/>
      <c r="E9" s="42">
        <v>34</v>
      </c>
      <c r="F9" s="23">
        <f t="shared" si="22"/>
        <v>0.67460000000000009</v>
      </c>
      <c r="G9" s="23">
        <f t="shared" si="0"/>
        <v>5.2529810910770056</v>
      </c>
      <c r="H9" s="30">
        <f t="shared" si="1"/>
        <v>60333.94366197184</v>
      </c>
      <c r="I9" s="71">
        <v>1.0532999999999999</v>
      </c>
      <c r="J9" s="18">
        <v>1.4999999999999999E-2</v>
      </c>
      <c r="K9" s="72">
        <v>1.6870000000000001</v>
      </c>
      <c r="L9" s="22">
        <f t="shared" si="2"/>
        <v>1.1678211711347612</v>
      </c>
      <c r="M9" s="22">
        <f t="shared" si="23"/>
        <v>2.0635644371103163</v>
      </c>
      <c r="N9" s="22">
        <f t="shared" si="24"/>
        <v>0</v>
      </c>
      <c r="O9" s="22">
        <f t="shared" si="25"/>
        <v>2.0635644371103163</v>
      </c>
      <c r="P9" s="38">
        <f t="shared" si="26"/>
        <v>0</v>
      </c>
      <c r="Q9" s="120">
        <f t="shared" si="3"/>
        <v>22.487085516423214</v>
      </c>
      <c r="R9" s="122">
        <f t="shared" si="4"/>
        <v>0</v>
      </c>
      <c r="S9" s="71">
        <v>0.98219999999999996</v>
      </c>
      <c r="T9" s="18">
        <v>1.7000000000000001E-2</v>
      </c>
      <c r="U9" s="72">
        <v>1.6659999999999999</v>
      </c>
      <c r="V9" s="22">
        <f t="shared" si="5"/>
        <v>1.1532839781330837</v>
      </c>
      <c r="W9" s="22">
        <f t="shared" si="27"/>
        <v>1.7499818924400479</v>
      </c>
      <c r="X9" s="22">
        <f t="shared" si="28"/>
        <v>3.4999637848800957</v>
      </c>
      <c r="Y9" s="22">
        <f t="shared" si="29"/>
        <v>5.2499456773201434</v>
      </c>
      <c r="Z9" s="38">
        <f t="shared" si="30"/>
        <v>4.3611157596598865E-2</v>
      </c>
      <c r="AA9" s="120">
        <f t="shared" si="6"/>
        <v>21.457772582529124</v>
      </c>
      <c r="AB9" s="122">
        <f t="shared" si="7"/>
        <v>0.16310937080812196</v>
      </c>
      <c r="AC9" s="71">
        <v>0.90569999999999995</v>
      </c>
      <c r="AD9" s="18">
        <v>1.2E-2</v>
      </c>
      <c r="AE9" s="72">
        <v>1.6319999999999999</v>
      </c>
      <c r="AF9" s="22">
        <f t="shared" si="8"/>
        <v>1.129747570416082</v>
      </c>
      <c r="AG9" s="22">
        <f t="shared" si="31"/>
        <v>1.4278834027533194</v>
      </c>
      <c r="AH9" s="22">
        <f t="shared" si="32"/>
        <v>5.7115336110132775</v>
      </c>
      <c r="AI9" s="22">
        <f t="shared" si="33"/>
        <v>7.1394170137665967</v>
      </c>
      <c r="AJ9" s="38">
        <f t="shared" si="34"/>
        <v>5.9081328134393284E-2</v>
      </c>
      <c r="AK9" s="120">
        <f t="shared" si="9"/>
        <v>20.35028398276966</v>
      </c>
      <c r="AL9" s="122">
        <f t="shared" si="10"/>
        <v>0.28066112570464197</v>
      </c>
      <c r="AM9" s="71">
        <v>0.83430000000000004</v>
      </c>
      <c r="AN9" s="18">
        <v>1.9E-2</v>
      </c>
      <c r="AO9" s="72">
        <v>1.61</v>
      </c>
      <c r="AP9" s="22">
        <f t="shared" si="11"/>
        <v>1.1145181301286105</v>
      </c>
      <c r="AQ9" s="22">
        <f t="shared" si="35"/>
        <v>1.1791795544542001</v>
      </c>
      <c r="AR9" s="22">
        <f t="shared" si="36"/>
        <v>7.0750773267251992</v>
      </c>
      <c r="AS9" s="22">
        <f t="shared" si="37"/>
        <v>8.2542568811793995</v>
      </c>
      <c r="AT9" s="38">
        <f t="shared" si="38"/>
        <v>0.13656056557677523</v>
      </c>
      <c r="AU9" s="120">
        <f t="shared" si="12"/>
        <v>19.316627956327494</v>
      </c>
      <c r="AV9" s="122">
        <f t="shared" si="13"/>
        <v>0.36626875781430762</v>
      </c>
      <c r="AW9" s="71">
        <v>0.77580000000000005</v>
      </c>
      <c r="AX9" s="18">
        <v>1.4999999999999999E-2</v>
      </c>
      <c r="AY9" s="72">
        <v>1.589</v>
      </c>
      <c r="AZ9" s="22">
        <f t="shared" si="14"/>
        <v>1.0999809371269327</v>
      </c>
      <c r="BA9" s="22">
        <f t="shared" si="39"/>
        <v>0.99318704525466484</v>
      </c>
      <c r="BB9" s="22">
        <f t="shared" si="40"/>
        <v>7.9454963620373187</v>
      </c>
      <c r="BC9" s="22">
        <f t="shared" si="41"/>
        <v>8.9386834072919843</v>
      </c>
      <c r="BD9" s="38">
        <f t="shared" si="42"/>
        <v>0.14002247305950952</v>
      </c>
      <c r="BE9" s="120">
        <f t="shared" si="15"/>
        <v>18.469724909452612</v>
      </c>
      <c r="BF9" s="122">
        <f t="shared" si="43"/>
        <v>43.019029254577021</v>
      </c>
      <c r="BG9" s="71">
        <v>0.70679999999999998</v>
      </c>
      <c r="BH9" s="18">
        <v>0.02</v>
      </c>
      <c r="BI9" s="72">
        <v>1.569</v>
      </c>
      <c r="BJ9" s="22">
        <f t="shared" si="16"/>
        <v>1.0861359914110493</v>
      </c>
      <c r="BK9" s="22">
        <f t="shared" si="44"/>
        <v>0.80375311681059236</v>
      </c>
      <c r="BL9" s="22">
        <f t="shared" si="45"/>
        <v>8.0375311681059216</v>
      </c>
      <c r="BM9" s="22">
        <f t="shared" si="46"/>
        <v>8.8412842849165134</v>
      </c>
      <c r="BN9" s="38">
        <f t="shared" si="47"/>
        <v>0.22753310123462023</v>
      </c>
      <c r="BO9" s="120">
        <f t="shared" si="17"/>
        <v>17.470813623395053</v>
      </c>
      <c r="BP9" s="122">
        <f t="shared" si="18"/>
        <v>0.46005477142420637</v>
      </c>
      <c r="BQ9" s="71">
        <v>0.64659999999999995</v>
      </c>
      <c r="BR9" s="18">
        <v>0.02</v>
      </c>
      <c r="BS9" s="72">
        <v>1.56</v>
      </c>
      <c r="BT9" s="22">
        <f t="shared" si="19"/>
        <v>1.079905765838902</v>
      </c>
      <c r="BU9" s="22">
        <f t="shared" si="48"/>
        <v>0.66497343872608705</v>
      </c>
      <c r="BV9" s="22">
        <f t="shared" si="49"/>
        <v>7.9796812647130437</v>
      </c>
      <c r="BW9" s="22">
        <f t="shared" si="50"/>
        <v>8.6446547034391301</v>
      </c>
      <c r="BX9" s="38">
        <f t="shared" si="51"/>
        <v>0.26991631852055764</v>
      </c>
      <c r="BY9" s="120">
        <f t="shared" si="20"/>
        <v>16.599299718747734</v>
      </c>
      <c r="BZ9" s="122">
        <f t="shared" si="21"/>
        <v>0.48072397028294866</v>
      </c>
    </row>
    <row r="10" spans="2:78" ht="20.100000000000001" customHeight="1">
      <c r="B10" s="10" t="s">
        <v>7</v>
      </c>
      <c r="C10" s="11">
        <v>1.6850000000000001</v>
      </c>
      <c r="D10" s="2"/>
      <c r="E10" s="42">
        <v>36</v>
      </c>
      <c r="F10" s="23">
        <f t="shared" si="22"/>
        <v>0.71460000000000001</v>
      </c>
      <c r="G10" s="23">
        <f t="shared" si="0"/>
        <v>5.56445343564131</v>
      </c>
      <c r="H10" s="30">
        <f t="shared" si="1"/>
        <v>63911.408450704221</v>
      </c>
      <c r="I10" s="71">
        <v>1.0669</v>
      </c>
      <c r="J10" s="18">
        <v>1.9E-2</v>
      </c>
      <c r="K10" s="72">
        <v>1.7350000000000001</v>
      </c>
      <c r="L10" s="22">
        <f t="shared" si="2"/>
        <v>1.2010490408528813</v>
      </c>
      <c r="M10" s="22">
        <f t="shared" si="23"/>
        <v>2.2393918314757761</v>
      </c>
      <c r="N10" s="22">
        <f t="shared" si="24"/>
        <v>0</v>
      </c>
      <c r="O10" s="22">
        <f t="shared" si="25"/>
        <v>2.2393918314757761</v>
      </c>
      <c r="P10" s="38">
        <f>2*PI()^2*N$1*2*SQRT($C$2*$C$11)*J10*$C$7^2*K10^2/SQRT(2)</f>
        <v>0</v>
      </c>
      <c r="Q10" s="120">
        <f t="shared" si="3"/>
        <v>26.963057311498112</v>
      </c>
      <c r="R10" s="122">
        <f t="shared" si="4"/>
        <v>0</v>
      </c>
      <c r="S10" s="71">
        <v>0.99739999999999995</v>
      </c>
      <c r="T10" s="18">
        <v>1.2999999999999999E-2</v>
      </c>
      <c r="U10" s="72">
        <v>1.718</v>
      </c>
      <c r="V10" s="22">
        <f t="shared" si="5"/>
        <v>1.1892808369943804</v>
      </c>
      <c r="W10" s="22">
        <f t="shared" si="27"/>
        <v>1.9189724862042774</v>
      </c>
      <c r="X10" s="22">
        <f t="shared" si="28"/>
        <v>3.8379449724085548</v>
      </c>
      <c r="Y10" s="22">
        <f t="shared" si="29"/>
        <v>5.7569174586128327</v>
      </c>
      <c r="Z10" s="38">
        <f t="shared" si="30"/>
        <v>3.5464053245418008E-2</v>
      </c>
      <c r="AA10" s="120">
        <f t="shared" si="6"/>
        <v>25.767108314657779</v>
      </c>
      <c r="AB10" s="122">
        <f t="shared" si="7"/>
        <v>0.14894744592761758</v>
      </c>
      <c r="AC10" s="71">
        <v>0.92679999999999996</v>
      </c>
      <c r="AD10" s="18">
        <v>1.2E-2</v>
      </c>
      <c r="AE10" s="72">
        <v>1.696</v>
      </c>
      <c r="AF10" s="22">
        <f t="shared" si="8"/>
        <v>1.1740513967069086</v>
      </c>
      <c r="AG10" s="22">
        <f t="shared" si="31"/>
        <v>1.6147580090678053</v>
      </c>
      <c r="AH10" s="22">
        <f t="shared" si="32"/>
        <v>6.4590320362712212</v>
      </c>
      <c r="AI10" s="22">
        <f t="shared" si="33"/>
        <v>8.0737900453390274</v>
      </c>
      <c r="AJ10" s="38">
        <f t="shared" si="34"/>
        <v>6.3806017197043735E-2</v>
      </c>
      <c r="AK10" s="120">
        <f t="shared" si="9"/>
        <v>24.552230628658823</v>
      </c>
      <c r="AL10" s="122">
        <f t="shared" si="10"/>
        <v>0.26307312496209023</v>
      </c>
      <c r="AM10" s="71">
        <v>0.86280000000000001</v>
      </c>
      <c r="AN10" s="18">
        <v>1.2999999999999999E-2</v>
      </c>
      <c r="AO10" s="72">
        <v>1.681</v>
      </c>
      <c r="AP10" s="22">
        <f t="shared" si="11"/>
        <v>1.1636676874199963</v>
      </c>
      <c r="AQ10" s="22">
        <f t="shared" si="35"/>
        <v>1.3747996121615542</v>
      </c>
      <c r="AR10" s="22">
        <f t="shared" si="36"/>
        <v>8.2487976729693244</v>
      </c>
      <c r="AS10" s="22">
        <f t="shared" si="37"/>
        <v>9.6235972851308791</v>
      </c>
      <c r="AT10" s="38">
        <f t="shared" si="38"/>
        <v>0.10185884163180679</v>
      </c>
      <c r="AU10" s="120">
        <f t="shared" si="12"/>
        <v>23.450925077611611</v>
      </c>
      <c r="AV10" s="122">
        <f t="shared" si="13"/>
        <v>0.35174721874167675</v>
      </c>
      <c r="AW10" s="71">
        <v>0.80479999999999996</v>
      </c>
      <c r="AX10" s="18">
        <v>1.2999999999999999E-2</v>
      </c>
      <c r="AY10" s="72">
        <v>1.6619999999999999</v>
      </c>
      <c r="AZ10" s="22">
        <f t="shared" si="14"/>
        <v>1.1505149889899069</v>
      </c>
      <c r="BA10" s="22">
        <f t="shared" si="39"/>
        <v>1.1692884922720064</v>
      </c>
      <c r="BB10" s="22">
        <f t="shared" si="40"/>
        <v>9.354307938176051</v>
      </c>
      <c r="BC10" s="22">
        <f t="shared" si="41"/>
        <v>10.523596430448057</v>
      </c>
      <c r="BD10" s="38">
        <f t="shared" si="42"/>
        <v>0.13275903335746064</v>
      </c>
      <c r="BE10" s="120">
        <f t="shared" si="15"/>
        <v>22.452866921975073</v>
      </c>
      <c r="BF10" s="122">
        <f t="shared" si="43"/>
        <v>41.661975598406997</v>
      </c>
      <c r="BG10" s="71">
        <v>0.74490000000000001</v>
      </c>
      <c r="BH10" s="18">
        <v>1.7000000000000001E-2</v>
      </c>
      <c r="BI10" s="72">
        <v>1.6539999999999999</v>
      </c>
      <c r="BJ10" s="22">
        <f t="shared" si="16"/>
        <v>1.1449770107035537</v>
      </c>
      <c r="BK10" s="22">
        <f t="shared" si="44"/>
        <v>0.99208905908125233</v>
      </c>
      <c r="BL10" s="22">
        <f t="shared" si="45"/>
        <v>9.9208905908125224</v>
      </c>
      <c r="BM10" s="22">
        <f t="shared" si="46"/>
        <v>10.912979649893774</v>
      </c>
      <c r="BN10" s="38">
        <f t="shared" si="47"/>
        <v>0.21492584119278629</v>
      </c>
      <c r="BO10" s="120">
        <f t="shared" si="17"/>
        <v>21.42211375779182</v>
      </c>
      <c r="BP10" s="122">
        <f t="shared" si="18"/>
        <v>0.46311445747056673</v>
      </c>
      <c r="BQ10" s="71">
        <v>0.69510000000000005</v>
      </c>
      <c r="BR10" s="18">
        <v>1.6E-2</v>
      </c>
      <c r="BS10" s="72">
        <v>1.6459999999999999</v>
      </c>
      <c r="BT10" s="22">
        <f t="shared" si="19"/>
        <v>1.1394390324172003</v>
      </c>
      <c r="BU10" s="22">
        <f t="shared" si="48"/>
        <v>0.85553531266991523</v>
      </c>
      <c r="BV10" s="22">
        <f t="shared" si="49"/>
        <v>10.266423752038982</v>
      </c>
      <c r="BW10" s="22">
        <f t="shared" si="50"/>
        <v>11.121959064708896</v>
      </c>
      <c r="BX10" s="38">
        <f t="shared" si="51"/>
        <v>0.24039730454597072</v>
      </c>
      <c r="BY10" s="120">
        <f t="shared" si="20"/>
        <v>20.565160375883206</v>
      </c>
      <c r="BZ10" s="122">
        <f t="shared" si="21"/>
        <v>0.49921437831714804</v>
      </c>
    </row>
    <row r="11" spans="2:78" ht="20.100000000000001" customHeight="1">
      <c r="B11" s="13" t="s">
        <v>8</v>
      </c>
      <c r="C11" s="11">
        <f>C9*C10</f>
        <v>9.1411250000000006</v>
      </c>
      <c r="D11" s="2"/>
      <c r="E11" s="42">
        <v>38</v>
      </c>
      <c r="F11" s="23">
        <f t="shared" si="22"/>
        <v>0.75460000000000005</v>
      </c>
      <c r="G11" s="23">
        <f t="shared" si="0"/>
        <v>5.8759257802056153</v>
      </c>
      <c r="H11" s="30">
        <f t="shared" si="1"/>
        <v>67488.873239436623</v>
      </c>
      <c r="I11" s="71">
        <v>1.0931</v>
      </c>
      <c r="J11" s="18">
        <v>1.7000000000000001E-2</v>
      </c>
      <c r="K11" s="72">
        <v>1.766</v>
      </c>
      <c r="L11" s="22">
        <f t="shared" si="2"/>
        <v>1.2225087067125004</v>
      </c>
      <c r="M11" s="22">
        <f t="shared" si="23"/>
        <v>2.4354817988552147</v>
      </c>
      <c r="N11" s="22">
        <f t="shared" si="24"/>
        <v>0</v>
      </c>
      <c r="O11" s="22">
        <f t="shared" si="25"/>
        <v>2.4354817988552147</v>
      </c>
      <c r="P11" s="38">
        <f t="shared" si="26"/>
        <v>0</v>
      </c>
      <c r="Q11" s="120">
        <f t="shared" si="3"/>
        <v>32.279905815679122</v>
      </c>
      <c r="R11" s="122">
        <f t="shared" si="4"/>
        <v>0</v>
      </c>
      <c r="S11" s="71">
        <v>1.008</v>
      </c>
      <c r="T11" s="18">
        <v>1.4999999999999999E-2</v>
      </c>
      <c r="U11" s="72">
        <v>1.756</v>
      </c>
      <c r="V11" s="22">
        <f t="shared" si="5"/>
        <v>1.2155862338545589</v>
      </c>
      <c r="W11" s="22">
        <f t="shared" si="27"/>
        <v>2.0476408665977472</v>
      </c>
      <c r="X11" s="22">
        <f t="shared" si="28"/>
        <v>4.0952817331954945</v>
      </c>
      <c r="Y11" s="22">
        <f t="shared" si="29"/>
        <v>6.1429225997932413</v>
      </c>
      <c r="Z11" s="38">
        <f t="shared" si="30"/>
        <v>4.2750281740302744E-2</v>
      </c>
      <c r="AA11" s="120">
        <f t="shared" si="6"/>
        <v>30.555582179426345</v>
      </c>
      <c r="AB11" s="122">
        <f t="shared" si="7"/>
        <v>0.13402728539575742</v>
      </c>
      <c r="AC11" s="71">
        <v>0.93430000000000002</v>
      </c>
      <c r="AD11" s="18">
        <v>1.6E-2</v>
      </c>
      <c r="AE11" s="72">
        <v>1.748</v>
      </c>
      <c r="AF11" s="22">
        <f t="shared" si="8"/>
        <v>1.2100482555682055</v>
      </c>
      <c r="AG11" s="22">
        <f t="shared" si="31"/>
        <v>1.7431680429419458</v>
      </c>
      <c r="AH11" s="22">
        <f t="shared" si="32"/>
        <v>6.9726721717677833</v>
      </c>
      <c r="AI11" s="22">
        <f t="shared" si="33"/>
        <v>8.7158402147097291</v>
      </c>
      <c r="AJ11" s="38">
        <f t="shared" si="34"/>
        <v>9.0371508974889103E-2</v>
      </c>
      <c r="AK11" s="120">
        <f t="shared" si="9"/>
        <v>29.06224901853528</v>
      </c>
      <c r="AL11" s="122">
        <f t="shared" si="10"/>
        <v>0.23992197463178994</v>
      </c>
      <c r="AM11" s="71">
        <v>0.87260000000000004</v>
      </c>
      <c r="AN11" s="18">
        <v>1.0999999999999999E-2</v>
      </c>
      <c r="AO11" s="72">
        <v>1.738</v>
      </c>
      <c r="AP11" s="22">
        <f t="shared" si="11"/>
        <v>1.2031257827102637</v>
      </c>
      <c r="AQ11" s="22">
        <f t="shared" si="35"/>
        <v>1.5031892550948813</v>
      </c>
      <c r="AR11" s="22">
        <f t="shared" si="36"/>
        <v>9.0191355305692866</v>
      </c>
      <c r="AS11" s="22">
        <f t="shared" si="37"/>
        <v>10.522324785664168</v>
      </c>
      <c r="AT11" s="38">
        <f t="shared" si="38"/>
        <v>9.213235729426901E-2</v>
      </c>
      <c r="AU11" s="120">
        <f t="shared" si="12"/>
        <v>27.812063726446024</v>
      </c>
      <c r="AV11" s="122">
        <f t="shared" si="13"/>
        <v>0.32428861156366268</v>
      </c>
      <c r="AW11" s="71">
        <v>0.81889999999999996</v>
      </c>
      <c r="AX11" s="18">
        <v>1.2999999999999999E-2</v>
      </c>
      <c r="AY11" s="72">
        <v>1.7270000000000001</v>
      </c>
      <c r="AZ11" s="22">
        <f t="shared" si="14"/>
        <v>1.1955110625665279</v>
      </c>
      <c r="BA11" s="22">
        <f t="shared" si="39"/>
        <v>1.3071641201569515</v>
      </c>
      <c r="BB11" s="22">
        <f t="shared" si="40"/>
        <v>10.457312961255612</v>
      </c>
      <c r="BC11" s="22">
        <f t="shared" si="41"/>
        <v>11.764477081412563</v>
      </c>
      <c r="BD11" s="38">
        <f t="shared" si="42"/>
        <v>0.14334637599017097</v>
      </c>
      <c r="BE11" s="120">
        <f t="shared" si="15"/>
        <v>26.723977013557963</v>
      </c>
      <c r="BF11" s="122">
        <f t="shared" si="43"/>
        <v>39.130826059123869</v>
      </c>
      <c r="BG11" s="71">
        <v>0.7661</v>
      </c>
      <c r="BH11" s="18">
        <v>1.2E-2</v>
      </c>
      <c r="BI11" s="72">
        <v>1.7210000000000001</v>
      </c>
      <c r="BJ11" s="22">
        <f t="shared" si="16"/>
        <v>1.191357578851763</v>
      </c>
      <c r="BK11" s="22">
        <f t="shared" si="44"/>
        <v>1.1360994943399734</v>
      </c>
      <c r="BL11" s="22">
        <f t="shared" si="45"/>
        <v>11.360994943399731</v>
      </c>
      <c r="BM11" s="22">
        <f t="shared" si="46"/>
        <v>12.497094437739705</v>
      </c>
      <c r="BN11" s="38">
        <f t="shared" si="47"/>
        <v>0.16425238715549945</v>
      </c>
      <c r="BO11" s="120">
        <f t="shared" si="17"/>
        <v>25.65412639083004</v>
      </c>
      <c r="BP11" s="122">
        <f t="shared" si="18"/>
        <v>0.44285253648164263</v>
      </c>
      <c r="BQ11" s="71">
        <v>0.70920000000000005</v>
      </c>
      <c r="BR11" s="18">
        <v>1.9E-2</v>
      </c>
      <c r="BS11" s="72">
        <v>1.6970000000000001</v>
      </c>
      <c r="BT11" s="22">
        <f t="shared" si="19"/>
        <v>1.174743643992703</v>
      </c>
      <c r="BU11" s="22">
        <f t="shared" si="48"/>
        <v>0.94663997426587843</v>
      </c>
      <c r="BV11" s="22">
        <f t="shared" si="49"/>
        <v>11.359679691190539</v>
      </c>
      <c r="BW11" s="22">
        <f t="shared" si="50"/>
        <v>12.306319665456417</v>
      </c>
      <c r="BX11" s="38">
        <f t="shared" si="51"/>
        <v>0.30343609104053665</v>
      </c>
      <c r="BY11" s="120">
        <f t="shared" si="20"/>
        <v>24.501200246261497</v>
      </c>
      <c r="BZ11" s="122">
        <f t="shared" si="21"/>
        <v>0.46363768211411804</v>
      </c>
    </row>
    <row r="12" spans="2:78" ht="20.100000000000001" customHeight="1">
      <c r="B12" s="13" t="s">
        <v>17</v>
      </c>
      <c r="C12" s="11">
        <f>1*C9</f>
        <v>5.4249999999999998</v>
      </c>
      <c r="D12" s="2"/>
      <c r="E12" s="42">
        <v>40</v>
      </c>
      <c r="F12" s="23">
        <f t="shared" si="22"/>
        <v>0.79460000000000008</v>
      </c>
      <c r="G12" s="23">
        <f t="shared" si="0"/>
        <v>6.1873981247699197</v>
      </c>
      <c r="H12" s="30">
        <f t="shared" si="1"/>
        <v>71066.338028169019</v>
      </c>
      <c r="I12" s="71">
        <v>1.1112</v>
      </c>
      <c r="J12" s="18">
        <v>0.02</v>
      </c>
      <c r="K12" s="72">
        <v>1.7749999999999999</v>
      </c>
      <c r="L12" s="22">
        <f t="shared" si="2"/>
        <v>1.228738932284648</v>
      </c>
      <c r="M12" s="22">
        <f t="shared" si="23"/>
        <v>2.5425229481991285</v>
      </c>
      <c r="N12" s="22">
        <f t="shared" si="24"/>
        <v>0</v>
      </c>
      <c r="O12" s="22">
        <f t="shared" si="25"/>
        <v>2.5425229481991285</v>
      </c>
      <c r="P12" s="38">
        <f t="shared" si="26"/>
        <v>0</v>
      </c>
      <c r="Q12" s="120">
        <f t="shared" si="3"/>
        <v>38.118337768580901</v>
      </c>
      <c r="R12" s="122">
        <f t="shared" si="4"/>
        <v>0</v>
      </c>
      <c r="S12" s="71">
        <v>1.0267999999999999</v>
      </c>
      <c r="T12" s="18">
        <v>1.7999999999999999E-2</v>
      </c>
      <c r="U12" s="72">
        <v>1.778</v>
      </c>
      <c r="V12" s="22">
        <f t="shared" si="5"/>
        <v>1.2308156741420306</v>
      </c>
      <c r="W12" s="22">
        <f t="shared" si="27"/>
        <v>2.1783062345440216</v>
      </c>
      <c r="X12" s="22">
        <f t="shared" si="28"/>
        <v>4.3566124690880432</v>
      </c>
      <c r="Y12" s="22">
        <f t="shared" si="29"/>
        <v>6.5349187036320648</v>
      </c>
      <c r="Z12" s="38">
        <f t="shared" si="30"/>
        <v>5.259382020943925E-2</v>
      </c>
      <c r="AA12" s="120">
        <f t="shared" si="6"/>
        <v>36.121572806026144</v>
      </c>
      <c r="AB12" s="122">
        <f t="shared" si="7"/>
        <v>0.12060971133464132</v>
      </c>
      <c r="AC12" s="71">
        <v>0.9446</v>
      </c>
      <c r="AD12" s="18">
        <v>1.7000000000000001E-2</v>
      </c>
      <c r="AE12" s="72">
        <v>1.7749999999999999</v>
      </c>
      <c r="AF12" s="22">
        <f t="shared" si="8"/>
        <v>1.228738932284648</v>
      </c>
      <c r="AG12" s="22">
        <f t="shared" si="31"/>
        <v>1.8372840231666674</v>
      </c>
      <c r="AH12" s="22">
        <f t="shared" si="32"/>
        <v>7.3491360926666696</v>
      </c>
      <c r="AI12" s="22">
        <f t="shared" si="33"/>
        <v>9.1864201158333376</v>
      </c>
      <c r="AJ12" s="38">
        <f t="shared" si="34"/>
        <v>9.9008921745974005E-2</v>
      </c>
      <c r="AK12" s="120">
        <f t="shared" si="9"/>
        <v>34.176856219272572</v>
      </c>
      <c r="AL12" s="122">
        <f t="shared" si="10"/>
        <v>0.2150325367996381</v>
      </c>
      <c r="AM12" s="71">
        <v>0.88429999999999997</v>
      </c>
      <c r="AN12" s="18">
        <v>1.4999999999999999E-2</v>
      </c>
      <c r="AO12" s="72">
        <v>1.77</v>
      </c>
      <c r="AP12" s="22">
        <f t="shared" si="11"/>
        <v>1.2252776958556773</v>
      </c>
      <c r="AQ12" s="22">
        <f t="shared" si="35"/>
        <v>1.6011406513469655</v>
      </c>
      <c r="AR12" s="22">
        <f t="shared" si="36"/>
        <v>9.6068439080817924</v>
      </c>
      <c r="AS12" s="22">
        <f t="shared" si="37"/>
        <v>11.207984559428757</v>
      </c>
      <c r="AT12" s="38">
        <f t="shared" si="38"/>
        <v>0.13030399936714973</v>
      </c>
      <c r="AU12" s="120">
        <f t="shared" si="12"/>
        <v>32.750257555267211</v>
      </c>
      <c r="AV12" s="122">
        <f t="shared" si="13"/>
        <v>0.29333643840418372</v>
      </c>
      <c r="AW12" s="71">
        <v>0.82540000000000002</v>
      </c>
      <c r="AX12" s="18">
        <v>1.4999999999999999E-2</v>
      </c>
      <c r="AY12" s="72">
        <v>1.7709999999999999</v>
      </c>
      <c r="AZ12" s="22">
        <f t="shared" si="14"/>
        <v>1.2259699431414712</v>
      </c>
      <c r="BA12" s="22">
        <f t="shared" si="39"/>
        <v>1.3965283378426954</v>
      </c>
      <c r="BB12" s="22">
        <f t="shared" si="40"/>
        <v>11.172226702741563</v>
      </c>
      <c r="BC12" s="22">
        <f t="shared" si="41"/>
        <v>12.568755040584259</v>
      </c>
      <c r="BD12" s="38">
        <f t="shared" si="42"/>
        <v>0.17393503615568215</v>
      </c>
      <c r="BE12" s="120">
        <f t="shared" si="15"/>
        <v>31.356780584953526</v>
      </c>
      <c r="BF12" s="122">
        <f t="shared" si="43"/>
        <v>35.629380613462999</v>
      </c>
      <c r="BG12" s="71">
        <v>0.77590000000000003</v>
      </c>
      <c r="BH12" s="18">
        <v>1.4999999999999999E-2</v>
      </c>
      <c r="BI12" s="72">
        <v>1.758</v>
      </c>
      <c r="BJ12" s="22">
        <f t="shared" si="16"/>
        <v>1.2169707284261471</v>
      </c>
      <c r="BK12" s="22">
        <f t="shared" si="44"/>
        <v>1.2159982401902492</v>
      </c>
      <c r="BL12" s="22">
        <f t="shared" si="45"/>
        <v>12.159982401902489</v>
      </c>
      <c r="BM12" s="22">
        <f t="shared" si="46"/>
        <v>13.375980642092738</v>
      </c>
      <c r="BN12" s="38">
        <f t="shared" si="47"/>
        <v>0.21423859124141409</v>
      </c>
      <c r="BO12" s="120">
        <f t="shared" si="17"/>
        <v>30.185692129426744</v>
      </c>
      <c r="BP12" s="122">
        <f t="shared" si="18"/>
        <v>0.40283927728952884</v>
      </c>
      <c r="BQ12" s="71">
        <v>0.71960000000000002</v>
      </c>
      <c r="BR12" s="18">
        <v>1.4999999999999999E-2</v>
      </c>
      <c r="BS12" s="72">
        <v>1.758</v>
      </c>
      <c r="BT12" s="22">
        <f t="shared" si="19"/>
        <v>1.2169707284261471</v>
      </c>
      <c r="BU12" s="22">
        <f t="shared" si="48"/>
        <v>1.0459327266245066</v>
      </c>
      <c r="BV12" s="22">
        <f t="shared" si="49"/>
        <v>12.551192719494079</v>
      </c>
      <c r="BW12" s="22">
        <f t="shared" si="50"/>
        <v>13.597125446118586</v>
      </c>
      <c r="BX12" s="38">
        <f t="shared" si="51"/>
        <v>0.25708630948969691</v>
      </c>
      <c r="BY12" s="120">
        <f t="shared" si="20"/>
        <v>28.853726875969009</v>
      </c>
      <c r="BZ12" s="122">
        <f t="shared" si="21"/>
        <v>0.43499381461004299</v>
      </c>
    </row>
    <row r="13" spans="2:78" ht="20.100000000000001" customHeight="1">
      <c r="B13" s="35" t="s">
        <v>22</v>
      </c>
      <c r="C13" s="36">
        <v>0.02</v>
      </c>
      <c r="D13" s="2"/>
      <c r="E13" s="42">
        <v>42</v>
      </c>
      <c r="F13" s="23">
        <f t="shared" si="22"/>
        <v>0.83460000000000001</v>
      </c>
      <c r="G13" s="23">
        <f t="shared" si="0"/>
        <v>6.498870469334225</v>
      </c>
      <c r="H13" s="30">
        <f t="shared" si="1"/>
        <v>74643.8028169014</v>
      </c>
      <c r="I13" s="71">
        <v>1.1303000000000001</v>
      </c>
      <c r="J13" s="18">
        <v>1.6E-2</v>
      </c>
      <c r="K13" s="72">
        <v>1.7629999999999999</v>
      </c>
      <c r="L13" s="22">
        <f t="shared" si="2"/>
        <v>1.2204319648551178</v>
      </c>
      <c r="M13" s="22">
        <f t="shared" si="23"/>
        <v>2.5952295706326396</v>
      </c>
      <c r="N13" s="22">
        <f t="shared" si="24"/>
        <v>0</v>
      </c>
      <c r="O13" s="22">
        <f t="shared" si="25"/>
        <v>2.5952295706326396</v>
      </c>
      <c r="P13" s="38">
        <f t="shared" si="26"/>
        <v>0</v>
      </c>
      <c r="Q13" s="120">
        <f t="shared" si="3"/>
        <v>44.693203850249141</v>
      </c>
      <c r="R13" s="122">
        <f t="shared" si="4"/>
        <v>0</v>
      </c>
      <c r="S13" s="71">
        <v>1.0378000000000001</v>
      </c>
      <c r="T13" s="18">
        <v>1.9E-2</v>
      </c>
      <c r="U13" s="72">
        <v>1.7310000000000001</v>
      </c>
      <c r="V13" s="22">
        <f t="shared" si="5"/>
        <v>1.1982800517097048</v>
      </c>
      <c r="W13" s="22">
        <f t="shared" si="27"/>
        <v>2.1091388416511889</v>
      </c>
      <c r="X13" s="22">
        <f t="shared" si="28"/>
        <v>4.2182776833023778</v>
      </c>
      <c r="Y13" s="22">
        <f t="shared" si="29"/>
        <v>6.3274165249535663</v>
      </c>
      <c r="Z13" s="38">
        <f t="shared" si="30"/>
        <v>5.2619465919806575E-2</v>
      </c>
      <c r="AA13" s="120">
        <f t="shared" si="6"/>
        <v>42.157399792009528</v>
      </c>
      <c r="AB13" s="122">
        <f t="shared" si="7"/>
        <v>0.10006019593508958</v>
      </c>
      <c r="AC13" s="71">
        <v>0.95240000000000002</v>
      </c>
      <c r="AD13" s="18">
        <v>1.6E-2</v>
      </c>
      <c r="AE13" s="72">
        <v>1.726</v>
      </c>
      <c r="AF13" s="22">
        <f t="shared" si="8"/>
        <v>1.1948188152807337</v>
      </c>
      <c r="AG13" s="22">
        <f t="shared" si="31"/>
        <v>1.7660543201191177</v>
      </c>
      <c r="AH13" s="22">
        <f t="shared" si="32"/>
        <v>7.0642172804764707</v>
      </c>
      <c r="AI13" s="22">
        <f t="shared" si="33"/>
        <v>8.830271600595589</v>
      </c>
      <c r="AJ13" s="38">
        <f t="shared" si="34"/>
        <v>8.8111026354695254E-2</v>
      </c>
      <c r="AK13" s="120">
        <f t="shared" si="9"/>
        <v>39.816235829051003</v>
      </c>
      <c r="AL13" s="122">
        <f t="shared" si="10"/>
        <v>0.17742052038284911</v>
      </c>
      <c r="AM13" s="71">
        <v>0.87919999999999998</v>
      </c>
      <c r="AN13" s="18">
        <v>1.6E-2</v>
      </c>
      <c r="AO13" s="72">
        <v>1.7350000000000001</v>
      </c>
      <c r="AP13" s="22">
        <f t="shared" si="11"/>
        <v>1.2010490408528813</v>
      </c>
      <c r="AQ13" s="22">
        <f t="shared" si="35"/>
        <v>1.5207506763734444</v>
      </c>
      <c r="AR13" s="22">
        <f t="shared" si="36"/>
        <v>9.1245040582406656</v>
      </c>
      <c r="AS13" s="22">
        <f t="shared" si="37"/>
        <v>10.64525473461411</v>
      </c>
      <c r="AT13" s="38">
        <f t="shared" si="38"/>
        <v>0.13354846316872873</v>
      </c>
      <c r="AU13" s="120">
        <f t="shared" si="12"/>
        <v>37.809523860800844</v>
      </c>
      <c r="AV13" s="122">
        <f t="shared" si="13"/>
        <v>0.24132819264885075</v>
      </c>
      <c r="AW13" s="71">
        <v>0.80840000000000001</v>
      </c>
      <c r="AX13" s="18">
        <v>2.1999999999999999E-2</v>
      </c>
      <c r="AY13" s="72">
        <v>1.7470000000000001</v>
      </c>
      <c r="AZ13" s="22">
        <f t="shared" si="14"/>
        <v>1.2093560082824113</v>
      </c>
      <c r="BA13" s="22">
        <f t="shared" si="39"/>
        <v>1.3035332722315498</v>
      </c>
      <c r="BB13" s="22">
        <f t="shared" si="40"/>
        <v>10.428266177852398</v>
      </c>
      <c r="BC13" s="22">
        <f t="shared" si="41"/>
        <v>11.731799450083948</v>
      </c>
      <c r="BD13" s="38">
        <f t="shared" si="42"/>
        <v>0.24823738130308171</v>
      </c>
      <c r="BE13" s="120">
        <f t="shared" si="15"/>
        <v>35.868605727575279</v>
      </c>
      <c r="BF13" s="122">
        <f t="shared" si="43"/>
        <v>29.073519771177764</v>
      </c>
      <c r="BG13" s="71">
        <v>0.74439999999999995</v>
      </c>
      <c r="BH13" s="18">
        <v>0.02</v>
      </c>
      <c r="BI13" s="72">
        <v>1.7470000000000001</v>
      </c>
      <c r="BJ13" s="22">
        <f t="shared" si="16"/>
        <v>1.2093560082824113</v>
      </c>
      <c r="BK13" s="22">
        <f t="shared" si="44"/>
        <v>1.1053052684365476</v>
      </c>
      <c r="BL13" s="22">
        <f t="shared" si="45"/>
        <v>11.053052684365474</v>
      </c>
      <c r="BM13" s="22">
        <f t="shared" si="46"/>
        <v>12.158357952802021</v>
      </c>
      <c r="BN13" s="38">
        <f t="shared" si="47"/>
        <v>0.28208793329895643</v>
      </c>
      <c r="BO13" s="120">
        <f t="shared" si="17"/>
        <v>34.114103460252728</v>
      </c>
      <c r="BP13" s="122">
        <f t="shared" si="18"/>
        <v>0.32400243779654614</v>
      </c>
      <c r="BQ13" s="71">
        <v>0.7006</v>
      </c>
      <c r="BR13" s="18">
        <v>2.1999999999999999E-2</v>
      </c>
      <c r="BS13" s="72">
        <v>1.7549999999999999</v>
      </c>
      <c r="BT13" s="22">
        <f t="shared" si="19"/>
        <v>1.2148939865687647</v>
      </c>
      <c r="BU13" s="22">
        <f t="shared" si="48"/>
        <v>0.98804837623496544</v>
      </c>
      <c r="BV13" s="22">
        <f t="shared" si="49"/>
        <v>11.856580514819584</v>
      </c>
      <c r="BW13" s="22">
        <f t="shared" si="50"/>
        <v>12.844628891054549</v>
      </c>
      <c r="BX13" s="38">
        <f t="shared" si="51"/>
        <v>0.37577412469033866</v>
      </c>
      <c r="BY13" s="120">
        <f t="shared" si="20"/>
        <v>32.913365971053864</v>
      </c>
      <c r="BZ13" s="122">
        <f t="shared" si="21"/>
        <v>0.36023603678964422</v>
      </c>
    </row>
    <row r="14" spans="2:78" ht="20.100000000000001" customHeight="1" thickBot="1">
      <c r="B14" s="14" t="s">
        <v>16</v>
      </c>
      <c r="C14" s="15">
        <f>1/(2*PI())*SQRT($C$2/(C11+C12))</f>
        <v>1.4445704887853312</v>
      </c>
      <c r="D14" s="2"/>
      <c r="E14" s="42">
        <v>44</v>
      </c>
      <c r="F14" s="23">
        <f t="shared" si="22"/>
        <v>0.87460000000000004</v>
      </c>
      <c r="G14" s="23">
        <f t="shared" si="0"/>
        <v>6.8103428138985294</v>
      </c>
      <c r="H14" s="30">
        <f t="shared" si="1"/>
        <v>78221.267605633795</v>
      </c>
      <c r="I14" s="71">
        <v>1.1580999999999999</v>
      </c>
      <c r="J14" s="18">
        <v>0.02</v>
      </c>
      <c r="K14" s="72">
        <v>1.74</v>
      </c>
      <c r="L14" s="22">
        <f t="shared" si="2"/>
        <v>1.2045102772818521</v>
      </c>
      <c r="M14" s="22">
        <f t="shared" si="23"/>
        <v>2.6538374658658861</v>
      </c>
      <c r="N14" s="22">
        <f t="shared" si="24"/>
        <v>0</v>
      </c>
      <c r="O14" s="22">
        <f t="shared" si="25"/>
        <v>2.6538374658658861</v>
      </c>
      <c r="P14" s="38">
        <f t="shared" si="26"/>
        <v>0</v>
      </c>
      <c r="Q14" s="120">
        <f t="shared" si="3"/>
        <v>52.309185411974212</v>
      </c>
      <c r="R14" s="122">
        <f t="shared" si="4"/>
        <v>0</v>
      </c>
      <c r="S14" s="71">
        <v>1.0619000000000001</v>
      </c>
      <c r="T14" s="18">
        <v>0.02</v>
      </c>
      <c r="U14" s="72">
        <v>1.7210000000000001</v>
      </c>
      <c r="V14" s="22">
        <f t="shared" si="5"/>
        <v>1.191357578851763</v>
      </c>
      <c r="W14" s="22">
        <f t="shared" si="27"/>
        <v>2.182793658874036</v>
      </c>
      <c r="X14" s="22">
        <f t="shared" si="28"/>
        <v>4.365587317748072</v>
      </c>
      <c r="Y14" s="22">
        <f t="shared" si="29"/>
        <v>6.5483809766221075</v>
      </c>
      <c r="Z14" s="38">
        <f t="shared" si="30"/>
        <v>5.4750795718499827E-2</v>
      </c>
      <c r="AA14" s="120">
        <f t="shared" si="6"/>
        <v>49.27429991855891</v>
      </c>
      <c r="AB14" s="122">
        <f t="shared" si="7"/>
        <v>8.8597652832481874E-2</v>
      </c>
      <c r="AC14" s="63">
        <v>0.94840000000000002</v>
      </c>
      <c r="AD14" s="8">
        <v>2.1000000000000001E-2</v>
      </c>
      <c r="AE14" s="64">
        <v>1.7290000000000001</v>
      </c>
      <c r="AF14" s="22">
        <f t="shared" si="8"/>
        <v>1.1968955571381164</v>
      </c>
      <c r="AG14" s="22">
        <f t="shared" si="31"/>
        <v>1.7573439815014693</v>
      </c>
      <c r="AH14" s="22">
        <f t="shared" si="32"/>
        <v>7.0293759260058772</v>
      </c>
      <c r="AI14" s="22">
        <f t="shared" si="33"/>
        <v>8.7867199075073472</v>
      </c>
      <c r="AJ14" s="38">
        <f t="shared" si="34"/>
        <v>0.11604808440337155</v>
      </c>
      <c r="AK14" s="120">
        <f t="shared" si="9"/>
        <v>45.693639798988876</v>
      </c>
      <c r="AL14" s="122">
        <f t="shared" si="10"/>
        <v>0.15383707572714367</v>
      </c>
      <c r="AM14" s="94">
        <v>0.8821</v>
      </c>
      <c r="AN14" s="73">
        <v>0.02</v>
      </c>
      <c r="AO14" s="95">
        <v>1.7310000000000001</v>
      </c>
      <c r="AP14" s="22">
        <f t="shared" si="11"/>
        <v>1.1982800517097048</v>
      </c>
      <c r="AQ14" s="22">
        <f t="shared" si="35"/>
        <v>1.5237491666757177</v>
      </c>
      <c r="AR14" s="22">
        <f t="shared" si="36"/>
        <v>9.1424950000543053</v>
      </c>
      <c r="AS14" s="22">
        <f t="shared" si="37"/>
        <v>10.666244166730023</v>
      </c>
      <c r="AT14" s="38">
        <f t="shared" si="38"/>
        <v>0.16616673448359973</v>
      </c>
      <c r="AU14" s="120">
        <f t="shared" si="12"/>
        <v>43.602029526499955</v>
      </c>
      <c r="AV14" s="122">
        <f t="shared" si="13"/>
        <v>0.20968049192521604</v>
      </c>
      <c r="AW14" s="63">
        <v>0.80710000000000004</v>
      </c>
      <c r="AX14" s="8">
        <v>0.02</v>
      </c>
      <c r="AY14" s="64">
        <v>1.7390000000000001</v>
      </c>
      <c r="AZ14" s="22">
        <f t="shared" si="14"/>
        <v>1.2038180299960581</v>
      </c>
      <c r="BA14" s="22">
        <f t="shared" si="39"/>
        <v>1.2874713094821815</v>
      </c>
      <c r="BB14" s="22">
        <f t="shared" si="40"/>
        <v>10.299770475857452</v>
      </c>
      <c r="BC14" s="22">
        <f t="shared" si="41"/>
        <v>11.587241785339634</v>
      </c>
      <c r="BD14" s="38">
        <f t="shared" si="42"/>
        <v>0.22360826404796938</v>
      </c>
      <c r="BE14" s="120">
        <f t="shared" si="15"/>
        <v>41.235954557621071</v>
      </c>
      <c r="BF14" s="122">
        <f t="shared" si="43"/>
        <v>24.977645325185975</v>
      </c>
      <c r="BG14" s="63">
        <v>0.72809999999999997</v>
      </c>
      <c r="BH14" s="8">
        <v>2.3E-2</v>
      </c>
      <c r="BI14" s="64">
        <v>1.746</v>
      </c>
      <c r="BJ14" s="22">
        <f t="shared" si="16"/>
        <v>1.2086637609966171</v>
      </c>
      <c r="BK14" s="22">
        <f t="shared" si="44"/>
        <v>1.0562196479854951</v>
      </c>
      <c r="BL14" s="22">
        <f t="shared" si="45"/>
        <v>10.562196479854949</v>
      </c>
      <c r="BM14" s="22">
        <f t="shared" si="46"/>
        <v>11.618416127840444</v>
      </c>
      <c r="BN14" s="38">
        <f t="shared" si="47"/>
        <v>0.32402984879111485</v>
      </c>
      <c r="BO14" s="120">
        <f t="shared" si="17"/>
        <v>38.743688923735313</v>
      </c>
      <c r="BP14" s="122">
        <f t="shared" si="18"/>
        <v>0.27261721259031413</v>
      </c>
      <c r="BQ14" s="63">
        <v>0.66890000000000005</v>
      </c>
      <c r="BR14" s="8">
        <v>0.02</v>
      </c>
      <c r="BS14" s="64">
        <v>1.7430000000000001</v>
      </c>
      <c r="BT14" s="22">
        <f t="shared" si="19"/>
        <v>1.2065870191392347</v>
      </c>
      <c r="BU14" s="22">
        <f t="shared" si="48"/>
        <v>0.88838428460200636</v>
      </c>
      <c r="BV14" s="22">
        <f t="shared" si="49"/>
        <v>10.660611415224075</v>
      </c>
      <c r="BW14" s="22">
        <f t="shared" si="50"/>
        <v>11.548995699826081</v>
      </c>
      <c r="BX14" s="38">
        <f t="shared" si="51"/>
        <v>0.33695718341759601</v>
      </c>
      <c r="BY14" s="120">
        <f t="shared" si="20"/>
        <v>36.876067081633593</v>
      </c>
      <c r="BZ14" s="122">
        <f t="shared" si="21"/>
        <v>0.28909296079824287</v>
      </c>
    </row>
    <row r="15" spans="2:78" ht="20.100000000000001" customHeight="1">
      <c r="B15" s="2"/>
      <c r="C15" s="2"/>
      <c r="D15" s="2"/>
      <c r="E15" s="42">
        <v>46</v>
      </c>
      <c r="F15" s="23">
        <f t="shared" si="22"/>
        <v>0.91460000000000008</v>
      </c>
      <c r="G15" s="23">
        <f t="shared" si="0"/>
        <v>7.1218151584628355</v>
      </c>
      <c r="H15" s="30">
        <f t="shared" si="1"/>
        <v>81798.732394366205</v>
      </c>
      <c r="I15" s="71">
        <v>1.3484</v>
      </c>
      <c r="J15" s="18">
        <v>3.5999999999999997E-2</v>
      </c>
      <c r="K15" s="72">
        <v>1.6020000000000001</v>
      </c>
      <c r="L15" s="22">
        <f t="shared" si="2"/>
        <v>1.1089801518422571</v>
      </c>
      <c r="M15" s="22">
        <f t="shared" si="23"/>
        <v>3.0496234074153503</v>
      </c>
      <c r="N15" s="22">
        <f t="shared" si="24"/>
        <v>0</v>
      </c>
      <c r="O15" s="22">
        <f t="shared" si="25"/>
        <v>3.0496234074153503</v>
      </c>
      <c r="P15" s="38">
        <f t="shared" si="26"/>
        <v>0</v>
      </c>
      <c r="Q15" s="120">
        <f t="shared" si="3"/>
        <v>66.685032881830722</v>
      </c>
      <c r="R15" s="122">
        <f t="shared" si="4"/>
        <v>0</v>
      </c>
      <c r="S15" s="71">
        <v>1.1496999999999999</v>
      </c>
      <c r="T15" s="18">
        <v>2.8000000000000001E-2</v>
      </c>
      <c r="U15" s="72">
        <v>1.5960000000000001</v>
      </c>
      <c r="V15" s="22">
        <f t="shared" si="5"/>
        <v>1.1048266681274921</v>
      </c>
      <c r="W15" s="22">
        <f t="shared" si="27"/>
        <v>2.2004856358667944</v>
      </c>
      <c r="X15" s="22">
        <f t="shared" si="28"/>
        <v>4.4009712717335887</v>
      </c>
      <c r="Y15" s="22">
        <f t="shared" si="29"/>
        <v>6.6014569076003831</v>
      </c>
      <c r="Z15" s="38">
        <f t="shared" si="30"/>
        <v>6.5920805341560168E-2</v>
      </c>
      <c r="AA15" s="120">
        <f t="shared" si="6"/>
        <v>59.516500078530697</v>
      </c>
      <c r="AB15" s="122">
        <f t="shared" si="7"/>
        <v>7.3945397762412185E-2</v>
      </c>
      <c r="AC15" s="71">
        <v>0.99750000000000005</v>
      </c>
      <c r="AD15" s="18">
        <v>2.1999999999999999E-2</v>
      </c>
      <c r="AE15" s="72">
        <v>1.6</v>
      </c>
      <c r="AF15" s="22">
        <f t="shared" si="8"/>
        <v>1.1075956572706687</v>
      </c>
      <c r="AG15" s="22">
        <f t="shared" si="31"/>
        <v>1.6647517313676992</v>
      </c>
      <c r="AH15" s="22">
        <f t="shared" si="32"/>
        <v>6.6590069254707966</v>
      </c>
      <c r="AI15" s="22">
        <f t="shared" si="33"/>
        <v>8.3237586568384963</v>
      </c>
      <c r="AJ15" s="38">
        <f t="shared" si="34"/>
        <v>0.10410973495423657</v>
      </c>
      <c r="AK15" s="120">
        <f t="shared" si="9"/>
        <v>54.025555475298368</v>
      </c>
      <c r="AL15" s="122">
        <f t="shared" si="10"/>
        <v>0.12325661192906079</v>
      </c>
      <c r="AM15" s="63">
        <v>0.85409999999999997</v>
      </c>
      <c r="AN15" s="8">
        <v>0.02</v>
      </c>
      <c r="AO15" s="64">
        <v>1.6040000000000001</v>
      </c>
      <c r="AP15" s="22">
        <f t="shared" si="11"/>
        <v>1.1103646464138455</v>
      </c>
      <c r="AQ15" s="22">
        <f t="shared" si="35"/>
        <v>1.2266195234425654</v>
      </c>
      <c r="AR15" s="22">
        <f t="shared" si="36"/>
        <v>7.3597171406553912</v>
      </c>
      <c r="AS15" s="22">
        <f t="shared" si="37"/>
        <v>8.5863366640979564</v>
      </c>
      <c r="AT15" s="38">
        <f t="shared" si="38"/>
        <v>0.14267854679297892</v>
      </c>
      <c r="AU15" s="120">
        <f t="shared" si="12"/>
        <v>48.852089929283146</v>
      </c>
      <c r="AV15" s="122">
        <f t="shared" si="13"/>
        <v>0.15065306625180422</v>
      </c>
      <c r="AW15" s="63">
        <v>0.73009999999999997</v>
      </c>
      <c r="AX15" s="8">
        <v>2.8000000000000001E-2</v>
      </c>
      <c r="AY15" s="64">
        <v>1.6140000000000001</v>
      </c>
      <c r="AZ15" s="22">
        <f t="shared" si="14"/>
        <v>1.117287119271787</v>
      </c>
      <c r="BA15" s="22">
        <f t="shared" si="39"/>
        <v>0.90751844119349645</v>
      </c>
      <c r="BB15" s="22">
        <f t="shared" si="40"/>
        <v>7.2601475295479716</v>
      </c>
      <c r="BC15" s="22">
        <f t="shared" si="41"/>
        <v>8.1676659707414672</v>
      </c>
      <c r="BD15" s="38">
        <f t="shared" si="42"/>
        <v>0.26966450309913703</v>
      </c>
      <c r="BE15" s="120">
        <f t="shared" si="15"/>
        <v>44.37852139576929</v>
      </c>
      <c r="BF15" s="122">
        <f t="shared" si="43"/>
        <v>16.359597618860956</v>
      </c>
      <c r="BG15" s="63">
        <v>0.59599999999999997</v>
      </c>
      <c r="BH15" s="8">
        <v>2.7E-2</v>
      </c>
      <c r="BI15" s="64">
        <v>1.629</v>
      </c>
      <c r="BJ15" s="22">
        <f t="shared" si="16"/>
        <v>1.1276708285586996</v>
      </c>
      <c r="BK15" s="22">
        <f t="shared" si="44"/>
        <v>0.61605344328997758</v>
      </c>
      <c r="BL15" s="22">
        <f t="shared" si="45"/>
        <v>6.1605344328997749</v>
      </c>
      <c r="BM15" s="22">
        <f t="shared" si="46"/>
        <v>6.7765878761897529</v>
      </c>
      <c r="BN15" s="38">
        <f t="shared" si="47"/>
        <v>0.33111178318935414</v>
      </c>
      <c r="BO15" s="120">
        <f t="shared" si="17"/>
        <v>39.540573489767624</v>
      </c>
      <c r="BP15" s="122">
        <f t="shared" si="18"/>
        <v>0.15580285992801821</v>
      </c>
      <c r="BQ15" s="63">
        <v>0.52100000000000002</v>
      </c>
      <c r="BR15" s="8">
        <v>3.3000000000000002E-2</v>
      </c>
      <c r="BS15" s="64">
        <v>1.6639999999999999</v>
      </c>
      <c r="BT15" s="22">
        <f t="shared" si="19"/>
        <v>1.1518994835614953</v>
      </c>
      <c r="BU15" s="22">
        <f t="shared" si="48"/>
        <v>0.49120840767669222</v>
      </c>
      <c r="BV15" s="22">
        <f t="shared" si="49"/>
        <v>5.8945008921203055</v>
      </c>
      <c r="BW15" s="22">
        <f t="shared" si="50"/>
        <v>6.3857092997969973</v>
      </c>
      <c r="BX15" s="38">
        <f t="shared" si="51"/>
        <v>0.50672290196925995</v>
      </c>
      <c r="BY15" s="120">
        <f t="shared" si="20"/>
        <v>36.834786070303593</v>
      </c>
      <c r="BZ15" s="122">
        <f t="shared" si="21"/>
        <v>0.16002538689569001</v>
      </c>
    </row>
    <row r="16" spans="2:78" ht="20.100000000000001" customHeight="1">
      <c r="B16" s="2"/>
      <c r="C16" s="2"/>
      <c r="D16" s="2"/>
      <c r="E16" s="42">
        <v>48</v>
      </c>
      <c r="F16" s="23">
        <f t="shared" si="22"/>
        <v>0.9546</v>
      </c>
      <c r="G16" s="23">
        <f t="shared" si="0"/>
        <v>7.4332875030271399</v>
      </c>
      <c r="H16" s="30">
        <f t="shared" si="1"/>
        <v>85376.1971830986</v>
      </c>
      <c r="I16" s="71">
        <v>1.8459000000000001</v>
      </c>
      <c r="J16" s="18">
        <v>3.5000000000000003E-2</v>
      </c>
      <c r="K16" s="72">
        <v>1.522</v>
      </c>
      <c r="L16" s="22">
        <f t="shared" si="2"/>
        <v>1.0536003689787234</v>
      </c>
      <c r="M16" s="22">
        <f t="shared" si="23"/>
        <v>5.1585702084622787</v>
      </c>
      <c r="N16" s="22">
        <f t="shared" si="24"/>
        <v>0</v>
      </c>
      <c r="O16" s="22">
        <f t="shared" si="25"/>
        <v>5.1585702084622787</v>
      </c>
      <c r="P16" s="38">
        <f t="shared" si="26"/>
        <v>0</v>
      </c>
      <c r="Q16" s="120">
        <f t="shared" si="3"/>
        <v>96.230469353747637</v>
      </c>
      <c r="R16" s="122">
        <f t="shared" si="4"/>
        <v>0</v>
      </c>
      <c r="S16" s="71">
        <v>1.2465999999999999</v>
      </c>
      <c r="T16" s="18">
        <v>2.5999999999999999E-2</v>
      </c>
      <c r="U16" s="72">
        <v>1.542</v>
      </c>
      <c r="V16" s="22">
        <f t="shared" si="5"/>
        <v>1.067445314694607</v>
      </c>
      <c r="W16" s="22">
        <f t="shared" si="27"/>
        <v>2.4149419391047595</v>
      </c>
      <c r="X16" s="22">
        <f t="shared" si="28"/>
        <v>4.829883878209519</v>
      </c>
      <c r="Y16" s="22">
        <f t="shared" si="29"/>
        <v>7.244825817314279</v>
      </c>
      <c r="Z16" s="38">
        <f t="shared" si="30"/>
        <v>5.7140073467834313E-2</v>
      </c>
      <c r="AA16" s="120">
        <f t="shared" si="6"/>
        <v>71.646761487384637</v>
      </c>
      <c r="AB16" s="122">
        <f t="shared" si="7"/>
        <v>6.7412452118438757E-2</v>
      </c>
      <c r="AC16" s="71">
        <v>1.0081</v>
      </c>
      <c r="AD16" s="18">
        <v>2.5999999999999999E-2</v>
      </c>
      <c r="AE16" s="72">
        <v>1.5720000000000001</v>
      </c>
      <c r="AF16" s="22">
        <f t="shared" si="8"/>
        <v>1.0882127332684319</v>
      </c>
      <c r="AG16" s="22">
        <f t="shared" si="31"/>
        <v>1.6413304027105127</v>
      </c>
      <c r="AH16" s="22">
        <f t="shared" si="32"/>
        <v>6.5653216108420507</v>
      </c>
      <c r="AI16" s="22">
        <f t="shared" si="33"/>
        <v>8.2066520135525636</v>
      </c>
      <c r="AJ16" s="38">
        <f t="shared" si="34"/>
        <v>0.11877010108028944</v>
      </c>
      <c r="AK16" s="120">
        <f t="shared" si="9"/>
        <v>61.863323599636303</v>
      </c>
      <c r="AL16" s="122">
        <f t="shared" si="10"/>
        <v>0.10612623488080179</v>
      </c>
      <c r="AM16" s="71">
        <v>0.8478</v>
      </c>
      <c r="AN16" s="18">
        <v>2.9000000000000001E-2</v>
      </c>
      <c r="AO16" s="72">
        <v>1.595</v>
      </c>
      <c r="AP16" s="22">
        <f t="shared" si="11"/>
        <v>1.1041344208416979</v>
      </c>
      <c r="AQ16" s="22">
        <f t="shared" si="35"/>
        <v>1.1950660266882187</v>
      </c>
      <c r="AR16" s="22">
        <f t="shared" si="36"/>
        <v>7.1703961601293118</v>
      </c>
      <c r="AS16" s="22">
        <f t="shared" si="37"/>
        <v>8.3654621868175312</v>
      </c>
      <c r="AT16" s="38">
        <f t="shared" si="38"/>
        <v>0.20456876648281952</v>
      </c>
      <c r="AU16" s="120">
        <f t="shared" si="12"/>
        <v>55.287704759359329</v>
      </c>
      <c r="AV16" s="122">
        <f t="shared" si="13"/>
        <v>0.12969241879977805</v>
      </c>
      <c r="AW16" s="71">
        <v>0.76690000000000003</v>
      </c>
      <c r="AX16" s="18">
        <v>2.5999999999999999E-2</v>
      </c>
      <c r="AY16" s="72">
        <v>1.6240000000000001</v>
      </c>
      <c r="AZ16" s="22">
        <f t="shared" si="14"/>
        <v>1.1242095921297288</v>
      </c>
      <c r="BA16" s="22">
        <f t="shared" si="39"/>
        <v>1.0137555072912092</v>
      </c>
      <c r="BB16" s="22">
        <f t="shared" si="40"/>
        <v>8.1100440583296738</v>
      </c>
      <c r="BC16" s="22">
        <f t="shared" si="41"/>
        <v>9.1237995656208835</v>
      </c>
      <c r="BD16" s="38">
        <f t="shared" si="42"/>
        <v>0.25351524945672149</v>
      </c>
      <c r="BE16" s="120">
        <f t="shared" si="15"/>
        <v>51.969129811271948</v>
      </c>
      <c r="BF16" s="122">
        <f t="shared" si="43"/>
        <v>15.605502897165366</v>
      </c>
      <c r="BG16" s="63">
        <v>0.64339999999999997</v>
      </c>
      <c r="BH16" s="8">
        <v>3.3000000000000002E-2</v>
      </c>
      <c r="BI16" s="64">
        <v>1.6479999999999999</v>
      </c>
      <c r="BJ16" s="22">
        <f t="shared" si="16"/>
        <v>1.1408235269887885</v>
      </c>
      <c r="BK16" s="22">
        <f t="shared" si="44"/>
        <v>0.73478491047170236</v>
      </c>
      <c r="BL16" s="22">
        <f t="shared" si="45"/>
        <v>7.3478491047170227</v>
      </c>
      <c r="BM16" s="22">
        <f t="shared" si="46"/>
        <v>8.0826340151887255</v>
      </c>
      <c r="BN16" s="38">
        <f t="shared" si="47"/>
        <v>0.41418756679856072</v>
      </c>
      <c r="BO16" s="120">
        <f t="shared" si="17"/>
        <v>46.903072875687386</v>
      </c>
      <c r="BP16" s="122">
        <f t="shared" si="18"/>
        <v>0.15666029226255332</v>
      </c>
      <c r="BQ16" s="63">
        <v>0.56040000000000001</v>
      </c>
      <c r="BR16" s="8">
        <v>3.1E-2</v>
      </c>
      <c r="BS16" s="64">
        <v>1.675</v>
      </c>
      <c r="BT16" s="22">
        <f t="shared" si="19"/>
        <v>1.1595142037052313</v>
      </c>
      <c r="BU16" s="22">
        <f t="shared" si="48"/>
        <v>0.57585027315576098</v>
      </c>
      <c r="BV16" s="22">
        <f t="shared" si="49"/>
        <v>6.9102032778691314</v>
      </c>
      <c r="BW16" s="22">
        <f t="shared" si="50"/>
        <v>7.4860535510248924</v>
      </c>
      <c r="BX16" s="38">
        <f t="shared" si="51"/>
        <v>0.48232665815307402</v>
      </c>
      <c r="BY16" s="120">
        <f t="shared" si="20"/>
        <v>43.498354449343111</v>
      </c>
      <c r="BZ16" s="122">
        <f t="shared" si="21"/>
        <v>0.15886125729000963</v>
      </c>
    </row>
    <row r="17" spans="2:78" s="135" customFormat="1" ht="20.100000000000001" customHeight="1">
      <c r="B17" s="127"/>
      <c r="C17" s="127"/>
      <c r="D17" s="127"/>
      <c r="E17" s="128">
        <v>50</v>
      </c>
      <c r="F17" s="129">
        <f t="shared" si="22"/>
        <v>0.99460000000000004</v>
      </c>
      <c r="G17" s="129">
        <f t="shared" si="0"/>
        <v>7.7447598475914452</v>
      </c>
      <c r="H17" s="130">
        <f t="shared" si="1"/>
        <v>88953.661971830996</v>
      </c>
      <c r="I17" s="131">
        <v>1.8721000000000001</v>
      </c>
      <c r="J17" s="132">
        <v>2.7E-2</v>
      </c>
      <c r="K17" s="133">
        <v>1.516</v>
      </c>
      <c r="L17" s="129">
        <f t="shared" si="2"/>
        <v>1.0494468852639585</v>
      </c>
      <c r="M17" s="129">
        <f t="shared" si="23"/>
        <v>5.2642946619679378</v>
      </c>
      <c r="N17" s="129">
        <f t="shared" si="24"/>
        <v>0</v>
      </c>
      <c r="O17" s="129">
        <f t="shared" si="25"/>
        <v>5.2642946619679378</v>
      </c>
      <c r="P17" s="134">
        <f t="shared" si="26"/>
        <v>0</v>
      </c>
      <c r="Q17" s="120">
        <f t="shared" si="3"/>
        <v>110.05687494057024</v>
      </c>
      <c r="R17" s="122">
        <f t="shared" si="4"/>
        <v>0</v>
      </c>
      <c r="S17" s="131">
        <v>1.3614999999999999</v>
      </c>
      <c r="T17" s="132">
        <v>3.5000000000000003E-2</v>
      </c>
      <c r="U17" s="133">
        <v>1.498</v>
      </c>
      <c r="V17" s="129">
        <f t="shared" si="5"/>
        <v>1.0369864341196635</v>
      </c>
      <c r="W17" s="129">
        <f t="shared" si="27"/>
        <v>2.7185831406648644</v>
      </c>
      <c r="X17" s="129">
        <f t="shared" si="28"/>
        <v>5.4371662813297288</v>
      </c>
      <c r="Y17" s="129">
        <f t="shared" si="29"/>
        <v>8.1557494219945923</v>
      </c>
      <c r="Z17" s="134">
        <f t="shared" si="30"/>
        <v>7.2592268809203067E-2</v>
      </c>
      <c r="AA17" s="120">
        <f t="shared" si="6"/>
        <v>86.366878589381344</v>
      </c>
      <c r="AB17" s="122">
        <f t="shared" si="7"/>
        <v>6.2954298802205627E-2</v>
      </c>
      <c r="AC17" s="131">
        <v>1.1224000000000001</v>
      </c>
      <c r="AD17" s="132">
        <v>2.1000000000000001E-2</v>
      </c>
      <c r="AE17" s="133">
        <v>1.494</v>
      </c>
      <c r="AF17" s="129">
        <f t="shared" si="8"/>
        <v>1.0342174449764869</v>
      </c>
      <c r="AG17" s="129">
        <f t="shared" si="31"/>
        <v>1.8377236831138541</v>
      </c>
      <c r="AH17" s="129">
        <f t="shared" si="32"/>
        <v>7.3508947324554166</v>
      </c>
      <c r="AI17" s="129">
        <f t="shared" si="33"/>
        <v>9.1886184155692714</v>
      </c>
      <c r="AJ17" s="134">
        <f t="shared" si="34"/>
        <v>8.6646132878810386E-2</v>
      </c>
      <c r="AK17" s="120">
        <f t="shared" si="9"/>
        <v>75.273501919641319</v>
      </c>
      <c r="AL17" s="122">
        <f t="shared" si="10"/>
        <v>9.7655809082762071E-2</v>
      </c>
      <c r="AM17" s="131">
        <v>0.91720000000000002</v>
      </c>
      <c r="AN17" s="132">
        <v>2.3E-2</v>
      </c>
      <c r="AO17" s="133">
        <v>1.4730000000000001</v>
      </c>
      <c r="AP17" s="129">
        <f t="shared" si="11"/>
        <v>1.0196802519748094</v>
      </c>
      <c r="AQ17" s="129">
        <f t="shared" si="35"/>
        <v>1.1929363907185881</v>
      </c>
      <c r="AR17" s="129">
        <f t="shared" si="36"/>
        <v>7.157618344311528</v>
      </c>
      <c r="AS17" s="129">
        <f t="shared" si="37"/>
        <v>8.3505547350301157</v>
      </c>
      <c r="AT17" s="134">
        <f t="shared" si="38"/>
        <v>0.13837361387396957</v>
      </c>
      <c r="AU17" s="120">
        <f t="shared" si="12"/>
        <v>65.752962845485499</v>
      </c>
      <c r="AV17" s="122">
        <f t="shared" si="13"/>
        <v>0.10885621019286068</v>
      </c>
      <c r="AW17" s="131">
        <v>0.76149999999999995</v>
      </c>
      <c r="AX17" s="132">
        <v>2.5000000000000001E-2</v>
      </c>
      <c r="AY17" s="133">
        <v>1.4690000000000001</v>
      </c>
      <c r="AZ17" s="129">
        <f t="shared" si="14"/>
        <v>1.0169112628316328</v>
      </c>
      <c r="BA17" s="129">
        <f t="shared" si="39"/>
        <v>0.81783766555468251</v>
      </c>
      <c r="BB17" s="129">
        <f t="shared" si="40"/>
        <v>6.5427013244374601</v>
      </c>
      <c r="BC17" s="129">
        <f t="shared" si="41"/>
        <v>7.3605389899921425</v>
      </c>
      <c r="BD17" s="134">
        <f t="shared" si="42"/>
        <v>0.19945378884195605</v>
      </c>
      <c r="BE17" s="120">
        <f t="shared" si="15"/>
        <v>58.52904503921814</v>
      </c>
      <c r="BF17" s="122">
        <f t="shared" si="43"/>
        <v>11.178554715959296</v>
      </c>
      <c r="BG17" s="131">
        <v>0.55269999999999997</v>
      </c>
      <c r="BH17" s="132">
        <v>2.5000000000000001E-2</v>
      </c>
      <c r="BI17" s="133">
        <v>1.4430000000000001</v>
      </c>
      <c r="BJ17" s="129">
        <f t="shared" si="16"/>
        <v>0.99891283340098436</v>
      </c>
      <c r="BK17" s="129">
        <f t="shared" si="44"/>
        <v>0.41571461460219966</v>
      </c>
      <c r="BL17" s="129">
        <f t="shared" si="45"/>
        <v>4.1571461460219954</v>
      </c>
      <c r="BM17" s="129">
        <f t="shared" si="46"/>
        <v>4.5728607606241951</v>
      </c>
      <c r="BN17" s="134">
        <f t="shared" si="47"/>
        <v>0.24056994795224179</v>
      </c>
      <c r="BO17" s="120">
        <f t="shared" si="17"/>
        <v>48.84147896376134</v>
      </c>
      <c r="BP17" s="122">
        <f t="shared" si="18"/>
        <v>8.5115075018642489E-2</v>
      </c>
      <c r="BQ17" s="131">
        <v>0.62670000000000003</v>
      </c>
      <c r="BR17" s="132">
        <v>4.4999999999999998E-2</v>
      </c>
      <c r="BS17" s="133">
        <v>1.3839999999999999</v>
      </c>
      <c r="BT17" s="129">
        <f t="shared" si="19"/>
        <v>0.95807024353912829</v>
      </c>
      <c r="BU17" s="129">
        <f t="shared" si="48"/>
        <v>0.49167176711220406</v>
      </c>
      <c r="BV17" s="129">
        <f t="shared" si="49"/>
        <v>5.9000612053464483</v>
      </c>
      <c r="BW17" s="129">
        <f t="shared" si="50"/>
        <v>6.3917329724586525</v>
      </c>
      <c r="BX17" s="134">
        <f t="shared" si="51"/>
        <v>0.47800742585809264</v>
      </c>
      <c r="BY17" s="120">
        <f t="shared" si="20"/>
        <v>52.274811768281481</v>
      </c>
      <c r="BZ17" s="122">
        <f t="shared" si="21"/>
        <v>0.11286623530084901</v>
      </c>
    </row>
    <row r="18" spans="2:78" ht="20.100000000000001" customHeight="1">
      <c r="B18" s="16"/>
      <c r="C18" s="2"/>
      <c r="D18" s="2"/>
      <c r="E18" s="42">
        <v>52</v>
      </c>
      <c r="F18" s="23">
        <f t="shared" si="22"/>
        <v>1.0346</v>
      </c>
      <c r="G18" s="23">
        <f t="shared" si="0"/>
        <v>8.0562321921557487</v>
      </c>
      <c r="H18" s="30">
        <f t="shared" si="1"/>
        <v>92531.126760563377</v>
      </c>
      <c r="I18" s="71">
        <v>1.8641000000000001</v>
      </c>
      <c r="J18" s="18">
        <v>2.5000000000000001E-2</v>
      </c>
      <c r="K18" s="72">
        <v>1.5229999999999999</v>
      </c>
      <c r="L18" s="22">
        <f t="shared" si="2"/>
        <v>1.0542926162645176</v>
      </c>
      <c r="M18" s="22">
        <f t="shared" si="23"/>
        <v>5.2677107615553345</v>
      </c>
      <c r="N18" s="22">
        <f t="shared" si="24"/>
        <v>0</v>
      </c>
      <c r="O18" s="22">
        <f t="shared" si="25"/>
        <v>5.2677107615553345</v>
      </c>
      <c r="P18" s="38">
        <f t="shared" si="26"/>
        <v>0</v>
      </c>
      <c r="Q18" s="120">
        <f t="shared" si="3"/>
        <v>123.45880924100148</v>
      </c>
      <c r="R18" s="122">
        <f t="shared" si="4"/>
        <v>0</v>
      </c>
      <c r="S18" s="71">
        <v>1.3535999999999999</v>
      </c>
      <c r="T18" s="18">
        <v>1.7999999999999999E-2</v>
      </c>
      <c r="U18" s="72">
        <v>1.502</v>
      </c>
      <c r="V18" s="22">
        <f t="shared" si="5"/>
        <v>1.0397554232628401</v>
      </c>
      <c r="W18" s="22">
        <f t="shared" si="27"/>
        <v>2.7014955589834981</v>
      </c>
      <c r="X18" s="22">
        <f t="shared" si="28"/>
        <v>5.4029911179669963</v>
      </c>
      <c r="Y18" s="22">
        <f t="shared" si="29"/>
        <v>8.1044866769504935</v>
      </c>
      <c r="Z18" s="38">
        <f t="shared" si="30"/>
        <v>3.7532809063588017E-2</v>
      </c>
      <c r="AA18" s="120">
        <f t="shared" si="6"/>
        <v>96.799310016124664</v>
      </c>
      <c r="AB18" s="122">
        <f t="shared" si="7"/>
        <v>5.5816421801632418E-2</v>
      </c>
      <c r="AC18" s="71">
        <v>1.1720999999999999</v>
      </c>
      <c r="AD18" s="18">
        <v>1.4999999999999999E-2</v>
      </c>
      <c r="AE18" s="72">
        <v>1.4930000000000001</v>
      </c>
      <c r="AF18" s="22">
        <f t="shared" si="8"/>
        <v>1.0335251976906927</v>
      </c>
      <c r="AG18" s="22">
        <f t="shared" si="31"/>
        <v>2.001394253795397</v>
      </c>
      <c r="AH18" s="22">
        <f t="shared" si="32"/>
        <v>8.0055770151815882</v>
      </c>
      <c r="AI18" s="22">
        <f t="shared" si="33"/>
        <v>10.006971268976985</v>
      </c>
      <c r="AJ18" s="38">
        <f t="shared" si="34"/>
        <v>6.1807271108843938E-2</v>
      </c>
      <c r="AK18" s="120">
        <f t="shared" si="9"/>
        <v>87.320957206496573</v>
      </c>
      <c r="AL18" s="122">
        <f t="shared" si="10"/>
        <v>9.1679904472989251E-2</v>
      </c>
      <c r="AM18" s="71">
        <v>1.024</v>
      </c>
      <c r="AN18" s="18">
        <v>1.2E-2</v>
      </c>
      <c r="AO18" s="72">
        <v>1.4690000000000001</v>
      </c>
      <c r="AP18" s="22">
        <f t="shared" si="11"/>
        <v>1.0169112628316328</v>
      </c>
      <c r="AQ18" s="22">
        <f t="shared" si="35"/>
        <v>1.4788604893435986</v>
      </c>
      <c r="AR18" s="22">
        <f t="shared" si="36"/>
        <v>8.8731629360615898</v>
      </c>
      <c r="AS18" s="22">
        <f t="shared" si="37"/>
        <v>10.352023425405189</v>
      </c>
      <c r="AT18" s="38">
        <f t="shared" si="38"/>
        <v>7.1803363983104163E-2</v>
      </c>
      <c r="AU18" s="120">
        <f t="shared" si="12"/>
        <v>79.586830203158186</v>
      </c>
      <c r="AV18" s="122">
        <f t="shared" si="13"/>
        <v>0.1114903422263635</v>
      </c>
      <c r="AW18" s="71">
        <v>0.90680000000000005</v>
      </c>
      <c r="AX18" s="18">
        <v>1.2E-2</v>
      </c>
      <c r="AY18" s="72">
        <v>1.444</v>
      </c>
      <c r="AZ18" s="22">
        <f t="shared" si="14"/>
        <v>0.99960508068677845</v>
      </c>
      <c r="BA18" s="22">
        <f t="shared" si="39"/>
        <v>1.1205754681652167</v>
      </c>
      <c r="BB18" s="22">
        <f t="shared" si="40"/>
        <v>8.9646037453217335</v>
      </c>
      <c r="BC18" s="22">
        <f t="shared" si="41"/>
        <v>10.085179213486951</v>
      </c>
      <c r="BD18" s="38">
        <f t="shared" si="42"/>
        <v>9.250694160662086E-2</v>
      </c>
      <c r="BE18" s="120">
        <f t="shared" si="15"/>
        <v>73.46637318228538</v>
      </c>
      <c r="BF18" s="122">
        <f t="shared" si="43"/>
        <v>12.202322446323413</v>
      </c>
      <c r="BG18" s="71">
        <v>0.79759999999999998</v>
      </c>
      <c r="BH18" s="18">
        <v>1.2999999999999999E-2</v>
      </c>
      <c r="BI18" s="72">
        <v>1.4219999999999999</v>
      </c>
      <c r="BJ18" s="22">
        <f t="shared" si="16"/>
        <v>0.9843756403993067</v>
      </c>
      <c r="BK18" s="22">
        <f t="shared" si="44"/>
        <v>0.84072349529001855</v>
      </c>
      <c r="BL18" s="22">
        <f t="shared" si="45"/>
        <v>8.4072349529001844</v>
      </c>
      <c r="BM18" s="22">
        <f t="shared" si="46"/>
        <v>9.2479584481902037</v>
      </c>
      <c r="BN18" s="38">
        <f t="shared" si="47"/>
        <v>0.121481808453375</v>
      </c>
      <c r="BO18" s="120">
        <f t="shared" si="17"/>
        <v>67.763694797649649</v>
      </c>
      <c r="BP18" s="122">
        <f t="shared" si="18"/>
        <v>0.1240669502748511</v>
      </c>
      <c r="BQ18" s="71">
        <v>0.69369999999999998</v>
      </c>
      <c r="BR18" s="18">
        <v>1.0999999999999999E-2</v>
      </c>
      <c r="BS18" s="72">
        <v>1.393</v>
      </c>
      <c r="BT18" s="22">
        <f t="shared" si="19"/>
        <v>0.96430046911127587</v>
      </c>
      <c r="BU18" s="22">
        <f t="shared" si="48"/>
        <v>0.61028026066295216</v>
      </c>
      <c r="BV18" s="22">
        <f t="shared" si="49"/>
        <v>7.3233631279554254</v>
      </c>
      <c r="BW18" s="22">
        <f t="shared" si="50"/>
        <v>7.9336433886183775</v>
      </c>
      <c r="BX18" s="38">
        <f t="shared" si="51"/>
        <v>0.11837087758723437</v>
      </c>
      <c r="BY18" s="120">
        <f t="shared" si="20"/>
        <v>62.337794759520939</v>
      </c>
      <c r="BZ18" s="122">
        <f t="shared" si="21"/>
        <v>0.11747870062145434</v>
      </c>
    </row>
    <row r="19" spans="2:78" ht="20.100000000000001" customHeight="1">
      <c r="B19" s="16"/>
      <c r="C19" s="2"/>
      <c r="D19" s="17"/>
      <c r="E19" s="42">
        <v>54</v>
      </c>
      <c r="F19" s="23">
        <f t="shared" si="22"/>
        <v>1.0746</v>
      </c>
      <c r="G19" s="23">
        <f t="shared" si="0"/>
        <v>8.3677045367200549</v>
      </c>
      <c r="H19" s="30">
        <f t="shared" si="1"/>
        <v>96108.591549295772</v>
      </c>
      <c r="I19" s="71">
        <v>1.5748</v>
      </c>
      <c r="J19" s="18">
        <v>0.02</v>
      </c>
      <c r="K19" s="72">
        <v>1.512</v>
      </c>
      <c r="L19" s="22">
        <f t="shared" si="2"/>
        <v>1.0466778961207819</v>
      </c>
      <c r="M19" s="22">
        <f t="shared" si="23"/>
        <v>3.7054255841162096</v>
      </c>
      <c r="N19" s="22">
        <f t="shared" si="24"/>
        <v>0</v>
      </c>
      <c r="O19" s="22">
        <f t="shared" si="25"/>
        <v>3.7054255841162096</v>
      </c>
      <c r="P19" s="38">
        <f t="shared" si="26"/>
        <v>0</v>
      </c>
      <c r="Q19" s="120">
        <f t="shared" si="3"/>
        <v>121.41030963276042</v>
      </c>
      <c r="R19" s="122">
        <f t="shared" si="4"/>
        <v>0</v>
      </c>
      <c r="S19" s="71">
        <v>1.3814</v>
      </c>
      <c r="T19" s="18">
        <v>1.7999999999999999E-2</v>
      </c>
      <c r="U19" s="72">
        <v>1.5009999999999999</v>
      </c>
      <c r="V19" s="22">
        <f t="shared" si="5"/>
        <v>1.0390631759770459</v>
      </c>
      <c r="W19" s="22">
        <f t="shared" si="27"/>
        <v>2.8098555170887041</v>
      </c>
      <c r="X19" s="22">
        <f t="shared" si="28"/>
        <v>5.6197110341774081</v>
      </c>
      <c r="Y19" s="22">
        <f t="shared" si="29"/>
        <v>8.4295665512661131</v>
      </c>
      <c r="Z19" s="38">
        <f t="shared" si="30"/>
        <v>3.748284859116955E-2</v>
      </c>
      <c r="AA19" s="120">
        <f t="shared" si="6"/>
        <v>110.09319285862513</v>
      </c>
      <c r="AB19" s="122">
        <f t="shared" si="7"/>
        <v>5.1045036375626726E-2</v>
      </c>
      <c r="AC19" s="71">
        <v>1.2042999999999999</v>
      </c>
      <c r="AD19" s="18">
        <v>1.9E-2</v>
      </c>
      <c r="AE19" s="72">
        <v>1.4950000000000001</v>
      </c>
      <c r="AF19" s="22">
        <f t="shared" si="8"/>
        <v>1.0349096922622811</v>
      </c>
      <c r="AG19" s="22">
        <f t="shared" si="31"/>
        <v>2.1185341020631796</v>
      </c>
      <c r="AH19" s="22">
        <f t="shared" si="32"/>
        <v>8.4741364082527184</v>
      </c>
      <c r="AI19" s="22">
        <f t="shared" si="33"/>
        <v>10.592670510315898</v>
      </c>
      <c r="AJ19" s="38">
        <f t="shared" si="34"/>
        <v>7.8499100620663328E-2</v>
      </c>
      <c r="AK19" s="120">
        <f t="shared" si="9"/>
        <v>99.729897198338904</v>
      </c>
      <c r="AL19" s="122">
        <f t="shared" si="10"/>
        <v>8.4970872790530297E-2</v>
      </c>
      <c r="AM19" s="71">
        <v>1.0828</v>
      </c>
      <c r="AN19" s="18">
        <v>1.2E-2</v>
      </c>
      <c r="AO19" s="72">
        <v>1.478</v>
      </c>
      <c r="AP19" s="22">
        <f t="shared" si="11"/>
        <v>1.0231414884037802</v>
      </c>
      <c r="AQ19" s="22">
        <f t="shared" si="35"/>
        <v>1.6738982815936545</v>
      </c>
      <c r="AR19" s="22">
        <f t="shared" si="36"/>
        <v>10.043389689561927</v>
      </c>
      <c r="AS19" s="22">
        <f t="shared" si="37"/>
        <v>11.717287971155582</v>
      </c>
      <c r="AT19" s="38">
        <f t="shared" si="38"/>
        <v>7.268588253785277E-2</v>
      </c>
      <c r="AU19" s="120">
        <f t="shared" si="12"/>
        <v>92.620126319034682</v>
      </c>
      <c r="AV19" s="122">
        <f t="shared" si="13"/>
        <v>0.10843636354982897</v>
      </c>
      <c r="AW19" s="71">
        <v>0.96840000000000004</v>
      </c>
      <c r="AX19" s="18">
        <v>1.4E-2</v>
      </c>
      <c r="AY19" s="72">
        <v>1.4570000000000001</v>
      </c>
      <c r="AZ19" s="22">
        <f t="shared" si="14"/>
        <v>1.0086042954021026</v>
      </c>
      <c r="BA19" s="22">
        <f t="shared" si="39"/>
        <v>1.3011050613302635</v>
      </c>
      <c r="BB19" s="22">
        <f t="shared" si="40"/>
        <v>10.408840490642108</v>
      </c>
      <c r="BC19" s="22">
        <f t="shared" si="41"/>
        <v>11.709945551972371</v>
      </c>
      <c r="BD19" s="38">
        <f t="shared" si="42"/>
        <v>0.10987675619070049</v>
      </c>
      <c r="BE19" s="120">
        <f t="shared" si="15"/>
        <v>85.925823532265952</v>
      </c>
      <c r="BF19" s="122">
        <f t="shared" si="43"/>
        <v>12.113751213258364</v>
      </c>
      <c r="BG19" s="71">
        <v>0.87949999999999995</v>
      </c>
      <c r="BH19" s="18">
        <v>1.2999999999999999E-2</v>
      </c>
      <c r="BI19" s="72">
        <v>1.4330000000000001</v>
      </c>
      <c r="BJ19" s="22">
        <f t="shared" si="16"/>
        <v>0.99199036054304268</v>
      </c>
      <c r="BK19" s="22">
        <f t="shared" si="44"/>
        <v>1.0381205056209679</v>
      </c>
      <c r="BL19" s="22">
        <f t="shared" si="45"/>
        <v>10.381205056209676</v>
      </c>
      <c r="BM19" s="22">
        <f t="shared" si="46"/>
        <v>11.419325561830645</v>
      </c>
      <c r="BN19" s="38">
        <f t="shared" si="47"/>
        <v>0.12336854322526296</v>
      </c>
      <c r="BO19" s="120">
        <f t="shared" si="17"/>
        <v>80.723694880659806</v>
      </c>
      <c r="BP19" s="122">
        <f t="shared" si="18"/>
        <v>0.12860170822900302</v>
      </c>
      <c r="BQ19" s="71">
        <v>0.78339999999999999</v>
      </c>
      <c r="BR19" s="18">
        <v>1.0999999999999999E-2</v>
      </c>
      <c r="BS19" s="72">
        <v>1.4139999999999999</v>
      </c>
      <c r="BT19" s="22">
        <f t="shared" si="19"/>
        <v>0.97883766211295331</v>
      </c>
      <c r="BU19" s="22">
        <f t="shared" si="48"/>
        <v>0.80195436311399715</v>
      </c>
      <c r="BV19" s="22">
        <f t="shared" si="49"/>
        <v>9.6234523573679649</v>
      </c>
      <c r="BW19" s="22">
        <f t="shared" si="50"/>
        <v>10.425406720481963</v>
      </c>
      <c r="BX19" s="38">
        <f t="shared" si="51"/>
        <v>0.12196675056360978</v>
      </c>
      <c r="BY19" s="120">
        <f t="shared" si="20"/>
        <v>75.100246473243061</v>
      </c>
      <c r="BZ19" s="122">
        <f t="shared" si="21"/>
        <v>0.12814142175680657</v>
      </c>
    </row>
    <row r="20" spans="2:78" ht="20.100000000000001" customHeight="1">
      <c r="B20" s="16"/>
      <c r="C20" s="2"/>
      <c r="D20" s="17"/>
      <c r="E20" s="42">
        <v>56</v>
      </c>
      <c r="F20" s="23">
        <f t="shared" si="22"/>
        <v>1.1146</v>
      </c>
      <c r="G20" s="23">
        <f t="shared" si="0"/>
        <v>8.679176881284361</v>
      </c>
      <c r="H20" s="30">
        <f t="shared" si="1"/>
        <v>99686.056338028182</v>
      </c>
      <c r="I20" s="71">
        <v>1.5349999999999999</v>
      </c>
      <c r="J20" s="18">
        <v>2.3E-2</v>
      </c>
      <c r="K20" s="72">
        <v>1.524</v>
      </c>
      <c r="L20" s="22">
        <f t="shared" si="2"/>
        <v>1.0549848635503118</v>
      </c>
      <c r="M20" s="22">
        <f t="shared" si="23"/>
        <v>3.5766001863583532</v>
      </c>
      <c r="N20" s="22">
        <f t="shared" si="24"/>
        <v>0</v>
      </c>
      <c r="O20" s="22">
        <f t="shared" si="25"/>
        <v>3.5766001863583532</v>
      </c>
      <c r="P20" s="38">
        <f t="shared" si="26"/>
        <v>0</v>
      </c>
      <c r="Q20" s="120">
        <f t="shared" si="3"/>
        <v>132.88022303608932</v>
      </c>
      <c r="R20" s="122">
        <f t="shared" si="4"/>
        <v>0</v>
      </c>
      <c r="S20" s="71">
        <v>1.3835</v>
      </c>
      <c r="T20" s="18">
        <v>2.3E-2</v>
      </c>
      <c r="U20" s="72">
        <v>1.512</v>
      </c>
      <c r="V20" s="22">
        <f t="shared" si="5"/>
        <v>1.0466778961207819</v>
      </c>
      <c r="W20" s="22">
        <f t="shared" si="27"/>
        <v>2.8598655120684735</v>
      </c>
      <c r="X20" s="22">
        <f t="shared" si="28"/>
        <v>5.719731024136947</v>
      </c>
      <c r="Y20" s="22">
        <f t="shared" si="29"/>
        <v>8.5795965362054201</v>
      </c>
      <c r="Z20" s="38">
        <f t="shared" si="30"/>
        <v>4.8599311575515072E-2</v>
      </c>
      <c r="AA20" s="120">
        <f t="shared" si="6"/>
        <v>122.98766589114213</v>
      </c>
      <c r="AB20" s="122">
        <f t="shared" si="7"/>
        <v>4.6506541795821622E-2</v>
      </c>
      <c r="AC20" s="71">
        <v>1.2250000000000001</v>
      </c>
      <c r="AD20" s="18">
        <v>1.7999999999999999E-2</v>
      </c>
      <c r="AE20" s="72">
        <v>1.5109999999999999</v>
      </c>
      <c r="AF20" s="22">
        <f t="shared" si="8"/>
        <v>1.0459856488349877</v>
      </c>
      <c r="AG20" s="22">
        <f t="shared" si="31"/>
        <v>2.2391583497557628</v>
      </c>
      <c r="AH20" s="22">
        <f t="shared" si="32"/>
        <v>8.9566333990230511</v>
      </c>
      <c r="AI20" s="22">
        <f t="shared" si="33"/>
        <v>11.195791748778813</v>
      </c>
      <c r="AJ20" s="38">
        <f t="shared" si="34"/>
        <v>7.5967901264419851E-2</v>
      </c>
      <c r="AK20" s="120">
        <f t="shared" si="9"/>
        <v>112.63802689791356</v>
      </c>
      <c r="AL20" s="122">
        <f t="shared" si="10"/>
        <v>7.9516959287121158E-2</v>
      </c>
      <c r="AM20" s="71">
        <v>1.1037999999999999</v>
      </c>
      <c r="AN20" s="18">
        <v>1.4E-2</v>
      </c>
      <c r="AO20" s="72">
        <v>1.49</v>
      </c>
      <c r="AP20" s="22">
        <f t="shared" si="11"/>
        <v>1.0314484558333101</v>
      </c>
      <c r="AQ20" s="22">
        <f t="shared" si="35"/>
        <v>1.7678158259220491</v>
      </c>
      <c r="AR20" s="22">
        <f t="shared" si="36"/>
        <v>10.606894955532294</v>
      </c>
      <c r="AS20" s="22">
        <f t="shared" si="37"/>
        <v>12.374710781454343</v>
      </c>
      <c r="AT20" s="38">
        <f t="shared" si="38"/>
        <v>8.6182785405005527E-2</v>
      </c>
      <c r="AU20" s="120">
        <f t="shared" si="12"/>
        <v>104.72398118195578</v>
      </c>
      <c r="AV20" s="122">
        <f t="shared" si="13"/>
        <v>0.10128429836049711</v>
      </c>
      <c r="AW20" s="71">
        <v>1.0044999999999999</v>
      </c>
      <c r="AX20" s="18">
        <v>1.2E-2</v>
      </c>
      <c r="AY20" s="72">
        <v>1.474</v>
      </c>
      <c r="AZ20" s="22">
        <f t="shared" si="14"/>
        <v>1.0203724992606034</v>
      </c>
      <c r="BA20" s="22">
        <f t="shared" si="39"/>
        <v>1.432776832219782</v>
      </c>
      <c r="BB20" s="22">
        <f t="shared" si="40"/>
        <v>11.462214657758256</v>
      </c>
      <c r="BC20" s="22">
        <f t="shared" si="41"/>
        <v>12.894991489978038</v>
      </c>
      <c r="BD20" s="38">
        <f t="shared" si="42"/>
        <v>9.6390648793223385E-2</v>
      </c>
      <c r="BE20" s="120">
        <f t="shared" si="15"/>
        <v>98.23994867704981</v>
      </c>
      <c r="BF20" s="122">
        <f t="shared" si="43"/>
        <v>11.667569875711861</v>
      </c>
      <c r="BG20" s="71">
        <v>0.92010000000000003</v>
      </c>
      <c r="BH20" s="18">
        <v>1.2E-2</v>
      </c>
      <c r="BI20" s="72">
        <v>1.4530000000000001</v>
      </c>
      <c r="BJ20" s="22">
        <f t="shared" si="16"/>
        <v>1.005835306258926</v>
      </c>
      <c r="BK20" s="22">
        <f t="shared" si="44"/>
        <v>1.1681133603119604</v>
      </c>
      <c r="BL20" s="22">
        <f t="shared" si="45"/>
        <v>11.681133603119603</v>
      </c>
      <c r="BM20" s="22">
        <f t="shared" si="46"/>
        <v>12.849246963431563</v>
      </c>
      <c r="BN20" s="38">
        <f t="shared" si="47"/>
        <v>0.11707958598526214</v>
      </c>
      <c r="BO20" s="120">
        <f t="shared" si="17"/>
        <v>92.728847534914223</v>
      </c>
      <c r="BP20" s="122">
        <f t="shared" si="18"/>
        <v>0.12597087005445018</v>
      </c>
      <c r="BQ20" s="71">
        <v>0.82179999999999997</v>
      </c>
      <c r="BR20" s="18">
        <v>0.01</v>
      </c>
      <c r="BS20" s="72">
        <v>1.431</v>
      </c>
      <c r="BT20" s="22">
        <f t="shared" si="19"/>
        <v>0.99060586597145428</v>
      </c>
      <c r="BU20" s="22">
        <f t="shared" si="48"/>
        <v>0.90384766952855111</v>
      </c>
      <c r="BV20" s="22">
        <f t="shared" si="49"/>
        <v>10.846172034342612</v>
      </c>
      <c r="BW20" s="22">
        <f t="shared" si="50"/>
        <v>11.750019703871162</v>
      </c>
      <c r="BX20" s="38">
        <f t="shared" si="51"/>
        <v>0.11356100228673068</v>
      </c>
      <c r="BY20" s="120">
        <f t="shared" si="20"/>
        <v>86.310112436905584</v>
      </c>
      <c r="BZ20" s="122">
        <f t="shared" si="21"/>
        <v>0.12566513619445671</v>
      </c>
    </row>
    <row r="21" spans="2:78" ht="20.100000000000001" customHeight="1">
      <c r="B21" s="2"/>
      <c r="C21" s="2"/>
      <c r="D21" s="17"/>
      <c r="E21" s="42">
        <v>58</v>
      </c>
      <c r="F21" s="23">
        <f t="shared" si="22"/>
        <v>1.1545999999999998</v>
      </c>
      <c r="G21" s="24">
        <f t="shared" si="0"/>
        <v>8.9906492258486637</v>
      </c>
      <c r="H21" s="31">
        <f t="shared" si="1"/>
        <v>103263.52112676055</v>
      </c>
      <c r="I21" s="71">
        <v>1.5839000000000001</v>
      </c>
      <c r="J21" s="18">
        <v>2.3E-2</v>
      </c>
      <c r="K21" s="72">
        <v>1.5329999999999999</v>
      </c>
      <c r="L21" s="22">
        <f t="shared" si="2"/>
        <v>1.0612150891224594</v>
      </c>
      <c r="M21" s="22">
        <f t="shared" si="23"/>
        <v>3.8532175398832171</v>
      </c>
      <c r="N21" s="22">
        <f t="shared" si="24"/>
        <v>0</v>
      </c>
      <c r="O21" s="22">
        <f t="shared" si="25"/>
        <v>3.8532175398832171</v>
      </c>
      <c r="P21" s="38">
        <f t="shared" si="26"/>
        <v>0</v>
      </c>
      <c r="Q21" s="120">
        <f t="shared" si="3"/>
        <v>151.25521345723749</v>
      </c>
      <c r="R21" s="122">
        <f t="shared" si="4"/>
        <v>0</v>
      </c>
      <c r="S21" s="71">
        <v>1.4276</v>
      </c>
      <c r="T21" s="18">
        <v>1.7999999999999999E-2</v>
      </c>
      <c r="U21" s="72">
        <v>1.5189999999999999</v>
      </c>
      <c r="V21" s="22">
        <f t="shared" si="5"/>
        <v>1.0515236271213411</v>
      </c>
      <c r="W21" s="22">
        <f t="shared" si="27"/>
        <v>3.0733521654379508</v>
      </c>
      <c r="X21" s="22">
        <f t="shared" si="28"/>
        <v>6.1467043308759015</v>
      </c>
      <c r="Y21" s="22">
        <f t="shared" si="29"/>
        <v>9.2200564963138518</v>
      </c>
      <c r="Z21" s="38">
        <f t="shared" si="30"/>
        <v>3.8387227972011356E-2</v>
      </c>
      <c r="AA21" s="120">
        <f t="shared" si="6"/>
        <v>139.91052807724506</v>
      </c>
      <c r="AB21" s="122">
        <f t="shared" si="7"/>
        <v>4.3933107932251428E-2</v>
      </c>
      <c r="AC21" s="71">
        <v>1.2976000000000001</v>
      </c>
      <c r="AD21" s="18">
        <v>1.7999999999999999E-2</v>
      </c>
      <c r="AE21" s="72">
        <v>1.5049999999999999</v>
      </c>
      <c r="AF21" s="22">
        <f t="shared" si="8"/>
        <v>1.0418321651202227</v>
      </c>
      <c r="AG21" s="22">
        <f t="shared" si="31"/>
        <v>2.4925184103591844</v>
      </c>
      <c r="AH21" s="22">
        <f t="shared" si="32"/>
        <v>9.9700736414367377</v>
      </c>
      <c r="AI21" s="22">
        <f t="shared" si="33"/>
        <v>12.462592051795923</v>
      </c>
      <c r="AJ21" s="38">
        <f t="shared" si="34"/>
        <v>7.5365780246181679E-2</v>
      </c>
      <c r="AK21" s="120">
        <f t="shared" si="9"/>
        <v>130.47476928390523</v>
      </c>
      <c r="AL21" s="122">
        <f t="shared" si="10"/>
        <v>7.6413805490182229E-2</v>
      </c>
      <c r="AM21" s="71">
        <v>1.1735</v>
      </c>
      <c r="AN21" s="18">
        <v>1.4999999999999999E-2</v>
      </c>
      <c r="AO21" s="72">
        <v>1.498</v>
      </c>
      <c r="AP21" s="22">
        <f t="shared" si="11"/>
        <v>1.0369864341196635</v>
      </c>
      <c r="AQ21" s="22">
        <f t="shared" si="35"/>
        <v>2.0196379178910795</v>
      </c>
      <c r="AR21" s="22">
        <f t="shared" si="36"/>
        <v>12.117827507346474</v>
      </c>
      <c r="AS21" s="22">
        <f t="shared" si="37"/>
        <v>14.137465425237554</v>
      </c>
      <c r="AT21" s="38">
        <f t="shared" si="38"/>
        <v>9.3332917040403918E-2</v>
      </c>
      <c r="AU21" s="120">
        <f t="shared" si="12"/>
        <v>121.46724877426314</v>
      </c>
      <c r="AV21" s="122">
        <f t="shared" si="13"/>
        <v>9.9762097434728733E-2</v>
      </c>
      <c r="AW21" s="71">
        <v>1.0708</v>
      </c>
      <c r="AX21" s="18">
        <v>1.2E-2</v>
      </c>
      <c r="AY21" s="72">
        <v>1.4770000000000001</v>
      </c>
      <c r="AZ21" s="22">
        <f t="shared" si="14"/>
        <v>1.022449241117986</v>
      </c>
      <c r="BA21" s="22">
        <f t="shared" si="39"/>
        <v>1.6347879085539891</v>
      </c>
      <c r="BB21" s="22">
        <f t="shared" si="40"/>
        <v>13.078303268431913</v>
      </c>
      <c r="BC21" s="22">
        <f t="shared" si="41"/>
        <v>14.713091176985902</v>
      </c>
      <c r="BD21" s="38">
        <f t="shared" si="42"/>
        <v>9.6783411641327019E-2</v>
      </c>
      <c r="BE21" s="120">
        <f t="shared" si="15"/>
        <v>114.01299932752465</v>
      </c>
      <c r="BF21" s="122">
        <f t="shared" si="43"/>
        <v>11.470887833467065</v>
      </c>
      <c r="BG21" s="71">
        <v>0.9657</v>
      </c>
      <c r="BH21" s="18">
        <v>1.4999999999999999E-2</v>
      </c>
      <c r="BI21" s="72">
        <v>1.4610000000000001</v>
      </c>
      <c r="BJ21" s="22">
        <f t="shared" si="16"/>
        <v>1.0113732845452794</v>
      </c>
      <c r="BK21" s="22">
        <f t="shared" si="44"/>
        <v>1.3009739359720343</v>
      </c>
      <c r="BL21" s="22">
        <f t="shared" si="45"/>
        <v>13.00973935972034</v>
      </c>
      <c r="BM21" s="22">
        <f t="shared" si="46"/>
        <v>14.310713295692375</v>
      </c>
      <c r="BN21" s="38">
        <f t="shared" si="47"/>
        <v>0.1479654755621351</v>
      </c>
      <c r="BO21" s="120">
        <f t="shared" si="17"/>
        <v>106.38455125690918</v>
      </c>
      <c r="BP21" s="122">
        <f t="shared" si="18"/>
        <v>0.12228974231703044</v>
      </c>
      <c r="BQ21" s="71">
        <v>0.86609999999999998</v>
      </c>
      <c r="BR21" s="18">
        <v>0.01</v>
      </c>
      <c r="BS21" s="72">
        <v>1.4319999999999999</v>
      </c>
      <c r="BT21" s="22">
        <f t="shared" si="19"/>
        <v>0.99129811325724837</v>
      </c>
      <c r="BU21" s="22">
        <f t="shared" si="48"/>
        <v>1.0053234532458584</v>
      </c>
      <c r="BV21" s="22">
        <f t="shared" si="49"/>
        <v>12.063881438950299</v>
      </c>
      <c r="BW21" s="22">
        <f t="shared" si="50"/>
        <v>13.069204892196158</v>
      </c>
      <c r="BX21" s="38">
        <f t="shared" si="51"/>
        <v>0.11371977332961454</v>
      </c>
      <c r="BY21" s="120">
        <f t="shared" si="20"/>
        <v>99.155308366011866</v>
      </c>
      <c r="BZ21" s="122">
        <f t="shared" si="21"/>
        <v>0.12166652131642723</v>
      </c>
    </row>
    <row r="22" spans="2:78" ht="20.100000000000001" customHeight="1">
      <c r="B22" s="17"/>
      <c r="C22" s="17"/>
      <c r="D22" s="17"/>
      <c r="E22" s="42">
        <v>60</v>
      </c>
      <c r="F22" s="23">
        <f t="shared" si="22"/>
        <v>1.1945999999999999</v>
      </c>
      <c r="G22" s="24">
        <f t="shared" si="0"/>
        <v>9.3021215704129681</v>
      </c>
      <c r="H22" s="31">
        <f t="shared" si="1"/>
        <v>106840.98591549294</v>
      </c>
      <c r="I22" s="71">
        <v>1.6675</v>
      </c>
      <c r="J22" s="18">
        <v>0.03</v>
      </c>
      <c r="K22" s="72">
        <v>1.5349999999999999</v>
      </c>
      <c r="L22" s="22">
        <f t="shared" si="2"/>
        <v>1.0625995836940476</v>
      </c>
      <c r="M22" s="22">
        <f t="shared" si="23"/>
        <v>4.2818568701002171</v>
      </c>
      <c r="N22" s="22">
        <f t="shared" si="24"/>
        <v>0</v>
      </c>
      <c r="O22" s="22">
        <f t="shared" si="25"/>
        <v>4.2818568701002171</v>
      </c>
      <c r="P22" s="38">
        <f t="shared" si="26"/>
        <v>0</v>
      </c>
      <c r="Q22" s="120">
        <f t="shared" si="3"/>
        <v>174.24705875570859</v>
      </c>
      <c r="R22" s="122">
        <f t="shared" si="4"/>
        <v>0</v>
      </c>
      <c r="S22" s="71">
        <v>1.5375000000000001</v>
      </c>
      <c r="T22" s="18">
        <v>0.02</v>
      </c>
      <c r="U22" s="72">
        <v>1.5129999999999999</v>
      </c>
      <c r="V22" s="22">
        <f t="shared" si="5"/>
        <v>1.0473701434065759</v>
      </c>
      <c r="W22" s="22">
        <f t="shared" si="27"/>
        <v>3.5366477491621886</v>
      </c>
      <c r="X22" s="22">
        <f t="shared" si="28"/>
        <v>7.0732954983243772</v>
      </c>
      <c r="Y22" s="22">
        <f t="shared" si="29"/>
        <v>10.609943247486566</v>
      </c>
      <c r="Z22" s="38">
        <f t="shared" si="30"/>
        <v>4.2316189249903186E-2</v>
      </c>
      <c r="AA22" s="120">
        <f t="shared" si="6"/>
        <v>163.79625477036046</v>
      </c>
      <c r="AB22" s="122">
        <f t="shared" si="7"/>
        <v>4.3183499575378058E-2</v>
      </c>
      <c r="AC22" s="71">
        <v>1.393</v>
      </c>
      <c r="AD22" s="18">
        <v>2.1000000000000001E-2</v>
      </c>
      <c r="AE22" s="72">
        <v>1.504</v>
      </c>
      <c r="AF22" s="22">
        <f t="shared" si="8"/>
        <v>1.0411399178344285</v>
      </c>
      <c r="AG22" s="22">
        <f t="shared" si="31"/>
        <v>2.8686767037811118</v>
      </c>
      <c r="AH22" s="22">
        <f t="shared" si="32"/>
        <v>11.474706815124447</v>
      </c>
      <c r="AI22" s="22">
        <f t="shared" si="33"/>
        <v>14.34338351890556</v>
      </c>
      <c r="AJ22" s="38">
        <f t="shared" si="34"/>
        <v>8.7809936268946898E-2</v>
      </c>
      <c r="AK22" s="120">
        <f t="shared" si="9"/>
        <v>152.17978418664657</v>
      </c>
      <c r="AL22" s="122">
        <f t="shared" si="10"/>
        <v>7.5402307057098106E-2</v>
      </c>
      <c r="AM22" s="71">
        <v>1.2509999999999999</v>
      </c>
      <c r="AN22" s="18">
        <v>1.6E-2</v>
      </c>
      <c r="AO22" s="72">
        <v>1.504</v>
      </c>
      <c r="AP22" s="22">
        <f t="shared" si="11"/>
        <v>1.0411399178344285</v>
      </c>
      <c r="AQ22" s="22">
        <f t="shared" si="35"/>
        <v>2.3136304587722436</v>
      </c>
      <c r="AR22" s="22">
        <f t="shared" si="36"/>
        <v>13.881782752633461</v>
      </c>
      <c r="AS22" s="22">
        <f t="shared" si="37"/>
        <v>16.195413211405704</v>
      </c>
      <c r="AT22" s="38">
        <f t="shared" si="38"/>
        <v>0.10035421287879645</v>
      </c>
      <c r="AU22" s="120">
        <f t="shared" si="12"/>
        <v>140.76429060265087</v>
      </c>
      <c r="AV22" s="122">
        <f t="shared" si="13"/>
        <v>9.8617218139641152E-2</v>
      </c>
      <c r="AW22" s="71">
        <v>1.1431</v>
      </c>
      <c r="AX22" s="18">
        <v>1.6E-2</v>
      </c>
      <c r="AY22" s="72">
        <v>1.492</v>
      </c>
      <c r="AZ22" s="22">
        <f t="shared" si="14"/>
        <v>1.0328329504048985</v>
      </c>
      <c r="BA22" s="22">
        <f t="shared" si="39"/>
        <v>1.9010336178198184</v>
      </c>
      <c r="BB22" s="22">
        <f t="shared" si="40"/>
        <v>15.208268942558547</v>
      </c>
      <c r="BC22" s="22">
        <f t="shared" si="41"/>
        <v>17.109302560378367</v>
      </c>
      <c r="BD22" s="38">
        <f t="shared" si="42"/>
        <v>0.13167893922225435</v>
      </c>
      <c r="BE22" s="120">
        <f t="shared" si="15"/>
        <v>132.09012329481192</v>
      </c>
      <c r="BF22" s="122">
        <f t="shared" si="43"/>
        <v>11.513554960210927</v>
      </c>
      <c r="BG22" s="71">
        <v>1.0236000000000001</v>
      </c>
      <c r="BH22" s="18">
        <v>0.01</v>
      </c>
      <c r="BI22" s="72">
        <v>1.4750000000000001</v>
      </c>
      <c r="BJ22" s="22">
        <f t="shared" si="16"/>
        <v>1.0210647465463978</v>
      </c>
      <c r="BK22" s="22">
        <f t="shared" si="44"/>
        <v>1.4898011194361103</v>
      </c>
      <c r="BL22" s="22">
        <f t="shared" si="45"/>
        <v>14.8980111943611</v>
      </c>
      <c r="BM22" s="22">
        <f t="shared" si="46"/>
        <v>16.387812313797209</v>
      </c>
      <c r="BN22" s="38">
        <f t="shared" si="47"/>
        <v>0.1005432093882328</v>
      </c>
      <c r="BO22" s="120">
        <f t="shared" si="17"/>
        <v>122.48342270828036</v>
      </c>
      <c r="BP22" s="122">
        <f t="shared" si="18"/>
        <v>0.12163287786171521</v>
      </c>
      <c r="BQ22" s="71">
        <v>0.93530000000000002</v>
      </c>
      <c r="BR22" s="18">
        <v>8.9999999999999993E-3</v>
      </c>
      <c r="BS22" s="72">
        <v>1.4550000000000001</v>
      </c>
      <c r="BT22" s="22">
        <f t="shared" si="19"/>
        <v>1.0072198008305144</v>
      </c>
      <c r="BU22" s="22">
        <f t="shared" si="48"/>
        <v>1.210351622054809</v>
      </c>
      <c r="BV22" s="22">
        <f t="shared" si="49"/>
        <v>14.524219464657705</v>
      </c>
      <c r="BW22" s="22">
        <f t="shared" si="50"/>
        <v>15.734571086712513</v>
      </c>
      <c r="BX22" s="38">
        <f t="shared" si="51"/>
        <v>0.10566190721449399</v>
      </c>
      <c r="BY22" s="120">
        <f t="shared" si="20"/>
        <v>115.38491507823234</v>
      </c>
      <c r="BZ22" s="122">
        <f t="shared" si="21"/>
        <v>0.12587624174971324</v>
      </c>
    </row>
    <row r="23" spans="2:78" ht="20.100000000000001" customHeight="1">
      <c r="B23" s="17"/>
      <c r="C23" s="17"/>
      <c r="D23" s="20"/>
      <c r="E23" s="42">
        <v>62</v>
      </c>
      <c r="F23" s="23">
        <f t="shared" si="22"/>
        <v>1.2345999999999999</v>
      </c>
      <c r="G23" s="24">
        <f t="shared" si="0"/>
        <v>9.6135939149772742</v>
      </c>
      <c r="H23" s="31">
        <f t="shared" si="1"/>
        <v>110418.45070422534</v>
      </c>
      <c r="I23" s="71">
        <v>1.7424999999999999</v>
      </c>
      <c r="J23" s="18">
        <v>2.4E-2</v>
      </c>
      <c r="K23" s="72">
        <v>1.54</v>
      </c>
      <c r="L23" s="22">
        <f t="shared" si="2"/>
        <v>1.0660608201230186</v>
      </c>
      <c r="M23" s="22">
        <f t="shared" si="23"/>
        <v>4.70620365100537</v>
      </c>
      <c r="N23" s="22">
        <f t="shared" si="24"/>
        <v>0</v>
      </c>
      <c r="O23" s="22">
        <f t="shared" si="25"/>
        <v>4.70620365100537</v>
      </c>
      <c r="P23" s="38">
        <f t="shared" si="26"/>
        <v>0</v>
      </c>
      <c r="Q23" s="120">
        <f t="shared" si="3"/>
        <v>198.99863080231754</v>
      </c>
      <c r="R23" s="122">
        <f t="shared" si="4"/>
        <v>0</v>
      </c>
      <c r="S23" s="71">
        <v>1.6094999999999999</v>
      </c>
      <c r="T23" s="18">
        <v>2.5000000000000001E-2</v>
      </c>
      <c r="U23" s="72">
        <v>1.524</v>
      </c>
      <c r="V23" s="22">
        <f t="shared" si="5"/>
        <v>1.0549848635503118</v>
      </c>
      <c r="W23" s="22">
        <f t="shared" si="27"/>
        <v>3.932199985531728</v>
      </c>
      <c r="X23" s="22">
        <f t="shared" si="28"/>
        <v>7.864399971063456</v>
      </c>
      <c r="Y23" s="22">
        <f t="shared" si="29"/>
        <v>11.796599956595184</v>
      </c>
      <c r="Z23" s="38">
        <f t="shared" si="30"/>
        <v>5.3667163479019647E-2</v>
      </c>
      <c r="AA23" s="120">
        <f t="shared" si="6"/>
        <v>187.19625938795488</v>
      </c>
      <c r="AB23" s="122">
        <f t="shared" si="7"/>
        <v>4.2011523076243104E-2</v>
      </c>
      <c r="AC23" s="71">
        <v>1.4888999999999999</v>
      </c>
      <c r="AD23" s="18">
        <v>2.4E-2</v>
      </c>
      <c r="AE23" s="72">
        <v>1.508</v>
      </c>
      <c r="AF23" s="22">
        <f t="shared" si="8"/>
        <v>1.0439089069776053</v>
      </c>
      <c r="AG23" s="22">
        <f t="shared" si="31"/>
        <v>3.2947118969566915</v>
      </c>
      <c r="AH23" s="22">
        <f t="shared" si="32"/>
        <v>13.178847587826766</v>
      </c>
      <c r="AI23" s="22">
        <f t="shared" si="33"/>
        <v>16.473559484783458</v>
      </c>
      <c r="AJ23" s="38">
        <f t="shared" si="34"/>
        <v>0.10088872172257286</v>
      </c>
      <c r="AK23" s="120">
        <f t="shared" si="9"/>
        <v>176.49425944380349</v>
      </c>
      <c r="AL23" s="122">
        <f t="shared" si="10"/>
        <v>7.4670120316422908E-2</v>
      </c>
      <c r="AM23" s="71">
        <v>1.3505</v>
      </c>
      <c r="AN23" s="18">
        <v>2.1999999999999999E-2</v>
      </c>
      <c r="AO23" s="72">
        <v>1.506</v>
      </c>
      <c r="AP23" s="22">
        <f t="shared" si="11"/>
        <v>1.0425244124060169</v>
      </c>
      <c r="AQ23" s="22">
        <f t="shared" si="35"/>
        <v>2.7034778892074858</v>
      </c>
      <c r="AR23" s="22">
        <f t="shared" si="36"/>
        <v>16.220867335244911</v>
      </c>
      <c r="AS23" s="22">
        <f t="shared" si="37"/>
        <v>18.924345224452395</v>
      </c>
      <c r="AT23" s="38">
        <f t="shared" si="38"/>
        <v>0.13835427353125007</v>
      </c>
      <c r="AU23" s="120">
        <f t="shared" si="12"/>
        <v>164.21269400209081</v>
      </c>
      <c r="AV23" s="122">
        <f t="shared" si="13"/>
        <v>9.8779618919341158E-2</v>
      </c>
      <c r="AW23" s="71">
        <v>1.2161999999999999</v>
      </c>
      <c r="AX23" s="18">
        <v>1.7000000000000001E-2</v>
      </c>
      <c r="AY23" s="72">
        <v>1.508</v>
      </c>
      <c r="AZ23" s="22">
        <f t="shared" si="14"/>
        <v>1.0439089069776053</v>
      </c>
      <c r="BA23" s="22">
        <f t="shared" si="39"/>
        <v>2.1983476951964733</v>
      </c>
      <c r="BB23" s="22">
        <f t="shared" si="40"/>
        <v>17.586781561571787</v>
      </c>
      <c r="BC23" s="22">
        <f t="shared" si="41"/>
        <v>19.785129256768261</v>
      </c>
      <c r="BD23" s="38">
        <f t="shared" si="42"/>
        <v>0.14292568910697823</v>
      </c>
      <c r="BE23" s="120">
        <f t="shared" si="15"/>
        <v>152.29496106262536</v>
      </c>
      <c r="BF23" s="122">
        <f t="shared" si="43"/>
        <v>11.547842055220665</v>
      </c>
      <c r="BG23" s="71">
        <v>1.1145</v>
      </c>
      <c r="BH23" s="18">
        <v>1.0999999999999999E-2</v>
      </c>
      <c r="BI23" s="72">
        <v>1.4950000000000001</v>
      </c>
      <c r="BJ23" s="22">
        <f t="shared" si="16"/>
        <v>1.0349096922622811</v>
      </c>
      <c r="BK23" s="22">
        <f t="shared" si="44"/>
        <v>1.8143715700099929</v>
      </c>
      <c r="BL23" s="22">
        <f t="shared" si="45"/>
        <v>18.143715700099925</v>
      </c>
      <c r="BM23" s="22">
        <f t="shared" si="46"/>
        <v>19.958087270109917</v>
      </c>
      <c r="BN23" s="38">
        <f t="shared" si="47"/>
        <v>0.11361711931938112</v>
      </c>
      <c r="BO23" s="120">
        <f t="shared" si="17"/>
        <v>143.27014021419919</v>
      </c>
      <c r="BP23" s="122">
        <f t="shared" si="18"/>
        <v>0.12663989630340114</v>
      </c>
      <c r="BQ23" s="71">
        <v>1.0024999999999999</v>
      </c>
      <c r="BR23" s="18">
        <v>0.01</v>
      </c>
      <c r="BS23" s="72">
        <v>1.4750000000000001</v>
      </c>
      <c r="BT23" s="22">
        <f t="shared" si="19"/>
        <v>1.0210647465463978</v>
      </c>
      <c r="BU23" s="22">
        <f t="shared" si="48"/>
        <v>1.4290140685777806</v>
      </c>
      <c r="BV23" s="22">
        <f t="shared" si="49"/>
        <v>17.148168822933368</v>
      </c>
      <c r="BW23" s="22">
        <f t="shared" si="50"/>
        <v>18.57718289151115</v>
      </c>
      <c r="BX23" s="38">
        <f t="shared" si="51"/>
        <v>0.12065185126587938</v>
      </c>
      <c r="BY23" s="120">
        <f t="shared" si="20"/>
        <v>133.33130112842011</v>
      </c>
      <c r="BZ23" s="122">
        <f t="shared" si="21"/>
        <v>0.12861322643523027</v>
      </c>
    </row>
    <row r="24" spans="2:78" ht="20.100000000000001" customHeight="1">
      <c r="B24" s="17"/>
      <c r="C24" s="17"/>
      <c r="D24" s="20"/>
      <c r="E24" s="42">
        <v>64</v>
      </c>
      <c r="F24" s="23">
        <f t="shared" si="22"/>
        <v>1.2746</v>
      </c>
      <c r="G24" s="24">
        <f t="shared" si="0"/>
        <v>9.9250662595415804</v>
      </c>
      <c r="H24" s="31">
        <f t="shared" si="1"/>
        <v>113995.91549295773</v>
      </c>
      <c r="I24" s="71">
        <v>1.7727999999999999</v>
      </c>
      <c r="J24" s="18">
        <v>3.5000000000000003E-2</v>
      </c>
      <c r="K24" s="72">
        <v>1.5449999999999999</v>
      </c>
      <c r="L24" s="22">
        <f t="shared" si="2"/>
        <v>1.0695220565519894</v>
      </c>
      <c r="M24" s="22">
        <f t="shared" si="23"/>
        <v>4.902980374023735</v>
      </c>
      <c r="N24" s="22">
        <f t="shared" si="24"/>
        <v>0</v>
      </c>
      <c r="O24" s="22">
        <f t="shared" si="25"/>
        <v>4.902980374023735</v>
      </c>
      <c r="P24" s="38">
        <f t="shared" si="26"/>
        <v>0</v>
      </c>
      <c r="Q24" s="120">
        <f t="shared" si="3"/>
        <v>221.93294788115645</v>
      </c>
      <c r="R24" s="122">
        <f t="shared" si="4"/>
        <v>0</v>
      </c>
      <c r="S24" s="71">
        <v>1.6621999999999999</v>
      </c>
      <c r="T24" s="18">
        <v>2.5999999999999999E-2</v>
      </c>
      <c r="U24" s="72">
        <v>1.5289999999999999</v>
      </c>
      <c r="V24" s="22">
        <f t="shared" si="5"/>
        <v>1.0584460999792826</v>
      </c>
      <c r="W24" s="22">
        <f t="shared" si="27"/>
        <v>4.221484781559905</v>
      </c>
      <c r="X24" s="22">
        <f t="shared" si="28"/>
        <v>8.4429695631198101</v>
      </c>
      <c r="Y24" s="22">
        <f t="shared" si="29"/>
        <v>12.664454344679715</v>
      </c>
      <c r="Z24" s="38">
        <f t="shared" si="30"/>
        <v>5.6180683405129876E-2</v>
      </c>
      <c r="AA24" s="120">
        <f t="shared" si="6"/>
        <v>211.13314849904808</v>
      </c>
      <c r="AB24" s="122">
        <f t="shared" si="7"/>
        <v>3.9988839379989052E-2</v>
      </c>
      <c r="AC24" s="71">
        <v>1.5526</v>
      </c>
      <c r="AD24" s="18">
        <v>1.9E-2</v>
      </c>
      <c r="AE24" s="72">
        <v>1.514</v>
      </c>
      <c r="AF24" s="22">
        <f t="shared" si="8"/>
        <v>1.0480623906923703</v>
      </c>
      <c r="AG24" s="22">
        <f t="shared" si="31"/>
        <v>3.6112255561834909</v>
      </c>
      <c r="AH24" s="22">
        <f t="shared" si="32"/>
        <v>14.444902224733964</v>
      </c>
      <c r="AI24" s="22">
        <f t="shared" si="33"/>
        <v>18.056127780917453</v>
      </c>
      <c r="AJ24" s="38">
        <f t="shared" si="34"/>
        <v>8.0507074617188618E-2</v>
      </c>
      <c r="AK24" s="120">
        <f t="shared" si="9"/>
        <v>200.43099648929152</v>
      </c>
      <c r="AL24" s="122">
        <f t="shared" si="10"/>
        <v>7.2069203255723552E-2</v>
      </c>
      <c r="AM24" s="71">
        <v>1.4105000000000001</v>
      </c>
      <c r="AN24" s="18">
        <v>1.6E-2</v>
      </c>
      <c r="AO24" s="72">
        <v>1.5109999999999999</v>
      </c>
      <c r="AP24" s="22">
        <f t="shared" si="11"/>
        <v>1.0459856488349877</v>
      </c>
      <c r="AQ24" s="22">
        <f t="shared" si="35"/>
        <v>2.9686487218406827</v>
      </c>
      <c r="AR24" s="22">
        <f t="shared" si="36"/>
        <v>17.811892331044092</v>
      </c>
      <c r="AS24" s="22">
        <f t="shared" si="37"/>
        <v>20.780541052884775</v>
      </c>
      <c r="AT24" s="38">
        <f t="shared" si="38"/>
        <v>0.10129053501922647</v>
      </c>
      <c r="AU24" s="120">
        <f t="shared" si="12"/>
        <v>186.55530487810165</v>
      </c>
      <c r="AV24" s="122">
        <f t="shared" si="13"/>
        <v>9.5477812022995961E-2</v>
      </c>
      <c r="AW24" s="71">
        <v>1.2566999999999999</v>
      </c>
      <c r="AX24" s="18">
        <v>1.2E-2</v>
      </c>
      <c r="AY24" s="72">
        <v>1.5129999999999999</v>
      </c>
      <c r="AZ24" s="22">
        <f t="shared" si="14"/>
        <v>1.0473701434065759</v>
      </c>
      <c r="BA24" s="22">
        <f t="shared" si="39"/>
        <v>2.3627881680933185</v>
      </c>
      <c r="BB24" s="22">
        <f t="shared" si="40"/>
        <v>18.902305344746548</v>
      </c>
      <c r="BC24" s="22">
        <f t="shared" si="41"/>
        <v>21.265093512839865</v>
      </c>
      <c r="BD24" s="38">
        <f t="shared" si="42"/>
        <v>0.10155885419976762</v>
      </c>
      <c r="BE24" s="120">
        <f t="shared" si="15"/>
        <v>171.53713901039578</v>
      </c>
      <c r="BF24" s="122">
        <f t="shared" si="43"/>
        <v>11.019366099839754</v>
      </c>
      <c r="BG24" s="71">
        <v>1.1362000000000001</v>
      </c>
      <c r="BH24" s="18">
        <v>1.2E-2</v>
      </c>
      <c r="BI24" s="72">
        <v>1.502</v>
      </c>
      <c r="BJ24" s="22">
        <f t="shared" si="16"/>
        <v>1.0397554232628401</v>
      </c>
      <c r="BK24" s="22">
        <f t="shared" si="44"/>
        <v>1.9034134614234837</v>
      </c>
      <c r="BL24" s="22">
        <f t="shared" si="45"/>
        <v>19.034134614234834</v>
      </c>
      <c r="BM24" s="22">
        <f t="shared" si="46"/>
        <v>20.937548075658317</v>
      </c>
      <c r="BN24" s="38">
        <f t="shared" si="47"/>
        <v>0.12510936354529339</v>
      </c>
      <c r="BO24" s="120">
        <f t="shared" si="17"/>
        <v>159.77063064200468</v>
      </c>
      <c r="BP24" s="122">
        <f t="shared" si="18"/>
        <v>0.11913412707798778</v>
      </c>
      <c r="BQ24" s="71">
        <v>1.0343</v>
      </c>
      <c r="BR24" s="18">
        <v>1.0999999999999999E-2</v>
      </c>
      <c r="BS24" s="72">
        <v>1.4850000000000001</v>
      </c>
      <c r="BT24" s="22">
        <f t="shared" si="19"/>
        <v>1.0279872194043393</v>
      </c>
      <c r="BU24" s="22">
        <f t="shared" si="48"/>
        <v>1.5418057389587729</v>
      </c>
      <c r="BV24" s="22">
        <f t="shared" si="49"/>
        <v>18.501668867505273</v>
      </c>
      <c r="BW24" s="22">
        <f t="shared" si="50"/>
        <v>20.043474606464045</v>
      </c>
      <c r="BX24" s="38">
        <f t="shared" si="51"/>
        <v>0.13452268960807987</v>
      </c>
      <c r="BY24" s="120">
        <f t="shared" si="20"/>
        <v>149.82036339935689</v>
      </c>
      <c r="BZ24" s="122">
        <f t="shared" si="21"/>
        <v>0.12349235075733832</v>
      </c>
    </row>
    <row r="25" spans="2:78" ht="20.100000000000001" customHeight="1" thickBot="1">
      <c r="B25" s="17"/>
      <c r="C25" s="17"/>
      <c r="D25" s="20"/>
      <c r="E25" s="43">
        <v>66</v>
      </c>
      <c r="F25" s="27">
        <f t="shared" si="22"/>
        <v>1.3146</v>
      </c>
      <c r="G25" s="28">
        <f t="shared" si="0"/>
        <v>10.236538604105885</v>
      </c>
      <c r="H25" s="32">
        <f t="shared" si="1"/>
        <v>117573.38028169014</v>
      </c>
      <c r="I25" s="74">
        <v>1.8217000000000001</v>
      </c>
      <c r="J25" s="75">
        <v>3.3000000000000002E-2</v>
      </c>
      <c r="K25" s="79">
        <v>1.5409999999999999</v>
      </c>
      <c r="L25" s="37">
        <f t="shared" si="2"/>
        <v>1.0667530674088126</v>
      </c>
      <c r="M25" s="37">
        <f t="shared" si="23"/>
        <v>5.1504205871803759</v>
      </c>
      <c r="N25" s="37">
        <f t="shared" si="24"/>
        <v>0</v>
      </c>
      <c r="O25" s="37">
        <f t="shared" si="25"/>
        <v>5.1504205871803759</v>
      </c>
      <c r="P25" s="39">
        <f t="shared" si="26"/>
        <v>0</v>
      </c>
      <c r="Q25" s="120">
        <f t="shared" si="3"/>
        <v>248.72864495618845</v>
      </c>
      <c r="R25" s="122">
        <f t="shared" si="4"/>
        <v>0</v>
      </c>
      <c r="S25" s="74">
        <v>1.6891</v>
      </c>
      <c r="T25" s="75">
        <v>0.02</v>
      </c>
      <c r="U25" s="79">
        <v>1.526</v>
      </c>
      <c r="V25" s="37">
        <f t="shared" si="5"/>
        <v>1.0563693581219002</v>
      </c>
      <c r="W25" s="37">
        <f t="shared" si="27"/>
        <v>4.3421367041438215</v>
      </c>
      <c r="X25" s="37">
        <f t="shared" si="28"/>
        <v>8.6842734082876429</v>
      </c>
      <c r="Y25" s="37">
        <f t="shared" si="29"/>
        <v>13.026410112431464</v>
      </c>
      <c r="Z25" s="39">
        <f t="shared" si="30"/>
        <v>4.3046491682225109E-2</v>
      </c>
      <c r="AA25" s="120">
        <f t="shared" si="6"/>
        <v>234.52292573269244</v>
      </c>
      <c r="AB25" s="122">
        <f t="shared" si="7"/>
        <v>3.7029528695995871E-2</v>
      </c>
      <c r="AC25" s="74">
        <v>1.5777000000000001</v>
      </c>
      <c r="AD25" s="75">
        <v>2.3E-2</v>
      </c>
      <c r="AE25" s="79">
        <v>1.5189999999999999</v>
      </c>
      <c r="AF25" s="37">
        <f t="shared" si="8"/>
        <v>1.0515236271213411</v>
      </c>
      <c r="AG25" s="37">
        <f t="shared" si="31"/>
        <v>3.753600946966785</v>
      </c>
      <c r="AH25" s="37">
        <f t="shared" si="32"/>
        <v>15.01440378786714</v>
      </c>
      <c r="AI25" s="37">
        <f t="shared" si="33"/>
        <v>18.768004734833927</v>
      </c>
      <c r="AJ25" s="39">
        <f t="shared" si="34"/>
        <v>9.8100693706251241E-2</v>
      </c>
      <c r="AK25" s="120">
        <f t="shared" si="9"/>
        <v>222.58840747102238</v>
      </c>
      <c r="AL25" s="122">
        <f t="shared" si="10"/>
        <v>6.7453664629061091E-2</v>
      </c>
      <c r="AM25" s="74">
        <v>1.4237</v>
      </c>
      <c r="AN25" s="75">
        <v>2.1000000000000001E-2</v>
      </c>
      <c r="AO25" s="79">
        <v>1.516</v>
      </c>
      <c r="AP25" s="37">
        <f t="shared" si="11"/>
        <v>1.0494468852639585</v>
      </c>
      <c r="AQ25" s="37">
        <f t="shared" si="35"/>
        <v>3.0445217001117144</v>
      </c>
      <c r="AR25" s="37">
        <f t="shared" si="36"/>
        <v>18.267130200670284</v>
      </c>
      <c r="AS25" s="37">
        <f t="shared" si="37"/>
        <v>21.311651900782</v>
      </c>
      <c r="AT25" s="39">
        <f t="shared" si="38"/>
        <v>0.13382512295871787</v>
      </c>
      <c r="AU25" s="120">
        <f t="shared" si="12"/>
        <v>206.09006086153232</v>
      </c>
      <c r="AV25" s="122">
        <f t="shared" si="13"/>
        <v>8.863663839152143E-2</v>
      </c>
      <c r="AW25" s="74">
        <v>1.2734000000000001</v>
      </c>
      <c r="AX25" s="75">
        <v>1.4E-2</v>
      </c>
      <c r="AY25" s="79">
        <v>1.5169999999999999</v>
      </c>
      <c r="AZ25" s="37">
        <f t="shared" si="14"/>
        <v>1.0501391325497527</v>
      </c>
      <c r="BA25" s="37">
        <f t="shared" si="39"/>
        <v>2.4388469884520498</v>
      </c>
      <c r="BB25" s="37">
        <f t="shared" si="40"/>
        <v>19.510775907616399</v>
      </c>
      <c r="BC25" s="37">
        <f t="shared" si="41"/>
        <v>21.949622896068448</v>
      </c>
      <c r="BD25" s="39">
        <f t="shared" si="42"/>
        <v>0.11911265020608666</v>
      </c>
      <c r="BE25" s="120">
        <f t="shared" si="15"/>
        <v>189.98810309915345</v>
      </c>
      <c r="BF25" s="122">
        <f t="shared" si="43"/>
        <v>10.269472450827019</v>
      </c>
      <c r="BG25" s="74">
        <v>1.1578999999999999</v>
      </c>
      <c r="BH25" s="75">
        <v>1.0999999999999999E-2</v>
      </c>
      <c r="BI25" s="79">
        <v>1.5089999999999999</v>
      </c>
      <c r="BJ25" s="37">
        <f t="shared" si="16"/>
        <v>1.0446011542633993</v>
      </c>
      <c r="BK25" s="37">
        <f t="shared" si="44"/>
        <v>1.9952820181116242</v>
      </c>
      <c r="BL25" s="37">
        <f t="shared" si="45"/>
        <v>19.952820181116241</v>
      </c>
      <c r="BM25" s="37">
        <f t="shared" si="46"/>
        <v>21.948102199227865</v>
      </c>
      <c r="BN25" s="39">
        <f t="shared" si="47"/>
        <v>0.11575502899381243</v>
      </c>
      <c r="BO25" s="120">
        <f t="shared" si="17"/>
        <v>177.61434314203592</v>
      </c>
      <c r="BP25" s="122">
        <f t="shared" si="18"/>
        <v>0.11233788796640272</v>
      </c>
      <c r="BQ25" s="74">
        <v>1.0358000000000001</v>
      </c>
      <c r="BR25" s="75">
        <v>1.0999999999999999E-2</v>
      </c>
      <c r="BS25" s="79">
        <v>1.4890000000000001</v>
      </c>
      <c r="BT25" s="37">
        <f t="shared" si="19"/>
        <v>1.0307562085475162</v>
      </c>
      <c r="BU25" s="37">
        <f t="shared" si="48"/>
        <v>1.5546223608657763</v>
      </c>
      <c r="BV25" s="37">
        <f t="shared" si="49"/>
        <v>18.655468330389315</v>
      </c>
      <c r="BW25" s="37">
        <f t="shared" si="50"/>
        <v>20.21009069125509</v>
      </c>
      <c r="BX25" s="39">
        <f t="shared" si="51"/>
        <v>0.13524836699500306</v>
      </c>
      <c r="BY25" s="120">
        <f t="shared" si="20"/>
        <v>164.53351118736882</v>
      </c>
      <c r="BZ25" s="122">
        <f t="shared" si="21"/>
        <v>0.11338400424181484</v>
      </c>
    </row>
    <row r="26" spans="2:78" ht="20.100000000000001" customHeight="1">
      <c r="B26" s="20"/>
      <c r="C26" s="20"/>
      <c r="D26" s="20"/>
      <c r="BY26" s="120"/>
      <c r="BZ26" s="122"/>
    </row>
    <row r="27" spans="2:78" ht="20.100000000000001" customHeight="1">
      <c r="B27" s="20"/>
      <c r="C27" s="20"/>
    </row>
    <row r="28" spans="2:78" ht="20.100000000000001" customHeight="1">
      <c r="B28" s="20"/>
      <c r="C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0"/>
      <c r="T28" s="20"/>
      <c r="W28" s="3"/>
      <c r="X28" s="3"/>
      <c r="Y28" s="3"/>
      <c r="Z28" s="3"/>
      <c r="AA28" s="3"/>
      <c r="AB28" s="3"/>
      <c r="AC28" s="20"/>
      <c r="AD28" s="20"/>
      <c r="AG28" s="3"/>
      <c r="AH28" s="3"/>
      <c r="AI28" s="3"/>
      <c r="AJ28" s="3"/>
      <c r="AK28" s="3"/>
      <c r="AL28" s="3"/>
      <c r="AM28" s="20"/>
      <c r="AN28" s="20"/>
      <c r="AQ28" s="3"/>
      <c r="AR28" s="3"/>
      <c r="AS28" s="3"/>
      <c r="AT28" s="3"/>
      <c r="AU28" s="3"/>
      <c r="AV28" s="3"/>
      <c r="AW28" s="20"/>
      <c r="AX28" s="20"/>
      <c r="BA28" s="3"/>
      <c r="BB28" s="3"/>
      <c r="BC28" s="3"/>
      <c r="BD28" s="3"/>
      <c r="BE28" s="3"/>
      <c r="BF28" s="3"/>
      <c r="BG28" s="20"/>
      <c r="BH28" s="20"/>
      <c r="BK28" s="3"/>
      <c r="BL28" s="3"/>
      <c r="BM28" s="3"/>
      <c r="BN28" s="3"/>
      <c r="BO28" s="3"/>
      <c r="BP28" s="3"/>
    </row>
    <row r="29" spans="2:78" ht="20.100000000000001" customHeight="1">
      <c r="B29" s="20"/>
      <c r="C29" s="20"/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1"/>
      <c r="AD29" s="21"/>
      <c r="AG29" s="9"/>
      <c r="AH29" s="9"/>
      <c r="AI29" s="9"/>
      <c r="AJ29" s="9"/>
      <c r="AK29" s="9"/>
      <c r="AL29" s="9"/>
      <c r="AM29" s="21"/>
      <c r="AN29" s="21"/>
      <c r="AQ29" s="9"/>
      <c r="AR29" s="9"/>
      <c r="AS29" s="9"/>
      <c r="AT29" s="9"/>
      <c r="AU29" s="9"/>
      <c r="AV29" s="9"/>
      <c r="AW29" s="21"/>
      <c r="AX29" s="21"/>
      <c r="BA29" s="9"/>
      <c r="BB29" s="9"/>
      <c r="BC29" s="9"/>
      <c r="BD29" s="9"/>
      <c r="BE29" s="9"/>
      <c r="BF29" s="9"/>
      <c r="BG29" s="21"/>
      <c r="BH29" s="21"/>
      <c r="BK29" s="9"/>
      <c r="BL29" s="9"/>
      <c r="BM29" s="9"/>
      <c r="BN29" s="9"/>
      <c r="BO29" s="9"/>
      <c r="BP29" s="9"/>
    </row>
    <row r="30" spans="2:78" ht="20.100000000000001" customHeigh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21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20.100000000000001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21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20.100000000000001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21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20.100000000000001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21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20.100000000000001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21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20.100000000000001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21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20.100000000000001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21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20.100000000000001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21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20.100000000000001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21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20.100000000000001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21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20.100000000000001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21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20.100000000000001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21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20.100000000000001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21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20.100000000000001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21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20.100000000000001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21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20.100000000000001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21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20.100000000000001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21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20.100000000000001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21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20.100000000000001" customHeight="1">
      <c r="H48" s="3"/>
      <c r="I48" s="8"/>
      <c r="J48" s="18"/>
      <c r="K48" s="19"/>
      <c r="L48" s="19"/>
      <c r="M48" s="19"/>
      <c r="N48" s="19"/>
      <c r="O48" s="19"/>
      <c r="P48" s="19"/>
      <c r="Q48" s="19"/>
      <c r="R48" s="19"/>
      <c r="W48" s="19"/>
      <c r="X48" s="19"/>
      <c r="Y48" s="19"/>
      <c r="Z48" s="19"/>
      <c r="AA48" s="19"/>
      <c r="AB48" s="19"/>
      <c r="AC48" s="21"/>
      <c r="AD48" s="21"/>
      <c r="AG48" s="19"/>
      <c r="AH48" s="19"/>
      <c r="AI48" s="19"/>
      <c r="AJ48" s="19"/>
      <c r="AK48" s="19"/>
      <c r="AL48" s="19"/>
      <c r="AM48" s="21"/>
      <c r="AN48" s="21"/>
      <c r="AQ48" s="19"/>
      <c r="AR48" s="19"/>
      <c r="AS48" s="19"/>
      <c r="AT48" s="19"/>
      <c r="AU48" s="19"/>
      <c r="AV48" s="19"/>
      <c r="AW48" s="21"/>
      <c r="AX48" s="21"/>
      <c r="BA48" s="19"/>
      <c r="BB48" s="19"/>
      <c r="BC48" s="19"/>
      <c r="BD48" s="19"/>
      <c r="BE48" s="19"/>
      <c r="BF48" s="19"/>
      <c r="BG48" s="21"/>
      <c r="BH48" s="21"/>
      <c r="BK48" s="19"/>
      <c r="BL48" s="19"/>
      <c r="BM48" s="19"/>
      <c r="BN48" s="19"/>
      <c r="BO48" s="19"/>
      <c r="BP48" s="19"/>
    </row>
    <row r="49" spans="8:68" ht="20.100000000000001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21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20.100000000000001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20.100000000000001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20.100000000000001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20.100000000000001" customHeight="1">
      <c r="H53" s="33"/>
      <c r="I53" s="33"/>
      <c r="J53" s="33"/>
      <c r="K53" s="33"/>
      <c r="S53" s="21"/>
    </row>
  </sheetData>
  <mergeCells count="15">
    <mergeCell ref="AC1:AG1"/>
    <mergeCell ref="E1:H1"/>
    <mergeCell ref="I1:M1"/>
    <mergeCell ref="N1:O1"/>
    <mergeCell ref="S1:W1"/>
    <mergeCell ref="X1:Y1"/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N53"/>
  <sheetViews>
    <sheetView topLeftCell="AP1" zoomScale="85" zoomScaleNormal="85" zoomScalePageLayoutView="85" workbookViewId="0">
      <selection activeCell="AX3" sqref="AX3:AX25"/>
    </sheetView>
  </sheetViews>
  <sheetFormatPr defaultColWidth="8.7109375" defaultRowHeight="20.100000000000001" customHeight="1"/>
  <cols>
    <col min="1" max="1" width="6.28515625" style="1" customWidth="1"/>
    <col min="2" max="2" width="23.7109375" style="1" customWidth="1"/>
    <col min="3" max="3" width="12.7109375" style="1" customWidth="1"/>
    <col min="4" max="4" width="8.7109375" style="1"/>
    <col min="5" max="5" width="14.7109375" style="1" bestFit="1" customWidth="1"/>
    <col min="6" max="66" width="11.140625" style="1" customWidth="1"/>
    <col min="67" max="16384" width="8.7109375" style="1"/>
  </cols>
  <sheetData>
    <row r="1" spans="2:66" ht="20.100000000000001" customHeight="1" thickBot="1">
      <c r="D1" s="2"/>
      <c r="E1" s="143" t="s">
        <v>19</v>
      </c>
      <c r="F1" s="144"/>
      <c r="G1" s="144"/>
      <c r="H1" s="145"/>
      <c r="I1" s="140" t="s">
        <v>21</v>
      </c>
      <c r="J1" s="141"/>
      <c r="K1" s="141"/>
      <c r="L1" s="141"/>
      <c r="M1" s="142"/>
      <c r="N1" s="138">
        <v>0</v>
      </c>
      <c r="O1" s="139"/>
      <c r="P1" s="34"/>
      <c r="Q1" s="140" t="s">
        <v>21</v>
      </c>
      <c r="R1" s="141"/>
      <c r="S1" s="141"/>
      <c r="T1" s="141"/>
      <c r="U1" s="142"/>
      <c r="V1" s="138">
        <v>0.04</v>
      </c>
      <c r="W1" s="139"/>
      <c r="X1" s="34"/>
      <c r="Y1" s="140" t="s">
        <v>21</v>
      </c>
      <c r="Z1" s="141"/>
      <c r="AA1" s="141"/>
      <c r="AB1" s="141"/>
      <c r="AC1" s="142"/>
      <c r="AD1" s="138">
        <v>0.08</v>
      </c>
      <c r="AE1" s="139"/>
      <c r="AF1" s="34"/>
      <c r="AG1" s="140" t="s">
        <v>21</v>
      </c>
      <c r="AH1" s="141"/>
      <c r="AI1" s="141"/>
      <c r="AJ1" s="141"/>
      <c r="AK1" s="142"/>
      <c r="AL1" s="138">
        <v>0.12</v>
      </c>
      <c r="AM1" s="139"/>
      <c r="AN1" s="34"/>
      <c r="AO1" s="140" t="s">
        <v>21</v>
      </c>
      <c r="AP1" s="141"/>
      <c r="AQ1" s="141"/>
      <c r="AR1" s="141"/>
      <c r="AS1" s="142"/>
      <c r="AT1" s="138">
        <v>0.16</v>
      </c>
      <c r="AU1" s="139"/>
      <c r="AV1" s="34"/>
      <c r="AW1" s="137"/>
      <c r="AX1" s="137"/>
      <c r="AY1" s="140" t="s">
        <v>21</v>
      </c>
      <c r="AZ1" s="141"/>
      <c r="BA1" s="141"/>
      <c r="BB1" s="141"/>
      <c r="BC1" s="142"/>
      <c r="BD1" s="138">
        <v>0.2</v>
      </c>
      <c r="BE1" s="139"/>
      <c r="BF1" s="34"/>
      <c r="BG1" s="140" t="s">
        <v>21</v>
      </c>
      <c r="BH1" s="141"/>
      <c r="BI1" s="141"/>
      <c r="BJ1" s="141"/>
      <c r="BK1" s="142"/>
      <c r="BL1" s="138">
        <v>0.24</v>
      </c>
      <c r="BM1" s="139"/>
      <c r="BN1" s="34"/>
    </row>
    <row r="2" spans="2:66" ht="20.100000000000001" customHeight="1">
      <c r="B2" s="4" t="s">
        <v>1</v>
      </c>
      <c r="C2" s="5">
        <v>1000</v>
      </c>
      <c r="D2" s="2"/>
      <c r="E2" s="25" t="s">
        <v>26</v>
      </c>
      <c r="F2" s="22" t="s">
        <v>28</v>
      </c>
      <c r="G2" s="45" t="s">
        <v>0</v>
      </c>
      <c r="H2" s="26" t="s">
        <v>29</v>
      </c>
      <c r="I2" s="25" t="s">
        <v>30</v>
      </c>
      <c r="J2" s="22" t="s">
        <v>23</v>
      </c>
      <c r="K2" s="22" t="s">
        <v>27</v>
      </c>
      <c r="L2" s="45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25" t="s">
        <v>9</v>
      </c>
      <c r="R2" s="22" t="s">
        <v>23</v>
      </c>
      <c r="S2" s="22" t="s">
        <v>27</v>
      </c>
      <c r="T2" s="45" t="s">
        <v>18</v>
      </c>
      <c r="U2" s="22" t="s">
        <v>31</v>
      </c>
      <c r="V2" s="22" t="s">
        <v>32</v>
      </c>
      <c r="W2" s="22" t="s">
        <v>33</v>
      </c>
      <c r="X2" s="26" t="s">
        <v>20</v>
      </c>
      <c r="Y2" s="25" t="s">
        <v>10</v>
      </c>
      <c r="Z2" s="22" t="s">
        <v>23</v>
      </c>
      <c r="AA2" s="22" t="s">
        <v>27</v>
      </c>
      <c r="AB2" s="45" t="s">
        <v>18</v>
      </c>
      <c r="AC2" s="22" t="s">
        <v>31</v>
      </c>
      <c r="AD2" s="22" t="s">
        <v>32</v>
      </c>
      <c r="AE2" s="22" t="s">
        <v>33</v>
      </c>
      <c r="AF2" s="26" t="s">
        <v>20</v>
      </c>
      <c r="AG2" s="25" t="s">
        <v>11</v>
      </c>
      <c r="AH2" s="22" t="s">
        <v>23</v>
      </c>
      <c r="AI2" s="22" t="s">
        <v>27</v>
      </c>
      <c r="AJ2" s="45" t="s">
        <v>18</v>
      </c>
      <c r="AK2" s="22" t="s">
        <v>31</v>
      </c>
      <c r="AL2" s="22" t="s">
        <v>32</v>
      </c>
      <c r="AM2" s="22" t="s">
        <v>33</v>
      </c>
      <c r="AN2" s="26" t="s">
        <v>20</v>
      </c>
      <c r="AO2" s="25" t="s">
        <v>12</v>
      </c>
      <c r="AP2" s="22" t="s">
        <v>23</v>
      </c>
      <c r="AQ2" s="22" t="s">
        <v>27</v>
      </c>
      <c r="AR2" s="45" t="s">
        <v>18</v>
      </c>
      <c r="AS2" s="22" t="s">
        <v>31</v>
      </c>
      <c r="AT2" s="22" t="s">
        <v>32</v>
      </c>
      <c r="AU2" s="22" t="s">
        <v>33</v>
      </c>
      <c r="AV2" s="26" t="s">
        <v>20</v>
      </c>
      <c r="AW2" s="136" t="s">
        <v>56</v>
      </c>
      <c r="AX2" s="136" t="s">
        <v>55</v>
      </c>
      <c r="AY2" s="25" t="s">
        <v>13</v>
      </c>
      <c r="AZ2" s="22" t="s">
        <v>23</v>
      </c>
      <c r="BA2" s="22" t="s">
        <v>27</v>
      </c>
      <c r="BB2" s="45" t="s">
        <v>18</v>
      </c>
      <c r="BC2" s="22" t="s">
        <v>31</v>
      </c>
      <c r="BD2" s="22" t="s">
        <v>32</v>
      </c>
      <c r="BE2" s="22" t="s">
        <v>33</v>
      </c>
      <c r="BF2" s="26" t="s">
        <v>20</v>
      </c>
      <c r="BG2" s="25" t="s">
        <v>14</v>
      </c>
      <c r="BH2" s="22" t="s">
        <v>23</v>
      </c>
      <c r="BI2" s="22" t="s">
        <v>27</v>
      </c>
      <c r="BJ2" s="45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</row>
    <row r="3" spans="2:66" ht="20.100000000000001" customHeight="1">
      <c r="B3" s="6" t="s">
        <v>24</v>
      </c>
      <c r="C3" s="7">
        <v>20.5</v>
      </c>
      <c r="D3" s="2"/>
      <c r="E3" s="42">
        <v>22</v>
      </c>
      <c r="F3" s="23">
        <f>0.02*E3-0.0054</f>
        <v>0.43459999999999999</v>
      </c>
      <c r="G3" s="23">
        <f t="shared" ref="G3:G25" si="0">F3/$C$14/$C$7</f>
        <v>3.7071473255792524</v>
      </c>
      <c r="H3" s="30">
        <f t="shared" ref="H3:H25" si="1">F3*$C$7/$C$5</f>
        <v>38869.15492957746</v>
      </c>
      <c r="I3" s="25">
        <v>0</v>
      </c>
      <c r="J3" s="22">
        <v>0</v>
      </c>
      <c r="K3" s="22">
        <v>0</v>
      </c>
      <c r="L3" s="22">
        <f t="shared" ref="L3:L25" si="2">K3/$C$14</f>
        <v>0</v>
      </c>
      <c r="M3" s="22">
        <f>4*PI()^2*$C$13*SQRT($C$11*$C$2)*($C$7*I3*K3)^2</f>
        <v>0</v>
      </c>
      <c r="N3" s="22">
        <f>4*PI()^2*N$1*SQRT($C$11*$C$2)*($C$7*I3*K3)^2</f>
        <v>0</v>
      </c>
      <c r="O3" s="22">
        <f>M3+N3</f>
        <v>0</v>
      </c>
      <c r="P3" s="38">
        <f>2*PI()^2*N$1*2*SQRT($C$2*$C$11)*J3*$C$7^2*K3^2/SQRT(2)</f>
        <v>0</v>
      </c>
      <c r="Q3" s="25">
        <v>0</v>
      </c>
      <c r="R3" s="22">
        <v>0</v>
      </c>
      <c r="S3" s="22">
        <v>0</v>
      </c>
      <c r="T3" s="22">
        <f t="shared" ref="T3:T25" si="3">S3/$C$14</f>
        <v>0</v>
      </c>
      <c r="U3" s="22">
        <f>4*PI()^2*$C$13*SQRT($C$11*$C$2)*($C$7*Q3*S3)^2</f>
        <v>0</v>
      </c>
      <c r="V3" s="22">
        <f>4*PI()^2*V$1*SQRT($C$11*$C$2)*($C$7*Q3*S3)^2</f>
        <v>0</v>
      </c>
      <c r="W3" s="22">
        <f>U3+V3</f>
        <v>0</v>
      </c>
      <c r="X3" s="38">
        <f>2*PI()^2*V$1*2*SQRT($C$2*$C$11)*R3*$C$7^2*S3^2/SQRT(2)</f>
        <v>0</v>
      </c>
      <c r="Y3" s="29">
        <v>0</v>
      </c>
      <c r="Z3" s="23">
        <v>0</v>
      </c>
      <c r="AA3" s="23">
        <v>0</v>
      </c>
      <c r="AB3" s="22">
        <f t="shared" ref="AB3:AB25" si="4">AA3/$C$14</f>
        <v>0</v>
      </c>
      <c r="AC3" s="22">
        <f>4*PI()^2*$C$13*SQRT($C$11*$C$2)*($C$7*Y3*AA3)^2</f>
        <v>0</v>
      </c>
      <c r="AD3" s="22">
        <f>4*PI()^2*AD$1*SQRT($C$11*$C$2)*($C$7*Y3*AA3)^2</f>
        <v>0</v>
      </c>
      <c r="AE3" s="22">
        <f>AC3+AD3</f>
        <v>0</v>
      </c>
      <c r="AF3" s="38">
        <f>2*PI()^2*AD$1*2*SQRT($C$2*$C$11)*Z3*$C$7^2*AA3^2/SQRT(2)</f>
        <v>0</v>
      </c>
      <c r="AG3" s="29">
        <v>0</v>
      </c>
      <c r="AH3" s="23">
        <v>0</v>
      </c>
      <c r="AI3" s="23">
        <v>0</v>
      </c>
      <c r="AJ3" s="22">
        <f t="shared" ref="AJ3:AJ25" si="5">AI3/$C$14</f>
        <v>0</v>
      </c>
      <c r="AK3" s="22">
        <f>4*PI()^2*$C$13*SQRT($C$11*$C$2)*($C$7*AG3*AI3)^2</f>
        <v>0</v>
      </c>
      <c r="AL3" s="22">
        <f>4*PI()^2*AL$1*SQRT($C$11*$C$2)*($C$7*AG3*AI3)^2</f>
        <v>0</v>
      </c>
      <c r="AM3" s="22">
        <f>AK3+AL3</f>
        <v>0</v>
      </c>
      <c r="AN3" s="38">
        <f>2*PI()^2*AL$1*2*SQRT($C$2*$C$11)*AH3*$C$7^2*AI3^2/SQRT(2)</f>
        <v>0</v>
      </c>
      <c r="AO3" s="29">
        <v>0</v>
      </c>
      <c r="AP3" s="23">
        <v>0</v>
      </c>
      <c r="AQ3" s="23">
        <v>0</v>
      </c>
      <c r="AR3" s="22">
        <f t="shared" ref="AR3:AR25" si="6">AQ3/$C$14</f>
        <v>0</v>
      </c>
      <c r="AS3" s="22">
        <f>4*PI()^2*$C$13*SQRT($C$11*$C$2)*($C$7*AO3*AQ3)^2</f>
        <v>0</v>
      </c>
      <c r="AT3" s="22">
        <f>4*PI()^2*AT$1*SQRT($C$11*$C$2)*($C$7*AO3*AQ3)^2</f>
        <v>0</v>
      </c>
      <c r="AU3" s="22">
        <f>AS3+AT3</f>
        <v>0</v>
      </c>
      <c r="AV3" s="38">
        <f>2*PI()^2*AT$1*2*SQRT($C$2*$C$11)*AP3*$C$7^2*AQ3^2/SQRT(2)</f>
        <v>0</v>
      </c>
      <c r="AW3" s="120">
        <f t="shared" ref="AW3:AW26" si="7">0.5926*0.5*$C$6*$F3^3*($C$7*AO3*2+$C$7)*$C$8</f>
        <v>1.9354323193646394</v>
      </c>
      <c r="AX3" s="122">
        <f>AT3/AW3*100</f>
        <v>0</v>
      </c>
      <c r="AY3" s="25">
        <v>0</v>
      </c>
      <c r="AZ3" s="23">
        <v>0</v>
      </c>
      <c r="BA3" s="23">
        <v>0</v>
      </c>
      <c r="BB3" s="22">
        <f t="shared" ref="BB3:BB25" si="8">BA3/$C$14</f>
        <v>0</v>
      </c>
      <c r="BC3" s="22">
        <f>4*PI()^2*$C$13*SQRT($C$11*$C$2)*($C$7*AY3*BA3)^2</f>
        <v>0</v>
      </c>
      <c r="BD3" s="22">
        <f>4*PI()^2*BD$1*SQRT($C$11*$C$2)*($C$7*AY3*BA3)^2</f>
        <v>0</v>
      </c>
      <c r="BE3" s="22">
        <f>BC3+BD3</f>
        <v>0</v>
      </c>
      <c r="BF3" s="38">
        <f>2*PI()^2*BD$1*2*SQRT($C$2*$C$11)*AZ3*$C$7^2*BA3^2/SQRT(2)</f>
        <v>0</v>
      </c>
      <c r="BG3" s="29">
        <v>0</v>
      </c>
      <c r="BH3" s="23">
        <v>0</v>
      </c>
      <c r="BI3" s="23">
        <v>0</v>
      </c>
      <c r="BJ3" s="22">
        <f t="shared" ref="BJ3:BJ25" si="9">BI3/$C$14</f>
        <v>0</v>
      </c>
      <c r="BK3" s="22">
        <f>4*PI()^2*$C$13*SQRT($C$11*$C$2)*($C$7*BG3*BI3)^2</f>
        <v>0</v>
      </c>
      <c r="BL3" s="22">
        <f>4*PI()^2*BL$1*SQRT($C$11*$C$2)*($C$7*BG3*BI3)^2</f>
        <v>0</v>
      </c>
      <c r="BM3" s="22">
        <f>BK3+BL3</f>
        <v>0</v>
      </c>
      <c r="BN3" s="38">
        <f>2*PI()^2*BL$1*2*SQRT($C$2*$C$11)*BH3*$C$7^2*BI3^2/SQRT(2)</f>
        <v>0</v>
      </c>
    </row>
    <row r="4" spans="2:66" ht="20.100000000000001" customHeight="1">
      <c r="B4" s="10" t="s">
        <v>2</v>
      </c>
      <c r="C4" s="40">
        <f>1.003887*10^-3</f>
        <v>1.003887E-3</v>
      </c>
      <c r="D4" s="2"/>
      <c r="E4" s="42">
        <v>24</v>
      </c>
      <c r="F4" s="23">
        <f t="shared" ref="F4:F25" si="10">0.02*E4-0.0054</f>
        <v>0.47459999999999997</v>
      </c>
      <c r="G4" s="23">
        <f t="shared" si="0"/>
        <v>4.0483481838930349</v>
      </c>
      <c r="H4" s="30">
        <f t="shared" si="1"/>
        <v>42446.619718309856</v>
      </c>
      <c r="I4" s="80">
        <v>0.93089999999999995</v>
      </c>
      <c r="J4" s="81">
        <v>1.0999999999999999E-2</v>
      </c>
      <c r="K4" s="82">
        <v>1.284</v>
      </c>
      <c r="L4" s="22">
        <f t="shared" si="2"/>
        <v>0.97368147736145938</v>
      </c>
      <c r="M4" s="22">
        <f t="shared" ref="M4:M25" si="11">4*PI()^2*$C$13*SQRT($C$11*$C$2)*($C$7*I4*K4)^2</f>
        <v>0.85237202225867126</v>
      </c>
      <c r="N4" s="22">
        <f t="shared" ref="N4:N25" si="12">4*PI()^2*N$1*SQRT($C$11*$C$2)*($C$7*I4*K4)^2</f>
        <v>0</v>
      </c>
      <c r="O4" s="22">
        <f t="shared" ref="O4:O25" si="13">M4+N4</f>
        <v>0.85237202225867126</v>
      </c>
      <c r="P4" s="38">
        <f t="shared" ref="P4:P25" si="14">2*PI()^2*N$1*2*SQRT($C$2*$C$11)*J4*$C$7^2*K4^2/SQRT(2)</f>
        <v>0</v>
      </c>
      <c r="Q4" s="80">
        <v>0.74009999999999998</v>
      </c>
      <c r="R4" s="81">
        <v>1.6E-2</v>
      </c>
      <c r="S4" s="82">
        <v>1.2390000000000001</v>
      </c>
      <c r="T4" s="22">
        <f t="shared" si="3"/>
        <v>0.93955712651935219</v>
      </c>
      <c r="U4" s="22">
        <f t="shared" ref="U4:U25" si="15">4*PI()^2*$C$13*SQRT($C$11*$C$2)*($C$7*Q4*S4)^2</f>
        <v>0.50166811536988398</v>
      </c>
      <c r="V4" s="22">
        <f t="shared" ref="V4:V25" si="16">4*PI()^2*V$1*SQRT($C$11*$C$2)*($C$7*Q4*S4)^2</f>
        <v>1.003336230739768</v>
      </c>
      <c r="W4" s="22">
        <f t="shared" ref="W4:W25" si="17">U4+V4</f>
        <v>1.5050043461096521</v>
      </c>
      <c r="X4" s="38">
        <f t="shared" ref="X4:X25" si="18">2*PI()^2*V$1*2*SQRT($C$2*$C$11)*R4*$C$7^2*S4^2/SQRT(2)</f>
        <v>2.0723861034310006E-2</v>
      </c>
      <c r="Y4" s="51">
        <v>0.4829</v>
      </c>
      <c r="Z4" s="46">
        <v>0.04</v>
      </c>
      <c r="AA4" s="56">
        <v>1.2010000000000001</v>
      </c>
      <c r="AB4" s="22">
        <f t="shared" si="4"/>
        <v>0.91074100803046165</v>
      </c>
      <c r="AC4" s="22">
        <f t="shared" ref="AC4:AC25" si="19">4*PI()^2*$C$13*SQRT($C$11*$C$2)*($C$7*Y4*AA4)^2</f>
        <v>0.20067510726631249</v>
      </c>
      <c r="AD4" s="22">
        <f t="shared" ref="AD4:AD25" si="20">4*PI()^2*AD$1*SQRT($C$11*$C$2)*($C$7*Y4*AA4)^2</f>
        <v>0.80270042906524997</v>
      </c>
      <c r="AE4" s="22">
        <f t="shared" ref="AE4:AE25" si="21">AC4+AD4</f>
        <v>1.0033755363315624</v>
      </c>
      <c r="AF4" s="38">
        <f t="shared" ref="AF4:AF25" si="22">2*PI()^2*AD$1*2*SQRT($C$2*$C$11)*Z4*$C$7^2*AA4^2/SQRT(2)</f>
        <v>9.7360787455027298E-2</v>
      </c>
      <c r="AG4" s="51">
        <v>0.29859999999999998</v>
      </c>
      <c r="AH4" s="46">
        <v>2.1000000000000001E-2</v>
      </c>
      <c r="AI4" s="56">
        <v>1.19</v>
      </c>
      <c r="AJ4" s="22">
        <f t="shared" si="5"/>
        <v>0.90239950004683533</v>
      </c>
      <c r="AK4" s="22">
        <f t="shared" ref="AK4:AK25" si="23">4*PI()^2*$C$13*SQRT($C$11*$C$2)*($C$7*AG4*AI4)^2</f>
        <v>7.532976415794318E-2</v>
      </c>
      <c r="AL4" s="22">
        <f t="shared" ref="AL4:AL25" si="24">4*PI()^2*AL$1*SQRT($C$11*$C$2)*($C$7*AG4*AI4)^2</f>
        <v>0.45197858494765902</v>
      </c>
      <c r="AM4" s="22">
        <f t="shared" ref="AM4:AM25" si="25">AK4+AL4</f>
        <v>0.5273083491056022</v>
      </c>
      <c r="AN4" s="38">
        <f t="shared" ref="AN4:AN25" si="26">2*PI()^2*AL$1*2*SQRT($C$2*$C$11)*AH4*$C$7^2*AI4^2/SQRT(2)</f>
        <v>7.5273575970283557E-2</v>
      </c>
      <c r="AO4" s="51">
        <v>0.2646</v>
      </c>
      <c r="AP4" s="46">
        <v>0.02</v>
      </c>
      <c r="AQ4" s="56">
        <v>1.163</v>
      </c>
      <c r="AR4" s="22">
        <f t="shared" si="6"/>
        <v>0.88192488954157111</v>
      </c>
      <c r="AS4" s="22">
        <f t="shared" ref="AS4:AS25" si="27">4*PI()^2*$C$13*SQRT($C$11*$C$2)*($C$7*AO4*AQ4)^2</f>
        <v>5.6497884615909794E-2</v>
      </c>
      <c r="AT4" s="22">
        <f t="shared" ref="AT4:AT25" si="28">4*PI()^2*AT$1*SQRT($C$11*$C$2)*($C$7*AO4*AQ4)^2</f>
        <v>0.45198307692727835</v>
      </c>
      <c r="AU4" s="22">
        <f t="shared" ref="AU4:AU25" si="29">AS4+AT4</f>
        <v>0.50848096154318811</v>
      </c>
      <c r="AV4" s="38">
        <f t="shared" ref="AV4:AV25" si="30">2*PI()^2*AT$1*2*SQRT($C$2*$C$11)*AP4*$C$7^2*AQ4^2/SQRT(2)</f>
        <v>9.1297207175576559E-2</v>
      </c>
      <c r="AW4" s="120">
        <f t="shared" si="7"/>
        <v>3.8543958406689152</v>
      </c>
      <c r="AX4" s="122">
        <f t="shared" ref="AX4:AX26" si="31">AT4/AW4*100</f>
        <v>11.726431212857435</v>
      </c>
      <c r="AY4" s="51">
        <v>0.26729999999999998</v>
      </c>
      <c r="AZ4" s="46">
        <v>1.4E-2</v>
      </c>
      <c r="BA4" s="56">
        <v>1.157</v>
      </c>
      <c r="BB4" s="22">
        <f t="shared" si="8"/>
        <v>0.87737497609595683</v>
      </c>
      <c r="BC4" s="22">
        <f t="shared" ref="BC4:BC25" si="32">4*PI()^2*$C$13*SQRT($C$11*$C$2)*($C$7*AY4*BA4)^2</f>
        <v>5.7063409066960391E-2</v>
      </c>
      <c r="BD4" s="22">
        <f t="shared" ref="BD4:BD25" si="33">4*PI()^2*BD$1*SQRT($C$11*$C$2)*($C$7*AY4*BA4)^2</f>
        <v>0.5706340906696038</v>
      </c>
      <c r="BE4" s="22">
        <f t="shared" ref="BE4:BE25" si="34">BC4+BD4</f>
        <v>0.62769749973656419</v>
      </c>
      <c r="BF4" s="38">
        <f t="shared" ref="BF4:BF25" si="35">2*PI()^2*BD$1*2*SQRT($C$2*$C$11)*AZ4*$C$7^2*BA4^2/SQRT(2)</f>
        <v>7.9062917087653978E-2</v>
      </c>
      <c r="BG4" s="51">
        <v>0.2397</v>
      </c>
      <c r="BH4" s="46">
        <v>1.2999999999999999E-2</v>
      </c>
      <c r="BI4" s="56">
        <v>1.1459999999999999</v>
      </c>
      <c r="BJ4" s="22">
        <f t="shared" si="9"/>
        <v>0.86903346811233051</v>
      </c>
      <c r="BK4" s="22">
        <f t="shared" ref="BK4:BK25" si="36">4*PI()^2*$C$13*SQRT($C$11*$C$2)*($C$7*BG4*BI4)^2</f>
        <v>4.5019263054632143E-2</v>
      </c>
      <c r="BL4" s="22">
        <f t="shared" ref="BL4:BL25" si="37">4*PI()^2*BL$1*SQRT($C$11*$C$2)*($C$7*BG4*BI4)^2</f>
        <v>0.54023115665558563</v>
      </c>
      <c r="BM4" s="22">
        <f t="shared" ref="BM4:BM25" si="38">BK4+BL4</f>
        <v>0.58525041971021774</v>
      </c>
      <c r="BN4" s="38">
        <f t="shared" ref="BN4:BN25" si="39">2*PI()^2*BL$1*2*SQRT($C$2*$C$11)*BH4*$C$7^2*BI4^2/SQRT(2)</f>
        <v>8.6431472897519068E-2</v>
      </c>
    </row>
    <row r="5" spans="2:66" ht="20.100000000000001" customHeight="1">
      <c r="B5" s="6" t="s">
        <v>3</v>
      </c>
      <c r="C5" s="41">
        <f>9.94*10^-7</f>
        <v>9.9399999999999993E-7</v>
      </c>
      <c r="D5" s="2"/>
      <c r="E5" s="42">
        <v>26</v>
      </c>
      <c r="F5" s="23">
        <f t="shared" si="10"/>
        <v>0.51460000000000006</v>
      </c>
      <c r="G5" s="23">
        <f t="shared" si="0"/>
        <v>4.3895490422068191</v>
      </c>
      <c r="H5" s="30">
        <f t="shared" si="1"/>
        <v>46024.084507042258</v>
      </c>
      <c r="I5" s="80">
        <v>0.99670000000000003</v>
      </c>
      <c r="J5" s="81">
        <v>1.2999999999999999E-2</v>
      </c>
      <c r="K5" s="82">
        <v>1.347</v>
      </c>
      <c r="L5" s="22">
        <f t="shared" si="2"/>
        <v>1.0214555685404094</v>
      </c>
      <c r="M5" s="22">
        <f t="shared" si="11"/>
        <v>1.0753681912332393</v>
      </c>
      <c r="N5" s="22">
        <f t="shared" si="12"/>
        <v>0</v>
      </c>
      <c r="O5" s="22">
        <f t="shared" si="13"/>
        <v>1.0753681912332393</v>
      </c>
      <c r="P5" s="38">
        <f t="shared" si="14"/>
        <v>0</v>
      </c>
      <c r="Q5" s="54">
        <v>0.88980000000000004</v>
      </c>
      <c r="R5" s="49">
        <v>1.4E-2</v>
      </c>
      <c r="S5" s="59">
        <v>1.3140000000000001</v>
      </c>
      <c r="T5" s="22">
        <f t="shared" si="3"/>
        <v>0.99643104458953091</v>
      </c>
      <c r="U5" s="22">
        <f t="shared" si="15"/>
        <v>0.81558383884936758</v>
      </c>
      <c r="V5" s="22">
        <f t="shared" si="16"/>
        <v>1.6311676776987352</v>
      </c>
      <c r="W5" s="22">
        <f t="shared" si="17"/>
        <v>2.4467515165481029</v>
      </c>
      <c r="X5" s="38">
        <f t="shared" si="18"/>
        <v>2.0395147106056187E-2</v>
      </c>
      <c r="Y5" s="54">
        <v>0.78469999999999995</v>
      </c>
      <c r="Z5" s="49">
        <v>1.7000000000000001E-2</v>
      </c>
      <c r="AA5" s="59">
        <v>1.284</v>
      </c>
      <c r="AB5" s="22">
        <f t="shared" si="4"/>
        <v>0.97368147736145938</v>
      </c>
      <c r="AC5" s="22">
        <f t="shared" si="19"/>
        <v>0.60566214578444522</v>
      </c>
      <c r="AD5" s="22">
        <f t="shared" si="20"/>
        <v>2.4226485831377809</v>
      </c>
      <c r="AE5" s="22">
        <f t="shared" si="21"/>
        <v>3.028310728922226</v>
      </c>
      <c r="AF5" s="38">
        <f t="shared" si="22"/>
        <v>4.7295197189300045E-2</v>
      </c>
      <c r="AG5" s="52">
        <v>0.65149999999999997</v>
      </c>
      <c r="AH5" s="47">
        <v>2.1999999999999999E-2</v>
      </c>
      <c r="AI5" s="57">
        <v>1.25</v>
      </c>
      <c r="AJ5" s="22">
        <f t="shared" si="5"/>
        <v>0.9478986345029784</v>
      </c>
      <c r="AK5" s="22">
        <f t="shared" si="23"/>
        <v>0.39567803686840691</v>
      </c>
      <c r="AL5" s="22">
        <f t="shared" si="24"/>
        <v>2.3740682212104414</v>
      </c>
      <c r="AM5" s="22">
        <f t="shared" si="25"/>
        <v>2.7697462580788481</v>
      </c>
      <c r="AN5" s="38">
        <f t="shared" si="26"/>
        <v>8.7010574783812605E-2</v>
      </c>
      <c r="AO5" s="52">
        <v>0.53600000000000003</v>
      </c>
      <c r="AP5" s="47">
        <v>2.4E-2</v>
      </c>
      <c r="AQ5" s="57">
        <v>1.246</v>
      </c>
      <c r="AR5" s="22">
        <f t="shared" si="6"/>
        <v>0.94486535887256884</v>
      </c>
      <c r="AS5" s="22">
        <f t="shared" si="27"/>
        <v>0.26610849710217788</v>
      </c>
      <c r="AT5" s="22">
        <f t="shared" si="28"/>
        <v>2.128867976817423</v>
      </c>
      <c r="AU5" s="22">
        <f t="shared" si="29"/>
        <v>2.3949764739196011</v>
      </c>
      <c r="AV5" s="38">
        <f t="shared" si="30"/>
        <v>0.12575214268142837</v>
      </c>
      <c r="AW5" s="120">
        <f t="shared" si="7"/>
        <v>6.6574500965958228</v>
      </c>
      <c r="AX5" s="122">
        <f t="shared" si="31"/>
        <v>31.977227706235222</v>
      </c>
      <c r="AY5" s="52">
        <v>0.47070000000000001</v>
      </c>
      <c r="AZ5" s="47">
        <v>1.9E-2</v>
      </c>
      <c r="BA5" s="57">
        <v>1.232</v>
      </c>
      <c r="BB5" s="22">
        <f t="shared" si="8"/>
        <v>0.93424889416613544</v>
      </c>
      <c r="BC5" s="22">
        <f t="shared" si="32"/>
        <v>0.20063324179270614</v>
      </c>
      <c r="BD5" s="22">
        <f t="shared" si="33"/>
        <v>2.006332417927061</v>
      </c>
      <c r="BE5" s="22">
        <f t="shared" si="34"/>
        <v>2.2069656597197671</v>
      </c>
      <c r="BF5" s="38">
        <f t="shared" si="35"/>
        <v>0.12166148046315858</v>
      </c>
      <c r="BG5" s="52">
        <v>0.41139999999999999</v>
      </c>
      <c r="BH5" s="47">
        <v>2.3E-2</v>
      </c>
      <c r="BI5" s="57">
        <v>1.2230000000000001</v>
      </c>
      <c r="BJ5" s="22">
        <f t="shared" si="9"/>
        <v>0.92742402399771406</v>
      </c>
      <c r="BK5" s="22">
        <f t="shared" si="36"/>
        <v>0.15103394523602565</v>
      </c>
      <c r="BL5" s="22">
        <f t="shared" si="37"/>
        <v>1.8124073428323075</v>
      </c>
      <c r="BM5" s="22">
        <f t="shared" si="38"/>
        <v>1.9634412880683332</v>
      </c>
      <c r="BN5" s="38">
        <f t="shared" si="39"/>
        <v>0.17415665572356634</v>
      </c>
    </row>
    <row r="6" spans="2:66" ht="20.100000000000001" customHeight="1">
      <c r="B6" s="10" t="s">
        <v>4</v>
      </c>
      <c r="C6" s="11">
        <v>999.72964999999999</v>
      </c>
      <c r="D6" s="2"/>
      <c r="E6" s="42">
        <v>28</v>
      </c>
      <c r="F6" s="23">
        <f t="shared" si="10"/>
        <v>0.55460000000000009</v>
      </c>
      <c r="G6" s="23">
        <f t="shared" si="0"/>
        <v>4.7307499005206024</v>
      </c>
      <c r="H6" s="30">
        <f t="shared" si="1"/>
        <v>49601.549295774654</v>
      </c>
      <c r="I6" s="54">
        <v>1.0238</v>
      </c>
      <c r="J6" s="49">
        <v>1.4E-2</v>
      </c>
      <c r="K6" s="59">
        <v>1.4259999999999999</v>
      </c>
      <c r="L6" s="22">
        <f t="shared" si="2"/>
        <v>1.0813627622409976</v>
      </c>
      <c r="M6" s="22">
        <f t="shared" si="11"/>
        <v>1.2716347273423143</v>
      </c>
      <c r="N6" s="22">
        <f t="shared" si="12"/>
        <v>0</v>
      </c>
      <c r="O6" s="22">
        <f t="shared" si="13"/>
        <v>1.2716347273423143</v>
      </c>
      <c r="P6" s="38">
        <f t="shared" si="14"/>
        <v>0</v>
      </c>
      <c r="Q6" s="54">
        <v>0.9405</v>
      </c>
      <c r="R6" s="49">
        <v>1.2E-2</v>
      </c>
      <c r="S6" s="59">
        <v>1.39</v>
      </c>
      <c r="T6" s="22">
        <f t="shared" si="3"/>
        <v>1.0540632815673119</v>
      </c>
      <c r="U6" s="22">
        <f t="shared" si="15"/>
        <v>1.0196245378417881</v>
      </c>
      <c r="V6" s="22">
        <f t="shared" si="16"/>
        <v>2.0392490756835762</v>
      </c>
      <c r="W6" s="22">
        <f t="shared" si="17"/>
        <v>3.058873613525364</v>
      </c>
      <c r="X6" s="38">
        <f t="shared" si="18"/>
        <v>1.9562255306449956E-2</v>
      </c>
      <c r="Y6" s="54">
        <v>0.85470000000000002</v>
      </c>
      <c r="Z6" s="49">
        <v>1.4999999999999999E-2</v>
      </c>
      <c r="AA6" s="59">
        <v>1.367</v>
      </c>
      <c r="AB6" s="22">
        <f t="shared" si="4"/>
        <v>1.0366219466924571</v>
      </c>
      <c r="AC6" s="22">
        <f t="shared" si="19"/>
        <v>0.81443703700282888</v>
      </c>
      <c r="AD6" s="22">
        <f t="shared" si="20"/>
        <v>3.2577481480113155</v>
      </c>
      <c r="AE6" s="22">
        <f t="shared" si="21"/>
        <v>4.0721851850141446</v>
      </c>
      <c r="AF6" s="38">
        <f t="shared" si="22"/>
        <v>4.7300568431181973E-2</v>
      </c>
      <c r="AG6" s="54">
        <v>0.77210000000000001</v>
      </c>
      <c r="AH6" s="49">
        <v>1.7000000000000001E-2</v>
      </c>
      <c r="AI6" s="59">
        <v>1.337</v>
      </c>
      <c r="AJ6" s="22">
        <f t="shared" si="5"/>
        <v>1.0138723794643856</v>
      </c>
      <c r="AK6" s="22">
        <f t="shared" si="23"/>
        <v>0.63577434279776235</v>
      </c>
      <c r="AL6" s="22">
        <f t="shared" si="24"/>
        <v>3.8146460567865734</v>
      </c>
      <c r="AM6" s="22">
        <f t="shared" si="25"/>
        <v>4.4504203995843357</v>
      </c>
      <c r="AN6" s="38">
        <f t="shared" si="26"/>
        <v>7.6920317226104054E-2</v>
      </c>
      <c r="AO6" s="54">
        <v>0.68679999999999997</v>
      </c>
      <c r="AP6" s="49">
        <v>0.02</v>
      </c>
      <c r="AQ6" s="59">
        <v>1.3140000000000001</v>
      </c>
      <c r="AR6" s="22">
        <f t="shared" si="6"/>
        <v>0.99643104458953091</v>
      </c>
      <c r="AS6" s="22">
        <f t="shared" si="27"/>
        <v>0.48589718341591148</v>
      </c>
      <c r="AT6" s="22">
        <f t="shared" si="28"/>
        <v>3.8871774673272919</v>
      </c>
      <c r="AU6" s="22">
        <f t="shared" si="29"/>
        <v>4.3730746507432032</v>
      </c>
      <c r="AV6" s="38">
        <f t="shared" si="30"/>
        <v>0.11654369774889251</v>
      </c>
      <c r="AW6" s="120">
        <f t="shared" si="7"/>
        <v>9.5467588405170751</v>
      </c>
      <c r="AX6" s="122">
        <f t="shared" si="31"/>
        <v>40.717247940000895</v>
      </c>
      <c r="AY6" s="54">
        <v>0.60340000000000005</v>
      </c>
      <c r="AZ6" s="49">
        <v>2.5999999999999999E-2</v>
      </c>
      <c r="BA6" s="59">
        <v>1.2989999999999999</v>
      </c>
      <c r="BB6" s="22">
        <f t="shared" si="8"/>
        <v>0.98505626097549503</v>
      </c>
      <c r="BC6" s="22">
        <f t="shared" si="32"/>
        <v>0.36654052031396456</v>
      </c>
      <c r="BD6" s="22">
        <f t="shared" si="33"/>
        <v>3.6654052031396449</v>
      </c>
      <c r="BE6" s="22">
        <f t="shared" si="34"/>
        <v>4.0319457234536094</v>
      </c>
      <c r="BF6" s="38">
        <f t="shared" si="35"/>
        <v>0.18508436380219559</v>
      </c>
      <c r="BG6" s="52">
        <v>0.53559999999999997</v>
      </c>
      <c r="BH6" s="47">
        <v>2.5999999999999999E-2</v>
      </c>
      <c r="BI6" s="57">
        <v>1.2949999999999999</v>
      </c>
      <c r="BJ6" s="22">
        <f t="shared" si="9"/>
        <v>0.98202298534508548</v>
      </c>
      <c r="BK6" s="22">
        <f t="shared" si="36"/>
        <v>0.28702105186840193</v>
      </c>
      <c r="BL6" s="22">
        <f t="shared" si="37"/>
        <v>3.4442526224208225</v>
      </c>
      <c r="BM6" s="22">
        <f t="shared" si="38"/>
        <v>3.7312736742892243</v>
      </c>
      <c r="BN6" s="38">
        <f t="shared" si="39"/>
        <v>0.22073551351839452</v>
      </c>
    </row>
    <row r="7" spans="2:66" ht="20.100000000000001" customHeight="1">
      <c r="B7" s="10" t="s">
        <v>5</v>
      </c>
      <c r="C7" s="11">
        <f>3.5*0.0254</f>
        <v>8.8899999999999993E-2</v>
      </c>
      <c r="D7" s="2"/>
      <c r="E7" s="42">
        <v>30</v>
      </c>
      <c r="F7" s="23">
        <f t="shared" si="10"/>
        <v>0.59460000000000002</v>
      </c>
      <c r="G7" s="23">
        <f t="shared" si="0"/>
        <v>5.0719507588343848</v>
      </c>
      <c r="H7" s="30">
        <f t="shared" si="1"/>
        <v>53179.014084507042</v>
      </c>
      <c r="I7" s="54">
        <v>1.0423</v>
      </c>
      <c r="J7" s="49">
        <v>1.9E-2</v>
      </c>
      <c r="K7" s="59">
        <v>1.49</v>
      </c>
      <c r="L7" s="22">
        <f t="shared" si="2"/>
        <v>1.1298951723275501</v>
      </c>
      <c r="M7" s="22">
        <f t="shared" si="11"/>
        <v>1.4389678489379687</v>
      </c>
      <c r="N7" s="22">
        <f t="shared" si="12"/>
        <v>0</v>
      </c>
      <c r="O7" s="22">
        <f t="shared" si="13"/>
        <v>1.4389678489379687</v>
      </c>
      <c r="P7" s="38">
        <f t="shared" si="14"/>
        <v>0</v>
      </c>
      <c r="Q7" s="54">
        <v>0.98250000000000004</v>
      </c>
      <c r="R7" s="49">
        <v>1.7000000000000001E-2</v>
      </c>
      <c r="S7" s="59">
        <v>1.4650000000000001</v>
      </c>
      <c r="T7" s="22">
        <f t="shared" si="3"/>
        <v>1.1109371996374906</v>
      </c>
      <c r="U7" s="22">
        <f t="shared" si="15"/>
        <v>1.2360426192478093</v>
      </c>
      <c r="V7" s="22">
        <f t="shared" si="16"/>
        <v>2.4720852384956187</v>
      </c>
      <c r="W7" s="22">
        <f t="shared" si="17"/>
        <v>3.708127857743428</v>
      </c>
      <c r="X7" s="38">
        <f t="shared" si="18"/>
        <v>3.0784510106294308E-2</v>
      </c>
      <c r="Y7" s="54">
        <v>0.91200000000000003</v>
      </c>
      <c r="Z7" s="49">
        <v>1.6E-2</v>
      </c>
      <c r="AA7" s="59">
        <v>1.4490000000000001</v>
      </c>
      <c r="AB7" s="22">
        <f t="shared" si="4"/>
        <v>1.0988040971158526</v>
      </c>
      <c r="AC7" s="22">
        <f t="shared" si="19"/>
        <v>1.0418843768245092</v>
      </c>
      <c r="AD7" s="22">
        <f t="shared" si="20"/>
        <v>4.1675375072980367</v>
      </c>
      <c r="AE7" s="22">
        <f t="shared" si="21"/>
        <v>5.2094218841225457</v>
      </c>
      <c r="AF7" s="38">
        <f t="shared" si="22"/>
        <v>5.668848169166902E-2</v>
      </c>
      <c r="AG7" s="54">
        <v>0.84750000000000003</v>
      </c>
      <c r="AH7" s="49">
        <v>1.4999999999999999E-2</v>
      </c>
      <c r="AI7" s="59">
        <v>1.419</v>
      </c>
      <c r="AJ7" s="22">
        <f t="shared" si="5"/>
        <v>1.0760545298877811</v>
      </c>
      <c r="AK7" s="22">
        <f t="shared" si="23"/>
        <v>0.86285393267371246</v>
      </c>
      <c r="AL7" s="22">
        <f t="shared" si="24"/>
        <v>5.1771235960422741</v>
      </c>
      <c r="AM7" s="22">
        <f t="shared" si="25"/>
        <v>6.0399775287159869</v>
      </c>
      <c r="AN7" s="38">
        <f t="shared" si="26"/>
        <v>7.6451389078808066E-2</v>
      </c>
      <c r="AO7" s="54">
        <v>0.77249999999999996</v>
      </c>
      <c r="AP7" s="49">
        <v>1.9E-2</v>
      </c>
      <c r="AQ7" s="59">
        <v>1.4019999999999999</v>
      </c>
      <c r="AR7" s="22">
        <f t="shared" si="6"/>
        <v>1.0631631084585405</v>
      </c>
      <c r="AS7" s="22">
        <f t="shared" si="27"/>
        <v>0.69981956767903164</v>
      </c>
      <c r="AT7" s="22">
        <f t="shared" si="28"/>
        <v>5.5985565414322531</v>
      </c>
      <c r="AU7" s="22">
        <f t="shared" si="29"/>
        <v>6.2983761091112846</v>
      </c>
      <c r="AV7" s="38">
        <f t="shared" si="30"/>
        <v>0.12604269936135223</v>
      </c>
      <c r="AW7" s="120">
        <f t="shared" si="7"/>
        <v>12.614537271638955</v>
      </c>
      <c r="AX7" s="122">
        <f t="shared" si="31"/>
        <v>44.381782865863741</v>
      </c>
      <c r="AY7" s="54">
        <v>0.71630000000000005</v>
      </c>
      <c r="AZ7" s="49">
        <v>1.2999999999999999E-2</v>
      </c>
      <c r="BA7" s="59">
        <v>1.383</v>
      </c>
      <c r="BB7" s="22">
        <f t="shared" si="8"/>
        <v>1.0487550492140953</v>
      </c>
      <c r="BC7" s="22">
        <f t="shared" si="32"/>
        <v>0.58550059496117768</v>
      </c>
      <c r="BD7" s="22">
        <f t="shared" si="33"/>
        <v>5.8550059496117761</v>
      </c>
      <c r="BE7" s="22">
        <f t="shared" si="34"/>
        <v>6.4405065445729539</v>
      </c>
      <c r="BF7" s="38">
        <f t="shared" si="35"/>
        <v>0.10489765820823199</v>
      </c>
      <c r="BG7" s="54">
        <v>0.65400000000000003</v>
      </c>
      <c r="BH7" s="49">
        <v>1.7999999999999999E-2</v>
      </c>
      <c r="BI7" s="59">
        <v>1.367</v>
      </c>
      <c r="BJ7" s="22">
        <f t="shared" si="9"/>
        <v>1.0366219466924571</v>
      </c>
      <c r="BK7" s="22">
        <f t="shared" si="36"/>
        <v>0.47685419103563637</v>
      </c>
      <c r="BL7" s="22">
        <f t="shared" si="37"/>
        <v>5.7222502924276357</v>
      </c>
      <c r="BM7" s="22">
        <f t="shared" si="38"/>
        <v>6.1991044834632723</v>
      </c>
      <c r="BN7" s="38">
        <f t="shared" si="39"/>
        <v>0.17028204635225508</v>
      </c>
    </row>
    <row r="8" spans="2:66" ht="20.100000000000001" customHeight="1">
      <c r="B8" s="10" t="s">
        <v>6</v>
      </c>
      <c r="C8" s="11">
        <f>35.25*0.0254</f>
        <v>0.89534999999999998</v>
      </c>
      <c r="D8" s="2"/>
      <c r="E8" s="42">
        <v>32</v>
      </c>
      <c r="F8" s="23">
        <f t="shared" si="10"/>
        <v>0.63460000000000005</v>
      </c>
      <c r="G8" s="23">
        <f t="shared" si="0"/>
        <v>5.4131516171481682</v>
      </c>
      <c r="H8" s="30">
        <f t="shared" si="1"/>
        <v>56756.478873239437</v>
      </c>
      <c r="I8" s="54">
        <v>1.0539000000000001</v>
      </c>
      <c r="J8" s="49">
        <v>1.7000000000000001E-2</v>
      </c>
      <c r="K8" s="59">
        <v>1.5409999999999999</v>
      </c>
      <c r="L8" s="22">
        <f t="shared" si="2"/>
        <v>1.1685694366152717</v>
      </c>
      <c r="M8" s="22">
        <f t="shared" si="11"/>
        <v>1.573610209662015</v>
      </c>
      <c r="N8" s="22">
        <f t="shared" si="12"/>
        <v>0</v>
      </c>
      <c r="O8" s="22">
        <f t="shared" si="13"/>
        <v>1.573610209662015</v>
      </c>
      <c r="P8" s="38">
        <f t="shared" si="14"/>
        <v>0</v>
      </c>
      <c r="Q8" s="54">
        <v>0.98770000000000002</v>
      </c>
      <c r="R8" s="49">
        <v>1.6E-2</v>
      </c>
      <c r="S8" s="59">
        <v>1.5209999999999999</v>
      </c>
      <c r="T8" s="22">
        <f t="shared" si="3"/>
        <v>1.153403058463224</v>
      </c>
      <c r="U8" s="22">
        <f t="shared" si="15"/>
        <v>1.3464852918853798</v>
      </c>
      <c r="V8" s="22">
        <f t="shared" si="16"/>
        <v>2.6929705837707596</v>
      </c>
      <c r="W8" s="22">
        <f t="shared" si="17"/>
        <v>4.0394558756561398</v>
      </c>
      <c r="X8" s="38">
        <f t="shared" si="18"/>
        <v>3.1231042891781923E-2</v>
      </c>
      <c r="Y8" s="54">
        <v>0.91410000000000002</v>
      </c>
      <c r="Z8" s="49">
        <v>1.7000000000000001E-2</v>
      </c>
      <c r="AA8" s="59">
        <v>1.5089999999999999</v>
      </c>
      <c r="AB8" s="22">
        <f t="shared" si="4"/>
        <v>1.1443032315719954</v>
      </c>
      <c r="AC8" s="22">
        <f t="shared" si="19"/>
        <v>1.1351649565031035</v>
      </c>
      <c r="AD8" s="22">
        <f t="shared" si="20"/>
        <v>4.5406598260124138</v>
      </c>
      <c r="AE8" s="22">
        <f t="shared" si="21"/>
        <v>5.6758247825155177</v>
      </c>
      <c r="AF8" s="38">
        <f t="shared" si="22"/>
        <v>6.5322902358653678E-2</v>
      </c>
      <c r="AG8" s="54">
        <v>0.86280000000000001</v>
      </c>
      <c r="AH8" s="49">
        <v>1.7999999999999999E-2</v>
      </c>
      <c r="AI8" s="59">
        <v>1.4890000000000001</v>
      </c>
      <c r="AJ8" s="22">
        <f t="shared" si="5"/>
        <v>1.129136853419948</v>
      </c>
      <c r="AK8" s="22">
        <f t="shared" si="23"/>
        <v>0.98469729874545342</v>
      </c>
      <c r="AL8" s="22">
        <f t="shared" si="24"/>
        <v>5.9081837924727196</v>
      </c>
      <c r="AM8" s="22">
        <f t="shared" si="25"/>
        <v>6.8928810912181735</v>
      </c>
      <c r="AN8" s="38">
        <f t="shared" si="26"/>
        <v>0.10101624745759143</v>
      </c>
      <c r="AO8" s="54">
        <v>0.80059999999999998</v>
      </c>
      <c r="AP8" s="49">
        <v>1.4E-2</v>
      </c>
      <c r="AQ8" s="59">
        <v>1.4710000000000001</v>
      </c>
      <c r="AR8" s="22">
        <f t="shared" si="6"/>
        <v>1.115487113083105</v>
      </c>
      <c r="AS8" s="22">
        <f t="shared" si="27"/>
        <v>0.82746492773060454</v>
      </c>
      <c r="AT8" s="22">
        <f t="shared" si="28"/>
        <v>6.6197194218448363</v>
      </c>
      <c r="AU8" s="22">
        <f t="shared" si="29"/>
        <v>7.4471843495754406</v>
      </c>
      <c r="AV8" s="38">
        <f t="shared" si="30"/>
        <v>0.10224014305399926</v>
      </c>
      <c r="AW8" s="120">
        <f t="shared" si="7"/>
        <v>15.674105717564654</v>
      </c>
      <c r="AX8" s="122">
        <f t="shared" si="31"/>
        <v>42.233474375681112</v>
      </c>
      <c r="AY8" s="54">
        <v>0.749</v>
      </c>
      <c r="AZ8" s="49">
        <v>1.7000000000000001E-2</v>
      </c>
      <c r="BA8" s="59">
        <v>1.4590000000000001</v>
      </c>
      <c r="BB8" s="22">
        <f t="shared" si="8"/>
        <v>1.1063872861918764</v>
      </c>
      <c r="BC8" s="22">
        <f t="shared" si="32"/>
        <v>0.7124711732344946</v>
      </c>
      <c r="BD8" s="22">
        <f t="shared" si="33"/>
        <v>7.1247117323449443</v>
      </c>
      <c r="BE8" s="22">
        <f t="shared" si="34"/>
        <v>7.8371829055794393</v>
      </c>
      <c r="BF8" s="38">
        <f t="shared" si="35"/>
        <v>0.15266433332380497</v>
      </c>
      <c r="BG8" s="54">
        <v>0.6956</v>
      </c>
      <c r="BH8" s="49">
        <v>2.3E-2</v>
      </c>
      <c r="BI8" s="59">
        <v>1.4370000000000001</v>
      </c>
      <c r="BJ8" s="22">
        <f t="shared" si="9"/>
        <v>1.089704270224624</v>
      </c>
      <c r="BK8" s="22">
        <f t="shared" si="36"/>
        <v>0.59610911295943192</v>
      </c>
      <c r="BL8" s="22">
        <f t="shared" si="37"/>
        <v>7.1533093555131826</v>
      </c>
      <c r="BM8" s="22">
        <f t="shared" si="38"/>
        <v>7.7494184684726148</v>
      </c>
      <c r="BN8" s="38">
        <f t="shared" si="39"/>
        <v>0.24043666681119175</v>
      </c>
    </row>
    <row r="9" spans="2:66" ht="20.100000000000001" customHeight="1">
      <c r="B9" s="10" t="s">
        <v>15</v>
      </c>
      <c r="C9" s="11">
        <v>5.4249999999999998</v>
      </c>
      <c r="D9" s="2"/>
      <c r="E9" s="42">
        <v>34</v>
      </c>
      <c r="F9" s="23">
        <f t="shared" si="10"/>
        <v>0.67460000000000009</v>
      </c>
      <c r="G9" s="23">
        <f t="shared" si="0"/>
        <v>5.7543524754619506</v>
      </c>
      <c r="H9" s="30">
        <f t="shared" si="1"/>
        <v>60333.94366197184</v>
      </c>
      <c r="I9" s="54">
        <v>1.0642</v>
      </c>
      <c r="J9" s="49">
        <v>1.7000000000000001E-2</v>
      </c>
      <c r="K9" s="59">
        <v>1.5840000000000001</v>
      </c>
      <c r="L9" s="22">
        <f t="shared" si="2"/>
        <v>1.2011771496421741</v>
      </c>
      <c r="M9" s="22">
        <f t="shared" si="11"/>
        <v>1.695313193546333</v>
      </c>
      <c r="N9" s="22">
        <f t="shared" si="12"/>
        <v>0</v>
      </c>
      <c r="O9" s="22">
        <f t="shared" si="13"/>
        <v>1.695313193546333</v>
      </c>
      <c r="P9" s="38">
        <f t="shared" si="14"/>
        <v>0</v>
      </c>
      <c r="Q9" s="54">
        <v>0.99360000000000004</v>
      </c>
      <c r="R9" s="49">
        <v>1.2E-2</v>
      </c>
      <c r="S9" s="59">
        <v>1.575</v>
      </c>
      <c r="T9" s="22">
        <f t="shared" si="3"/>
        <v>1.1943522794737527</v>
      </c>
      <c r="U9" s="22">
        <f t="shared" si="15"/>
        <v>1.4610913179152569</v>
      </c>
      <c r="V9" s="22">
        <f t="shared" si="16"/>
        <v>2.9221826358305139</v>
      </c>
      <c r="W9" s="22">
        <f t="shared" si="17"/>
        <v>4.3832739537457712</v>
      </c>
      <c r="X9" s="38">
        <f t="shared" si="18"/>
        <v>2.5115997913960166E-2</v>
      </c>
      <c r="Y9" s="54">
        <v>0.9274</v>
      </c>
      <c r="Z9" s="49">
        <v>1.6E-2</v>
      </c>
      <c r="AA9" s="59">
        <v>1.5640000000000001</v>
      </c>
      <c r="AB9" s="22">
        <f t="shared" si="4"/>
        <v>1.1860107714901265</v>
      </c>
      <c r="AC9" s="22">
        <f t="shared" si="19"/>
        <v>1.2551648214199018</v>
      </c>
      <c r="AD9" s="22">
        <f t="shared" si="20"/>
        <v>5.0206592856796073</v>
      </c>
      <c r="AE9" s="22">
        <f t="shared" si="21"/>
        <v>6.2758241070995089</v>
      </c>
      <c r="AF9" s="38">
        <f t="shared" si="22"/>
        <v>6.6043723694199433E-2</v>
      </c>
      <c r="AG9" s="54">
        <v>0.86419999999999997</v>
      </c>
      <c r="AH9" s="49">
        <v>1.6E-2</v>
      </c>
      <c r="AI9" s="59">
        <v>1.55</v>
      </c>
      <c r="AJ9" s="22">
        <f t="shared" si="5"/>
        <v>1.1753943067836932</v>
      </c>
      <c r="AK9" s="22">
        <f t="shared" si="23"/>
        <v>1.0704958758195371</v>
      </c>
      <c r="AL9" s="22">
        <f t="shared" si="24"/>
        <v>6.4229752549172225</v>
      </c>
      <c r="AM9" s="22">
        <f t="shared" si="25"/>
        <v>7.4934711307367596</v>
      </c>
      <c r="AN9" s="38">
        <f t="shared" si="26"/>
        <v>9.7299970754611095E-2</v>
      </c>
      <c r="AO9" s="54">
        <v>0.81020000000000003</v>
      </c>
      <c r="AP9" s="49">
        <v>1.7000000000000001E-2</v>
      </c>
      <c r="AQ9" s="59">
        <v>1.5349999999999999</v>
      </c>
      <c r="AR9" s="22">
        <f t="shared" si="6"/>
        <v>1.1640195231696573</v>
      </c>
      <c r="AS9" s="22">
        <f t="shared" si="27"/>
        <v>0.92277180326747787</v>
      </c>
      <c r="AT9" s="22">
        <f t="shared" si="28"/>
        <v>7.382174426139823</v>
      </c>
      <c r="AU9" s="22">
        <f t="shared" si="29"/>
        <v>8.3049462294073013</v>
      </c>
      <c r="AV9" s="38">
        <f t="shared" si="30"/>
        <v>0.13518663201705933</v>
      </c>
      <c r="AW9" s="120">
        <f t="shared" si="7"/>
        <v>18.967732854965362</v>
      </c>
      <c r="AX9" s="122">
        <f t="shared" si="31"/>
        <v>38.919645708777054</v>
      </c>
      <c r="AY9" s="54">
        <v>0.76170000000000004</v>
      </c>
      <c r="AZ9" s="49">
        <v>1.2999999999999999E-2</v>
      </c>
      <c r="BA9" s="59">
        <v>1.5269999999999999</v>
      </c>
      <c r="BB9" s="22">
        <f t="shared" si="8"/>
        <v>1.1579529719088384</v>
      </c>
      <c r="BC9" s="22">
        <f t="shared" si="32"/>
        <v>0.80712177382627737</v>
      </c>
      <c r="BD9" s="22">
        <f t="shared" si="33"/>
        <v>8.0712177382627726</v>
      </c>
      <c r="BE9" s="22">
        <f t="shared" si="34"/>
        <v>8.8783395120890507</v>
      </c>
      <c r="BF9" s="38">
        <f t="shared" si="35"/>
        <v>0.12787908106138662</v>
      </c>
      <c r="BG9" s="54">
        <v>0.71709999999999996</v>
      </c>
      <c r="BH9" s="49">
        <v>1.2E-2</v>
      </c>
      <c r="BI9" s="59">
        <v>1.5149999999999999</v>
      </c>
      <c r="BJ9" s="22">
        <f t="shared" si="9"/>
        <v>1.1488531450176096</v>
      </c>
      <c r="BK9" s="22">
        <f t="shared" si="36"/>
        <v>0.70417043800108825</v>
      </c>
      <c r="BL9" s="22">
        <f t="shared" si="37"/>
        <v>8.4500452560130572</v>
      </c>
      <c r="BM9" s="22">
        <f t="shared" si="38"/>
        <v>9.1542156940141446</v>
      </c>
      <c r="BN9" s="38">
        <f t="shared" si="39"/>
        <v>0.13943308556207218</v>
      </c>
    </row>
    <row r="10" spans="2:66" ht="20.100000000000001" customHeight="1">
      <c r="B10" s="10" t="s">
        <v>7</v>
      </c>
      <c r="C10" s="11">
        <v>1.6850000000000001</v>
      </c>
      <c r="D10" s="2"/>
      <c r="E10" s="42">
        <v>36</v>
      </c>
      <c r="F10" s="23">
        <f t="shared" si="10"/>
        <v>0.71460000000000001</v>
      </c>
      <c r="G10" s="23">
        <f t="shared" si="0"/>
        <v>6.0955533337757331</v>
      </c>
      <c r="H10" s="30">
        <f t="shared" si="1"/>
        <v>63911.408450704221</v>
      </c>
      <c r="I10" s="54">
        <v>1.0659000000000001</v>
      </c>
      <c r="J10" s="49">
        <v>1.4E-2</v>
      </c>
      <c r="K10" s="59">
        <v>1.623</v>
      </c>
      <c r="L10" s="22">
        <f t="shared" si="2"/>
        <v>1.2307515870386672</v>
      </c>
      <c r="M10" s="22">
        <f t="shared" si="11"/>
        <v>1.7855131056376163</v>
      </c>
      <c r="N10" s="22">
        <f t="shared" si="12"/>
        <v>0</v>
      </c>
      <c r="O10" s="22">
        <f t="shared" si="13"/>
        <v>1.7855131056376163</v>
      </c>
      <c r="P10" s="38">
        <f t="shared" si="14"/>
        <v>0</v>
      </c>
      <c r="Q10" s="54">
        <v>0.99519999999999997</v>
      </c>
      <c r="R10" s="49">
        <v>1.4E-2</v>
      </c>
      <c r="S10" s="59">
        <v>1.609</v>
      </c>
      <c r="T10" s="22">
        <f t="shared" si="3"/>
        <v>1.2201351223322336</v>
      </c>
      <c r="U10" s="22">
        <f t="shared" si="15"/>
        <v>1.5297691590730818</v>
      </c>
      <c r="V10" s="22">
        <f t="shared" si="16"/>
        <v>3.0595383181461635</v>
      </c>
      <c r="W10" s="22">
        <f t="shared" si="17"/>
        <v>4.5893074772192453</v>
      </c>
      <c r="X10" s="38">
        <f t="shared" si="18"/>
        <v>3.058075475390528E-2</v>
      </c>
      <c r="Y10" s="54">
        <v>0.93630000000000002</v>
      </c>
      <c r="Z10" s="49">
        <v>1.7000000000000001E-2</v>
      </c>
      <c r="AA10" s="59">
        <v>1.6140000000000001</v>
      </c>
      <c r="AB10" s="22">
        <f t="shared" si="4"/>
        <v>1.2239267168702457</v>
      </c>
      <c r="AC10" s="22">
        <f t="shared" si="19"/>
        <v>1.3624801562014803</v>
      </c>
      <c r="AD10" s="22">
        <f t="shared" si="20"/>
        <v>5.4499206248059213</v>
      </c>
      <c r="AE10" s="22">
        <f t="shared" si="21"/>
        <v>6.8124007810074012</v>
      </c>
      <c r="AF10" s="38">
        <f t="shared" si="22"/>
        <v>7.4729840244015647E-2</v>
      </c>
      <c r="AG10" s="54">
        <v>0.87919999999999998</v>
      </c>
      <c r="AH10" s="49">
        <v>1.2999999999999999E-2</v>
      </c>
      <c r="AI10" s="59">
        <v>1.6060000000000001</v>
      </c>
      <c r="AJ10" s="22">
        <f t="shared" si="5"/>
        <v>1.2178601656094266</v>
      </c>
      <c r="AK10" s="22">
        <f t="shared" si="23"/>
        <v>1.1894865040991252</v>
      </c>
      <c r="AL10" s="22">
        <f t="shared" si="24"/>
        <v>7.1369190245947491</v>
      </c>
      <c r="AM10" s="22">
        <f t="shared" si="25"/>
        <v>8.3264055286938738</v>
      </c>
      <c r="AN10" s="38">
        <f t="shared" si="26"/>
        <v>8.4871868777318463E-2</v>
      </c>
      <c r="AO10" s="54">
        <v>0.82250000000000001</v>
      </c>
      <c r="AP10" s="49">
        <v>1.7999999999999999E-2</v>
      </c>
      <c r="AQ10" s="59">
        <v>1.5980000000000001</v>
      </c>
      <c r="AR10" s="22">
        <f t="shared" si="6"/>
        <v>1.2117936143486077</v>
      </c>
      <c r="AS10" s="22">
        <f t="shared" si="27"/>
        <v>1.0306671670743792</v>
      </c>
      <c r="AT10" s="22">
        <f t="shared" si="28"/>
        <v>8.2453373365950338</v>
      </c>
      <c r="AU10" s="22">
        <f t="shared" si="29"/>
        <v>9.2760045036694123</v>
      </c>
      <c r="AV10" s="38">
        <f t="shared" si="30"/>
        <v>0.15512940344569695</v>
      </c>
      <c r="AW10" s="120">
        <f t="shared" si="7"/>
        <v>22.757446738436563</v>
      </c>
      <c r="AX10" s="122">
        <f t="shared" si="31"/>
        <v>36.231381452247611</v>
      </c>
      <c r="AY10" s="54">
        <v>0.76910000000000001</v>
      </c>
      <c r="AZ10" s="49">
        <v>1.4999999999999999E-2</v>
      </c>
      <c r="BA10" s="59">
        <v>1.59</v>
      </c>
      <c r="BB10" s="22">
        <f t="shared" si="8"/>
        <v>1.2057270630877885</v>
      </c>
      <c r="BC10" s="22">
        <f t="shared" si="32"/>
        <v>0.89218095752045168</v>
      </c>
      <c r="BD10" s="22">
        <f t="shared" si="33"/>
        <v>8.9218095752045166</v>
      </c>
      <c r="BE10" s="22">
        <f t="shared" si="34"/>
        <v>9.8139905327249686</v>
      </c>
      <c r="BF10" s="38">
        <f t="shared" si="35"/>
        <v>0.15997922480796845</v>
      </c>
      <c r="BG10" s="54">
        <v>0.73219999999999996</v>
      </c>
      <c r="BH10" s="49">
        <v>1.4999999999999999E-2</v>
      </c>
      <c r="BI10" s="59">
        <v>1.5860000000000001</v>
      </c>
      <c r="BJ10" s="22">
        <f t="shared" si="9"/>
        <v>1.2026937874573791</v>
      </c>
      <c r="BK10" s="22">
        <f t="shared" si="36"/>
        <v>0.80456084499095437</v>
      </c>
      <c r="BL10" s="22">
        <f t="shared" si="37"/>
        <v>9.6547301398914502</v>
      </c>
      <c r="BM10" s="22">
        <f t="shared" si="38"/>
        <v>10.459290984882404</v>
      </c>
      <c r="BN10" s="38">
        <f t="shared" si="39"/>
        <v>0.1910103724528609</v>
      </c>
    </row>
    <row r="11" spans="2:66" ht="20.100000000000001" customHeight="1">
      <c r="B11" s="13" t="s">
        <v>8</v>
      </c>
      <c r="C11" s="11">
        <f>C9*C10</f>
        <v>9.1411250000000006</v>
      </c>
      <c r="D11" s="2"/>
      <c r="E11" s="42">
        <v>38</v>
      </c>
      <c r="F11" s="23">
        <f t="shared" si="10"/>
        <v>0.75460000000000005</v>
      </c>
      <c r="G11" s="23">
        <f t="shared" si="0"/>
        <v>6.4367541920895173</v>
      </c>
      <c r="H11" s="30">
        <f t="shared" si="1"/>
        <v>67488.873239436623</v>
      </c>
      <c r="I11" s="54">
        <v>1.0794999999999999</v>
      </c>
      <c r="J11" s="49">
        <v>0.02</v>
      </c>
      <c r="K11" s="59">
        <v>1.643</v>
      </c>
      <c r="L11" s="22">
        <f t="shared" si="2"/>
        <v>1.2459179651907148</v>
      </c>
      <c r="M11" s="22">
        <f t="shared" si="11"/>
        <v>1.8767805690480159</v>
      </c>
      <c r="N11" s="22">
        <f t="shared" si="12"/>
        <v>0</v>
      </c>
      <c r="O11" s="22">
        <f t="shared" si="13"/>
        <v>1.8767805690480159</v>
      </c>
      <c r="P11" s="38">
        <f t="shared" si="14"/>
        <v>0</v>
      </c>
      <c r="Q11" s="54">
        <v>1.0043</v>
      </c>
      <c r="R11" s="49">
        <v>1.7000000000000001E-2</v>
      </c>
      <c r="S11" s="59">
        <v>1.637</v>
      </c>
      <c r="T11" s="22">
        <f t="shared" si="3"/>
        <v>1.2413680517451005</v>
      </c>
      <c r="U11" s="22">
        <f t="shared" si="15"/>
        <v>1.612565493818934</v>
      </c>
      <c r="V11" s="22">
        <f t="shared" si="16"/>
        <v>3.225130987637868</v>
      </c>
      <c r="W11" s="22">
        <f t="shared" si="17"/>
        <v>4.8376964814568018</v>
      </c>
      <c r="X11" s="38">
        <f t="shared" si="18"/>
        <v>3.8437431239983777E-2</v>
      </c>
      <c r="Y11" s="54">
        <v>0.9355</v>
      </c>
      <c r="Z11" s="49">
        <v>1.7000000000000001E-2</v>
      </c>
      <c r="AA11" s="59">
        <v>1.637</v>
      </c>
      <c r="AB11" s="22">
        <f t="shared" si="4"/>
        <v>1.2413680517451005</v>
      </c>
      <c r="AC11" s="22">
        <f t="shared" si="19"/>
        <v>1.3991942788119534</v>
      </c>
      <c r="AD11" s="22">
        <f t="shared" si="20"/>
        <v>5.5967771152478134</v>
      </c>
      <c r="AE11" s="22">
        <f t="shared" si="21"/>
        <v>6.995971394059767</v>
      </c>
      <c r="AF11" s="38">
        <f t="shared" si="22"/>
        <v>7.6874862479967554E-2</v>
      </c>
      <c r="AG11" s="54">
        <v>0.87050000000000005</v>
      </c>
      <c r="AH11" s="49">
        <v>1.9E-2</v>
      </c>
      <c r="AI11" s="59">
        <v>1.637</v>
      </c>
      <c r="AJ11" s="22">
        <f t="shared" si="5"/>
        <v>1.2413680517451005</v>
      </c>
      <c r="AK11" s="22">
        <f t="shared" si="23"/>
        <v>1.2115127468985294</v>
      </c>
      <c r="AL11" s="22">
        <f t="shared" si="24"/>
        <v>7.269076481391175</v>
      </c>
      <c r="AM11" s="22">
        <f t="shared" si="25"/>
        <v>8.4805892282897037</v>
      </c>
      <c r="AN11" s="38">
        <f t="shared" si="26"/>
        <v>0.1288784459222985</v>
      </c>
      <c r="AO11" s="54">
        <v>0.82520000000000004</v>
      </c>
      <c r="AP11" s="49">
        <v>1.4999999999999999E-2</v>
      </c>
      <c r="AQ11" s="59">
        <v>1.6259999999999999</v>
      </c>
      <c r="AR11" s="22">
        <f t="shared" si="6"/>
        <v>1.2330265437614742</v>
      </c>
      <c r="AS11" s="22">
        <f t="shared" si="27"/>
        <v>1.0741194957705185</v>
      </c>
      <c r="AT11" s="22">
        <f t="shared" si="28"/>
        <v>8.5929559661641477</v>
      </c>
      <c r="AU11" s="22">
        <f t="shared" si="29"/>
        <v>9.6670754619346653</v>
      </c>
      <c r="AV11" s="38">
        <f t="shared" si="30"/>
        <v>0.1338444627881468</v>
      </c>
      <c r="AW11" s="120">
        <f t="shared" si="7"/>
        <v>26.851629644678905</v>
      </c>
      <c r="AX11" s="122">
        <f t="shared" si="31"/>
        <v>32.001618076342659</v>
      </c>
      <c r="AY11" s="54">
        <v>0.78569999999999995</v>
      </c>
      <c r="AZ11" s="49">
        <v>1.9E-2</v>
      </c>
      <c r="BA11" s="59">
        <v>1.625</v>
      </c>
      <c r="BB11" s="22">
        <f t="shared" si="8"/>
        <v>1.2322682248538719</v>
      </c>
      <c r="BC11" s="22">
        <f t="shared" si="32"/>
        <v>0.97255308344023095</v>
      </c>
      <c r="BD11" s="22">
        <f t="shared" si="33"/>
        <v>9.7255308344023081</v>
      </c>
      <c r="BE11" s="22">
        <f t="shared" si="34"/>
        <v>10.698083917842538</v>
      </c>
      <c r="BF11" s="38">
        <f t="shared" si="35"/>
        <v>0.21165981487183505</v>
      </c>
      <c r="BG11" s="54">
        <v>0.73750000000000004</v>
      </c>
      <c r="BH11" s="49">
        <v>0.02</v>
      </c>
      <c r="BI11" s="59">
        <v>1.6240000000000001</v>
      </c>
      <c r="BJ11" s="22">
        <f t="shared" si="9"/>
        <v>1.2315099059462695</v>
      </c>
      <c r="BK11" s="22">
        <f t="shared" si="36"/>
        <v>0.85583329341954673</v>
      </c>
      <c r="BL11" s="22">
        <f t="shared" si="37"/>
        <v>10.26999952103456</v>
      </c>
      <c r="BM11" s="22">
        <f t="shared" si="38"/>
        <v>11.125832814454107</v>
      </c>
      <c r="BN11" s="38">
        <f t="shared" si="39"/>
        <v>0.26703080922883793</v>
      </c>
    </row>
    <row r="12" spans="2:66" ht="20.100000000000001" customHeight="1">
      <c r="B12" s="13" t="s">
        <v>17</v>
      </c>
      <c r="C12" s="11">
        <f>1*C9</f>
        <v>5.4249999999999998</v>
      </c>
      <c r="D12" s="2"/>
      <c r="E12" s="42">
        <v>40</v>
      </c>
      <c r="F12" s="23">
        <f t="shared" si="10"/>
        <v>0.79460000000000008</v>
      </c>
      <c r="G12" s="23">
        <f t="shared" si="0"/>
        <v>6.7779550504032997</v>
      </c>
      <c r="H12" s="30">
        <f t="shared" si="1"/>
        <v>71066.338028169019</v>
      </c>
      <c r="I12" s="54">
        <v>1.0934999999999999</v>
      </c>
      <c r="J12" s="49">
        <v>1.7999999999999999E-2</v>
      </c>
      <c r="K12" s="59">
        <v>1.6459999999999999</v>
      </c>
      <c r="L12" s="22">
        <f t="shared" si="2"/>
        <v>1.2481929219135219</v>
      </c>
      <c r="M12" s="22">
        <f t="shared" si="11"/>
        <v>1.9328151215001843</v>
      </c>
      <c r="N12" s="22">
        <f t="shared" si="12"/>
        <v>0</v>
      </c>
      <c r="O12" s="22">
        <f t="shared" si="13"/>
        <v>1.9328151215001843</v>
      </c>
      <c r="P12" s="38">
        <f t="shared" si="14"/>
        <v>0</v>
      </c>
      <c r="Q12" s="54">
        <v>1.0188999999999999</v>
      </c>
      <c r="R12" s="49">
        <v>0.02</v>
      </c>
      <c r="S12" s="59">
        <v>1.645</v>
      </c>
      <c r="T12" s="22">
        <f t="shared" si="3"/>
        <v>1.2474346030059196</v>
      </c>
      <c r="U12" s="22">
        <f t="shared" si="15"/>
        <v>1.6760540014952054</v>
      </c>
      <c r="V12" s="22">
        <f t="shared" si="16"/>
        <v>3.3521080029904109</v>
      </c>
      <c r="W12" s="22">
        <f t="shared" si="17"/>
        <v>5.0281620044856163</v>
      </c>
      <c r="X12" s="38">
        <f t="shared" si="18"/>
        <v>4.5663571515998355E-2</v>
      </c>
      <c r="Y12" s="54">
        <v>0.93659999999999999</v>
      </c>
      <c r="Z12" s="49">
        <v>1.7000000000000001E-2</v>
      </c>
      <c r="AA12" s="59">
        <v>1.649</v>
      </c>
      <c r="AB12" s="22">
        <f t="shared" si="4"/>
        <v>1.250467878636329</v>
      </c>
      <c r="AC12" s="22">
        <f t="shared" si="19"/>
        <v>1.4231238478756765</v>
      </c>
      <c r="AD12" s="22">
        <f t="shared" si="20"/>
        <v>5.6924953915027059</v>
      </c>
      <c r="AE12" s="22">
        <f t="shared" si="21"/>
        <v>7.1156192393783826</v>
      </c>
      <c r="AF12" s="38">
        <f t="shared" si="22"/>
        <v>7.8006053107708265E-2</v>
      </c>
      <c r="AG12" s="54">
        <v>0.87770000000000004</v>
      </c>
      <c r="AH12" s="49">
        <v>1.6E-2</v>
      </c>
      <c r="AI12" s="59">
        <v>1.6579999999999999</v>
      </c>
      <c r="AJ12" s="22">
        <f t="shared" si="5"/>
        <v>1.2572927488047505</v>
      </c>
      <c r="AK12" s="22">
        <f t="shared" si="23"/>
        <v>1.2634391416834585</v>
      </c>
      <c r="AL12" s="22">
        <f t="shared" si="24"/>
        <v>7.5806348501007506</v>
      </c>
      <c r="AM12" s="22">
        <f t="shared" si="25"/>
        <v>8.8440739917842084</v>
      </c>
      <c r="AN12" s="38">
        <f t="shared" si="26"/>
        <v>0.11133157827491309</v>
      </c>
      <c r="AO12" s="54">
        <v>0.82840000000000003</v>
      </c>
      <c r="AP12" s="49">
        <v>1.7000000000000001E-2</v>
      </c>
      <c r="AQ12" s="59">
        <v>1.6579999999999999</v>
      </c>
      <c r="AR12" s="22">
        <f t="shared" si="6"/>
        <v>1.2572927488047505</v>
      </c>
      <c r="AS12" s="22">
        <f t="shared" si="27"/>
        <v>1.1254917374113846</v>
      </c>
      <c r="AT12" s="22">
        <f t="shared" si="28"/>
        <v>9.0039338992910771</v>
      </c>
      <c r="AU12" s="22">
        <f t="shared" si="29"/>
        <v>10.129425636702461</v>
      </c>
      <c r="AV12" s="38">
        <f t="shared" si="30"/>
        <v>0.15771973588946023</v>
      </c>
      <c r="AW12" s="120">
        <f t="shared" si="7"/>
        <v>31.427755642864248</v>
      </c>
      <c r="AX12" s="122">
        <f t="shared" si="31"/>
        <v>28.649624241734372</v>
      </c>
      <c r="AY12" s="54">
        <v>0.77010000000000001</v>
      </c>
      <c r="AZ12" s="49">
        <v>2.3E-2</v>
      </c>
      <c r="BA12" s="59">
        <v>1.651</v>
      </c>
      <c r="BB12" s="22">
        <f t="shared" si="8"/>
        <v>1.2519845164515337</v>
      </c>
      <c r="BC12" s="22">
        <f t="shared" si="32"/>
        <v>0.96445389531193759</v>
      </c>
      <c r="BD12" s="22">
        <f t="shared" si="33"/>
        <v>9.6445389531193744</v>
      </c>
      <c r="BE12" s="22">
        <f t="shared" si="34"/>
        <v>10.608992848431312</v>
      </c>
      <c r="BF12" s="38">
        <f t="shared" si="35"/>
        <v>0.26448440098883375</v>
      </c>
      <c r="BG12" s="54">
        <v>0.71550000000000002</v>
      </c>
      <c r="BH12" s="49">
        <v>2.1999999999999999E-2</v>
      </c>
      <c r="BI12" s="59">
        <v>1.649</v>
      </c>
      <c r="BJ12" s="22">
        <f t="shared" si="9"/>
        <v>1.250467878636329</v>
      </c>
      <c r="BK12" s="22">
        <f t="shared" si="36"/>
        <v>0.8305268278131368</v>
      </c>
      <c r="BL12" s="22">
        <f t="shared" si="37"/>
        <v>9.9663219337576407</v>
      </c>
      <c r="BM12" s="22">
        <f t="shared" si="38"/>
        <v>10.796848761570777</v>
      </c>
      <c r="BN12" s="38">
        <f t="shared" si="39"/>
        <v>0.30284702971227906</v>
      </c>
    </row>
    <row r="13" spans="2:66" ht="20.100000000000001" customHeight="1">
      <c r="B13" s="35" t="s">
        <v>22</v>
      </c>
      <c r="C13" s="36">
        <v>0.02</v>
      </c>
      <c r="D13" s="2"/>
      <c r="E13" s="42">
        <v>42</v>
      </c>
      <c r="F13" s="23">
        <f t="shared" si="10"/>
        <v>0.83460000000000001</v>
      </c>
      <c r="G13" s="23">
        <f t="shared" si="0"/>
        <v>7.1191559087170821</v>
      </c>
      <c r="H13" s="30">
        <f t="shared" si="1"/>
        <v>74643.8028169014</v>
      </c>
      <c r="I13" s="54">
        <v>1.1234999999999999</v>
      </c>
      <c r="J13" s="49">
        <v>2.3E-2</v>
      </c>
      <c r="K13" s="59">
        <v>1.61</v>
      </c>
      <c r="L13" s="22">
        <f t="shared" si="2"/>
        <v>1.2208934412398362</v>
      </c>
      <c r="M13" s="22">
        <f t="shared" si="11"/>
        <v>1.952050207766006</v>
      </c>
      <c r="N13" s="22">
        <f t="shared" si="12"/>
        <v>0</v>
      </c>
      <c r="O13" s="22">
        <f t="shared" si="13"/>
        <v>1.952050207766006</v>
      </c>
      <c r="P13" s="38">
        <f t="shared" si="14"/>
        <v>0</v>
      </c>
      <c r="Q13" s="54">
        <v>1.0294000000000001</v>
      </c>
      <c r="R13" s="49">
        <v>0.02</v>
      </c>
      <c r="S13" s="59">
        <v>1.611</v>
      </c>
      <c r="T13" s="22">
        <f t="shared" si="3"/>
        <v>1.2216517601474386</v>
      </c>
      <c r="U13" s="22">
        <f t="shared" si="15"/>
        <v>1.6407880593825914</v>
      </c>
      <c r="V13" s="22">
        <f t="shared" si="16"/>
        <v>3.2815761187651828</v>
      </c>
      <c r="W13" s="22">
        <f t="shared" si="17"/>
        <v>4.9223641781477738</v>
      </c>
      <c r="X13" s="38">
        <f t="shared" si="18"/>
        <v>4.3795466076799863E-2</v>
      </c>
      <c r="Y13" s="54">
        <v>0.94240000000000002</v>
      </c>
      <c r="Z13" s="49">
        <v>0.02</v>
      </c>
      <c r="AA13" s="59">
        <v>1.6220000000000001</v>
      </c>
      <c r="AB13" s="22">
        <f t="shared" si="4"/>
        <v>1.2299932681310648</v>
      </c>
      <c r="AC13" s="22">
        <f t="shared" si="19"/>
        <v>1.3940082141008414</v>
      </c>
      <c r="AD13" s="22">
        <f t="shared" si="20"/>
        <v>5.5760328564033657</v>
      </c>
      <c r="AE13" s="22">
        <f t="shared" si="21"/>
        <v>6.9700410705042071</v>
      </c>
      <c r="AF13" s="38">
        <f t="shared" si="22"/>
        <v>8.8791167623577624E-2</v>
      </c>
      <c r="AG13" s="54">
        <v>0.87839999999999996</v>
      </c>
      <c r="AH13" s="49">
        <v>2.7E-2</v>
      </c>
      <c r="AI13" s="59">
        <v>1.6240000000000001</v>
      </c>
      <c r="AJ13" s="22">
        <f t="shared" si="5"/>
        <v>1.2315099059462695</v>
      </c>
      <c r="AK13" s="22">
        <f t="shared" si="23"/>
        <v>1.2140869254638249</v>
      </c>
      <c r="AL13" s="22">
        <f t="shared" si="24"/>
        <v>7.2845215527829481</v>
      </c>
      <c r="AM13" s="22">
        <f t="shared" si="25"/>
        <v>8.4986084782467728</v>
      </c>
      <c r="AN13" s="38">
        <f t="shared" si="26"/>
        <v>0.1802457962294656</v>
      </c>
      <c r="AO13" s="54">
        <v>0.80310000000000004</v>
      </c>
      <c r="AP13" s="49">
        <v>2.5999999999999999E-2</v>
      </c>
      <c r="AQ13" s="59">
        <v>1.643</v>
      </c>
      <c r="AR13" s="22">
        <f t="shared" si="6"/>
        <v>1.2459179651907148</v>
      </c>
      <c r="AS13" s="22">
        <f t="shared" si="27"/>
        <v>1.0387414375357134</v>
      </c>
      <c r="AT13" s="22">
        <f t="shared" si="28"/>
        <v>8.3099315002857068</v>
      </c>
      <c r="AU13" s="22">
        <f t="shared" si="29"/>
        <v>9.3486729378214193</v>
      </c>
      <c r="AV13" s="38">
        <f t="shared" si="30"/>
        <v>0.23687353546974224</v>
      </c>
      <c r="AW13" s="120">
        <f t="shared" si="7"/>
        <v>35.723311008562632</v>
      </c>
      <c r="AX13" s="122">
        <f t="shared" si="31"/>
        <v>23.261929719487291</v>
      </c>
      <c r="AY13" s="54">
        <v>0.74419999999999997</v>
      </c>
      <c r="AZ13" s="49">
        <v>2.9000000000000001E-2</v>
      </c>
      <c r="BA13" s="59">
        <v>1.653</v>
      </c>
      <c r="BB13" s="22">
        <f t="shared" si="8"/>
        <v>1.2535011542667387</v>
      </c>
      <c r="BC13" s="22">
        <f t="shared" si="32"/>
        <v>0.90285522700315535</v>
      </c>
      <c r="BD13" s="22">
        <f t="shared" si="33"/>
        <v>9.0285522700315521</v>
      </c>
      <c r="BE13" s="22">
        <f t="shared" si="34"/>
        <v>9.9314074970347068</v>
      </c>
      <c r="BF13" s="38">
        <f t="shared" si="35"/>
        <v>0.33428876855269896</v>
      </c>
      <c r="BG13" s="54">
        <v>0.69850000000000001</v>
      </c>
      <c r="BH13" s="49">
        <v>2.5999999999999999E-2</v>
      </c>
      <c r="BI13" s="59">
        <v>1.659</v>
      </c>
      <c r="BJ13" s="22">
        <f t="shared" si="9"/>
        <v>1.2580510677123529</v>
      </c>
      <c r="BK13" s="22">
        <f t="shared" si="36"/>
        <v>0.80115891760790237</v>
      </c>
      <c r="BL13" s="22">
        <f t="shared" si="37"/>
        <v>9.6139070112948275</v>
      </c>
      <c r="BM13" s="22">
        <f t="shared" si="38"/>
        <v>10.415065928902729</v>
      </c>
      <c r="BN13" s="38">
        <f t="shared" si="39"/>
        <v>0.3622642237783697</v>
      </c>
    </row>
    <row r="14" spans="2:66" ht="20.100000000000001" customHeight="1" thickBot="1">
      <c r="B14" s="44" t="s">
        <v>25</v>
      </c>
      <c r="C14" s="15">
        <f>1/(2*PI())*SQRT($C$2/(C11+C12))</f>
        <v>1.318706404356649</v>
      </c>
      <c r="D14" s="2"/>
      <c r="E14" s="42">
        <v>44</v>
      </c>
      <c r="F14" s="23">
        <f t="shared" si="10"/>
        <v>0.87460000000000004</v>
      </c>
      <c r="G14" s="23">
        <f t="shared" si="0"/>
        <v>7.4603567670308664</v>
      </c>
      <c r="H14" s="30">
        <f t="shared" si="1"/>
        <v>78221.267605633795</v>
      </c>
      <c r="I14" s="54">
        <v>1.1612</v>
      </c>
      <c r="J14" s="49">
        <v>2.5999999999999999E-2</v>
      </c>
      <c r="K14" s="59">
        <v>1.59</v>
      </c>
      <c r="L14" s="22">
        <f t="shared" si="2"/>
        <v>1.2057270630877885</v>
      </c>
      <c r="M14" s="22">
        <f t="shared" si="11"/>
        <v>2.0337678662108827</v>
      </c>
      <c r="N14" s="22">
        <f t="shared" si="12"/>
        <v>0</v>
      </c>
      <c r="O14" s="22">
        <f t="shared" si="13"/>
        <v>2.0337678662108827</v>
      </c>
      <c r="P14" s="38">
        <f t="shared" si="14"/>
        <v>0</v>
      </c>
      <c r="Q14" s="54">
        <v>1.0455000000000001</v>
      </c>
      <c r="R14" s="49">
        <v>3.3000000000000002E-2</v>
      </c>
      <c r="S14" s="59">
        <v>1.58</v>
      </c>
      <c r="T14" s="22">
        <f t="shared" si="3"/>
        <v>1.1981438740117647</v>
      </c>
      <c r="U14" s="22">
        <f t="shared" si="15"/>
        <v>1.6280034706440809</v>
      </c>
      <c r="V14" s="22">
        <f t="shared" si="16"/>
        <v>3.2560069412881618</v>
      </c>
      <c r="W14" s="22">
        <f t="shared" si="17"/>
        <v>4.8840104119322429</v>
      </c>
      <c r="X14" s="38">
        <f t="shared" si="18"/>
        <v>6.9508223644899156E-2</v>
      </c>
      <c r="Y14" s="52">
        <v>0.95269999999999999</v>
      </c>
      <c r="Z14" s="47">
        <v>2.7E-2</v>
      </c>
      <c r="AA14" s="57">
        <v>1.601</v>
      </c>
      <c r="AB14" s="22">
        <f t="shared" si="4"/>
        <v>1.2140685710714147</v>
      </c>
      <c r="AC14" s="22">
        <f t="shared" si="19"/>
        <v>1.387995545884912</v>
      </c>
      <c r="AD14" s="22">
        <f t="shared" si="20"/>
        <v>5.5519821835396481</v>
      </c>
      <c r="AE14" s="22">
        <f t="shared" si="21"/>
        <v>6.9399777294245606</v>
      </c>
      <c r="AF14" s="38">
        <f t="shared" si="22"/>
        <v>0.11678431014795575</v>
      </c>
      <c r="AG14" s="83">
        <v>0.85980000000000001</v>
      </c>
      <c r="AH14" s="61">
        <v>3.1E-2</v>
      </c>
      <c r="AI14" s="84">
        <v>1.6220000000000001</v>
      </c>
      <c r="AJ14" s="22">
        <f t="shared" si="5"/>
        <v>1.2299932681310648</v>
      </c>
      <c r="AK14" s="22">
        <f t="shared" si="23"/>
        <v>1.1603517444394542</v>
      </c>
      <c r="AL14" s="22">
        <f t="shared" si="24"/>
        <v>6.9621104666367239</v>
      </c>
      <c r="AM14" s="22">
        <f t="shared" si="25"/>
        <v>8.1224622110761775</v>
      </c>
      <c r="AN14" s="38">
        <f t="shared" si="26"/>
        <v>0.20643946472481797</v>
      </c>
      <c r="AO14" s="52">
        <v>0.78859999999999997</v>
      </c>
      <c r="AP14" s="47">
        <v>2.7E-2</v>
      </c>
      <c r="AQ14" s="57">
        <v>1.6319999999999999</v>
      </c>
      <c r="AR14" s="22">
        <f t="shared" si="6"/>
        <v>1.2375764572070884</v>
      </c>
      <c r="AS14" s="22">
        <f t="shared" si="27"/>
        <v>0.98820473956637933</v>
      </c>
      <c r="AT14" s="22">
        <f t="shared" si="28"/>
        <v>7.9056379165310346</v>
      </c>
      <c r="AU14" s="22">
        <f t="shared" si="29"/>
        <v>8.893842656097414</v>
      </c>
      <c r="AV14" s="38">
        <f t="shared" si="30"/>
        <v>0.2427013210992886</v>
      </c>
      <c r="AW14" s="120">
        <f t="shared" si="7"/>
        <v>40.652322731964283</v>
      </c>
      <c r="AX14" s="122">
        <f t="shared" si="31"/>
        <v>19.446952560757261</v>
      </c>
      <c r="AY14" s="52">
        <v>0.71360000000000001</v>
      </c>
      <c r="AZ14" s="47">
        <v>3.5000000000000003E-2</v>
      </c>
      <c r="BA14" s="57">
        <v>1.6519999999999999</v>
      </c>
      <c r="BB14" s="22">
        <f t="shared" si="8"/>
        <v>1.2527428353591361</v>
      </c>
      <c r="BC14" s="22">
        <f t="shared" si="32"/>
        <v>0.82913041542589649</v>
      </c>
      <c r="BD14" s="22">
        <f t="shared" si="33"/>
        <v>8.2913041542589632</v>
      </c>
      <c r="BE14" s="22">
        <f t="shared" si="34"/>
        <v>9.1204345696848605</v>
      </c>
      <c r="BF14" s="38">
        <f t="shared" si="35"/>
        <v>0.40296396455602779</v>
      </c>
      <c r="BG14" s="52">
        <v>0.6633</v>
      </c>
      <c r="BH14" s="47">
        <v>2.7E-2</v>
      </c>
      <c r="BI14" s="57">
        <v>1.655</v>
      </c>
      <c r="BJ14" s="22">
        <f t="shared" si="9"/>
        <v>1.2550177920819434</v>
      </c>
      <c r="BK14" s="22">
        <f t="shared" si="36"/>
        <v>0.71896718529432058</v>
      </c>
      <c r="BL14" s="22">
        <f t="shared" si="37"/>
        <v>8.6276062235318456</v>
      </c>
      <c r="BM14" s="22">
        <f t="shared" si="38"/>
        <v>9.3465734088261669</v>
      </c>
      <c r="BN14" s="38">
        <f t="shared" si="39"/>
        <v>0.37438555747637953</v>
      </c>
    </row>
    <row r="15" spans="2:66" ht="20.100000000000001" customHeight="1">
      <c r="B15" s="2"/>
      <c r="C15" s="2"/>
      <c r="D15" s="2"/>
      <c r="E15" s="42">
        <v>46</v>
      </c>
      <c r="F15" s="23">
        <f t="shared" si="10"/>
        <v>0.91460000000000008</v>
      </c>
      <c r="G15" s="23">
        <f t="shared" si="0"/>
        <v>7.8015576253446488</v>
      </c>
      <c r="H15" s="30">
        <f t="shared" si="1"/>
        <v>81798.732394366205</v>
      </c>
      <c r="I15" s="54">
        <v>1.2937000000000001</v>
      </c>
      <c r="J15" s="49">
        <v>3.7999999999999999E-2</v>
      </c>
      <c r="K15" s="59">
        <v>1.474</v>
      </c>
      <c r="L15" s="22">
        <f t="shared" si="2"/>
        <v>1.1177620698059121</v>
      </c>
      <c r="M15" s="22">
        <f t="shared" si="11"/>
        <v>2.169477755653324</v>
      </c>
      <c r="N15" s="22">
        <f t="shared" si="12"/>
        <v>0</v>
      </c>
      <c r="O15" s="22">
        <f t="shared" si="13"/>
        <v>2.169477755653324</v>
      </c>
      <c r="P15" s="38">
        <f t="shared" si="14"/>
        <v>0</v>
      </c>
      <c r="Q15" s="54">
        <v>1.1626000000000001</v>
      </c>
      <c r="R15" s="49">
        <v>2.9000000000000001E-2</v>
      </c>
      <c r="S15" s="59">
        <v>1.4490000000000001</v>
      </c>
      <c r="T15" s="22">
        <f t="shared" si="3"/>
        <v>1.0988040971158526</v>
      </c>
      <c r="U15" s="22">
        <f t="shared" si="15"/>
        <v>1.6931307074706312</v>
      </c>
      <c r="V15" s="22">
        <f t="shared" si="16"/>
        <v>3.3862614149412624</v>
      </c>
      <c r="W15" s="22">
        <f t="shared" si="17"/>
        <v>5.0793921224118934</v>
      </c>
      <c r="X15" s="38">
        <f t="shared" si="18"/>
        <v>5.1373936533075058E-2</v>
      </c>
      <c r="Y15" s="54">
        <v>0.98270000000000002</v>
      </c>
      <c r="Z15" s="49">
        <v>3.6999999999999998E-2</v>
      </c>
      <c r="AA15" s="59">
        <v>1.4550000000000001</v>
      </c>
      <c r="AB15" s="22">
        <f t="shared" si="4"/>
        <v>1.1033540105614668</v>
      </c>
      <c r="AC15" s="22">
        <f t="shared" si="19"/>
        <v>1.2197223362349878</v>
      </c>
      <c r="AD15" s="22">
        <f t="shared" si="20"/>
        <v>4.8788893449399513</v>
      </c>
      <c r="AE15" s="22">
        <f t="shared" si="21"/>
        <v>6.0986116811749387</v>
      </c>
      <c r="AF15" s="38">
        <f t="shared" si="22"/>
        <v>0.13218001060892964</v>
      </c>
      <c r="AG15" s="52">
        <v>0.79259999999999997</v>
      </c>
      <c r="AH15" s="47">
        <v>4.5999999999999999E-2</v>
      </c>
      <c r="AI15" s="57">
        <v>1.4670000000000001</v>
      </c>
      <c r="AJ15" s="22">
        <f t="shared" si="5"/>
        <v>1.1124538374526955</v>
      </c>
      <c r="AK15" s="22">
        <f t="shared" si="23"/>
        <v>0.80660598820888008</v>
      </c>
      <c r="AL15" s="22">
        <f t="shared" si="24"/>
        <v>4.83963592925328</v>
      </c>
      <c r="AM15" s="22">
        <f t="shared" si="25"/>
        <v>5.6462419174621603</v>
      </c>
      <c r="AN15" s="38">
        <f t="shared" si="26"/>
        <v>0.25058056844486815</v>
      </c>
      <c r="AO15" s="52">
        <v>0.63</v>
      </c>
      <c r="AP15" s="47">
        <v>4.4999999999999998E-2</v>
      </c>
      <c r="AQ15" s="57">
        <v>1.494</v>
      </c>
      <c r="AR15" s="22">
        <f t="shared" si="6"/>
        <v>1.1329284479579598</v>
      </c>
      <c r="AS15" s="22">
        <f t="shared" si="27"/>
        <v>0.52853697170332947</v>
      </c>
      <c r="AT15" s="22">
        <f t="shared" si="28"/>
        <v>4.2282957736266358</v>
      </c>
      <c r="AU15" s="22">
        <f t="shared" si="29"/>
        <v>4.756832745329965</v>
      </c>
      <c r="AV15" s="38">
        <f t="shared" si="30"/>
        <v>0.33898601070224632</v>
      </c>
      <c r="AW15" s="120">
        <f t="shared" si="7"/>
        <v>40.767197119924646</v>
      </c>
      <c r="AX15" s="122">
        <f t="shared" si="31"/>
        <v>10.371808886414929</v>
      </c>
      <c r="AY15" s="52">
        <v>0.47399999999999998</v>
      </c>
      <c r="AZ15" s="47">
        <v>4.2999999999999997E-2</v>
      </c>
      <c r="BA15" s="57">
        <v>1.5509999999999999</v>
      </c>
      <c r="BB15" s="22">
        <f t="shared" si="8"/>
        <v>1.1761526256912955</v>
      </c>
      <c r="BC15" s="22">
        <f t="shared" si="32"/>
        <v>0.32245814935374761</v>
      </c>
      <c r="BD15" s="22">
        <f t="shared" si="33"/>
        <v>3.2245814935374755</v>
      </c>
      <c r="BE15" s="22">
        <f t="shared" si="34"/>
        <v>3.5470396428912232</v>
      </c>
      <c r="BF15" s="38">
        <f t="shared" si="35"/>
        <v>0.43638531905707234</v>
      </c>
      <c r="BG15" s="52">
        <v>0.40539999999999998</v>
      </c>
      <c r="BH15" s="47">
        <v>3.6999999999999998E-2</v>
      </c>
      <c r="BI15" s="57">
        <v>1.6040000000000001</v>
      </c>
      <c r="BJ15" s="22">
        <f t="shared" si="9"/>
        <v>1.2163435277942218</v>
      </c>
      <c r="BK15" s="22">
        <f t="shared" si="36"/>
        <v>0.2522721420341365</v>
      </c>
      <c r="BL15" s="22">
        <f t="shared" si="37"/>
        <v>3.0272657044096376</v>
      </c>
      <c r="BM15" s="22">
        <f t="shared" si="38"/>
        <v>3.2795378464437741</v>
      </c>
      <c r="BN15" s="38">
        <f t="shared" si="39"/>
        <v>0.48191426106185403</v>
      </c>
    </row>
    <row r="16" spans="2:66" ht="20.100000000000001" customHeight="1">
      <c r="B16" s="2"/>
      <c r="C16" s="2"/>
      <c r="D16" s="2"/>
      <c r="E16" s="42">
        <v>48</v>
      </c>
      <c r="F16" s="23">
        <f t="shared" si="10"/>
        <v>0.9546</v>
      </c>
      <c r="G16" s="23">
        <f t="shared" si="0"/>
        <v>8.1427584836584312</v>
      </c>
      <c r="H16" s="30">
        <f t="shared" si="1"/>
        <v>85376.1971830986</v>
      </c>
      <c r="I16" s="54">
        <v>1.4368000000000001</v>
      </c>
      <c r="J16" s="49">
        <v>0.05</v>
      </c>
      <c r="K16" s="59">
        <v>1.425</v>
      </c>
      <c r="L16" s="22">
        <f t="shared" si="2"/>
        <v>1.0806044433333954</v>
      </c>
      <c r="M16" s="22">
        <f t="shared" si="11"/>
        <v>2.5010100996831999</v>
      </c>
      <c r="N16" s="22">
        <f t="shared" si="12"/>
        <v>0</v>
      </c>
      <c r="O16" s="22">
        <f t="shared" si="13"/>
        <v>2.5010100996831999</v>
      </c>
      <c r="P16" s="38">
        <f t="shared" si="14"/>
        <v>0</v>
      </c>
      <c r="Q16" s="54">
        <v>1.2</v>
      </c>
      <c r="R16" s="49">
        <v>3.1E-2</v>
      </c>
      <c r="S16" s="59">
        <v>1.4410000000000001</v>
      </c>
      <c r="T16" s="22">
        <f t="shared" si="3"/>
        <v>1.0927375458550335</v>
      </c>
      <c r="U16" s="22">
        <f t="shared" si="15"/>
        <v>1.7839535078484372</v>
      </c>
      <c r="V16" s="22">
        <f t="shared" si="16"/>
        <v>3.5679070156968744</v>
      </c>
      <c r="W16" s="22">
        <f t="shared" si="17"/>
        <v>5.3518605235453114</v>
      </c>
      <c r="X16" s="38">
        <f t="shared" si="18"/>
        <v>5.4312242089383241E-2</v>
      </c>
      <c r="Y16" s="54">
        <v>0.98529999999999995</v>
      </c>
      <c r="Z16" s="49">
        <v>0.05</v>
      </c>
      <c r="AA16" s="59">
        <v>1.466</v>
      </c>
      <c r="AB16" s="22">
        <f t="shared" si="4"/>
        <v>1.111695518545093</v>
      </c>
      <c r="AC16" s="22">
        <f t="shared" si="19"/>
        <v>1.2447954275492801</v>
      </c>
      <c r="AD16" s="22">
        <f t="shared" si="20"/>
        <v>4.9791817101971203</v>
      </c>
      <c r="AE16" s="22">
        <f t="shared" si="21"/>
        <v>6.2239771377464006</v>
      </c>
      <c r="AF16" s="38">
        <f t="shared" si="22"/>
        <v>0.18133265344007718</v>
      </c>
      <c r="AG16" s="54">
        <v>0.83979999999999999</v>
      </c>
      <c r="AH16" s="49">
        <v>4.2000000000000003E-2</v>
      </c>
      <c r="AI16" s="59">
        <v>1.4810000000000001</v>
      </c>
      <c r="AJ16" s="22">
        <f t="shared" si="5"/>
        <v>1.1230703021591288</v>
      </c>
      <c r="AK16" s="22">
        <f t="shared" si="23"/>
        <v>0.92290061593473438</v>
      </c>
      <c r="AL16" s="22">
        <f t="shared" si="24"/>
        <v>5.5374036956084058</v>
      </c>
      <c r="AM16" s="22">
        <f t="shared" si="25"/>
        <v>6.4603043115431404</v>
      </c>
      <c r="AN16" s="38">
        <f t="shared" si="26"/>
        <v>0.23317862561084265</v>
      </c>
      <c r="AO16" s="54">
        <v>0.71489999999999998</v>
      </c>
      <c r="AP16" s="49">
        <v>4.4999999999999998E-2</v>
      </c>
      <c r="AQ16" s="59">
        <v>1.5149999999999999</v>
      </c>
      <c r="AR16" s="22">
        <f t="shared" si="6"/>
        <v>1.1488531450176096</v>
      </c>
      <c r="AS16" s="22">
        <f t="shared" si="27"/>
        <v>0.69985639924207899</v>
      </c>
      <c r="AT16" s="22">
        <f t="shared" si="28"/>
        <v>5.5988511939366319</v>
      </c>
      <c r="AU16" s="22">
        <f t="shared" si="29"/>
        <v>6.2987075931787109</v>
      </c>
      <c r="AV16" s="38">
        <f t="shared" si="30"/>
        <v>0.34858271390518042</v>
      </c>
      <c r="AW16" s="120">
        <f t="shared" si="7"/>
        <v>49.836053206815301</v>
      </c>
      <c r="AX16" s="122">
        <f t="shared" si="31"/>
        <v>11.234539723083376</v>
      </c>
      <c r="AY16" s="52">
        <v>0.59330000000000005</v>
      </c>
      <c r="AZ16" s="47">
        <v>3.5000000000000003E-2</v>
      </c>
      <c r="BA16" s="57">
        <v>1.5569999999999999</v>
      </c>
      <c r="BB16" s="22">
        <f t="shared" si="8"/>
        <v>1.1807025391369097</v>
      </c>
      <c r="BC16" s="22">
        <f t="shared" si="32"/>
        <v>0.50911864252183503</v>
      </c>
      <c r="BD16" s="22">
        <f t="shared" si="33"/>
        <v>5.091186425218349</v>
      </c>
      <c r="BE16" s="22">
        <f t="shared" si="34"/>
        <v>5.6003050677401838</v>
      </c>
      <c r="BF16" s="38">
        <f t="shared" si="35"/>
        <v>0.35795081026995884</v>
      </c>
      <c r="BG16" s="52">
        <v>0.51429999999999998</v>
      </c>
      <c r="BH16" s="47">
        <v>4.8000000000000001E-2</v>
      </c>
      <c r="BI16" s="57">
        <v>1.5940000000000001</v>
      </c>
      <c r="BJ16" s="22">
        <f t="shared" si="9"/>
        <v>1.208760338718198</v>
      </c>
      <c r="BK16" s="22">
        <f t="shared" si="36"/>
        <v>0.40096158025881856</v>
      </c>
      <c r="BL16" s="22">
        <f t="shared" si="37"/>
        <v>4.8115389631058223</v>
      </c>
      <c r="BM16" s="22">
        <f t="shared" si="38"/>
        <v>5.2125005433646407</v>
      </c>
      <c r="BN16" s="38">
        <f t="shared" si="39"/>
        <v>0.61741503057380998</v>
      </c>
    </row>
    <row r="17" spans="2:66" ht="20.100000000000001" customHeight="1">
      <c r="B17" s="2"/>
      <c r="C17" s="2"/>
      <c r="D17" s="2"/>
      <c r="E17" s="42">
        <v>50</v>
      </c>
      <c r="F17" s="23">
        <f t="shared" si="10"/>
        <v>0.99460000000000004</v>
      </c>
      <c r="G17" s="23">
        <f t="shared" si="0"/>
        <v>8.4839593419722146</v>
      </c>
      <c r="H17" s="30">
        <f t="shared" si="1"/>
        <v>88953.661971830996</v>
      </c>
      <c r="I17" s="99">
        <v>1.5728</v>
      </c>
      <c r="J17" s="100">
        <v>2.9000000000000001E-2</v>
      </c>
      <c r="K17" s="101">
        <v>1.369</v>
      </c>
      <c r="L17" s="22">
        <f t="shared" si="2"/>
        <v>1.0381385845076618</v>
      </c>
      <c r="M17" s="22">
        <f t="shared" si="11"/>
        <v>2.7659668794617107</v>
      </c>
      <c r="N17" s="22">
        <f t="shared" si="12"/>
        <v>0</v>
      </c>
      <c r="O17" s="22">
        <f t="shared" si="13"/>
        <v>2.7659668794617107</v>
      </c>
      <c r="P17" s="38">
        <f t="shared" si="14"/>
        <v>0</v>
      </c>
      <c r="Q17" s="54">
        <v>1.3854</v>
      </c>
      <c r="R17" s="49">
        <v>2.1999999999999999E-2</v>
      </c>
      <c r="S17" s="59">
        <v>1.341</v>
      </c>
      <c r="T17" s="22">
        <f t="shared" si="3"/>
        <v>1.0169056550947952</v>
      </c>
      <c r="U17" s="22">
        <f t="shared" si="15"/>
        <v>2.059211715902332</v>
      </c>
      <c r="V17" s="22">
        <f t="shared" si="16"/>
        <v>4.118423431804664</v>
      </c>
      <c r="W17" s="22">
        <f t="shared" si="17"/>
        <v>6.1776351477069955</v>
      </c>
      <c r="X17" s="38">
        <f t="shared" si="18"/>
        <v>3.338015219899932E-2</v>
      </c>
      <c r="Y17" s="54">
        <v>1.1818</v>
      </c>
      <c r="Z17" s="49">
        <v>2.1000000000000001E-2</v>
      </c>
      <c r="AA17" s="59">
        <v>1.333</v>
      </c>
      <c r="AB17" s="22">
        <f t="shared" si="4"/>
        <v>1.0108391038339761</v>
      </c>
      <c r="AC17" s="22">
        <f t="shared" si="19"/>
        <v>1.4806122842895426</v>
      </c>
      <c r="AD17" s="22">
        <f t="shared" si="20"/>
        <v>5.9224491371581705</v>
      </c>
      <c r="AE17" s="22">
        <f t="shared" si="21"/>
        <v>7.4030614214477133</v>
      </c>
      <c r="AF17" s="38">
        <f t="shared" si="22"/>
        <v>6.2967676073846568E-2</v>
      </c>
      <c r="AG17" s="54">
        <v>0.97350000000000003</v>
      </c>
      <c r="AH17" s="49">
        <v>2.8000000000000001E-2</v>
      </c>
      <c r="AI17" s="59">
        <v>1.3129999999999999</v>
      </c>
      <c r="AJ17" s="22">
        <f t="shared" si="5"/>
        <v>0.99567272568192844</v>
      </c>
      <c r="AK17" s="22">
        <f t="shared" si="23"/>
        <v>0.97475268933258952</v>
      </c>
      <c r="AL17" s="22">
        <f t="shared" si="24"/>
        <v>5.8485161359955367</v>
      </c>
      <c r="AM17" s="22">
        <f t="shared" si="25"/>
        <v>6.8232688253281264</v>
      </c>
      <c r="AN17" s="38">
        <f t="shared" si="26"/>
        <v>0.12218469645920842</v>
      </c>
      <c r="AO17" s="85">
        <v>0.78949999999999998</v>
      </c>
      <c r="AP17" s="86">
        <v>2.8000000000000001E-2</v>
      </c>
      <c r="AQ17" s="87">
        <v>1.298</v>
      </c>
      <c r="AR17" s="22">
        <f t="shared" si="6"/>
        <v>0.98429794206789278</v>
      </c>
      <c r="AS17" s="22">
        <f t="shared" si="27"/>
        <v>0.62653701233845971</v>
      </c>
      <c r="AT17" s="22">
        <f t="shared" si="28"/>
        <v>5.0122960987076777</v>
      </c>
      <c r="AU17" s="22">
        <f t="shared" si="29"/>
        <v>5.6388331110461376</v>
      </c>
      <c r="AV17" s="38">
        <f t="shared" si="30"/>
        <v>0.15921188477152451</v>
      </c>
      <c r="AW17" s="120">
        <f t="shared" si="7"/>
        <v>59.82814393822575</v>
      </c>
      <c r="AX17" s="122">
        <f t="shared" si="31"/>
        <v>8.3778231594197798</v>
      </c>
      <c r="AY17" s="54">
        <v>0.59630000000000005</v>
      </c>
      <c r="AZ17" s="49">
        <v>0.04</v>
      </c>
      <c r="BA17" s="59">
        <v>1.274</v>
      </c>
      <c r="BB17" s="22">
        <f t="shared" si="8"/>
        <v>0.96609828828543554</v>
      </c>
      <c r="BC17" s="22">
        <f t="shared" si="32"/>
        <v>0.34431944757861477</v>
      </c>
      <c r="BD17" s="22">
        <f t="shared" si="33"/>
        <v>3.4431944757861475</v>
      </c>
      <c r="BE17" s="22">
        <f t="shared" si="34"/>
        <v>3.7875139233647621</v>
      </c>
      <c r="BF17" s="38">
        <f t="shared" si="35"/>
        <v>0.2738904740418161</v>
      </c>
      <c r="BG17" s="54">
        <v>0.20419999999999999</v>
      </c>
      <c r="BH17" s="49">
        <v>0.14799999999999999</v>
      </c>
      <c r="BI17" s="59">
        <v>0.70899999999999996</v>
      </c>
      <c r="BJ17" s="22">
        <f t="shared" si="9"/>
        <v>0.53764810549008935</v>
      </c>
      <c r="BK17" s="22">
        <f t="shared" si="36"/>
        <v>1.2505383769606207E-2</v>
      </c>
      <c r="BL17" s="22">
        <f t="shared" si="37"/>
        <v>0.15006460523527446</v>
      </c>
      <c r="BM17" s="22">
        <f t="shared" si="38"/>
        <v>0.16256998900488068</v>
      </c>
      <c r="BN17" s="38">
        <f t="shared" si="39"/>
        <v>0.37662878754614987</v>
      </c>
    </row>
    <row r="18" spans="2:66" ht="20.100000000000001" customHeight="1">
      <c r="B18" s="16"/>
      <c r="C18" s="2"/>
      <c r="D18" s="2"/>
      <c r="E18" s="42">
        <v>52</v>
      </c>
      <c r="F18" s="23">
        <f t="shared" si="10"/>
        <v>1.0346</v>
      </c>
      <c r="G18" s="23">
        <f t="shared" si="0"/>
        <v>8.8251602002859979</v>
      </c>
      <c r="H18" s="30">
        <f t="shared" si="1"/>
        <v>92531.126760563377</v>
      </c>
      <c r="I18" s="54">
        <v>1.8179000000000001</v>
      </c>
      <c r="J18" s="49">
        <v>3.5999999999999997E-2</v>
      </c>
      <c r="K18" s="59">
        <v>1.3420000000000001</v>
      </c>
      <c r="L18" s="22">
        <f t="shared" si="2"/>
        <v>1.0176639740023976</v>
      </c>
      <c r="M18" s="22">
        <f t="shared" si="11"/>
        <v>3.5508971155063329</v>
      </c>
      <c r="N18" s="22">
        <f t="shared" si="12"/>
        <v>0</v>
      </c>
      <c r="O18" s="22">
        <f t="shared" si="13"/>
        <v>3.5508971155063329</v>
      </c>
      <c r="P18" s="38">
        <f t="shared" si="14"/>
        <v>0</v>
      </c>
      <c r="Q18" s="54">
        <v>1.5931999999999999</v>
      </c>
      <c r="R18" s="49">
        <v>2.1999999999999999E-2</v>
      </c>
      <c r="S18" s="59">
        <v>1.3260000000000001</v>
      </c>
      <c r="T18" s="22">
        <f t="shared" si="3"/>
        <v>1.0055308714807596</v>
      </c>
      <c r="U18" s="22">
        <f t="shared" si="15"/>
        <v>2.6626907023078705</v>
      </c>
      <c r="V18" s="22">
        <f t="shared" si="16"/>
        <v>5.3253814046157411</v>
      </c>
      <c r="W18" s="22">
        <f t="shared" si="17"/>
        <v>7.988072106923612</v>
      </c>
      <c r="X18" s="38">
        <f t="shared" si="18"/>
        <v>3.2637569149564352E-2</v>
      </c>
      <c r="Y18" s="54">
        <v>1.4195</v>
      </c>
      <c r="Z18" s="49">
        <v>2.1000000000000001E-2</v>
      </c>
      <c r="AA18" s="59">
        <v>1.3120000000000001</v>
      </c>
      <c r="AB18" s="22">
        <f t="shared" si="4"/>
        <v>0.99491440677432608</v>
      </c>
      <c r="AC18" s="22">
        <f t="shared" si="19"/>
        <v>2.0693385196380474</v>
      </c>
      <c r="AD18" s="22">
        <f t="shared" si="20"/>
        <v>8.2773540785521895</v>
      </c>
      <c r="AE18" s="22">
        <f t="shared" si="21"/>
        <v>10.346692598190238</v>
      </c>
      <c r="AF18" s="38">
        <f t="shared" si="22"/>
        <v>6.0999326015108081E-2</v>
      </c>
      <c r="AG18" s="54">
        <v>1.2358</v>
      </c>
      <c r="AH18" s="49">
        <v>1.7000000000000001E-2</v>
      </c>
      <c r="AI18" s="59">
        <v>1.306</v>
      </c>
      <c r="AJ18" s="22">
        <f t="shared" si="5"/>
        <v>0.99036449332871179</v>
      </c>
      <c r="AK18" s="22">
        <f t="shared" si="23"/>
        <v>1.554088740012852</v>
      </c>
      <c r="AL18" s="22">
        <f t="shared" si="24"/>
        <v>9.3245324400771121</v>
      </c>
      <c r="AM18" s="22">
        <f t="shared" si="25"/>
        <v>10.878621180089965</v>
      </c>
      <c r="AN18" s="38">
        <f t="shared" si="26"/>
        <v>7.3394684172898073E-2</v>
      </c>
      <c r="AO18" s="54">
        <v>1.1107</v>
      </c>
      <c r="AP18" s="49">
        <v>1.7000000000000001E-2</v>
      </c>
      <c r="AQ18" s="59">
        <v>1.288</v>
      </c>
      <c r="AR18" s="22">
        <f t="shared" si="6"/>
        <v>0.97671475299186894</v>
      </c>
      <c r="AS18" s="22">
        <f t="shared" si="27"/>
        <v>1.2210075460354446</v>
      </c>
      <c r="AT18" s="22">
        <f t="shared" si="28"/>
        <v>9.7680603682835567</v>
      </c>
      <c r="AU18" s="22">
        <f t="shared" si="29"/>
        <v>10.989067914319001</v>
      </c>
      <c r="AV18" s="38">
        <f t="shared" si="30"/>
        <v>9.5180660618110965E-2</v>
      </c>
      <c r="AW18" s="120">
        <f t="shared" si="7"/>
        <v>84.114506173377222</v>
      </c>
      <c r="AX18" s="122">
        <f t="shared" si="31"/>
        <v>11.612813071920774</v>
      </c>
      <c r="AY18" s="54">
        <v>0.98699999999999999</v>
      </c>
      <c r="AZ18" s="49">
        <v>1.4E-2</v>
      </c>
      <c r="BA18" s="59">
        <v>1.27</v>
      </c>
      <c r="BB18" s="22">
        <f t="shared" si="8"/>
        <v>0.96306501265502598</v>
      </c>
      <c r="BC18" s="22">
        <f t="shared" si="32"/>
        <v>0.93742131757114366</v>
      </c>
      <c r="BD18" s="22">
        <f t="shared" si="33"/>
        <v>9.3742131757114358</v>
      </c>
      <c r="BE18" s="22">
        <f t="shared" si="34"/>
        <v>10.311634493282579</v>
      </c>
      <c r="BF18" s="38">
        <f t="shared" si="35"/>
        <v>9.5260653816405291E-2</v>
      </c>
      <c r="BG18" s="54">
        <v>0.88549999999999995</v>
      </c>
      <c r="BH18" s="49">
        <v>1.4E-2</v>
      </c>
      <c r="BI18" s="59">
        <v>1.246</v>
      </c>
      <c r="BJ18" s="22">
        <f t="shared" si="9"/>
        <v>0.94486535887256884</v>
      </c>
      <c r="BK18" s="22">
        <f t="shared" si="36"/>
        <v>0.7262836941339692</v>
      </c>
      <c r="BL18" s="22">
        <f t="shared" si="37"/>
        <v>8.7154043296076296</v>
      </c>
      <c r="BM18" s="22">
        <f t="shared" si="38"/>
        <v>9.4416880237415981</v>
      </c>
      <c r="BN18" s="38">
        <f t="shared" si="39"/>
        <v>0.1100331248462498</v>
      </c>
    </row>
    <row r="19" spans="2:66" ht="20.100000000000001" customHeight="1">
      <c r="B19" s="16"/>
      <c r="C19" s="2"/>
      <c r="D19" s="17"/>
      <c r="E19" s="42">
        <v>54</v>
      </c>
      <c r="F19" s="23">
        <f t="shared" si="10"/>
        <v>1.0746</v>
      </c>
      <c r="G19" s="23">
        <f t="shared" si="0"/>
        <v>9.1663610585997795</v>
      </c>
      <c r="H19" s="30">
        <f t="shared" si="1"/>
        <v>96108.591549295772</v>
      </c>
      <c r="I19" s="54">
        <v>1.8631</v>
      </c>
      <c r="J19" s="49">
        <v>3.4000000000000002E-2</v>
      </c>
      <c r="K19" s="59">
        <v>1.339</v>
      </c>
      <c r="L19" s="22">
        <f t="shared" si="2"/>
        <v>1.0153890172795903</v>
      </c>
      <c r="M19" s="22">
        <f t="shared" si="11"/>
        <v>3.7130138045287731</v>
      </c>
      <c r="N19" s="22">
        <f t="shared" si="12"/>
        <v>0</v>
      </c>
      <c r="O19" s="22">
        <f t="shared" si="13"/>
        <v>3.7130138045287731</v>
      </c>
      <c r="P19" s="38">
        <f t="shared" si="14"/>
        <v>0</v>
      </c>
      <c r="Q19" s="54">
        <v>1.6685000000000001</v>
      </c>
      <c r="R19" s="49">
        <v>2.9000000000000001E-2</v>
      </c>
      <c r="S19" s="59">
        <v>1.325</v>
      </c>
      <c r="T19" s="22">
        <f t="shared" si="3"/>
        <v>1.004772552573157</v>
      </c>
      <c r="U19" s="22">
        <f t="shared" si="15"/>
        <v>2.9159310920047017</v>
      </c>
      <c r="V19" s="22">
        <f t="shared" si="16"/>
        <v>5.8318621840094034</v>
      </c>
      <c r="W19" s="22">
        <f t="shared" si="17"/>
        <v>8.7477932760141055</v>
      </c>
      <c r="X19" s="38">
        <f t="shared" si="18"/>
        <v>4.2957384439176724E-2</v>
      </c>
      <c r="Y19" s="54">
        <v>1.5270999999999999</v>
      </c>
      <c r="Z19" s="49">
        <v>2.4E-2</v>
      </c>
      <c r="AA19" s="59">
        <v>1.3109999999999999</v>
      </c>
      <c r="AB19" s="22">
        <f t="shared" si="4"/>
        <v>0.9941560878667236</v>
      </c>
      <c r="AC19" s="22">
        <f t="shared" si="19"/>
        <v>2.3912964321107344</v>
      </c>
      <c r="AD19" s="22">
        <f t="shared" si="20"/>
        <v>9.5651857284429376</v>
      </c>
      <c r="AE19" s="22">
        <f t="shared" si="21"/>
        <v>11.956482160553673</v>
      </c>
      <c r="AF19" s="38">
        <f t="shared" si="22"/>
        <v>6.9607285342491554E-2</v>
      </c>
      <c r="AG19" s="54">
        <v>1.3532</v>
      </c>
      <c r="AH19" s="49">
        <v>1.9E-2</v>
      </c>
      <c r="AI19" s="59">
        <v>1.306</v>
      </c>
      <c r="AJ19" s="22">
        <f t="shared" si="5"/>
        <v>0.99036449332871179</v>
      </c>
      <c r="AK19" s="22">
        <f t="shared" si="23"/>
        <v>1.8633884974454524</v>
      </c>
      <c r="AL19" s="22">
        <f t="shared" si="24"/>
        <v>11.180330984672713</v>
      </c>
      <c r="AM19" s="22">
        <f t="shared" si="25"/>
        <v>13.043719482118165</v>
      </c>
      <c r="AN19" s="38">
        <f t="shared" si="26"/>
        <v>8.2029352899121361E-2</v>
      </c>
      <c r="AO19" s="54">
        <v>1.2121</v>
      </c>
      <c r="AP19" s="49">
        <v>1.6E-2</v>
      </c>
      <c r="AQ19" s="59">
        <v>1.294</v>
      </c>
      <c r="AR19" s="22">
        <f t="shared" si="6"/>
        <v>0.98126466643748322</v>
      </c>
      <c r="AS19" s="22">
        <f t="shared" si="27"/>
        <v>1.467704187476687</v>
      </c>
      <c r="AT19" s="22">
        <f t="shared" si="28"/>
        <v>11.741633499813496</v>
      </c>
      <c r="AU19" s="22">
        <f t="shared" si="29"/>
        <v>13.209337687290184</v>
      </c>
      <c r="AV19" s="38">
        <f t="shared" si="30"/>
        <v>9.0418355230228509E-2</v>
      </c>
      <c r="AW19" s="120">
        <f t="shared" si="7"/>
        <v>100.1863269338004</v>
      </c>
      <c r="AX19" s="122">
        <f t="shared" si="31"/>
        <v>11.719796362603406</v>
      </c>
      <c r="AY19" s="54">
        <v>1.0868</v>
      </c>
      <c r="AZ19" s="49">
        <v>1.4E-2</v>
      </c>
      <c r="BA19" s="59">
        <v>1.276</v>
      </c>
      <c r="BB19" s="22">
        <f t="shared" si="8"/>
        <v>0.96761492610064037</v>
      </c>
      <c r="BC19" s="22">
        <f t="shared" si="32"/>
        <v>1.1473440993133803</v>
      </c>
      <c r="BD19" s="22">
        <f t="shared" si="33"/>
        <v>11.473440993133801</v>
      </c>
      <c r="BE19" s="22">
        <f t="shared" si="34"/>
        <v>12.620785092447182</v>
      </c>
      <c r="BF19" s="38">
        <f t="shared" si="35"/>
        <v>9.6162880704432685E-2</v>
      </c>
      <c r="BG19" s="54">
        <v>0.97540000000000004</v>
      </c>
      <c r="BH19" s="49">
        <v>1.2999999999999999E-2</v>
      </c>
      <c r="BI19" s="59">
        <v>1.26</v>
      </c>
      <c r="BJ19" s="22">
        <f t="shared" si="9"/>
        <v>0.95548182357900224</v>
      </c>
      <c r="BK19" s="22">
        <f t="shared" si="36"/>
        <v>0.90115536152521125</v>
      </c>
      <c r="BL19" s="22">
        <f t="shared" si="37"/>
        <v>10.813864338302535</v>
      </c>
      <c r="BM19" s="22">
        <f t="shared" si="38"/>
        <v>11.715019699827746</v>
      </c>
      <c r="BN19" s="38">
        <f t="shared" si="39"/>
        <v>0.10448255132207428</v>
      </c>
    </row>
    <row r="20" spans="2:66" ht="20.100000000000001" customHeight="1">
      <c r="B20" s="16"/>
      <c r="C20" s="2"/>
      <c r="D20" s="17"/>
      <c r="E20" s="42">
        <v>56</v>
      </c>
      <c r="F20" s="23">
        <f t="shared" si="10"/>
        <v>1.1146</v>
      </c>
      <c r="G20" s="23">
        <f t="shared" si="0"/>
        <v>9.5075619169135646</v>
      </c>
      <c r="H20" s="30">
        <f t="shared" si="1"/>
        <v>99686.056338028182</v>
      </c>
      <c r="I20" s="54">
        <v>1.8517999999999999</v>
      </c>
      <c r="J20" s="49">
        <v>3.7999999999999999E-2</v>
      </c>
      <c r="K20" s="59">
        <v>1.3420000000000001</v>
      </c>
      <c r="L20" s="22">
        <f t="shared" si="2"/>
        <v>1.0176639740023976</v>
      </c>
      <c r="M20" s="22">
        <f t="shared" si="11"/>
        <v>3.6845653986505935</v>
      </c>
      <c r="N20" s="22">
        <f t="shared" si="12"/>
        <v>0</v>
      </c>
      <c r="O20" s="22">
        <f t="shared" si="13"/>
        <v>3.6845653986505935</v>
      </c>
      <c r="P20" s="38">
        <f t="shared" si="14"/>
        <v>0</v>
      </c>
      <c r="Q20" s="54">
        <v>1.6882999999999999</v>
      </c>
      <c r="R20" s="49">
        <v>0.03</v>
      </c>
      <c r="S20" s="59">
        <v>1.331</v>
      </c>
      <c r="T20" s="22">
        <f t="shared" si="3"/>
        <v>1.0093224660187714</v>
      </c>
      <c r="U20" s="22">
        <f t="shared" si="15"/>
        <v>3.0126482686069394</v>
      </c>
      <c r="V20" s="22">
        <f t="shared" si="16"/>
        <v>6.0252965372138787</v>
      </c>
      <c r="W20" s="22">
        <f t="shared" si="17"/>
        <v>9.0379448058208176</v>
      </c>
      <c r="X20" s="38">
        <f t="shared" si="18"/>
        <v>4.4842048254424977E-2</v>
      </c>
      <c r="Y20" s="54">
        <v>1.5535000000000001</v>
      </c>
      <c r="Z20" s="49">
        <v>2.1999999999999999E-2</v>
      </c>
      <c r="AA20" s="59">
        <v>1.323</v>
      </c>
      <c r="AB20" s="22">
        <f t="shared" si="4"/>
        <v>1.0032559147579523</v>
      </c>
      <c r="AC20" s="22">
        <f t="shared" si="19"/>
        <v>2.5202015929851358</v>
      </c>
      <c r="AD20" s="22">
        <f t="shared" si="20"/>
        <v>10.080806371940543</v>
      </c>
      <c r="AE20" s="22">
        <f t="shared" si="21"/>
        <v>12.601007964925678</v>
      </c>
      <c r="AF20" s="38">
        <f t="shared" si="22"/>
        <v>6.4980109802997732E-2</v>
      </c>
      <c r="AG20" s="54">
        <v>1.3805000000000001</v>
      </c>
      <c r="AH20" s="49">
        <v>1.7000000000000001E-2</v>
      </c>
      <c r="AI20" s="59">
        <v>1.3140000000000001</v>
      </c>
      <c r="AJ20" s="22">
        <f t="shared" si="5"/>
        <v>0.99643104458953091</v>
      </c>
      <c r="AK20" s="22">
        <f t="shared" si="23"/>
        <v>1.9631642219855641</v>
      </c>
      <c r="AL20" s="22">
        <f t="shared" si="24"/>
        <v>11.778985331913383</v>
      </c>
      <c r="AM20" s="22">
        <f t="shared" si="25"/>
        <v>13.742149553898948</v>
      </c>
      <c r="AN20" s="38">
        <f t="shared" si="26"/>
        <v>7.4296607314918967E-2</v>
      </c>
      <c r="AO20" s="54">
        <v>1.2356</v>
      </c>
      <c r="AP20" s="49">
        <v>1.7999999999999999E-2</v>
      </c>
      <c r="AQ20" s="59">
        <v>1.3080000000000001</v>
      </c>
      <c r="AR20" s="22">
        <f t="shared" si="6"/>
        <v>0.99188113114391663</v>
      </c>
      <c r="AS20" s="22">
        <f t="shared" si="27"/>
        <v>1.5583477038735756</v>
      </c>
      <c r="AT20" s="22">
        <f t="shared" si="28"/>
        <v>12.466781630988605</v>
      </c>
      <c r="AU20" s="22">
        <f t="shared" si="29"/>
        <v>14.02512933486218</v>
      </c>
      <c r="AV20" s="38">
        <f t="shared" si="30"/>
        <v>0.10393362153909488</v>
      </c>
      <c r="AW20" s="120">
        <f t="shared" si="7"/>
        <v>113.33017941102537</v>
      </c>
      <c r="AX20" s="122">
        <f t="shared" si="31"/>
        <v>11.00040756643836</v>
      </c>
      <c r="AY20" s="54">
        <v>1.119</v>
      </c>
      <c r="AZ20" s="49">
        <v>1.6E-2</v>
      </c>
      <c r="BA20" s="59">
        <v>1.2869999999999999</v>
      </c>
      <c r="BB20" s="22">
        <f t="shared" si="8"/>
        <v>0.97595643408426647</v>
      </c>
      <c r="BC20" s="22">
        <f t="shared" si="32"/>
        <v>1.2374006649112343</v>
      </c>
      <c r="BD20" s="22">
        <f t="shared" si="33"/>
        <v>12.37400664911234</v>
      </c>
      <c r="BE20" s="22">
        <f t="shared" si="34"/>
        <v>13.611407314023575</v>
      </c>
      <c r="BF20" s="38">
        <f t="shared" si="35"/>
        <v>0.11180343757117198</v>
      </c>
      <c r="BG20" s="54">
        <v>1.0173000000000001</v>
      </c>
      <c r="BH20" s="49">
        <v>1.2999999999999999E-2</v>
      </c>
      <c r="BI20" s="59">
        <v>1.274</v>
      </c>
      <c r="BJ20" s="22">
        <f t="shared" si="9"/>
        <v>0.96609828828543554</v>
      </c>
      <c r="BK20" s="22">
        <f t="shared" si="36"/>
        <v>1.0021437520652912</v>
      </c>
      <c r="BL20" s="22">
        <f t="shared" si="37"/>
        <v>12.025725024783492</v>
      </c>
      <c r="BM20" s="22">
        <f t="shared" si="38"/>
        <v>13.027868776848784</v>
      </c>
      <c r="BN20" s="38">
        <f t="shared" si="39"/>
        <v>0.10681728487630826</v>
      </c>
    </row>
    <row r="21" spans="2:66" ht="20.100000000000001" customHeight="1">
      <c r="B21" s="2"/>
      <c r="C21" s="2"/>
      <c r="D21" s="17"/>
      <c r="E21" s="42">
        <v>58</v>
      </c>
      <c r="F21" s="23">
        <f t="shared" si="10"/>
        <v>1.1545999999999998</v>
      </c>
      <c r="G21" s="24">
        <f t="shared" si="0"/>
        <v>9.8487627752273443</v>
      </c>
      <c r="H21" s="31">
        <f t="shared" si="1"/>
        <v>103263.52112676055</v>
      </c>
      <c r="I21" s="54">
        <v>1.899</v>
      </c>
      <c r="J21" s="49">
        <v>3.9E-2</v>
      </c>
      <c r="K21" s="59">
        <v>1.3460000000000001</v>
      </c>
      <c r="L21" s="22">
        <f t="shared" si="2"/>
        <v>1.0206972496328071</v>
      </c>
      <c r="M21" s="22">
        <f t="shared" si="11"/>
        <v>3.8979218481929472</v>
      </c>
      <c r="N21" s="22">
        <f t="shared" si="12"/>
        <v>0</v>
      </c>
      <c r="O21" s="22">
        <f t="shared" si="13"/>
        <v>3.8979218481929472</v>
      </c>
      <c r="P21" s="38">
        <f t="shared" si="14"/>
        <v>0</v>
      </c>
      <c r="Q21" s="54">
        <v>1.7565</v>
      </c>
      <c r="R21" s="49">
        <v>2.8000000000000001E-2</v>
      </c>
      <c r="S21" s="59">
        <v>1.3340000000000001</v>
      </c>
      <c r="T21" s="22">
        <f t="shared" si="3"/>
        <v>1.0115974227415785</v>
      </c>
      <c r="U21" s="22">
        <f t="shared" si="15"/>
        <v>3.2756768058358814</v>
      </c>
      <c r="V21" s="22">
        <f t="shared" si="16"/>
        <v>6.5513536116717628</v>
      </c>
      <c r="W21" s="22">
        <f t="shared" si="17"/>
        <v>9.8270304175076433</v>
      </c>
      <c r="X21" s="38">
        <f t="shared" si="18"/>
        <v>4.2041457762516443E-2</v>
      </c>
      <c r="Y21" s="54">
        <v>1.6153999999999999</v>
      </c>
      <c r="Z21" s="49">
        <v>0.02</v>
      </c>
      <c r="AA21" s="59">
        <v>1.3240000000000001</v>
      </c>
      <c r="AB21" s="22">
        <f t="shared" si="4"/>
        <v>1.0040142336655546</v>
      </c>
      <c r="AC21" s="22">
        <f t="shared" si="19"/>
        <v>2.7291613075737464</v>
      </c>
      <c r="AD21" s="22">
        <f t="shared" si="20"/>
        <v>10.916645230294986</v>
      </c>
      <c r="AE21" s="22">
        <f t="shared" si="21"/>
        <v>13.645806537868733</v>
      </c>
      <c r="AF21" s="38">
        <f t="shared" si="22"/>
        <v>5.9162162169106892E-2</v>
      </c>
      <c r="AG21" s="54">
        <v>1.4542999999999999</v>
      </c>
      <c r="AH21" s="49">
        <v>1.9E-2</v>
      </c>
      <c r="AI21" s="59">
        <v>1.3169999999999999</v>
      </c>
      <c r="AJ21" s="22">
        <f t="shared" si="5"/>
        <v>0.998706001312338</v>
      </c>
      <c r="AK21" s="22">
        <f t="shared" si="23"/>
        <v>2.1886314536813276</v>
      </c>
      <c r="AL21" s="22">
        <f t="shared" si="24"/>
        <v>13.131788722087965</v>
      </c>
      <c r="AM21" s="22">
        <f t="shared" si="25"/>
        <v>15.320420175769293</v>
      </c>
      <c r="AN21" s="38">
        <f t="shared" si="26"/>
        <v>8.3416983624081634E-2</v>
      </c>
      <c r="AO21" s="54">
        <v>1.2991999999999999</v>
      </c>
      <c r="AP21" s="49">
        <v>1.7000000000000001E-2</v>
      </c>
      <c r="AQ21" s="59">
        <v>1.31</v>
      </c>
      <c r="AR21" s="22">
        <f t="shared" si="6"/>
        <v>0.99339776895912135</v>
      </c>
      <c r="AS21" s="22">
        <f t="shared" si="27"/>
        <v>1.7281749005382112</v>
      </c>
      <c r="AT21" s="22">
        <f t="shared" si="28"/>
        <v>13.82539920430569</v>
      </c>
      <c r="AU21" s="22">
        <f t="shared" si="29"/>
        <v>15.5535741048439</v>
      </c>
      <c r="AV21" s="38">
        <f t="shared" si="30"/>
        <v>9.8459943003947226E-2</v>
      </c>
      <c r="AW21" s="120">
        <f t="shared" si="7"/>
        <v>130.59090169982326</v>
      </c>
      <c r="AX21" s="122">
        <f t="shared" si="31"/>
        <v>10.586801242926406</v>
      </c>
      <c r="AY21" s="54">
        <v>1.1725000000000001</v>
      </c>
      <c r="AZ21" s="49">
        <v>1.0999999999999999E-2</v>
      </c>
      <c r="BA21" s="59">
        <v>1.2989999999999999</v>
      </c>
      <c r="BB21" s="22">
        <f t="shared" si="8"/>
        <v>0.98505626097549503</v>
      </c>
      <c r="BC21" s="22">
        <f t="shared" si="32"/>
        <v>1.3840031644234616</v>
      </c>
      <c r="BD21" s="22">
        <f t="shared" si="33"/>
        <v>13.840031644234614</v>
      </c>
      <c r="BE21" s="22">
        <f t="shared" si="34"/>
        <v>15.224034808658075</v>
      </c>
      <c r="BF21" s="38">
        <f t="shared" si="35"/>
        <v>7.8304923147082733E-2</v>
      </c>
      <c r="BG21" s="54">
        <v>1.0645</v>
      </c>
      <c r="BH21" s="49">
        <v>1.0999999999999999E-2</v>
      </c>
      <c r="BI21" s="59">
        <v>1.28</v>
      </c>
      <c r="BJ21" s="22">
        <f t="shared" si="9"/>
        <v>0.97064820173104982</v>
      </c>
      <c r="BK21" s="22">
        <f t="shared" si="36"/>
        <v>1.1076545836776088</v>
      </c>
      <c r="BL21" s="22">
        <f t="shared" si="37"/>
        <v>13.291855004131305</v>
      </c>
      <c r="BM21" s="22">
        <f t="shared" si="38"/>
        <v>14.399509587808915</v>
      </c>
      <c r="BN21" s="38">
        <f t="shared" si="39"/>
        <v>9.1237200464511101E-2</v>
      </c>
    </row>
    <row r="22" spans="2:66" ht="20.100000000000001" customHeight="1">
      <c r="B22" s="17"/>
      <c r="C22" s="17"/>
      <c r="D22" s="17"/>
      <c r="E22" s="42">
        <v>60</v>
      </c>
      <c r="F22" s="23">
        <f t="shared" si="10"/>
        <v>1.1945999999999999</v>
      </c>
      <c r="G22" s="24">
        <f t="shared" si="0"/>
        <v>10.189963633541129</v>
      </c>
      <c r="H22" s="31">
        <f t="shared" si="1"/>
        <v>106840.98591549294</v>
      </c>
      <c r="I22" s="54">
        <v>1.9899</v>
      </c>
      <c r="J22" s="49">
        <v>0.04</v>
      </c>
      <c r="K22" s="59">
        <v>1.35</v>
      </c>
      <c r="L22" s="22">
        <f t="shared" si="2"/>
        <v>1.0237305252632167</v>
      </c>
      <c r="M22" s="22">
        <f t="shared" si="11"/>
        <v>4.3054952973375897</v>
      </c>
      <c r="N22" s="22">
        <f t="shared" si="12"/>
        <v>0</v>
      </c>
      <c r="O22" s="22">
        <f t="shared" si="13"/>
        <v>4.3054952973375897</v>
      </c>
      <c r="P22" s="38">
        <f t="shared" si="14"/>
        <v>0</v>
      </c>
      <c r="Q22" s="54">
        <v>1.8340000000000001</v>
      </c>
      <c r="R22" s="49">
        <v>2.9000000000000001E-2</v>
      </c>
      <c r="S22" s="59">
        <v>1.337</v>
      </c>
      <c r="T22" s="22">
        <f t="shared" si="3"/>
        <v>1.0138723794643856</v>
      </c>
      <c r="U22" s="22">
        <f t="shared" si="15"/>
        <v>3.5871914466364796</v>
      </c>
      <c r="V22" s="22">
        <f t="shared" si="16"/>
        <v>7.1743828932729592</v>
      </c>
      <c r="W22" s="22">
        <f t="shared" si="17"/>
        <v>10.761574339909439</v>
      </c>
      <c r="X22" s="38">
        <f t="shared" si="18"/>
        <v>4.3739003912882705E-2</v>
      </c>
      <c r="Y22" s="54">
        <v>1.6990000000000001</v>
      </c>
      <c r="Z22" s="49">
        <v>2.5999999999999999E-2</v>
      </c>
      <c r="AA22" s="59">
        <v>1.329</v>
      </c>
      <c r="AB22" s="22">
        <f t="shared" si="4"/>
        <v>1.0078058282035665</v>
      </c>
      <c r="AC22" s="22">
        <f t="shared" si="19"/>
        <v>3.0417939923236523</v>
      </c>
      <c r="AD22" s="22">
        <f t="shared" si="20"/>
        <v>12.167175969294609</v>
      </c>
      <c r="AE22" s="22">
        <f t="shared" si="21"/>
        <v>15.208969961618262</v>
      </c>
      <c r="AF22" s="38">
        <f t="shared" si="22"/>
        <v>7.7492805043105642E-2</v>
      </c>
      <c r="AG22" s="54">
        <v>1.5338000000000001</v>
      </c>
      <c r="AH22" s="49">
        <v>2.5000000000000001E-2</v>
      </c>
      <c r="AI22" s="59">
        <v>1.3220000000000001</v>
      </c>
      <c r="AJ22" s="22">
        <f t="shared" si="5"/>
        <v>1.0024975958503499</v>
      </c>
      <c r="AK22" s="22">
        <f t="shared" si="23"/>
        <v>2.4529768826747742</v>
      </c>
      <c r="AL22" s="22">
        <f t="shared" si="24"/>
        <v>14.717861296048643</v>
      </c>
      <c r="AM22" s="22">
        <f t="shared" si="25"/>
        <v>17.170838178723418</v>
      </c>
      <c r="AN22" s="38">
        <f t="shared" si="26"/>
        <v>0.11059417409488928</v>
      </c>
      <c r="AO22" s="54">
        <v>1.3884000000000001</v>
      </c>
      <c r="AP22" s="49">
        <v>1.7999999999999999E-2</v>
      </c>
      <c r="AQ22" s="59">
        <v>1.3129999999999999</v>
      </c>
      <c r="AR22" s="22">
        <f t="shared" si="6"/>
        <v>0.99567272568192844</v>
      </c>
      <c r="AS22" s="22">
        <f t="shared" si="27"/>
        <v>1.9826759580493023</v>
      </c>
      <c r="AT22" s="22">
        <f t="shared" si="28"/>
        <v>15.861407664394418</v>
      </c>
      <c r="AU22" s="22">
        <f t="shared" si="29"/>
        <v>17.844083622443719</v>
      </c>
      <c r="AV22" s="38">
        <f t="shared" si="30"/>
        <v>0.10472973982217865</v>
      </c>
      <c r="AW22" s="120">
        <f t="shared" si="7"/>
        <v>151.80998650716501</v>
      </c>
      <c r="AX22" s="122">
        <f t="shared" si="31"/>
        <v>10.44819779602958</v>
      </c>
      <c r="AY22" s="54">
        <v>1.2387999999999999</v>
      </c>
      <c r="AZ22" s="49">
        <v>1.4E-2</v>
      </c>
      <c r="BA22" s="59">
        <v>1.3109999999999999</v>
      </c>
      <c r="BB22" s="22">
        <f t="shared" si="8"/>
        <v>0.9941560878667236</v>
      </c>
      <c r="BC22" s="22">
        <f t="shared" si="32"/>
        <v>1.5736235810081236</v>
      </c>
      <c r="BD22" s="22">
        <f t="shared" si="33"/>
        <v>15.736235810081235</v>
      </c>
      <c r="BE22" s="22">
        <f t="shared" si="34"/>
        <v>17.309859391089358</v>
      </c>
      <c r="BF22" s="38">
        <f t="shared" si="35"/>
        <v>0.10151062445780018</v>
      </c>
      <c r="BG22" s="54">
        <v>1.1299999999999999</v>
      </c>
      <c r="BH22" s="49">
        <v>1.2999999999999999E-2</v>
      </c>
      <c r="BI22" s="59">
        <v>1.294</v>
      </c>
      <c r="BJ22" s="22">
        <f t="shared" si="9"/>
        <v>0.98126466643748322</v>
      </c>
      <c r="BK22" s="22">
        <f t="shared" si="36"/>
        <v>1.2756117700469209</v>
      </c>
      <c r="BL22" s="22">
        <f t="shared" si="37"/>
        <v>15.307341240563051</v>
      </c>
      <c r="BM22" s="22">
        <f t="shared" si="38"/>
        <v>16.582953010609973</v>
      </c>
      <c r="BN22" s="38">
        <f t="shared" si="39"/>
        <v>0.11019737043684098</v>
      </c>
    </row>
    <row r="23" spans="2:66" ht="20.100000000000001" customHeight="1">
      <c r="B23" s="17"/>
      <c r="C23" s="17"/>
      <c r="D23" s="20"/>
      <c r="E23" s="42">
        <v>62</v>
      </c>
      <c r="F23" s="23">
        <f t="shared" si="10"/>
        <v>1.2345999999999999</v>
      </c>
      <c r="G23" s="24">
        <f t="shared" si="0"/>
        <v>10.531164491854911</v>
      </c>
      <c r="H23" s="31">
        <f t="shared" si="1"/>
        <v>110418.45070422534</v>
      </c>
      <c r="I23" s="54">
        <v>2.0771999999999999</v>
      </c>
      <c r="J23" s="49">
        <v>3.9E-2</v>
      </c>
      <c r="K23" s="59">
        <v>1.3540000000000001</v>
      </c>
      <c r="L23" s="22">
        <f t="shared" si="2"/>
        <v>1.0267638008936262</v>
      </c>
      <c r="M23" s="22">
        <f t="shared" si="11"/>
        <v>4.7194026789944328</v>
      </c>
      <c r="N23" s="22">
        <f t="shared" si="12"/>
        <v>0</v>
      </c>
      <c r="O23" s="22">
        <f t="shared" si="13"/>
        <v>4.7194026789944328</v>
      </c>
      <c r="P23" s="38">
        <f t="shared" si="14"/>
        <v>0</v>
      </c>
      <c r="Q23" s="54">
        <v>1.9074</v>
      </c>
      <c r="R23" s="49">
        <v>4.1000000000000002E-2</v>
      </c>
      <c r="S23" s="59">
        <v>1.345</v>
      </c>
      <c r="T23" s="22">
        <f t="shared" si="3"/>
        <v>1.0199389307252047</v>
      </c>
      <c r="U23" s="22">
        <f t="shared" si="15"/>
        <v>3.9266410587975811</v>
      </c>
      <c r="V23" s="22">
        <f t="shared" si="16"/>
        <v>7.8532821175951621</v>
      </c>
      <c r="W23" s="22">
        <f t="shared" si="17"/>
        <v>11.779923176392742</v>
      </c>
      <c r="X23" s="38">
        <f t="shared" si="18"/>
        <v>6.258013582525819E-2</v>
      </c>
      <c r="Y23" s="54">
        <v>1.7475000000000001</v>
      </c>
      <c r="Z23" s="49">
        <v>2.9000000000000001E-2</v>
      </c>
      <c r="AA23" s="59">
        <v>1.3420000000000001</v>
      </c>
      <c r="AB23" s="22">
        <f t="shared" si="4"/>
        <v>1.0176639740023976</v>
      </c>
      <c r="AC23" s="22">
        <f t="shared" si="19"/>
        <v>3.2811983061684153</v>
      </c>
      <c r="AD23" s="22">
        <f t="shared" si="20"/>
        <v>13.124793224673661</v>
      </c>
      <c r="AE23" s="22">
        <f t="shared" si="21"/>
        <v>16.405991530842076</v>
      </c>
      <c r="AF23" s="38">
        <f t="shared" si="22"/>
        <v>8.8133517019998553E-2</v>
      </c>
      <c r="AG23" s="54">
        <v>1.5848</v>
      </c>
      <c r="AH23" s="49">
        <v>2.5999999999999999E-2</v>
      </c>
      <c r="AI23" s="59">
        <v>1.3360000000000001</v>
      </c>
      <c r="AJ23" s="22">
        <f t="shared" si="5"/>
        <v>1.0131140605567832</v>
      </c>
      <c r="AK23" s="22">
        <f t="shared" si="23"/>
        <v>2.6745758542193454</v>
      </c>
      <c r="AL23" s="22">
        <f t="shared" si="24"/>
        <v>16.04745512531607</v>
      </c>
      <c r="AM23" s="22">
        <f t="shared" si="25"/>
        <v>18.722030979535415</v>
      </c>
      <c r="AN23" s="38">
        <f t="shared" si="26"/>
        <v>0.11746692361083717</v>
      </c>
      <c r="AO23" s="54">
        <v>1.444</v>
      </c>
      <c r="AP23" s="49">
        <v>2.3E-2</v>
      </c>
      <c r="AQ23" s="59">
        <v>1.331</v>
      </c>
      <c r="AR23" s="22">
        <f t="shared" si="6"/>
        <v>1.0093224660187714</v>
      </c>
      <c r="AS23" s="22">
        <f t="shared" si="27"/>
        <v>2.2038578334694074</v>
      </c>
      <c r="AT23" s="22">
        <f t="shared" si="28"/>
        <v>17.63086266775526</v>
      </c>
      <c r="AU23" s="22">
        <f t="shared" si="29"/>
        <v>19.834720501224666</v>
      </c>
      <c r="AV23" s="38">
        <f t="shared" si="30"/>
        <v>0.13751561464690329</v>
      </c>
      <c r="AW23" s="120">
        <f t="shared" si="7"/>
        <v>172.50984984602241</v>
      </c>
      <c r="AX23" s="122">
        <f t="shared" si="31"/>
        <v>10.220206372848907</v>
      </c>
      <c r="AY23" s="54">
        <v>1.3038000000000001</v>
      </c>
      <c r="AZ23" s="49">
        <v>1.7000000000000001E-2</v>
      </c>
      <c r="BA23" s="59">
        <v>1.3260000000000001</v>
      </c>
      <c r="BB23" s="22">
        <f t="shared" si="8"/>
        <v>1.0055308714807596</v>
      </c>
      <c r="BC23" s="22">
        <f t="shared" si="32"/>
        <v>1.7832083115625468</v>
      </c>
      <c r="BD23" s="22">
        <f t="shared" si="33"/>
        <v>17.832083115625466</v>
      </c>
      <c r="BE23" s="22">
        <f t="shared" si="34"/>
        <v>19.615291427188012</v>
      </c>
      <c r="BF23" s="38">
        <f t="shared" si="35"/>
        <v>0.1260996989869532</v>
      </c>
      <c r="BG23" s="54">
        <v>1.1989000000000001</v>
      </c>
      <c r="BH23" s="49">
        <v>1.2999999999999999E-2</v>
      </c>
      <c r="BI23" s="59">
        <v>1.32</v>
      </c>
      <c r="BJ23" s="22">
        <f t="shared" si="9"/>
        <v>1.0009809580351452</v>
      </c>
      <c r="BK23" s="22">
        <f t="shared" si="36"/>
        <v>1.4941935625107947</v>
      </c>
      <c r="BL23" s="22">
        <f t="shared" si="37"/>
        <v>17.930322750129534</v>
      </c>
      <c r="BM23" s="22">
        <f t="shared" si="38"/>
        <v>19.424516312640328</v>
      </c>
      <c r="BN23" s="38">
        <f t="shared" si="39"/>
        <v>0.11467019238068923</v>
      </c>
    </row>
    <row r="24" spans="2:66" ht="20.100000000000001" customHeight="1">
      <c r="B24" s="17"/>
      <c r="C24" s="17"/>
      <c r="D24" s="20"/>
      <c r="E24" s="42">
        <v>64</v>
      </c>
      <c r="F24" s="23">
        <f t="shared" si="10"/>
        <v>1.2746</v>
      </c>
      <c r="G24" s="24">
        <f t="shared" si="0"/>
        <v>10.872365350168696</v>
      </c>
      <c r="H24" s="31">
        <f t="shared" si="1"/>
        <v>113995.91549295773</v>
      </c>
      <c r="I24" s="54">
        <v>2.1122000000000001</v>
      </c>
      <c r="J24" s="49">
        <v>3.9E-2</v>
      </c>
      <c r="K24" s="59">
        <v>1.363</v>
      </c>
      <c r="L24" s="22">
        <f t="shared" si="2"/>
        <v>1.0335886710620477</v>
      </c>
      <c r="M24" s="22">
        <f t="shared" si="11"/>
        <v>4.9448698621055192</v>
      </c>
      <c r="N24" s="22">
        <f t="shared" si="12"/>
        <v>0</v>
      </c>
      <c r="O24" s="22">
        <f t="shared" si="13"/>
        <v>4.9448698621055192</v>
      </c>
      <c r="P24" s="38">
        <f t="shared" si="14"/>
        <v>0</v>
      </c>
      <c r="Q24" s="54">
        <v>1.9420999999999999</v>
      </c>
      <c r="R24" s="49">
        <v>3.4000000000000002E-2</v>
      </c>
      <c r="S24" s="59">
        <v>1.3520000000000001</v>
      </c>
      <c r="T24" s="22">
        <f t="shared" si="3"/>
        <v>1.0252471630784215</v>
      </c>
      <c r="U24" s="22">
        <f t="shared" si="15"/>
        <v>4.1132929188119896</v>
      </c>
      <c r="V24" s="22">
        <f t="shared" si="16"/>
        <v>8.2265858376239791</v>
      </c>
      <c r="W24" s="22">
        <f t="shared" si="17"/>
        <v>12.339878756435969</v>
      </c>
      <c r="X24" s="38">
        <f t="shared" si="18"/>
        <v>5.2437306583732635E-2</v>
      </c>
      <c r="Y24" s="54">
        <v>1.7833000000000001</v>
      </c>
      <c r="Z24" s="49">
        <v>2.8000000000000001E-2</v>
      </c>
      <c r="AA24" s="59">
        <v>1.347</v>
      </c>
      <c r="AB24" s="22">
        <f t="shared" si="4"/>
        <v>1.0214555685404094</v>
      </c>
      <c r="AC24" s="22">
        <f t="shared" si="19"/>
        <v>3.4425248885419477</v>
      </c>
      <c r="AD24" s="22">
        <f t="shared" si="20"/>
        <v>13.770099554167791</v>
      </c>
      <c r="AE24" s="22">
        <f t="shared" si="21"/>
        <v>17.212624442709739</v>
      </c>
      <c r="AF24" s="38">
        <f t="shared" si="22"/>
        <v>8.5729698124059825E-2</v>
      </c>
      <c r="AG24" s="54">
        <v>1.6249</v>
      </c>
      <c r="AH24" s="49">
        <v>2.7E-2</v>
      </c>
      <c r="AI24" s="59">
        <v>1.34</v>
      </c>
      <c r="AJ24" s="22">
        <f t="shared" si="5"/>
        <v>1.0161473361871929</v>
      </c>
      <c r="AK24" s="22">
        <f t="shared" si="23"/>
        <v>2.8284984967947393</v>
      </c>
      <c r="AL24" s="22">
        <f t="shared" si="24"/>
        <v>16.970990980768434</v>
      </c>
      <c r="AM24" s="22">
        <f t="shared" si="25"/>
        <v>19.799489477563174</v>
      </c>
      <c r="AN24" s="38">
        <f t="shared" si="26"/>
        <v>0.12271642409335204</v>
      </c>
      <c r="AO24" s="54">
        <v>1.4679</v>
      </c>
      <c r="AP24" s="49">
        <v>2.1999999999999999E-2</v>
      </c>
      <c r="AQ24" s="59">
        <v>1.3280000000000001</v>
      </c>
      <c r="AR24" s="22">
        <f t="shared" si="6"/>
        <v>1.0070475092959643</v>
      </c>
      <c r="AS24" s="22">
        <f t="shared" si="27"/>
        <v>2.2671599926362114</v>
      </c>
      <c r="AT24" s="22">
        <f t="shared" si="28"/>
        <v>18.137279941089691</v>
      </c>
      <c r="AU24" s="22">
        <f t="shared" si="29"/>
        <v>20.404439933725904</v>
      </c>
      <c r="AV24" s="38">
        <f t="shared" si="30"/>
        <v>0.13094439041667019</v>
      </c>
      <c r="AW24" s="120">
        <f t="shared" si="7"/>
        <v>192.16026405109457</v>
      </c>
      <c r="AX24" s="122">
        <f t="shared" si="31"/>
        <v>9.4386214708089007</v>
      </c>
      <c r="AY24" s="54">
        <v>1.3384</v>
      </c>
      <c r="AZ24" s="49">
        <v>1.7000000000000001E-2</v>
      </c>
      <c r="BA24" s="59">
        <v>1.3160000000000001</v>
      </c>
      <c r="BB24" s="22">
        <f t="shared" si="8"/>
        <v>0.99794768240473564</v>
      </c>
      <c r="BC24" s="22">
        <f t="shared" si="32"/>
        <v>1.8508733943905851</v>
      </c>
      <c r="BD24" s="22">
        <f t="shared" si="33"/>
        <v>18.508733943905849</v>
      </c>
      <c r="BE24" s="22">
        <f t="shared" si="34"/>
        <v>20.359607338296435</v>
      </c>
      <c r="BF24" s="38">
        <f t="shared" si="35"/>
        <v>0.12420491452351552</v>
      </c>
      <c r="BG24" s="54">
        <v>1.2173</v>
      </c>
      <c r="BH24" s="49">
        <v>1.4E-2</v>
      </c>
      <c r="BI24" s="59">
        <v>1.3140000000000001</v>
      </c>
      <c r="BJ24" s="22">
        <f t="shared" si="9"/>
        <v>0.99643104458953091</v>
      </c>
      <c r="BK24" s="22">
        <f t="shared" si="36"/>
        <v>1.5264375908901617</v>
      </c>
      <c r="BL24" s="22">
        <f t="shared" si="37"/>
        <v>18.317251090681939</v>
      </c>
      <c r="BM24" s="22">
        <f t="shared" si="38"/>
        <v>19.8436886815721</v>
      </c>
      <c r="BN24" s="38">
        <f t="shared" si="39"/>
        <v>0.12237088263633712</v>
      </c>
    </row>
    <row r="25" spans="2:66" ht="20.100000000000001" customHeight="1" thickBot="1">
      <c r="B25" s="17"/>
      <c r="C25" s="17"/>
      <c r="D25" s="20"/>
      <c r="E25" s="43">
        <v>66</v>
      </c>
      <c r="F25" s="27">
        <f t="shared" si="10"/>
        <v>1.3146</v>
      </c>
      <c r="G25" s="28">
        <f t="shared" si="0"/>
        <v>11.213566208482479</v>
      </c>
      <c r="H25" s="32">
        <f t="shared" si="1"/>
        <v>117573.38028169014</v>
      </c>
      <c r="I25" s="55">
        <v>2.1273</v>
      </c>
      <c r="J25" s="50">
        <v>3.7999999999999999E-2</v>
      </c>
      <c r="K25" s="60">
        <v>1.367</v>
      </c>
      <c r="L25" s="37">
        <f t="shared" si="2"/>
        <v>1.0366219466924571</v>
      </c>
      <c r="M25" s="37">
        <f t="shared" si="11"/>
        <v>5.0453068827711363</v>
      </c>
      <c r="N25" s="37">
        <f t="shared" si="12"/>
        <v>0</v>
      </c>
      <c r="O25" s="37">
        <f t="shared" si="13"/>
        <v>5.0453068827711363</v>
      </c>
      <c r="P25" s="39">
        <f t="shared" si="14"/>
        <v>0</v>
      </c>
      <c r="Q25" s="55">
        <v>1.9601</v>
      </c>
      <c r="R25" s="50">
        <v>2.9000000000000001E-2</v>
      </c>
      <c r="S25" s="60">
        <v>1.3560000000000001</v>
      </c>
      <c r="T25" s="37">
        <f t="shared" si="3"/>
        <v>1.0282804387088309</v>
      </c>
      <c r="U25" s="37">
        <f t="shared" si="15"/>
        <v>4.2147218101321355</v>
      </c>
      <c r="V25" s="37">
        <f t="shared" si="16"/>
        <v>8.4294436202642711</v>
      </c>
      <c r="W25" s="37">
        <f t="shared" si="17"/>
        <v>12.644165430396406</v>
      </c>
      <c r="X25" s="39">
        <f t="shared" si="18"/>
        <v>4.4990979983854214E-2</v>
      </c>
      <c r="Y25" s="55">
        <v>1.8208</v>
      </c>
      <c r="Z25" s="50">
        <v>0.03</v>
      </c>
      <c r="AA25" s="60">
        <v>1.3460000000000001</v>
      </c>
      <c r="AB25" s="37">
        <f t="shared" si="4"/>
        <v>1.0206972496328071</v>
      </c>
      <c r="AC25" s="37">
        <f t="shared" si="19"/>
        <v>3.5835022986922342</v>
      </c>
      <c r="AD25" s="37">
        <f t="shared" si="20"/>
        <v>14.334009194768937</v>
      </c>
      <c r="AE25" s="37">
        <f t="shared" si="21"/>
        <v>17.91751149346117</v>
      </c>
      <c r="AF25" s="39">
        <f t="shared" si="22"/>
        <v>9.171691665747192E-2</v>
      </c>
      <c r="AG25" s="55">
        <v>1.6342000000000001</v>
      </c>
      <c r="AH25" s="50">
        <v>2.7E-2</v>
      </c>
      <c r="AI25" s="60">
        <v>1.339</v>
      </c>
      <c r="AJ25" s="37">
        <f t="shared" si="5"/>
        <v>1.0153890172795903</v>
      </c>
      <c r="AK25" s="37">
        <f t="shared" si="23"/>
        <v>2.8567000641116507</v>
      </c>
      <c r="AL25" s="37">
        <f t="shared" si="24"/>
        <v>17.1402003846699</v>
      </c>
      <c r="AM25" s="37">
        <f t="shared" si="25"/>
        <v>19.996900448781549</v>
      </c>
      <c r="AN25" s="39">
        <f t="shared" si="26"/>
        <v>0.12253333359427311</v>
      </c>
      <c r="AO25" s="55">
        <v>1.4845999999999999</v>
      </c>
      <c r="AP25" s="50">
        <v>2.1000000000000001E-2</v>
      </c>
      <c r="AQ25" s="60">
        <v>1.33</v>
      </c>
      <c r="AR25" s="37">
        <f t="shared" si="6"/>
        <v>1.008564147111169</v>
      </c>
      <c r="AS25" s="37">
        <f t="shared" si="27"/>
        <v>2.3260297900774511</v>
      </c>
      <c r="AT25" s="37">
        <f t="shared" si="28"/>
        <v>18.608238320619609</v>
      </c>
      <c r="AU25" s="37">
        <f t="shared" si="29"/>
        <v>20.934268110697062</v>
      </c>
      <c r="AV25" s="39">
        <f t="shared" si="30"/>
        <v>0.1253691392169429</v>
      </c>
      <c r="AW25" s="120">
        <f t="shared" si="7"/>
        <v>212.61440702073975</v>
      </c>
      <c r="AX25" s="122">
        <f t="shared" si="31"/>
        <v>8.7521060220554308</v>
      </c>
      <c r="AY25" s="55">
        <v>1.3493999999999999</v>
      </c>
      <c r="AZ25" s="50">
        <v>1.7000000000000001E-2</v>
      </c>
      <c r="BA25" s="60">
        <v>1.3220000000000001</v>
      </c>
      <c r="BB25" s="37">
        <f t="shared" si="8"/>
        <v>1.0024975958503499</v>
      </c>
      <c r="BC25" s="37">
        <f t="shared" si="32"/>
        <v>1.8986171527670808</v>
      </c>
      <c r="BD25" s="37">
        <f t="shared" si="33"/>
        <v>18.986171527670805</v>
      </c>
      <c r="BE25" s="37">
        <f t="shared" si="34"/>
        <v>20.884788680437886</v>
      </c>
      <c r="BF25" s="39">
        <f t="shared" si="35"/>
        <v>0.12534006397420785</v>
      </c>
      <c r="BG25" s="55">
        <v>1.2226999999999999</v>
      </c>
      <c r="BH25" s="50">
        <v>1.4999999999999999E-2</v>
      </c>
      <c r="BI25" s="60">
        <v>1.3180000000000001</v>
      </c>
      <c r="BJ25" s="37">
        <f t="shared" si="9"/>
        <v>0.99946432021994047</v>
      </c>
      <c r="BK25" s="37">
        <f t="shared" si="36"/>
        <v>1.5494006117860746</v>
      </c>
      <c r="BL25" s="37">
        <f t="shared" si="37"/>
        <v>18.592807341432891</v>
      </c>
      <c r="BM25" s="37">
        <f t="shared" si="38"/>
        <v>20.142207953218964</v>
      </c>
      <c r="BN25" s="39">
        <f t="shared" si="39"/>
        <v>0.13191111945665951</v>
      </c>
    </row>
    <row r="26" spans="2:66" ht="20.100000000000001" customHeight="1">
      <c r="B26" s="20"/>
      <c r="C26" s="20"/>
      <c r="D26" s="20"/>
      <c r="AW26" s="120"/>
      <c r="AX26" s="122"/>
    </row>
    <row r="27" spans="2:66" ht="20.100000000000001" customHeight="1">
      <c r="B27" s="20"/>
      <c r="C27" s="20"/>
    </row>
    <row r="28" spans="2:66" ht="20.100000000000001" customHeight="1">
      <c r="B28" s="20"/>
      <c r="C28" s="20"/>
      <c r="H28" s="3"/>
      <c r="I28" s="3"/>
      <c r="J28" s="3"/>
      <c r="K28" s="3"/>
      <c r="L28" s="3"/>
      <c r="M28" s="3"/>
      <c r="N28" s="3"/>
      <c r="O28" s="3"/>
      <c r="P28" s="3"/>
      <c r="Q28" s="20"/>
      <c r="R28" s="20"/>
      <c r="U28" s="3"/>
      <c r="V28" s="3"/>
      <c r="W28" s="3"/>
      <c r="X28" s="3"/>
      <c r="Y28" s="20"/>
      <c r="Z28" s="20"/>
      <c r="AC28" s="3"/>
      <c r="AD28" s="3"/>
      <c r="AE28" s="3"/>
      <c r="AF28" s="3"/>
      <c r="AG28" s="20"/>
      <c r="AH28" s="20"/>
      <c r="AK28" s="3"/>
      <c r="AL28" s="3"/>
      <c r="AM28" s="3"/>
      <c r="AN28" s="3"/>
      <c r="AO28" s="20"/>
      <c r="AP28" s="20"/>
      <c r="AS28" s="3"/>
      <c r="AT28" s="3"/>
      <c r="AU28" s="3"/>
      <c r="AV28" s="3"/>
      <c r="AW28" s="3"/>
      <c r="AX28" s="3"/>
      <c r="AY28" s="20"/>
      <c r="AZ28" s="20"/>
      <c r="BC28" s="3"/>
      <c r="BD28" s="3"/>
      <c r="BE28" s="3"/>
      <c r="BF28" s="3"/>
    </row>
    <row r="29" spans="2:66" ht="20.100000000000001" customHeight="1">
      <c r="B29" s="20"/>
      <c r="C29" s="20"/>
      <c r="H29" s="3"/>
      <c r="I29" s="8"/>
      <c r="J29" s="8"/>
      <c r="K29" s="9"/>
      <c r="L29" s="9"/>
      <c r="M29" s="9"/>
      <c r="N29" s="9"/>
      <c r="O29" s="9"/>
      <c r="P29" s="9"/>
      <c r="U29" s="9"/>
      <c r="V29" s="9"/>
      <c r="W29" s="9"/>
      <c r="X29" s="9"/>
      <c r="Y29" s="21"/>
      <c r="Z29" s="21"/>
      <c r="AC29" s="9"/>
      <c r="AD29" s="9"/>
      <c r="AE29" s="9"/>
      <c r="AF29" s="9"/>
      <c r="AG29" s="21"/>
      <c r="AH29" s="21"/>
      <c r="AK29" s="9"/>
      <c r="AL29" s="9"/>
      <c r="AM29" s="9"/>
      <c r="AN29" s="9"/>
      <c r="AO29" s="21"/>
      <c r="AP29" s="21"/>
      <c r="AS29" s="9"/>
      <c r="AT29" s="9"/>
      <c r="AU29" s="9"/>
      <c r="AV29" s="9"/>
      <c r="AW29" s="9"/>
      <c r="AX29" s="9"/>
      <c r="AY29" s="21"/>
      <c r="AZ29" s="21"/>
      <c r="BC29" s="9"/>
      <c r="BD29" s="9"/>
      <c r="BE29" s="9"/>
      <c r="BF29" s="9"/>
    </row>
    <row r="30" spans="2:66" ht="20.100000000000001" customHeight="1">
      <c r="H30" s="3"/>
      <c r="I30" s="8"/>
      <c r="J30" s="8"/>
      <c r="K30" s="9"/>
      <c r="L30" s="9"/>
      <c r="M30" s="9"/>
      <c r="N30" s="9"/>
      <c r="O30" s="9"/>
      <c r="P30" s="9"/>
      <c r="U30" s="9"/>
      <c r="V30" s="9"/>
      <c r="W30" s="9"/>
      <c r="X30" s="9"/>
      <c r="Y30" s="21"/>
      <c r="Z30" s="21"/>
      <c r="AC30" s="9"/>
      <c r="AD30" s="9"/>
      <c r="AE30" s="9"/>
      <c r="AF30" s="9"/>
      <c r="AG30" s="21"/>
      <c r="AH30" s="21"/>
      <c r="AK30" s="9"/>
      <c r="AL30" s="9"/>
      <c r="AM30" s="9"/>
      <c r="AN30" s="9"/>
      <c r="AO30" s="21"/>
      <c r="AP30" s="21"/>
      <c r="AS30" s="9"/>
      <c r="AT30" s="9"/>
      <c r="AU30" s="9"/>
      <c r="AV30" s="9"/>
      <c r="AW30" s="9"/>
      <c r="AX30" s="9"/>
      <c r="AY30" s="21"/>
      <c r="AZ30" s="21"/>
      <c r="BC30" s="9"/>
      <c r="BD30" s="9"/>
      <c r="BE30" s="9"/>
      <c r="BF30" s="9"/>
    </row>
    <row r="31" spans="2:66" ht="20.100000000000001" customHeight="1">
      <c r="H31" s="3"/>
      <c r="I31" s="8"/>
      <c r="J31" s="8"/>
      <c r="K31" s="9"/>
      <c r="L31" s="9"/>
      <c r="M31" s="9"/>
      <c r="N31" s="9"/>
      <c r="O31" s="9"/>
      <c r="P31" s="9"/>
      <c r="U31" s="9"/>
      <c r="V31" s="9"/>
      <c r="W31" s="9"/>
      <c r="X31" s="9"/>
      <c r="Y31" s="21"/>
      <c r="Z31" s="21"/>
      <c r="AC31" s="9"/>
      <c r="AD31" s="9"/>
      <c r="AE31" s="9"/>
      <c r="AF31" s="9"/>
      <c r="AG31" s="21"/>
      <c r="AH31" s="21"/>
      <c r="AK31" s="9"/>
      <c r="AL31" s="9"/>
      <c r="AM31" s="9"/>
      <c r="AN31" s="9"/>
      <c r="AO31" s="21"/>
      <c r="AP31" s="21"/>
      <c r="AS31" s="9"/>
      <c r="AT31" s="9"/>
      <c r="AU31" s="9"/>
      <c r="AV31" s="9"/>
      <c r="AW31" s="9"/>
      <c r="AX31" s="9"/>
      <c r="AY31" s="21"/>
      <c r="AZ31" s="21"/>
      <c r="BC31" s="9"/>
      <c r="BD31" s="9"/>
      <c r="BE31" s="9"/>
      <c r="BF31" s="9"/>
    </row>
    <row r="32" spans="2:66" ht="20.100000000000001" customHeight="1">
      <c r="H32" s="3"/>
      <c r="I32" s="8"/>
      <c r="J32" s="8"/>
      <c r="K32" s="9"/>
      <c r="L32" s="9"/>
      <c r="M32" s="9"/>
      <c r="N32" s="9"/>
      <c r="O32" s="9"/>
      <c r="P32" s="9"/>
      <c r="U32" s="9"/>
      <c r="V32" s="9"/>
      <c r="W32" s="9"/>
      <c r="X32" s="9"/>
      <c r="Y32" s="21"/>
      <c r="Z32" s="21"/>
      <c r="AC32" s="9"/>
      <c r="AD32" s="9"/>
      <c r="AE32" s="9"/>
      <c r="AF32" s="9"/>
      <c r="AG32" s="21"/>
      <c r="AH32" s="21"/>
      <c r="AK32" s="9"/>
      <c r="AL32" s="9"/>
      <c r="AM32" s="9"/>
      <c r="AN32" s="9"/>
      <c r="AO32" s="21"/>
      <c r="AP32" s="21"/>
      <c r="AS32" s="9"/>
      <c r="AT32" s="9"/>
      <c r="AU32" s="9"/>
      <c r="AV32" s="9"/>
      <c r="AW32" s="9"/>
      <c r="AX32" s="9"/>
      <c r="AY32" s="21"/>
      <c r="AZ32" s="21"/>
      <c r="BC32" s="9"/>
      <c r="BD32" s="9"/>
      <c r="BE32" s="9"/>
      <c r="BF32" s="9"/>
    </row>
    <row r="33" spans="8:58" ht="20.100000000000001" customHeight="1">
      <c r="H33" s="3"/>
      <c r="I33" s="8"/>
      <c r="J33" s="8"/>
      <c r="K33" s="9"/>
      <c r="L33" s="9"/>
      <c r="M33" s="9"/>
      <c r="N33" s="9"/>
      <c r="O33" s="9"/>
      <c r="P33" s="9"/>
      <c r="U33" s="9"/>
      <c r="V33" s="9"/>
      <c r="W33" s="9"/>
      <c r="X33" s="9"/>
      <c r="Y33" s="21"/>
      <c r="Z33" s="21"/>
      <c r="AC33" s="9"/>
      <c r="AD33" s="9"/>
      <c r="AE33" s="9"/>
      <c r="AF33" s="9"/>
      <c r="AG33" s="21"/>
      <c r="AH33" s="21"/>
      <c r="AK33" s="9"/>
      <c r="AL33" s="9"/>
      <c r="AM33" s="9"/>
      <c r="AN33" s="9"/>
      <c r="AO33" s="21"/>
      <c r="AP33" s="21"/>
      <c r="AS33" s="9"/>
      <c r="AT33" s="9"/>
      <c r="AU33" s="9"/>
      <c r="AV33" s="9"/>
      <c r="AW33" s="9"/>
      <c r="AX33" s="9"/>
      <c r="AY33" s="21"/>
      <c r="AZ33" s="21"/>
      <c r="BC33" s="9"/>
      <c r="BD33" s="9"/>
      <c r="BE33" s="9"/>
      <c r="BF33" s="9"/>
    </row>
    <row r="34" spans="8:58" ht="20.100000000000001" customHeight="1">
      <c r="H34" s="3"/>
      <c r="I34" s="8"/>
      <c r="J34" s="8"/>
      <c r="K34" s="9"/>
      <c r="L34" s="9"/>
      <c r="M34" s="9"/>
      <c r="N34" s="9"/>
      <c r="O34" s="9"/>
      <c r="P34" s="9"/>
      <c r="U34" s="9"/>
      <c r="V34" s="9"/>
      <c r="W34" s="9"/>
      <c r="X34" s="9"/>
      <c r="Y34" s="21"/>
      <c r="Z34" s="21"/>
      <c r="AC34" s="9"/>
      <c r="AD34" s="9"/>
      <c r="AE34" s="9"/>
      <c r="AF34" s="9"/>
      <c r="AG34" s="21"/>
      <c r="AH34" s="21"/>
      <c r="AK34" s="9"/>
      <c r="AL34" s="9"/>
      <c r="AM34" s="9"/>
      <c r="AN34" s="9"/>
      <c r="AO34" s="21"/>
      <c r="AP34" s="21"/>
      <c r="AS34" s="9"/>
      <c r="AT34" s="9"/>
      <c r="AU34" s="9"/>
      <c r="AV34" s="9"/>
      <c r="AW34" s="9"/>
      <c r="AX34" s="9"/>
      <c r="AY34" s="21"/>
      <c r="AZ34" s="21"/>
      <c r="BC34" s="9"/>
      <c r="BD34" s="9"/>
      <c r="BE34" s="9"/>
      <c r="BF34" s="9"/>
    </row>
    <row r="35" spans="8:58" ht="20.100000000000001" customHeight="1">
      <c r="H35" s="3"/>
      <c r="I35" s="8"/>
      <c r="J35" s="8"/>
      <c r="K35" s="9"/>
      <c r="L35" s="9"/>
      <c r="M35" s="9"/>
      <c r="N35" s="9"/>
      <c r="O35" s="9"/>
      <c r="P35" s="9"/>
      <c r="U35" s="9"/>
      <c r="V35" s="9"/>
      <c r="W35" s="9"/>
      <c r="X35" s="9"/>
      <c r="Y35" s="21"/>
      <c r="Z35" s="21"/>
      <c r="AC35" s="9"/>
      <c r="AD35" s="9"/>
      <c r="AE35" s="9"/>
      <c r="AF35" s="9"/>
      <c r="AG35" s="21"/>
      <c r="AH35" s="21"/>
      <c r="AK35" s="9"/>
      <c r="AL35" s="9"/>
      <c r="AM35" s="9"/>
      <c r="AN35" s="9"/>
      <c r="AO35" s="21"/>
      <c r="AP35" s="21"/>
      <c r="AS35" s="9"/>
      <c r="AT35" s="9"/>
      <c r="AU35" s="9"/>
      <c r="AV35" s="9"/>
      <c r="AW35" s="9"/>
      <c r="AX35" s="9"/>
      <c r="AY35" s="21"/>
      <c r="AZ35" s="21"/>
      <c r="BC35" s="9"/>
      <c r="BD35" s="9"/>
      <c r="BE35" s="9"/>
      <c r="BF35" s="9"/>
    </row>
    <row r="36" spans="8:58" ht="20.100000000000001" customHeight="1">
      <c r="H36" s="3"/>
      <c r="I36" s="8"/>
      <c r="J36" s="8"/>
      <c r="K36" s="9"/>
      <c r="L36" s="9"/>
      <c r="M36" s="9"/>
      <c r="N36" s="9"/>
      <c r="O36" s="9"/>
      <c r="P36" s="9"/>
      <c r="U36" s="9"/>
      <c r="V36" s="9"/>
      <c r="W36" s="9"/>
      <c r="X36" s="9"/>
      <c r="Y36" s="21"/>
      <c r="Z36" s="21"/>
      <c r="AC36" s="9"/>
      <c r="AD36" s="9"/>
      <c r="AE36" s="9"/>
      <c r="AF36" s="9"/>
      <c r="AG36" s="21"/>
      <c r="AH36" s="21"/>
      <c r="AK36" s="9"/>
      <c r="AL36" s="9"/>
      <c r="AM36" s="9"/>
      <c r="AN36" s="9"/>
      <c r="AO36" s="21"/>
      <c r="AP36" s="21"/>
      <c r="AS36" s="9"/>
      <c r="AT36" s="9"/>
      <c r="AU36" s="9"/>
      <c r="AV36" s="9"/>
      <c r="AW36" s="9"/>
      <c r="AX36" s="9"/>
      <c r="AY36" s="21"/>
      <c r="AZ36" s="21"/>
      <c r="BC36" s="9"/>
      <c r="BD36" s="9"/>
      <c r="BE36" s="9"/>
      <c r="BF36" s="9"/>
    </row>
    <row r="37" spans="8:58" ht="20.100000000000001" customHeight="1">
      <c r="H37" s="3"/>
      <c r="I37" s="8"/>
      <c r="J37" s="8"/>
      <c r="K37" s="9"/>
      <c r="L37" s="9"/>
      <c r="M37" s="9"/>
      <c r="N37" s="9"/>
      <c r="O37" s="9"/>
      <c r="P37" s="9"/>
      <c r="U37" s="9"/>
      <c r="V37" s="9"/>
      <c r="W37" s="9"/>
      <c r="X37" s="9"/>
      <c r="Y37" s="21"/>
      <c r="Z37" s="21"/>
      <c r="AC37" s="9"/>
      <c r="AD37" s="9"/>
      <c r="AE37" s="9"/>
      <c r="AF37" s="9"/>
      <c r="AG37" s="21"/>
      <c r="AH37" s="21"/>
      <c r="AK37" s="9"/>
      <c r="AL37" s="9"/>
      <c r="AM37" s="9"/>
      <c r="AN37" s="9"/>
      <c r="AO37" s="21"/>
      <c r="AP37" s="21"/>
      <c r="AS37" s="9"/>
      <c r="AT37" s="9"/>
      <c r="AU37" s="9"/>
      <c r="AV37" s="9"/>
      <c r="AW37" s="9"/>
      <c r="AX37" s="9"/>
      <c r="AY37" s="21"/>
      <c r="AZ37" s="21"/>
      <c r="BC37" s="9"/>
      <c r="BD37" s="9"/>
      <c r="BE37" s="9"/>
      <c r="BF37" s="9"/>
    </row>
    <row r="38" spans="8:58" ht="20.100000000000001" customHeight="1">
      <c r="H38" s="3"/>
      <c r="I38" s="8"/>
      <c r="J38" s="8"/>
      <c r="K38" s="9"/>
      <c r="L38" s="9"/>
      <c r="M38" s="9"/>
      <c r="N38" s="9"/>
      <c r="O38" s="9"/>
      <c r="P38" s="9"/>
      <c r="U38" s="9"/>
      <c r="V38" s="9"/>
      <c r="W38" s="9"/>
      <c r="X38" s="9"/>
      <c r="Y38" s="21"/>
      <c r="Z38" s="21"/>
      <c r="AC38" s="9"/>
      <c r="AD38" s="9"/>
      <c r="AE38" s="9"/>
      <c r="AF38" s="9"/>
      <c r="AG38" s="21"/>
      <c r="AH38" s="21"/>
      <c r="AK38" s="9"/>
      <c r="AL38" s="9"/>
      <c r="AM38" s="9"/>
      <c r="AN38" s="9"/>
      <c r="AO38" s="21"/>
      <c r="AP38" s="21"/>
      <c r="AS38" s="9"/>
      <c r="AT38" s="9"/>
      <c r="AU38" s="9"/>
      <c r="AV38" s="9"/>
      <c r="AW38" s="9"/>
      <c r="AX38" s="9"/>
      <c r="AY38" s="21"/>
      <c r="AZ38" s="21"/>
      <c r="BC38" s="9"/>
      <c r="BD38" s="9"/>
      <c r="BE38" s="9"/>
      <c r="BF38" s="9"/>
    </row>
    <row r="39" spans="8:58" ht="20.100000000000001" customHeight="1">
      <c r="H39" s="3"/>
      <c r="I39" s="8"/>
      <c r="J39" s="8"/>
      <c r="K39" s="9"/>
      <c r="L39" s="9"/>
      <c r="M39" s="9"/>
      <c r="N39" s="9"/>
      <c r="O39" s="9"/>
      <c r="P39" s="9"/>
      <c r="U39" s="9"/>
      <c r="V39" s="9"/>
      <c r="W39" s="9"/>
      <c r="X39" s="9"/>
      <c r="Y39" s="21"/>
      <c r="Z39" s="21"/>
      <c r="AC39" s="9"/>
      <c r="AD39" s="9"/>
      <c r="AE39" s="9"/>
      <c r="AF39" s="9"/>
      <c r="AG39" s="21"/>
      <c r="AH39" s="21"/>
      <c r="AK39" s="9"/>
      <c r="AL39" s="9"/>
      <c r="AM39" s="9"/>
      <c r="AN39" s="9"/>
      <c r="AO39" s="21"/>
      <c r="AP39" s="21"/>
      <c r="AS39" s="9"/>
      <c r="AT39" s="9"/>
      <c r="AU39" s="9"/>
      <c r="AV39" s="9"/>
      <c r="AW39" s="9"/>
      <c r="AX39" s="9"/>
      <c r="AY39" s="21"/>
      <c r="AZ39" s="21"/>
      <c r="BC39" s="9"/>
      <c r="BD39" s="9"/>
      <c r="BE39" s="9"/>
      <c r="BF39" s="9"/>
    </row>
    <row r="40" spans="8:58" ht="20.100000000000001" customHeight="1">
      <c r="H40" s="3"/>
      <c r="I40" s="8"/>
      <c r="J40" s="8"/>
      <c r="K40" s="9"/>
      <c r="L40" s="9"/>
      <c r="M40" s="9"/>
      <c r="N40" s="9"/>
      <c r="O40" s="9"/>
      <c r="P40" s="9"/>
      <c r="U40" s="9"/>
      <c r="V40" s="9"/>
      <c r="W40" s="9"/>
      <c r="X40" s="9"/>
      <c r="Y40" s="21"/>
      <c r="Z40" s="21"/>
      <c r="AC40" s="9"/>
      <c r="AD40" s="9"/>
      <c r="AE40" s="9"/>
      <c r="AF40" s="9"/>
      <c r="AG40" s="21"/>
      <c r="AH40" s="21"/>
      <c r="AK40" s="9"/>
      <c r="AL40" s="9"/>
      <c r="AM40" s="9"/>
      <c r="AN40" s="9"/>
      <c r="AO40" s="21"/>
      <c r="AP40" s="21"/>
      <c r="AS40" s="9"/>
      <c r="AT40" s="9"/>
      <c r="AU40" s="9"/>
      <c r="AV40" s="9"/>
      <c r="AW40" s="9"/>
      <c r="AX40" s="9"/>
      <c r="AY40" s="21"/>
      <c r="AZ40" s="21"/>
      <c r="BC40" s="9"/>
      <c r="BD40" s="9"/>
      <c r="BE40" s="9"/>
      <c r="BF40" s="9"/>
    </row>
    <row r="41" spans="8:58" ht="20.100000000000001" customHeight="1">
      <c r="H41" s="3"/>
      <c r="I41" s="8"/>
      <c r="J41" s="8"/>
      <c r="K41" s="9"/>
      <c r="L41" s="9"/>
      <c r="M41" s="9"/>
      <c r="N41" s="9"/>
      <c r="O41" s="9"/>
      <c r="P41" s="9"/>
      <c r="U41" s="9"/>
      <c r="V41" s="9"/>
      <c r="W41" s="9"/>
      <c r="X41" s="9"/>
      <c r="Y41" s="21"/>
      <c r="Z41" s="21"/>
      <c r="AC41" s="9"/>
      <c r="AD41" s="9"/>
      <c r="AE41" s="9"/>
      <c r="AF41" s="9"/>
      <c r="AG41" s="21"/>
      <c r="AH41" s="21"/>
      <c r="AK41" s="9"/>
      <c r="AL41" s="9"/>
      <c r="AM41" s="9"/>
      <c r="AN41" s="9"/>
      <c r="AO41" s="21"/>
      <c r="AP41" s="21"/>
      <c r="AS41" s="9"/>
      <c r="AT41" s="9"/>
      <c r="AU41" s="9"/>
      <c r="AV41" s="9"/>
      <c r="AW41" s="9"/>
      <c r="AX41" s="9"/>
      <c r="AY41" s="21"/>
      <c r="AZ41" s="21"/>
      <c r="BC41" s="9"/>
      <c r="BD41" s="9"/>
      <c r="BE41" s="9"/>
      <c r="BF41" s="9"/>
    </row>
    <row r="42" spans="8:58" ht="20.100000000000001" customHeight="1">
      <c r="H42" s="3"/>
      <c r="I42" s="8"/>
      <c r="J42" s="8"/>
      <c r="K42" s="9"/>
      <c r="L42" s="9"/>
      <c r="M42" s="9"/>
      <c r="N42" s="9"/>
      <c r="O42" s="9"/>
      <c r="P42" s="9"/>
      <c r="U42" s="9"/>
      <c r="V42" s="9"/>
      <c r="W42" s="9"/>
      <c r="X42" s="9"/>
      <c r="Y42" s="21"/>
      <c r="Z42" s="21"/>
      <c r="AC42" s="9"/>
      <c r="AD42" s="9"/>
      <c r="AE42" s="9"/>
      <c r="AF42" s="9"/>
      <c r="AG42" s="21"/>
      <c r="AH42" s="21"/>
      <c r="AK42" s="9"/>
      <c r="AL42" s="9"/>
      <c r="AM42" s="9"/>
      <c r="AN42" s="9"/>
      <c r="AO42" s="21"/>
      <c r="AP42" s="21"/>
      <c r="AS42" s="9"/>
      <c r="AT42" s="9"/>
      <c r="AU42" s="9"/>
      <c r="AV42" s="9"/>
      <c r="AW42" s="9"/>
      <c r="AX42" s="9"/>
      <c r="AY42" s="21"/>
      <c r="AZ42" s="21"/>
      <c r="BC42" s="9"/>
      <c r="BD42" s="9"/>
      <c r="BE42" s="9"/>
      <c r="BF42" s="9"/>
    </row>
    <row r="43" spans="8:58" ht="20.100000000000001" customHeight="1">
      <c r="H43" s="3"/>
      <c r="I43" s="8"/>
      <c r="J43" s="8"/>
      <c r="K43" s="9"/>
      <c r="L43" s="9"/>
      <c r="M43" s="9"/>
      <c r="N43" s="9"/>
      <c r="O43" s="9"/>
      <c r="P43" s="9"/>
      <c r="U43" s="9"/>
      <c r="V43" s="9"/>
      <c r="W43" s="9"/>
      <c r="X43" s="9"/>
      <c r="Y43" s="21"/>
      <c r="Z43" s="21"/>
      <c r="AC43" s="9"/>
      <c r="AD43" s="9"/>
      <c r="AE43" s="9"/>
      <c r="AF43" s="9"/>
      <c r="AG43" s="21"/>
      <c r="AH43" s="21"/>
      <c r="AK43" s="9"/>
      <c r="AL43" s="9"/>
      <c r="AM43" s="9"/>
      <c r="AN43" s="9"/>
      <c r="AO43" s="21"/>
      <c r="AP43" s="21"/>
      <c r="AS43" s="9"/>
      <c r="AT43" s="9"/>
      <c r="AU43" s="9"/>
      <c r="AV43" s="9"/>
      <c r="AW43" s="9"/>
      <c r="AX43" s="9"/>
      <c r="AY43" s="21"/>
      <c r="AZ43" s="21"/>
      <c r="BC43" s="9"/>
      <c r="BD43" s="9"/>
      <c r="BE43" s="9"/>
      <c r="BF43" s="9"/>
    </row>
    <row r="44" spans="8:58" ht="20.100000000000001" customHeight="1">
      <c r="H44" s="3"/>
      <c r="I44" s="8"/>
      <c r="J44" s="8"/>
      <c r="K44" s="9"/>
      <c r="L44" s="9"/>
      <c r="M44" s="9"/>
      <c r="N44" s="9"/>
      <c r="O44" s="9"/>
      <c r="P44" s="9"/>
      <c r="U44" s="9"/>
      <c r="V44" s="9"/>
      <c r="W44" s="9"/>
      <c r="X44" s="9"/>
      <c r="Y44" s="21"/>
      <c r="Z44" s="21"/>
      <c r="AC44" s="9"/>
      <c r="AD44" s="9"/>
      <c r="AE44" s="9"/>
      <c r="AF44" s="9"/>
      <c r="AG44" s="21"/>
      <c r="AH44" s="21"/>
      <c r="AK44" s="9"/>
      <c r="AL44" s="9"/>
      <c r="AM44" s="9"/>
      <c r="AN44" s="9"/>
      <c r="AO44" s="21"/>
      <c r="AP44" s="21"/>
      <c r="AS44" s="9"/>
      <c r="AT44" s="9"/>
      <c r="AU44" s="9"/>
      <c r="AV44" s="9"/>
      <c r="AW44" s="9"/>
      <c r="AX44" s="9"/>
      <c r="AY44" s="21"/>
      <c r="AZ44" s="21"/>
      <c r="BC44" s="9"/>
      <c r="BD44" s="9"/>
      <c r="BE44" s="9"/>
      <c r="BF44" s="9"/>
    </row>
    <row r="45" spans="8:58" ht="20.100000000000001" customHeight="1">
      <c r="H45" s="3"/>
      <c r="I45" s="8"/>
      <c r="J45" s="8"/>
      <c r="K45" s="9"/>
      <c r="L45" s="9"/>
      <c r="M45" s="9"/>
      <c r="N45" s="9"/>
      <c r="O45" s="9"/>
      <c r="P45" s="9"/>
      <c r="U45" s="9"/>
      <c r="V45" s="9"/>
      <c r="W45" s="9"/>
      <c r="X45" s="9"/>
      <c r="Y45" s="21"/>
      <c r="Z45" s="21"/>
      <c r="AC45" s="9"/>
      <c r="AD45" s="9"/>
      <c r="AE45" s="9"/>
      <c r="AF45" s="9"/>
      <c r="AG45" s="21"/>
      <c r="AH45" s="21"/>
      <c r="AK45" s="9"/>
      <c r="AL45" s="9"/>
      <c r="AM45" s="9"/>
      <c r="AN45" s="9"/>
      <c r="AO45" s="21"/>
      <c r="AP45" s="21"/>
      <c r="AS45" s="9"/>
      <c r="AT45" s="9"/>
      <c r="AU45" s="9"/>
      <c r="AV45" s="9"/>
      <c r="AW45" s="9"/>
      <c r="AX45" s="9"/>
      <c r="AY45" s="21"/>
      <c r="AZ45" s="21"/>
      <c r="BC45" s="9"/>
      <c r="BD45" s="9"/>
      <c r="BE45" s="9"/>
      <c r="BF45" s="9"/>
    </row>
    <row r="46" spans="8:58" ht="20.100000000000001" customHeight="1">
      <c r="H46" s="3"/>
      <c r="I46" s="8"/>
      <c r="J46" s="8"/>
      <c r="K46" s="9"/>
      <c r="L46" s="9"/>
      <c r="M46" s="9"/>
      <c r="N46" s="9"/>
      <c r="O46" s="9"/>
      <c r="P46" s="9"/>
      <c r="U46" s="9"/>
      <c r="V46" s="9"/>
      <c r="W46" s="9"/>
      <c r="X46" s="9"/>
      <c r="Y46" s="21"/>
      <c r="Z46" s="21"/>
      <c r="AC46" s="9"/>
      <c r="AD46" s="9"/>
      <c r="AE46" s="9"/>
      <c r="AF46" s="9"/>
      <c r="AG46" s="21"/>
      <c r="AH46" s="21"/>
      <c r="AK46" s="9"/>
      <c r="AL46" s="9"/>
      <c r="AM46" s="9"/>
      <c r="AN46" s="9"/>
      <c r="AO46" s="21"/>
      <c r="AP46" s="21"/>
      <c r="AS46" s="9"/>
      <c r="AT46" s="9"/>
      <c r="AU46" s="9"/>
      <c r="AV46" s="9"/>
      <c r="AW46" s="9"/>
      <c r="AX46" s="9"/>
      <c r="AY46" s="21"/>
      <c r="AZ46" s="21"/>
      <c r="BC46" s="9"/>
      <c r="BD46" s="9"/>
      <c r="BE46" s="9"/>
      <c r="BF46" s="9"/>
    </row>
    <row r="47" spans="8:58" ht="20.100000000000001" customHeight="1">
      <c r="H47" s="3"/>
      <c r="I47" s="8"/>
      <c r="J47" s="8"/>
      <c r="K47" s="9"/>
      <c r="L47" s="9"/>
      <c r="M47" s="9"/>
      <c r="N47" s="9"/>
      <c r="O47" s="9"/>
      <c r="P47" s="9"/>
      <c r="U47" s="9"/>
      <c r="V47" s="9"/>
      <c r="W47" s="9"/>
      <c r="X47" s="9"/>
      <c r="Y47" s="21"/>
      <c r="Z47" s="21"/>
      <c r="AC47" s="9"/>
      <c r="AD47" s="9"/>
      <c r="AE47" s="9"/>
      <c r="AF47" s="9"/>
      <c r="AG47" s="21"/>
      <c r="AH47" s="21"/>
      <c r="AK47" s="9"/>
      <c r="AL47" s="9"/>
      <c r="AM47" s="9"/>
      <c r="AN47" s="9"/>
      <c r="AO47" s="21"/>
      <c r="AP47" s="21"/>
      <c r="AS47" s="9"/>
      <c r="AT47" s="9"/>
      <c r="AU47" s="9"/>
      <c r="AV47" s="9"/>
      <c r="AW47" s="9"/>
      <c r="AX47" s="9"/>
      <c r="AY47" s="21"/>
      <c r="AZ47" s="21"/>
      <c r="BC47" s="9"/>
      <c r="BD47" s="9"/>
      <c r="BE47" s="9"/>
      <c r="BF47" s="9"/>
    </row>
    <row r="48" spans="8:58" ht="20.100000000000001" customHeight="1">
      <c r="H48" s="3"/>
      <c r="I48" s="8"/>
      <c r="J48" s="18"/>
      <c r="K48" s="19"/>
      <c r="L48" s="19"/>
      <c r="M48" s="19"/>
      <c r="N48" s="19"/>
      <c r="O48" s="19"/>
      <c r="P48" s="19"/>
      <c r="U48" s="19"/>
      <c r="V48" s="19"/>
      <c r="W48" s="19"/>
      <c r="X48" s="19"/>
      <c r="Y48" s="21"/>
      <c r="Z48" s="21"/>
      <c r="AC48" s="19"/>
      <c r="AD48" s="19"/>
      <c r="AE48" s="19"/>
      <c r="AF48" s="19"/>
      <c r="AG48" s="21"/>
      <c r="AH48" s="21"/>
      <c r="AK48" s="19"/>
      <c r="AL48" s="19"/>
      <c r="AM48" s="19"/>
      <c r="AN48" s="19"/>
      <c r="AO48" s="21"/>
      <c r="AP48" s="21"/>
      <c r="AS48" s="19"/>
      <c r="AT48" s="19"/>
      <c r="AU48" s="19"/>
      <c r="AV48" s="19"/>
      <c r="AW48" s="19"/>
      <c r="AX48" s="19"/>
      <c r="AY48" s="21"/>
      <c r="AZ48" s="21"/>
      <c r="BC48" s="19"/>
      <c r="BD48" s="19"/>
      <c r="BE48" s="19"/>
      <c r="BF48" s="19"/>
    </row>
    <row r="49" spans="8:58" ht="20.100000000000001" customHeight="1">
      <c r="H49" s="3"/>
      <c r="I49" s="8"/>
      <c r="J49" s="18"/>
      <c r="K49" s="19"/>
      <c r="L49" s="19"/>
      <c r="M49" s="19"/>
      <c r="N49" s="19"/>
      <c r="O49" s="19"/>
      <c r="P49" s="19"/>
      <c r="U49" s="19"/>
      <c r="V49" s="19"/>
      <c r="W49" s="19"/>
      <c r="X49" s="19"/>
      <c r="Y49" s="21"/>
      <c r="Z49" s="21"/>
      <c r="AC49" s="19"/>
      <c r="AD49" s="19"/>
      <c r="AE49" s="19"/>
      <c r="AF49" s="19"/>
      <c r="AG49" s="21"/>
      <c r="AH49" s="21"/>
      <c r="AK49" s="19"/>
      <c r="AL49" s="19"/>
      <c r="AM49" s="19"/>
      <c r="AN49" s="19"/>
      <c r="AO49" s="21"/>
      <c r="AP49" s="21"/>
      <c r="AS49" s="19"/>
      <c r="AT49" s="19"/>
      <c r="AU49" s="19"/>
      <c r="AV49" s="19"/>
      <c r="AW49" s="19"/>
      <c r="AX49" s="19"/>
      <c r="AY49" s="21"/>
      <c r="AZ49" s="21"/>
      <c r="BC49" s="19"/>
      <c r="BD49" s="19"/>
      <c r="BE49" s="19"/>
      <c r="BF49" s="19"/>
    </row>
    <row r="50" spans="8:58" ht="20.100000000000001" customHeight="1">
      <c r="H50" s="3"/>
      <c r="I50" s="8"/>
      <c r="J50" s="18"/>
      <c r="K50" s="19"/>
      <c r="L50" s="19"/>
      <c r="M50" s="19"/>
      <c r="N50" s="19"/>
      <c r="O50" s="19"/>
      <c r="P50" s="19"/>
      <c r="U50" s="19"/>
      <c r="V50" s="19"/>
      <c r="W50" s="19"/>
      <c r="X50" s="19"/>
      <c r="Y50" s="21"/>
      <c r="Z50" s="21"/>
      <c r="AC50" s="19"/>
      <c r="AD50" s="19"/>
      <c r="AE50" s="19"/>
      <c r="AF50" s="19"/>
      <c r="AG50" s="21"/>
      <c r="AH50" s="21"/>
      <c r="AK50" s="19"/>
      <c r="AL50" s="19"/>
      <c r="AM50" s="19"/>
      <c r="AN50" s="19"/>
      <c r="AO50" s="21"/>
      <c r="AP50" s="21"/>
      <c r="AS50" s="19"/>
      <c r="AT50" s="19"/>
      <c r="AU50" s="19"/>
      <c r="AV50" s="19"/>
      <c r="AW50" s="19"/>
      <c r="AX50" s="19"/>
      <c r="AY50" s="21"/>
      <c r="AZ50" s="21"/>
      <c r="BC50" s="19"/>
      <c r="BD50" s="19"/>
      <c r="BE50" s="19"/>
      <c r="BF50" s="19"/>
    </row>
    <row r="51" spans="8:58" ht="20.100000000000001" customHeight="1">
      <c r="H51" s="3"/>
      <c r="I51" s="8"/>
      <c r="J51" s="18"/>
      <c r="K51" s="19"/>
      <c r="L51" s="19"/>
      <c r="M51" s="19"/>
      <c r="N51" s="19"/>
      <c r="O51" s="19"/>
      <c r="P51" s="19"/>
      <c r="U51" s="19"/>
      <c r="V51" s="19"/>
      <c r="W51" s="19"/>
      <c r="X51" s="19"/>
      <c r="Y51" s="21"/>
      <c r="Z51" s="21"/>
      <c r="AC51" s="19"/>
      <c r="AD51" s="19"/>
      <c r="AE51" s="19"/>
      <c r="AF51" s="19"/>
      <c r="AG51" s="21"/>
      <c r="AH51" s="21"/>
      <c r="AK51" s="19"/>
      <c r="AL51" s="19"/>
      <c r="AM51" s="19"/>
      <c r="AN51" s="19"/>
      <c r="AO51" s="21"/>
      <c r="AP51" s="21"/>
      <c r="AS51" s="19"/>
      <c r="AT51" s="19"/>
      <c r="AU51" s="19"/>
      <c r="AV51" s="19"/>
      <c r="AW51" s="19"/>
      <c r="AX51" s="19"/>
      <c r="AY51" s="21"/>
      <c r="AZ51" s="21"/>
      <c r="BC51" s="19"/>
      <c r="BD51" s="19"/>
      <c r="BE51" s="19"/>
      <c r="BF51" s="19"/>
    </row>
    <row r="52" spans="8:58" ht="20.100000000000001" customHeight="1">
      <c r="H52" s="3"/>
      <c r="I52" s="8"/>
      <c r="J52" s="18"/>
      <c r="K52" s="19"/>
      <c r="L52" s="19"/>
      <c r="M52" s="19"/>
      <c r="N52" s="19"/>
      <c r="O52" s="19"/>
      <c r="P52" s="19"/>
      <c r="U52" s="19"/>
      <c r="V52" s="19"/>
      <c r="W52" s="19"/>
      <c r="X52" s="19"/>
      <c r="Y52" s="21"/>
      <c r="Z52" s="21"/>
      <c r="AC52" s="19"/>
      <c r="AD52" s="19"/>
      <c r="AE52" s="19"/>
      <c r="AF52" s="19"/>
      <c r="AG52" s="21"/>
      <c r="AH52" s="21"/>
      <c r="AK52" s="19"/>
      <c r="AL52" s="19"/>
      <c r="AM52" s="19"/>
      <c r="AN52" s="19"/>
      <c r="AO52" s="21"/>
      <c r="AP52" s="21"/>
      <c r="AS52" s="19"/>
      <c r="AT52" s="19"/>
      <c r="AU52" s="19"/>
      <c r="AV52" s="19"/>
      <c r="AW52" s="19"/>
      <c r="AX52" s="19"/>
      <c r="AY52" s="21"/>
      <c r="AZ52" s="21"/>
      <c r="BC52" s="19"/>
      <c r="BD52" s="19"/>
      <c r="BE52" s="19"/>
      <c r="BF52" s="19"/>
    </row>
    <row r="53" spans="8:58" ht="20.100000000000001" customHeight="1">
      <c r="H53" s="33"/>
      <c r="I53" s="33"/>
      <c r="J53" s="33"/>
      <c r="K53" s="33"/>
      <c r="Q53" s="21"/>
    </row>
  </sheetData>
  <mergeCells count="15">
    <mergeCell ref="Y1:AC1"/>
    <mergeCell ref="E1:H1"/>
    <mergeCell ref="I1:M1"/>
    <mergeCell ref="N1:O1"/>
    <mergeCell ref="Q1:U1"/>
    <mergeCell ref="V1:W1"/>
    <mergeCell ref="BD1:BE1"/>
    <mergeCell ref="BG1:BK1"/>
    <mergeCell ref="BL1:BM1"/>
    <mergeCell ref="AD1:AE1"/>
    <mergeCell ref="AG1:AK1"/>
    <mergeCell ref="AL1:AM1"/>
    <mergeCell ref="AO1:AS1"/>
    <mergeCell ref="AT1:AU1"/>
    <mergeCell ref="AY1:BC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54"/>
  <sheetViews>
    <sheetView topLeftCell="AZ1" zoomScale="70" zoomScaleNormal="70" zoomScalePageLayoutView="70" workbookViewId="0">
      <selection activeCell="BE2" sqref="BE2:BF26"/>
    </sheetView>
  </sheetViews>
  <sheetFormatPr defaultColWidth="8.7109375" defaultRowHeight="20.100000000000001" customHeight="1"/>
  <cols>
    <col min="1" max="1" width="6.28515625" style="1" customWidth="1"/>
    <col min="2" max="2" width="19.42578125" style="1" bestFit="1" customWidth="1"/>
    <col min="3" max="3" width="12.7109375" style="1" customWidth="1"/>
    <col min="4" max="4" width="8.7109375" style="1"/>
    <col min="5" max="5" width="14.7109375" style="1" bestFit="1" customWidth="1"/>
    <col min="6" max="16" width="11.140625" style="1" customWidth="1"/>
    <col min="17" max="17" width="14.5703125" style="1" customWidth="1"/>
    <col min="18" max="66" width="11.140625" style="1" customWidth="1"/>
    <col min="67" max="67" width="14" style="1" customWidth="1"/>
    <col min="68" max="76" width="11.140625" style="1" customWidth="1"/>
    <col min="77" max="77" width="15.140625" style="1" customWidth="1"/>
    <col min="78" max="16384" width="8.7109375" style="1"/>
  </cols>
  <sheetData>
    <row r="1" spans="2:78" ht="20.100000000000001" customHeight="1" thickBot="1">
      <c r="D1" s="2"/>
      <c r="E1" s="143" t="s">
        <v>19</v>
      </c>
      <c r="F1" s="144"/>
      <c r="G1" s="144"/>
      <c r="H1" s="145"/>
      <c r="I1" s="140" t="s">
        <v>21</v>
      </c>
      <c r="J1" s="141"/>
      <c r="K1" s="141"/>
      <c r="L1" s="141"/>
      <c r="M1" s="142"/>
      <c r="N1" s="138">
        <v>0</v>
      </c>
      <c r="O1" s="139"/>
      <c r="P1" s="34"/>
      <c r="Q1" s="137"/>
      <c r="R1" s="137"/>
      <c r="S1" s="140" t="s">
        <v>21</v>
      </c>
      <c r="T1" s="141"/>
      <c r="U1" s="141"/>
      <c r="V1" s="141"/>
      <c r="W1" s="142"/>
      <c r="X1" s="138">
        <v>0.04</v>
      </c>
      <c r="Y1" s="139"/>
      <c r="Z1" s="34"/>
      <c r="AA1" s="137"/>
      <c r="AB1" s="137"/>
      <c r="AC1" s="140" t="s">
        <v>21</v>
      </c>
      <c r="AD1" s="141"/>
      <c r="AE1" s="141"/>
      <c r="AF1" s="141"/>
      <c r="AG1" s="142"/>
      <c r="AH1" s="138">
        <v>0.08</v>
      </c>
      <c r="AI1" s="139"/>
      <c r="AJ1" s="34"/>
      <c r="AK1" s="137"/>
      <c r="AL1" s="137"/>
      <c r="AM1" s="140" t="s">
        <v>21</v>
      </c>
      <c r="AN1" s="141"/>
      <c r="AO1" s="141"/>
      <c r="AP1" s="141"/>
      <c r="AQ1" s="142"/>
      <c r="AR1" s="138">
        <v>0.12</v>
      </c>
      <c r="AS1" s="139"/>
      <c r="AT1" s="34"/>
      <c r="AU1" s="137"/>
      <c r="AV1" s="137"/>
      <c r="AW1" s="140" t="s">
        <v>21</v>
      </c>
      <c r="AX1" s="141"/>
      <c r="AY1" s="141"/>
      <c r="AZ1" s="141"/>
      <c r="BA1" s="142"/>
      <c r="BB1" s="138">
        <v>0.16</v>
      </c>
      <c r="BC1" s="139"/>
      <c r="BD1" s="34"/>
      <c r="BE1" s="137"/>
      <c r="BF1" s="137"/>
      <c r="BG1" s="140" t="s">
        <v>21</v>
      </c>
      <c r="BH1" s="141"/>
      <c r="BI1" s="141"/>
      <c r="BJ1" s="141"/>
      <c r="BK1" s="142"/>
      <c r="BL1" s="138">
        <v>0.2</v>
      </c>
      <c r="BM1" s="139"/>
      <c r="BN1" s="34"/>
      <c r="BO1" s="137"/>
      <c r="BP1" s="137"/>
      <c r="BQ1" s="140" t="s">
        <v>21</v>
      </c>
      <c r="BR1" s="141"/>
      <c r="BS1" s="141"/>
      <c r="BT1" s="141"/>
      <c r="BU1" s="142"/>
      <c r="BV1" s="138">
        <v>0.24</v>
      </c>
      <c r="BW1" s="139"/>
      <c r="BX1" s="34"/>
    </row>
    <row r="2" spans="2:78" ht="20.100000000000001" customHeight="1">
      <c r="B2" s="4" t="s">
        <v>1</v>
      </c>
      <c r="C2" s="5">
        <v>755</v>
      </c>
      <c r="D2" s="2"/>
      <c r="E2" s="25" t="s">
        <v>26</v>
      </c>
      <c r="F2" s="22" t="s">
        <v>34</v>
      </c>
      <c r="G2" s="62" t="s">
        <v>0</v>
      </c>
      <c r="H2" s="26" t="s">
        <v>35</v>
      </c>
      <c r="I2" s="25" t="s">
        <v>36</v>
      </c>
      <c r="J2" s="22" t="s">
        <v>23</v>
      </c>
      <c r="K2" s="22" t="s">
        <v>37</v>
      </c>
      <c r="L2" s="62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36" t="s">
        <v>56</v>
      </c>
      <c r="R2" s="136" t="s">
        <v>55</v>
      </c>
      <c r="S2" s="25" t="s">
        <v>9</v>
      </c>
      <c r="T2" s="22" t="s">
        <v>23</v>
      </c>
      <c r="U2" s="22" t="s">
        <v>37</v>
      </c>
      <c r="V2" s="62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36" t="s">
        <v>56</v>
      </c>
      <c r="AB2" s="136" t="s">
        <v>55</v>
      </c>
      <c r="AC2" s="25" t="s">
        <v>10</v>
      </c>
      <c r="AD2" s="22" t="s">
        <v>23</v>
      </c>
      <c r="AE2" s="22" t="s">
        <v>37</v>
      </c>
      <c r="AF2" s="62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36" t="s">
        <v>56</v>
      </c>
      <c r="AL2" s="136" t="s">
        <v>55</v>
      </c>
      <c r="AM2" s="25" t="s">
        <v>11</v>
      </c>
      <c r="AN2" s="22" t="s">
        <v>23</v>
      </c>
      <c r="AO2" s="22" t="s">
        <v>37</v>
      </c>
      <c r="AP2" s="62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36" t="s">
        <v>56</v>
      </c>
      <c r="AV2" s="136" t="s">
        <v>55</v>
      </c>
      <c r="AW2" s="25" t="s">
        <v>12</v>
      </c>
      <c r="AX2" s="22" t="s">
        <v>23</v>
      </c>
      <c r="AY2" s="22" t="s">
        <v>37</v>
      </c>
      <c r="AZ2" s="62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36" t="s">
        <v>56</v>
      </c>
      <c r="BF2" s="136" t="s">
        <v>55</v>
      </c>
      <c r="BG2" s="25" t="s">
        <v>13</v>
      </c>
      <c r="BH2" s="22" t="s">
        <v>23</v>
      </c>
      <c r="BI2" s="22" t="s">
        <v>37</v>
      </c>
      <c r="BJ2" s="62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36" t="s">
        <v>56</v>
      </c>
      <c r="BP2" s="136" t="s">
        <v>55</v>
      </c>
      <c r="BQ2" s="25" t="s">
        <v>14</v>
      </c>
      <c r="BR2" s="22" t="s">
        <v>23</v>
      </c>
      <c r="BS2" s="22" t="s">
        <v>37</v>
      </c>
      <c r="BT2" s="62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36" t="s">
        <v>56</v>
      </c>
      <c r="BZ2" s="136" t="s">
        <v>55</v>
      </c>
    </row>
    <row r="3" spans="2:78" ht="20.100000000000001" customHeight="1">
      <c r="B3" s="6" t="s">
        <v>24</v>
      </c>
      <c r="C3" s="7">
        <v>20.5</v>
      </c>
      <c r="D3" s="2"/>
      <c r="E3" s="42">
        <v>20</v>
      </c>
      <c r="F3" s="23">
        <f>0.02*E3-0.0054</f>
        <v>0.39460000000000001</v>
      </c>
      <c r="G3" s="23">
        <v>3.1E-2</v>
      </c>
      <c r="H3" s="126">
        <f>F3*$C$7/$C$5</f>
        <v>35291.690140845072</v>
      </c>
      <c r="I3" s="88">
        <v>0.28699999999999998</v>
      </c>
      <c r="J3" s="89">
        <v>3.1E-2</v>
      </c>
      <c r="K3" s="90">
        <v>1.1990000000000001</v>
      </c>
      <c r="L3" s="22">
        <f t="shared" ref="L3:L5" si="0">K3/$C$14</f>
        <v>1.0463996649460057</v>
      </c>
      <c r="M3" s="22">
        <f t="shared" ref="M3:M5" si="1">4*PI()^2*$C$13*SQRT($C$11*$C$2)*($C$7*I3*K3)^2</f>
        <v>6.1385912169522001E-2</v>
      </c>
      <c r="N3" s="22">
        <f t="shared" ref="N3:N5" si="2">4*PI()^2*N$1*SQRT($C$11*$C$2)*($C$7*I3*K3)^2</f>
        <v>0</v>
      </c>
      <c r="O3" s="22">
        <f t="shared" ref="O3:O5" si="3">M3+N3</f>
        <v>6.1385912169522001E-2</v>
      </c>
      <c r="P3" s="38">
        <f t="shared" ref="P3:P5" si="4">2*PI()^2*N$1*2*SQRT($C$2*$C$11)*J3*$C$7^2*K3^2/SQRT(2)</f>
        <v>0</v>
      </c>
      <c r="Q3" s="120">
        <f t="shared" ref="Q3:Q26" si="5">0.5926*0.5*$C$6*$F3^3*($C$7*I3*2+$C$7)*$C$8</f>
        <v>2.280262230388399</v>
      </c>
      <c r="R3" s="122">
        <f>N3/Q3*100</f>
        <v>0</v>
      </c>
      <c r="S3" s="71">
        <v>0</v>
      </c>
      <c r="T3" s="18">
        <v>0</v>
      </c>
      <c r="U3" s="72">
        <v>0</v>
      </c>
      <c r="V3" s="22">
        <f t="shared" ref="V3:V5" si="6">U3/$C$14</f>
        <v>0</v>
      </c>
      <c r="W3" s="22">
        <f t="shared" ref="W3:W5" si="7">4*PI()^2*$C$13*SQRT($C$11*$C$2)*($C$7*S3*U3)^2</f>
        <v>0</v>
      </c>
      <c r="X3" s="22">
        <f t="shared" ref="X3:X5" si="8">4*PI()^2*X$1*SQRT($C$11*$C$2)*($C$7*S3*U3)^2</f>
        <v>0</v>
      </c>
      <c r="Y3" s="22">
        <f t="shared" ref="Y3:Y5" si="9">W3+X3</f>
        <v>0</v>
      </c>
      <c r="Z3" s="38">
        <f t="shared" ref="Z3:Z5" si="10">2*PI()^2*X$1*2*SQRT($C$2*$C$11)*T3*$C$7^2*U3^2/SQRT(2)</f>
        <v>0</v>
      </c>
      <c r="AA3" s="120">
        <f t="shared" ref="AA3:AA26" si="11">0.5926*0.5*$C$6*$F3^3*($C$7*S3*2+$C$7)*$C$8</f>
        <v>1.4487053560282079</v>
      </c>
      <c r="AB3" s="122">
        <f>X3/AA3*100</f>
        <v>0</v>
      </c>
      <c r="AC3" s="71">
        <v>0</v>
      </c>
      <c r="AD3" s="18">
        <v>0</v>
      </c>
      <c r="AE3" s="72">
        <v>0</v>
      </c>
      <c r="AF3" s="22">
        <f t="shared" ref="AF3:AF5" si="12">AE3/$C$14</f>
        <v>0</v>
      </c>
      <c r="AG3" s="22">
        <f t="shared" ref="AG3:AG5" si="13">4*PI()^2*$C$13*SQRT($C$11*$C$2)*($C$7*AC3*AE3)^2</f>
        <v>0</v>
      </c>
      <c r="AH3" s="22">
        <f t="shared" ref="AH3:AH5" si="14">4*PI()^2*AH$1*SQRT($C$11*$C$2)*($C$7*AC3*AE3)^2</f>
        <v>0</v>
      </c>
      <c r="AI3" s="22">
        <f t="shared" ref="AI3:AI5" si="15">AG3+AH3</f>
        <v>0</v>
      </c>
      <c r="AJ3" s="38">
        <f t="shared" ref="AJ3:AJ5" si="16">2*PI()^2*AH$1*2*SQRT($C$2*$C$11)*AD3*$C$7^2*AE3^2/SQRT(2)</f>
        <v>0</v>
      </c>
      <c r="AK3" s="120">
        <f t="shared" ref="AK3:AK26" si="17">0.5926*0.5*$C$6*$F3^3*($C$7*AC3*2+$C$7)*$C$8</f>
        <v>1.4487053560282079</v>
      </c>
      <c r="AL3" s="122">
        <f>AH3/AK3*100</f>
        <v>0</v>
      </c>
      <c r="AM3" s="63">
        <v>0</v>
      </c>
      <c r="AN3" s="8">
        <v>0</v>
      </c>
      <c r="AO3" s="64">
        <v>0</v>
      </c>
      <c r="AP3" s="22">
        <f t="shared" ref="AP3:AP5" si="18">AO3/$C$14</f>
        <v>0</v>
      </c>
      <c r="AQ3" s="22">
        <f t="shared" ref="AQ3:AQ5" si="19">4*PI()^2*$C$13*SQRT($C$11*$C$2)*($C$7*AM3*AO3)^2</f>
        <v>0</v>
      </c>
      <c r="AR3" s="22">
        <f t="shared" ref="AR3:AR5" si="20">4*PI()^2*AR$1*SQRT($C$11*$C$2)*($C$7*AM3*AO3)^2</f>
        <v>0</v>
      </c>
      <c r="AS3" s="22">
        <f t="shared" ref="AS3:AS5" si="21">AQ3+AR3</f>
        <v>0</v>
      </c>
      <c r="AT3" s="38">
        <f t="shared" ref="AT3:AT5" si="22">2*PI()^2*AR$1*2*SQRT($C$2*$C$11)*AN3*$C$7^2*AO3^2/SQRT(2)</f>
        <v>0</v>
      </c>
      <c r="AU3" s="120">
        <f t="shared" ref="AU3:AU26" si="23">0.5926*0.5*$C$6*$F3^3*($C$7*AM3*2+$C$7)*$C$8</f>
        <v>1.4487053560282079</v>
      </c>
      <c r="AV3" s="122">
        <f>AR3/AU3*100</f>
        <v>0</v>
      </c>
      <c r="AW3" s="63">
        <v>0</v>
      </c>
      <c r="AX3" s="8">
        <v>0</v>
      </c>
      <c r="AY3" s="64">
        <v>0</v>
      </c>
      <c r="AZ3" s="22">
        <f t="shared" ref="AZ3:AZ5" si="24">AY3/$C$14</f>
        <v>0</v>
      </c>
      <c r="BA3" s="22">
        <f t="shared" ref="BA3:BA5" si="25">4*PI()^2*$C$13*SQRT($C$11*$C$2)*($C$7*AW3*AY3)^2</f>
        <v>0</v>
      </c>
      <c r="BB3" s="22">
        <f t="shared" ref="BB3:BB5" si="26">4*PI()^2*BB$1*SQRT($C$11*$C$2)*($C$7*AW3*AY3)^2</f>
        <v>0</v>
      </c>
      <c r="BC3" s="22">
        <f t="shared" ref="BC3:BC5" si="27">BA3+BB3</f>
        <v>0</v>
      </c>
      <c r="BD3" s="38">
        <f t="shared" ref="BD3:BD5" si="28">2*PI()^2*BB$1*2*SQRT($C$2*$C$11)*AX3*$C$7^2*AY3^2/SQRT(2)</f>
        <v>0</v>
      </c>
      <c r="BE3" s="120">
        <f t="shared" ref="BE3:BE26" si="29">0.5926*0.5*$C$6*$F3^3*($C$7*AW3*2+$C$7)*$C$8</f>
        <v>1.4487053560282079</v>
      </c>
      <c r="BF3" s="122">
        <f>BB3/BE3*100</f>
        <v>0</v>
      </c>
      <c r="BG3" s="63">
        <v>0</v>
      </c>
      <c r="BH3" s="8">
        <v>0</v>
      </c>
      <c r="BI3" s="64">
        <v>0</v>
      </c>
      <c r="BJ3" s="22">
        <f t="shared" ref="BJ3:BJ5" si="30">BI3/$C$14</f>
        <v>0</v>
      </c>
      <c r="BK3" s="22">
        <f t="shared" ref="BK3:BK5" si="31">4*PI()^2*$C$13*SQRT($C$11*$C$2)*($C$7*BG3*BI3)^2</f>
        <v>0</v>
      </c>
      <c r="BL3" s="22">
        <f t="shared" ref="BL3:BL5" si="32">4*PI()^2*BL$1*SQRT($C$11*$C$2)*($C$7*BG3*BI3)^2</f>
        <v>0</v>
      </c>
      <c r="BM3" s="22">
        <f t="shared" ref="BM3:BM5" si="33">BK3+BL3</f>
        <v>0</v>
      </c>
      <c r="BN3" s="38">
        <f t="shared" ref="BN3:BN5" si="34">2*PI()^2*BL$1*2*SQRT($C$2*$C$11)*BH3*$C$7^2*BI3^2/SQRT(2)</f>
        <v>0</v>
      </c>
      <c r="BO3" s="120">
        <f t="shared" ref="BO3:BO26" si="35">0.5926*0.5*$C$6*$F3^3*($C$7*BG3*2+$C$7)*$C$8</f>
        <v>1.4487053560282079</v>
      </c>
      <c r="BP3" s="122">
        <f>BL3/BO3*100</f>
        <v>0</v>
      </c>
      <c r="BQ3" s="63">
        <v>0</v>
      </c>
      <c r="BR3" s="8">
        <v>0</v>
      </c>
      <c r="BS3" s="64">
        <v>0</v>
      </c>
      <c r="BT3" s="22">
        <f t="shared" ref="BT3:BT5" si="36">BS3/$C$14</f>
        <v>0</v>
      </c>
      <c r="BU3" s="22">
        <f t="shared" ref="BU3:BU5" si="37">4*PI()^2*$C$13*SQRT($C$11*$C$2)*($C$7*BQ3*BS3)^2</f>
        <v>0</v>
      </c>
      <c r="BV3" s="22">
        <f t="shared" ref="BV3:BV5" si="38">4*PI()^2*BV$1*SQRT($C$11*$C$2)*($C$7*BQ3*BS3)^2</f>
        <v>0</v>
      </c>
      <c r="BW3" s="22">
        <f t="shared" ref="BW3:BW5" si="39">BU3+BV3</f>
        <v>0</v>
      </c>
      <c r="BX3" s="38">
        <f t="shared" ref="BX3:BX5" si="40">2*PI()^2*BV$1*2*SQRT($C$2*$C$11)*BR3*$C$7^2*BS3^2/SQRT(2)</f>
        <v>0</v>
      </c>
      <c r="BY3" s="120">
        <f t="shared" ref="BY3:BY26" si="41">0.5926*0.5*$C$6*$F3^3*($C$7*BQ3*2+$C$7)*$C$8</f>
        <v>1.4487053560282079</v>
      </c>
      <c r="BZ3" s="122">
        <f>BV3/BY3*100</f>
        <v>0</v>
      </c>
    </row>
    <row r="4" spans="2:78" ht="20.100000000000001" customHeight="1">
      <c r="B4" s="10" t="s">
        <v>2</v>
      </c>
      <c r="C4" s="40">
        <f>1.003887*10^-3</f>
        <v>1.003887E-3</v>
      </c>
      <c r="D4" s="2"/>
      <c r="E4" s="42">
        <v>22</v>
      </c>
      <c r="F4" s="23">
        <f t="shared" ref="F4:F26" si="42">0.02*E4-0.0054</f>
        <v>0.43459999999999999</v>
      </c>
      <c r="G4" s="23">
        <v>8.9999999999999993E-3</v>
      </c>
      <c r="H4" s="126">
        <f t="shared" ref="H4:H26" si="43">F4*$C$7/$C$5</f>
        <v>38869.15492957746</v>
      </c>
      <c r="I4" s="88">
        <v>0.97260000000000002</v>
      </c>
      <c r="J4" s="89">
        <v>8.9999999999999993E-3</v>
      </c>
      <c r="K4" s="90">
        <v>1.181</v>
      </c>
      <c r="L4" s="22">
        <f t="shared" si="0"/>
        <v>1.0306905790669165</v>
      </c>
      <c r="M4" s="22">
        <f t="shared" si="1"/>
        <v>0.68396657679483241</v>
      </c>
      <c r="N4" s="22">
        <f t="shared" si="2"/>
        <v>0</v>
      </c>
      <c r="O4" s="22">
        <f t="shared" si="3"/>
        <v>0.68396657679483241</v>
      </c>
      <c r="P4" s="38">
        <f t="shared" si="4"/>
        <v>0</v>
      </c>
      <c r="Q4" s="120">
        <f t="shared" si="5"/>
        <v>5.7002352669927356</v>
      </c>
      <c r="R4" s="122">
        <f t="shared" ref="R4:R26" si="44">N4/Q4*100</f>
        <v>0</v>
      </c>
      <c r="S4" s="121">
        <v>0.84089999999999998</v>
      </c>
      <c r="T4" s="120">
        <v>1.4999999999999999E-2</v>
      </c>
      <c r="U4" s="122">
        <v>1.1479999999999999</v>
      </c>
      <c r="V4" s="22">
        <f t="shared" si="6"/>
        <v>1.0018905882885858</v>
      </c>
      <c r="W4" s="22">
        <f t="shared" si="7"/>
        <v>0.48310222208920439</v>
      </c>
      <c r="X4" s="22">
        <f t="shared" si="8"/>
        <v>0.96620444417840878</v>
      </c>
      <c r="Y4" s="22">
        <f t="shared" si="9"/>
        <v>1.4493066662676131</v>
      </c>
      <c r="Z4" s="38">
        <f t="shared" si="10"/>
        <v>1.4492943095412141E-2</v>
      </c>
      <c r="AA4" s="120">
        <f t="shared" si="11"/>
        <v>5.1904423940720905</v>
      </c>
      <c r="AB4" s="122">
        <f t="shared" ref="AB4:AB26" si="45">X4/AA4*100</f>
        <v>18.61506921417514</v>
      </c>
      <c r="AC4" s="121">
        <v>0.6522</v>
      </c>
      <c r="AD4" s="120">
        <v>2.7E-2</v>
      </c>
      <c r="AE4" s="122">
        <v>1.1020000000000001</v>
      </c>
      <c r="AF4" s="22">
        <f t="shared" si="12"/>
        <v>0.96174514659758004</v>
      </c>
      <c r="AG4" s="22">
        <f t="shared" si="13"/>
        <v>0.26778813582263022</v>
      </c>
      <c r="AH4" s="22">
        <f t="shared" si="14"/>
        <v>1.0711525432905209</v>
      </c>
      <c r="AI4" s="22">
        <f t="shared" si="15"/>
        <v>1.3389406791131511</v>
      </c>
      <c r="AJ4" s="38">
        <f t="shared" si="16"/>
        <v>4.8077126285850272E-2</v>
      </c>
      <c r="AK4" s="120">
        <f t="shared" si="17"/>
        <v>4.4600102367438748</v>
      </c>
      <c r="AL4" s="122">
        <f t="shared" ref="AL4:AL26" si="46">AH4/AK4*100</f>
        <v>24.016818043730289</v>
      </c>
      <c r="AM4" s="63">
        <v>0.33979999999999999</v>
      </c>
      <c r="AN4" s="8">
        <v>5.2999999999999999E-2</v>
      </c>
      <c r="AO4" s="64">
        <v>1.0640000000000001</v>
      </c>
      <c r="AP4" s="22">
        <f t="shared" si="18"/>
        <v>0.92858152085283585</v>
      </c>
      <c r="AQ4" s="22">
        <f t="shared" si="19"/>
        <v>6.7763613851988799E-2</v>
      </c>
      <c r="AR4" s="22">
        <f t="shared" si="20"/>
        <v>0.40658168311193277</v>
      </c>
      <c r="AS4" s="22">
        <f t="shared" si="21"/>
        <v>0.47434529696392158</v>
      </c>
      <c r="AT4" s="38">
        <f t="shared" si="22"/>
        <v>0.13196596323356125</v>
      </c>
      <c r="AU4" s="120">
        <f t="shared" si="23"/>
        <v>3.2507521236048489</v>
      </c>
      <c r="AV4" s="122">
        <f t="shared" ref="AV4:AV26" si="47">AR4/AU4*100</f>
        <v>12.507311159149936</v>
      </c>
      <c r="AW4" s="63">
        <v>0.25040000000000001</v>
      </c>
      <c r="AX4" s="8">
        <v>2.4E-2</v>
      </c>
      <c r="AY4" s="64">
        <v>1.0509999999999999</v>
      </c>
      <c r="AZ4" s="22">
        <f t="shared" si="24"/>
        <v>0.91723606994016005</v>
      </c>
      <c r="BA4" s="22">
        <f t="shared" si="25"/>
        <v>3.5903818113133056E-2</v>
      </c>
      <c r="BB4" s="22">
        <f t="shared" si="26"/>
        <v>0.28723054490506444</v>
      </c>
      <c r="BC4" s="22">
        <f t="shared" si="27"/>
        <v>0.32313436301819748</v>
      </c>
      <c r="BD4" s="38">
        <f t="shared" si="28"/>
        <v>7.7742448912262369E-2</v>
      </c>
      <c r="BE4" s="120">
        <f t="shared" si="29"/>
        <v>2.9046968249024512</v>
      </c>
      <c r="BF4" s="122">
        <f t="shared" ref="BF4:BF26" si="48">BB4/BE4*100</f>
        <v>9.8884862076685245</v>
      </c>
      <c r="BG4" s="63">
        <v>0</v>
      </c>
      <c r="BH4" s="8">
        <v>0</v>
      </c>
      <c r="BI4" s="64">
        <v>0</v>
      </c>
      <c r="BJ4" s="22">
        <f t="shared" si="30"/>
        <v>0</v>
      </c>
      <c r="BK4" s="22">
        <f t="shared" si="31"/>
        <v>0</v>
      </c>
      <c r="BL4" s="22">
        <f t="shared" si="32"/>
        <v>0</v>
      </c>
      <c r="BM4" s="22">
        <f t="shared" si="33"/>
        <v>0</v>
      </c>
      <c r="BN4" s="38">
        <f t="shared" si="34"/>
        <v>0</v>
      </c>
      <c r="BO4" s="120">
        <f t="shared" si="35"/>
        <v>1.9354323193646394</v>
      </c>
      <c r="BP4" s="122">
        <f t="shared" ref="BP4:BP26" si="49">BL4/BO4*100</f>
        <v>0</v>
      </c>
      <c r="BQ4" s="63">
        <v>0</v>
      </c>
      <c r="BR4" s="8">
        <v>0</v>
      </c>
      <c r="BS4" s="64">
        <v>0</v>
      </c>
      <c r="BT4" s="22">
        <f t="shared" si="36"/>
        <v>0</v>
      </c>
      <c r="BU4" s="22">
        <f t="shared" si="37"/>
        <v>0</v>
      </c>
      <c r="BV4" s="22">
        <f t="shared" si="38"/>
        <v>0</v>
      </c>
      <c r="BW4" s="22">
        <f t="shared" si="39"/>
        <v>0</v>
      </c>
      <c r="BX4" s="38">
        <f t="shared" si="40"/>
        <v>0</v>
      </c>
      <c r="BY4" s="120">
        <f t="shared" si="41"/>
        <v>1.9354323193646394</v>
      </c>
      <c r="BZ4" s="122">
        <f t="shared" ref="BZ4:BZ26" si="50">BV4/BY4*100</f>
        <v>0</v>
      </c>
    </row>
    <row r="5" spans="2:78" ht="20.100000000000001" customHeight="1">
      <c r="B5" s="6" t="s">
        <v>3</v>
      </c>
      <c r="C5" s="41">
        <f>9.94*10^-7</f>
        <v>9.9399999999999993E-7</v>
      </c>
      <c r="D5" s="2"/>
      <c r="E5" s="42">
        <v>24</v>
      </c>
      <c r="F5" s="23">
        <f t="shared" si="42"/>
        <v>0.47459999999999997</v>
      </c>
      <c r="G5" s="23">
        <v>1.4999999999999999E-2</v>
      </c>
      <c r="H5" s="126">
        <f t="shared" si="43"/>
        <v>42446.619718309856</v>
      </c>
      <c r="I5" s="88">
        <v>1.0193000000000001</v>
      </c>
      <c r="J5" s="89">
        <v>1.4999999999999999E-2</v>
      </c>
      <c r="K5" s="90">
        <v>1.2509999999999999</v>
      </c>
      <c r="L5" s="22">
        <f t="shared" si="0"/>
        <v>1.0917814685967082</v>
      </c>
      <c r="M5" s="22">
        <f t="shared" si="1"/>
        <v>0.84291779383937815</v>
      </c>
      <c r="N5" s="22">
        <f t="shared" si="2"/>
        <v>0</v>
      </c>
      <c r="O5" s="22">
        <f t="shared" si="3"/>
        <v>0.84291779383937815</v>
      </c>
      <c r="P5" s="38">
        <f t="shared" si="4"/>
        <v>0</v>
      </c>
      <c r="Q5" s="120">
        <f t="shared" si="5"/>
        <v>7.6588851696681708</v>
      </c>
      <c r="R5" s="122">
        <f t="shared" si="44"/>
        <v>0</v>
      </c>
      <c r="S5" s="121">
        <v>0.92259999999999998</v>
      </c>
      <c r="T5" s="120">
        <v>0.01</v>
      </c>
      <c r="U5" s="122">
        <v>1.2230000000000001</v>
      </c>
      <c r="V5" s="22">
        <f t="shared" si="6"/>
        <v>1.0673451127847915</v>
      </c>
      <c r="W5" s="22">
        <f t="shared" si="7"/>
        <v>0.66000369756850374</v>
      </c>
      <c r="X5" s="22">
        <f t="shared" si="8"/>
        <v>1.3200073951370075</v>
      </c>
      <c r="Y5" s="22">
        <f t="shared" si="9"/>
        <v>1.9800110927055112</v>
      </c>
      <c r="Z5" s="38">
        <f t="shared" si="10"/>
        <v>1.0965652168472421E-2</v>
      </c>
      <c r="AA5" s="120">
        <f t="shared" si="11"/>
        <v>7.1714144950766379</v>
      </c>
      <c r="AB5" s="122">
        <f t="shared" si="45"/>
        <v>18.406513750435522</v>
      </c>
      <c r="AC5" s="121">
        <v>0.83650000000000002</v>
      </c>
      <c r="AD5" s="120">
        <v>1.2E-2</v>
      </c>
      <c r="AE5" s="122">
        <v>1.1950000000000001</v>
      </c>
      <c r="AF5" s="22">
        <f t="shared" si="12"/>
        <v>1.0429087569728748</v>
      </c>
      <c r="AG5" s="22">
        <f t="shared" si="13"/>
        <v>0.51800536188978596</v>
      </c>
      <c r="AH5" s="22">
        <f t="shared" si="14"/>
        <v>2.0720214475591439</v>
      </c>
      <c r="AI5" s="22">
        <f t="shared" si="15"/>
        <v>2.59002680944893</v>
      </c>
      <c r="AJ5" s="38">
        <f t="shared" si="16"/>
        <v>2.5126303662574425E-2</v>
      </c>
      <c r="AK5" s="120">
        <f t="shared" si="17"/>
        <v>6.7373790754041396</v>
      </c>
      <c r="AL5" s="122">
        <f t="shared" si="46"/>
        <v>30.75411705901162</v>
      </c>
      <c r="AM5" s="63">
        <v>0.72760000000000002</v>
      </c>
      <c r="AN5" s="8">
        <v>1.4999999999999999E-2</v>
      </c>
      <c r="AO5" s="64">
        <v>1.169</v>
      </c>
      <c r="AP5" s="22">
        <f t="shared" si="18"/>
        <v>1.0202178551475236</v>
      </c>
      <c r="AQ5" s="22">
        <f t="shared" si="19"/>
        <v>0.37504290771251564</v>
      </c>
      <c r="AR5" s="22">
        <f t="shared" si="20"/>
        <v>2.2502574462750937</v>
      </c>
      <c r="AS5" s="22">
        <f t="shared" si="21"/>
        <v>2.6253003539876092</v>
      </c>
      <c r="AT5" s="38">
        <f t="shared" si="22"/>
        <v>4.5084067146187089E-2</v>
      </c>
      <c r="AU5" s="120">
        <f t="shared" si="23"/>
        <v>6.1884074470378767</v>
      </c>
      <c r="AV5" s="122">
        <f t="shared" si="47"/>
        <v>36.362464261337458</v>
      </c>
      <c r="AW5" s="63">
        <v>0.64180000000000004</v>
      </c>
      <c r="AX5" s="8">
        <v>1.7999999999999999E-2</v>
      </c>
      <c r="AY5" s="64">
        <v>1.143</v>
      </c>
      <c r="AZ5" s="22">
        <f t="shared" si="24"/>
        <v>0.99752695332217223</v>
      </c>
      <c r="BA5" s="22">
        <f t="shared" si="25"/>
        <v>0.27897060244820288</v>
      </c>
      <c r="BB5" s="22">
        <f t="shared" si="26"/>
        <v>2.231764819585623</v>
      </c>
      <c r="BC5" s="22">
        <f t="shared" si="27"/>
        <v>2.510735422033826</v>
      </c>
      <c r="BD5" s="38">
        <f t="shared" si="28"/>
        <v>6.8961469778890477E-2</v>
      </c>
      <c r="BE5" s="120">
        <f t="shared" si="29"/>
        <v>5.7558843459008209</v>
      </c>
      <c r="BF5" s="122">
        <f t="shared" si="48"/>
        <v>38.773621662065246</v>
      </c>
      <c r="BG5" s="63">
        <v>0.55979999999999996</v>
      </c>
      <c r="BH5" s="8">
        <v>2.5000000000000001E-2</v>
      </c>
      <c r="BI5" s="64">
        <v>1.1220000000000001</v>
      </c>
      <c r="BJ5" s="22">
        <f t="shared" si="30"/>
        <v>0.97919968646323485</v>
      </c>
      <c r="BK5" s="22">
        <f t="shared" si="31"/>
        <v>0.20451165163857091</v>
      </c>
      <c r="BL5" s="22">
        <f t="shared" si="32"/>
        <v>2.045116516385709</v>
      </c>
      <c r="BM5" s="22">
        <f t="shared" si="33"/>
        <v>2.2496281680242798</v>
      </c>
      <c r="BN5" s="38">
        <f t="shared" si="34"/>
        <v>0.11536585224040616</v>
      </c>
      <c r="BO5" s="120">
        <f t="shared" si="35"/>
        <v>5.3425172795460583</v>
      </c>
      <c r="BP5" s="122">
        <f t="shared" si="49"/>
        <v>38.280016879224355</v>
      </c>
      <c r="BQ5" s="63">
        <v>0.49519999999999997</v>
      </c>
      <c r="BR5" s="8">
        <v>2.4E-2</v>
      </c>
      <c r="BS5" s="64">
        <v>1.113</v>
      </c>
      <c r="BT5" s="22">
        <f t="shared" si="36"/>
        <v>0.97134514352369006</v>
      </c>
      <c r="BU5" s="22">
        <f t="shared" si="37"/>
        <v>0.15747737057458699</v>
      </c>
      <c r="BV5" s="22">
        <f t="shared" si="38"/>
        <v>1.8897284468950437</v>
      </c>
      <c r="BW5" s="22">
        <f t="shared" si="39"/>
        <v>2.0472058174696306</v>
      </c>
      <c r="BX5" s="38">
        <f t="shared" si="40"/>
        <v>0.13077790400777434</v>
      </c>
      <c r="BY5" s="120">
        <f t="shared" si="41"/>
        <v>5.016864688247062</v>
      </c>
      <c r="BZ5" s="122">
        <f t="shared" si="50"/>
        <v>37.667518745763338</v>
      </c>
    </row>
    <row r="6" spans="2:78" ht="20.100000000000001" customHeight="1">
      <c r="B6" s="10" t="s">
        <v>4</v>
      </c>
      <c r="C6" s="11">
        <v>999.72964999999999</v>
      </c>
      <c r="D6" s="2"/>
      <c r="E6" s="42">
        <v>26</v>
      </c>
      <c r="F6" s="23">
        <f t="shared" si="42"/>
        <v>0.51460000000000006</v>
      </c>
      <c r="G6" s="23">
        <v>1.4E-2</v>
      </c>
      <c r="H6" s="126">
        <f t="shared" si="43"/>
        <v>46024.084507042258</v>
      </c>
      <c r="I6" s="121">
        <v>1.0389999999999999</v>
      </c>
      <c r="J6" s="120">
        <v>1.4E-2</v>
      </c>
      <c r="K6" s="122">
        <v>1.32</v>
      </c>
      <c r="L6" s="22">
        <f t="shared" ref="L6:L26" si="51">K6/$C$14</f>
        <v>1.1519996311332175</v>
      </c>
      <c r="M6" s="22">
        <f t="shared" ref="M6:M26" si="52">4*PI()^2*$C$13*SQRT($C$11*$C$2)*($C$7*I6*K6)^2</f>
        <v>0.97509181629085473</v>
      </c>
      <c r="N6" s="22">
        <f t="shared" ref="N6:N26" si="53">4*PI()^2*N$1*SQRT($C$11*$C$2)*($C$7*I6*K6)^2</f>
        <v>0</v>
      </c>
      <c r="O6" s="22">
        <f t="shared" ref="O6:O26" si="54">M6+N6</f>
        <v>0.97509181629085473</v>
      </c>
      <c r="P6" s="38">
        <f t="shared" ref="P6:P26" si="55">2*PI()^2*N$1*2*SQRT($C$2*$C$11)*J6*$C$7^2*K6^2/SQRT(2)</f>
        <v>0</v>
      </c>
      <c r="Q6" s="120">
        <f t="shared" si="5"/>
        <v>9.8897834929159938</v>
      </c>
      <c r="R6" s="122">
        <f t="shared" si="44"/>
        <v>0</v>
      </c>
      <c r="S6" s="121">
        <v>0.96460000000000001</v>
      </c>
      <c r="T6" s="120">
        <v>1.2999999999999999E-2</v>
      </c>
      <c r="U6" s="122">
        <v>1.296</v>
      </c>
      <c r="V6" s="22">
        <f>U6/$C$14</f>
        <v>1.1310541832944316</v>
      </c>
      <c r="W6" s="22">
        <f t="shared" ref="W6:W26" si="56">4*PI()^2*$C$13*SQRT($C$11*$C$2)*($C$7*S6*U6)^2</f>
        <v>0.81016051350360618</v>
      </c>
      <c r="X6" s="22">
        <f t="shared" ref="X6:X26" si="57">4*PI()^2*X$1*SQRT($C$11*$C$2)*($C$7*S6*U6)^2</f>
        <v>1.6203210270072124</v>
      </c>
      <c r="Y6" s="22">
        <f t="shared" ref="Y6:Y26" si="58">W6+X6</f>
        <v>2.4304815405108187</v>
      </c>
      <c r="Z6" s="38">
        <f t="shared" ref="Z6:Z26" si="59">2*PI()^2*X$1*2*SQRT($C$2*$C$11)*T6*$C$7^2*U6^2/SQRT(2)</f>
        <v>1.6007920072674434E-2</v>
      </c>
      <c r="AA6" s="120">
        <f t="shared" si="11"/>
        <v>9.4116808991064111</v>
      </c>
      <c r="AB6" s="122">
        <f t="shared" si="45"/>
        <v>17.216064211877956</v>
      </c>
      <c r="AC6" s="121">
        <v>0.89680000000000004</v>
      </c>
      <c r="AD6" s="120">
        <v>1.4999999999999999E-2</v>
      </c>
      <c r="AE6" s="122">
        <v>1.2689999999999999</v>
      </c>
      <c r="AF6" s="22">
        <f t="shared" ref="AF6:AF26" si="60">AE6/$C$14</f>
        <v>1.1074905544757974</v>
      </c>
      <c r="AG6" s="22">
        <f t="shared" ref="AG6:AG26" si="61">4*PI()^2*$C$13*SQRT($C$11*$C$2)*($C$7*AC6*AE6)^2</f>
        <v>0.67139947507165754</v>
      </c>
      <c r="AH6" s="22">
        <f t="shared" ref="AH6:AH26" si="62">4*PI()^2*AH$1*SQRT($C$11*$C$2)*($C$7*AC6*AE6)^2</f>
        <v>2.6855979002866301</v>
      </c>
      <c r="AI6" s="22">
        <f t="shared" ref="AI6:AI26" si="63">AG6+AH6</f>
        <v>3.3569973753582878</v>
      </c>
      <c r="AJ6" s="38">
        <f t="shared" ref="AJ6:AJ26" si="64">2*PI()^2*AH$1*2*SQRT($C$2*$C$11)*AD6*$C$7^2*AE6^2/SQRT(2)</f>
        <v>3.5418164503743806E-2</v>
      </c>
      <c r="AK6" s="120">
        <f t="shared" si="17"/>
        <v>8.9759906321670311</v>
      </c>
      <c r="AL6" s="122">
        <f t="shared" si="46"/>
        <v>29.919793929622884</v>
      </c>
      <c r="AM6" s="63">
        <v>0.82140000000000002</v>
      </c>
      <c r="AN6" s="8">
        <v>1.7999999999999999E-2</v>
      </c>
      <c r="AO6" s="64">
        <v>1.244</v>
      </c>
      <c r="AP6" s="22">
        <f t="shared" ref="AP6:AP26" si="65">AO6/$C$14</f>
        <v>1.0856723796437291</v>
      </c>
      <c r="AQ6" s="22">
        <f t="shared" ref="AQ6:AQ26" si="66">4*PI()^2*$C$13*SQRT($C$11*$C$2)*($C$7*AM6*AO6)^2</f>
        <v>0.54127343343129775</v>
      </c>
      <c r="AR6" s="22">
        <f t="shared" ref="AR6:AR26" si="67">4*PI()^2*AR$1*SQRT($C$11*$C$2)*($C$7*AM6*AO6)^2</f>
        <v>3.2476406005877863</v>
      </c>
      <c r="AS6" s="22">
        <f t="shared" ref="AS6:AS26" si="68">AQ6+AR6</f>
        <v>3.7889140340190841</v>
      </c>
      <c r="AT6" s="38">
        <f t="shared" ref="AT6:AT26" si="69">2*PI()^2*AR$1*2*SQRT($C$2*$C$11)*AN6*$C$7^2*AO6^2/SQRT(2)</f>
        <v>6.1265512715619815E-2</v>
      </c>
      <c r="AU6" s="120">
        <f t="shared" si="23"/>
        <v>8.4914619282255988</v>
      </c>
      <c r="AV6" s="122">
        <f t="shared" si="47"/>
        <v>38.24595373610093</v>
      </c>
      <c r="AW6" s="63">
        <v>0.74829999999999997</v>
      </c>
      <c r="AX6" s="8">
        <v>1.4999999999999999E-2</v>
      </c>
      <c r="AY6" s="64">
        <v>1.23</v>
      </c>
      <c r="AZ6" s="22">
        <f t="shared" ref="AZ6:AZ26" si="70">AY6/$C$14</f>
        <v>1.0734542017377706</v>
      </c>
      <c r="BA6" s="22">
        <f t="shared" ref="BA6:BA26" si="71">4*PI()^2*$C$13*SQRT($C$11*$C$2)*($C$7*AW6*AY6)^2</f>
        <v>0.4391655524660848</v>
      </c>
      <c r="BB6" s="22">
        <f t="shared" ref="BB6:BB26" si="72">4*PI()^2*BB$1*SQRT($C$11*$C$2)*($C$7*AW6*AY6)^2</f>
        <v>3.5133244197286784</v>
      </c>
      <c r="BC6" s="22">
        <f t="shared" ref="BC6:BC26" si="73">BA6+BB6</f>
        <v>3.9524899721947633</v>
      </c>
      <c r="BD6" s="38">
        <f t="shared" ref="BD6:BD26" si="74">2*PI()^2*BB$1*2*SQRT($C$2*$C$11)*AX6*$C$7^2*AY6^2/SQRT(2)</f>
        <v>6.6549228499341473E-2</v>
      </c>
      <c r="BE6" s="120">
        <f t="shared" si="29"/>
        <v>8.0217132775874163</v>
      </c>
      <c r="BF6" s="122">
        <f t="shared" si="48"/>
        <v>43.797681345017288</v>
      </c>
      <c r="BG6" s="63">
        <v>0.67520000000000002</v>
      </c>
      <c r="BH6" s="8">
        <v>1.4999999999999999E-2</v>
      </c>
      <c r="BI6" s="64">
        <v>1.212</v>
      </c>
      <c r="BJ6" s="22">
        <f t="shared" ref="BJ6:BJ26" si="75">BI6/$C$14</f>
        <v>1.0577451158586813</v>
      </c>
      <c r="BK6" s="22">
        <f t="shared" ref="BK6:BK26" si="76">4*PI()^2*$C$13*SQRT($C$11*$C$2)*($C$7*BG6*BI6)^2</f>
        <v>0.34716558057432506</v>
      </c>
      <c r="BL6" s="22">
        <f t="shared" ref="BL6:BL26" si="77">4*PI()^2*BL$1*SQRT($C$11*$C$2)*($C$7*BG6*BI6)^2</f>
        <v>3.4716558057432505</v>
      </c>
      <c r="BM6" s="22">
        <f t="shared" ref="BM6:BM26" si="78">BK6+BL6</f>
        <v>3.8188213863175755</v>
      </c>
      <c r="BN6" s="38">
        <f t="shared" ref="BN6:BN26" si="79">2*PI()^2*BL$1*2*SQRT($C$2*$C$11)*BH6*$C$7^2*BI6^2/SQRT(2)</f>
        <v>8.0769622834239413E-2</v>
      </c>
      <c r="BO6" s="120">
        <f t="shared" si="35"/>
        <v>7.5519646269492391</v>
      </c>
      <c r="BP6" s="122">
        <f t="shared" si="49"/>
        <v>45.970233935612228</v>
      </c>
      <c r="BQ6" s="63">
        <v>0.62260000000000004</v>
      </c>
      <c r="BR6" s="8">
        <v>1.6E-2</v>
      </c>
      <c r="BS6" s="64">
        <v>1.1950000000000001</v>
      </c>
      <c r="BT6" s="22">
        <f t="shared" ref="BT6:BT26" si="80">BS6/$C$14</f>
        <v>1.0429087569728748</v>
      </c>
      <c r="BU6" s="22">
        <f t="shared" ref="BU6:BU26" si="81">4*PI()^2*$C$13*SQRT($C$11*$C$2)*($C$7*BQ6*BS6)^2</f>
        <v>0.28695949359689044</v>
      </c>
      <c r="BV6" s="22">
        <f t="shared" ref="BV6:BV26" si="82">4*PI()^2*BV$1*SQRT($C$11*$C$2)*($C$7*BQ6*BS6)^2</f>
        <v>3.4435139231626852</v>
      </c>
      <c r="BW6" s="22">
        <f t="shared" ref="BW6:BW26" si="83">BU6+BV6</f>
        <v>3.7304734167595757</v>
      </c>
      <c r="BX6" s="38">
        <f t="shared" ref="BX6:BX26" si="84">2*PI()^2*BV$1*2*SQRT($C$2*$C$11)*BR6*$C$7^2*BS6^2/SQRT(2)</f>
        <v>0.1005052146502977</v>
      </c>
      <c r="BY6" s="120">
        <f t="shared" si="41"/>
        <v>7.213951234013968</v>
      </c>
      <c r="BZ6" s="122">
        <f t="shared" si="50"/>
        <v>47.73408928696977</v>
      </c>
    </row>
    <row r="7" spans="2:78" ht="20.100000000000001" customHeight="1">
      <c r="B7" s="10" t="s">
        <v>5</v>
      </c>
      <c r="C7" s="11">
        <f>3.5*0.0254</f>
        <v>8.8899999999999993E-2</v>
      </c>
      <c r="D7" s="2"/>
      <c r="E7" s="42">
        <v>28</v>
      </c>
      <c r="F7" s="23">
        <f t="shared" si="42"/>
        <v>0.55460000000000009</v>
      </c>
      <c r="G7" s="23">
        <v>1.9E-2</v>
      </c>
      <c r="H7" s="126">
        <f t="shared" si="43"/>
        <v>49601.549295774654</v>
      </c>
      <c r="I7" s="121">
        <v>1.0661</v>
      </c>
      <c r="J7" s="120">
        <v>1.9E-2</v>
      </c>
      <c r="K7" s="122">
        <v>1.37</v>
      </c>
      <c r="L7" s="22">
        <f t="shared" si="51"/>
        <v>1.1956359807973544</v>
      </c>
      <c r="M7" s="22">
        <f t="shared" si="52"/>
        <v>1.1058687225329376</v>
      </c>
      <c r="N7" s="22">
        <f t="shared" si="53"/>
        <v>0</v>
      </c>
      <c r="O7" s="22">
        <f t="shared" si="54"/>
        <v>1.1058687225329376</v>
      </c>
      <c r="P7" s="38">
        <f t="shared" si="55"/>
        <v>0</v>
      </c>
      <c r="Q7" s="120">
        <f t="shared" si="5"/>
        <v>12.597892669475728</v>
      </c>
      <c r="R7" s="122">
        <f t="shared" si="44"/>
        <v>0</v>
      </c>
      <c r="S7" s="121">
        <v>0.99639999999999995</v>
      </c>
      <c r="T7" s="120">
        <v>1.4E-2</v>
      </c>
      <c r="U7" s="122">
        <v>1.357</v>
      </c>
      <c r="V7" s="22">
        <f t="shared" ref="V7:V26" si="85">U7/$C$14</f>
        <v>1.1842905298846786</v>
      </c>
      <c r="W7" s="22">
        <f t="shared" si="56"/>
        <v>0.94774976856787385</v>
      </c>
      <c r="X7" s="22">
        <f t="shared" si="57"/>
        <v>1.8954995371357477</v>
      </c>
      <c r="Y7" s="22">
        <f t="shared" si="58"/>
        <v>2.8432493057036217</v>
      </c>
      <c r="Z7" s="38">
        <f t="shared" si="59"/>
        <v>1.8900325465357637E-2</v>
      </c>
      <c r="AA7" s="120">
        <f t="shared" si="11"/>
        <v>12.037217668478052</v>
      </c>
      <c r="AB7" s="122">
        <f t="shared" si="45"/>
        <v>15.746990619763451</v>
      </c>
      <c r="AC7" s="121">
        <v>0.93120000000000003</v>
      </c>
      <c r="AD7" s="120">
        <v>1.6E-2</v>
      </c>
      <c r="AE7" s="122">
        <v>1.337</v>
      </c>
      <c r="AF7" s="22">
        <f t="shared" si="60"/>
        <v>1.1668359900190239</v>
      </c>
      <c r="AG7" s="22">
        <f t="shared" si="61"/>
        <v>0.80355443634965629</v>
      </c>
      <c r="AH7" s="22">
        <f t="shared" si="62"/>
        <v>3.2142177453986251</v>
      </c>
      <c r="AI7" s="22">
        <f t="shared" si="63"/>
        <v>4.0177721817482812</v>
      </c>
      <c r="AJ7" s="38">
        <f t="shared" si="64"/>
        <v>4.1936708868826528E-2</v>
      </c>
      <c r="AK7" s="120">
        <f t="shared" si="17"/>
        <v>11.512741196956554</v>
      </c>
      <c r="AL7" s="122">
        <f t="shared" si="46"/>
        <v>27.918787458266831</v>
      </c>
      <c r="AM7" s="71">
        <v>0.86809999999999998</v>
      </c>
      <c r="AN7" s="18">
        <v>1.9E-2</v>
      </c>
      <c r="AO7" s="72">
        <v>1.3149999999999999</v>
      </c>
      <c r="AP7" s="22">
        <f t="shared" si="65"/>
        <v>1.1476359961668035</v>
      </c>
      <c r="AQ7" s="22">
        <f t="shared" si="66"/>
        <v>0.67555011475757965</v>
      </c>
      <c r="AR7" s="22">
        <f t="shared" si="67"/>
        <v>4.0533006885454776</v>
      </c>
      <c r="AS7" s="22">
        <f t="shared" si="68"/>
        <v>4.7288508033030574</v>
      </c>
      <c r="AT7" s="38">
        <f t="shared" si="69"/>
        <v>7.2261656533270574E-2</v>
      </c>
      <c r="AU7" s="120">
        <f t="shared" si="23"/>
        <v>11.005157372523939</v>
      </c>
      <c r="AV7" s="122">
        <f t="shared" si="47"/>
        <v>36.830919825509845</v>
      </c>
      <c r="AW7" s="71">
        <v>0.81920000000000004</v>
      </c>
      <c r="AX7" s="18">
        <v>1.4999999999999999E-2</v>
      </c>
      <c r="AY7" s="72">
        <v>1.304</v>
      </c>
      <c r="AZ7" s="22">
        <f t="shared" si="70"/>
        <v>1.1380359992406934</v>
      </c>
      <c r="BA7" s="22">
        <f t="shared" si="71"/>
        <v>0.59156384633836279</v>
      </c>
      <c r="BB7" s="22">
        <f t="shared" si="72"/>
        <v>4.7325107707069023</v>
      </c>
      <c r="BC7" s="22">
        <f t="shared" si="73"/>
        <v>5.3240746170452651</v>
      </c>
      <c r="BD7" s="38">
        <f t="shared" si="74"/>
        <v>7.4797655448434294E-2</v>
      </c>
      <c r="BE7" s="120">
        <f t="shared" si="29"/>
        <v>10.611800018882818</v>
      </c>
      <c r="BF7" s="122">
        <f t="shared" si="48"/>
        <v>44.59668258246284</v>
      </c>
      <c r="BG7" s="71">
        <v>0.751</v>
      </c>
      <c r="BH7" s="18">
        <v>1.7000000000000001E-2</v>
      </c>
      <c r="BI7" s="72">
        <v>1.2869999999999999</v>
      </c>
      <c r="BJ7" s="22">
        <f t="shared" si="75"/>
        <v>1.1231996403548867</v>
      </c>
      <c r="BK7" s="22">
        <f t="shared" si="76"/>
        <v>0.48428779243807246</v>
      </c>
      <c r="BL7" s="22">
        <f t="shared" si="77"/>
        <v>4.8428779243807245</v>
      </c>
      <c r="BM7" s="22">
        <f t="shared" si="78"/>
        <v>5.3271657168187971</v>
      </c>
      <c r="BN7" s="38">
        <f t="shared" si="79"/>
        <v>0.10321850662215158</v>
      </c>
      <c r="BO7" s="120">
        <f t="shared" si="35"/>
        <v>10.063191194377202</v>
      </c>
      <c r="BP7" s="122">
        <f t="shared" si="49"/>
        <v>48.124673682903669</v>
      </c>
      <c r="BQ7" s="63">
        <v>0.70850000000000002</v>
      </c>
      <c r="BR7" s="8">
        <v>1.4999999999999999E-2</v>
      </c>
      <c r="BS7" s="64">
        <v>1.272</v>
      </c>
      <c r="BT7" s="22">
        <f t="shared" si="80"/>
        <v>1.1101087354556458</v>
      </c>
      <c r="BU7" s="22">
        <f t="shared" si="81"/>
        <v>0.4210372164192781</v>
      </c>
      <c r="BV7" s="22">
        <f t="shared" si="82"/>
        <v>5.052446597031337</v>
      </c>
      <c r="BW7" s="22">
        <f t="shared" si="83"/>
        <v>5.4734838134506152</v>
      </c>
      <c r="BX7" s="38">
        <f t="shared" si="84"/>
        <v>0.1067574726594076</v>
      </c>
      <c r="BY7" s="120">
        <f t="shared" si="41"/>
        <v>9.7213161937688621</v>
      </c>
      <c r="BZ7" s="122">
        <f t="shared" si="50"/>
        <v>51.972865570094697</v>
      </c>
    </row>
    <row r="8" spans="2:78" ht="20.100000000000001" customHeight="1">
      <c r="B8" s="10" t="s">
        <v>6</v>
      </c>
      <c r="C8" s="11">
        <f>35.25*0.0254</f>
        <v>0.89534999999999998</v>
      </c>
      <c r="D8" s="2"/>
      <c r="E8" s="42">
        <v>30</v>
      </c>
      <c r="F8" s="23">
        <f t="shared" si="42"/>
        <v>0.59460000000000002</v>
      </c>
      <c r="G8" s="23">
        <v>1.7000000000000001E-2</v>
      </c>
      <c r="H8" s="126">
        <f t="shared" si="43"/>
        <v>53179.014084507042</v>
      </c>
      <c r="I8" s="121">
        <v>1.0673999999999999</v>
      </c>
      <c r="J8" s="120">
        <v>1.7000000000000001E-2</v>
      </c>
      <c r="K8" s="122">
        <v>1.419</v>
      </c>
      <c r="L8" s="22">
        <f t="shared" si="51"/>
        <v>1.2383996034682085</v>
      </c>
      <c r="M8" s="22">
        <f t="shared" si="52"/>
        <v>1.1892844537457523</v>
      </c>
      <c r="N8" s="22">
        <f t="shared" si="53"/>
        <v>0</v>
      </c>
      <c r="O8" s="22">
        <f t="shared" si="54"/>
        <v>1.1892844537457523</v>
      </c>
      <c r="P8" s="38">
        <f t="shared" si="55"/>
        <v>0</v>
      </c>
      <c r="Q8" s="120">
        <f t="shared" si="5"/>
        <v>15.537937697105617</v>
      </c>
      <c r="R8" s="122">
        <f t="shared" si="44"/>
        <v>0</v>
      </c>
      <c r="S8" s="121">
        <v>0.995</v>
      </c>
      <c r="T8" s="120">
        <v>1.9E-2</v>
      </c>
      <c r="U8" s="122">
        <v>1.41</v>
      </c>
      <c r="V8" s="22">
        <f t="shared" si="85"/>
        <v>1.2305450605286639</v>
      </c>
      <c r="W8" s="22">
        <f t="shared" si="56"/>
        <v>1.0203541631854973</v>
      </c>
      <c r="X8" s="22">
        <f t="shared" si="57"/>
        <v>2.0407083263709946</v>
      </c>
      <c r="Y8" s="22">
        <f t="shared" si="58"/>
        <v>3.061062489556492</v>
      </c>
      <c r="Z8" s="38">
        <f t="shared" si="59"/>
        <v>2.7693215044079518E-2</v>
      </c>
      <c r="AA8" s="120">
        <f t="shared" si="11"/>
        <v>14.820222570609223</v>
      </c>
      <c r="AB8" s="122">
        <f t="shared" si="45"/>
        <v>13.769754918647664</v>
      </c>
      <c r="AC8" s="121">
        <v>0.92859999999999998</v>
      </c>
      <c r="AD8" s="120">
        <v>1.7000000000000001E-2</v>
      </c>
      <c r="AE8" s="122">
        <v>1.395</v>
      </c>
      <c r="AF8" s="22">
        <f t="shared" si="60"/>
        <v>1.2174541556294229</v>
      </c>
      <c r="AG8" s="22">
        <f t="shared" si="61"/>
        <v>0.86990600313849709</v>
      </c>
      <c r="AH8" s="22">
        <f t="shared" si="62"/>
        <v>3.4796240125539883</v>
      </c>
      <c r="AI8" s="22">
        <f t="shared" si="63"/>
        <v>4.3495300156924852</v>
      </c>
      <c r="AJ8" s="38">
        <f t="shared" si="64"/>
        <v>4.850749907765059E-2</v>
      </c>
      <c r="AK8" s="120">
        <f t="shared" si="17"/>
        <v>14.161986598242368</v>
      </c>
      <c r="AL8" s="122">
        <f t="shared" si="46"/>
        <v>24.570168799523092</v>
      </c>
      <c r="AM8" s="71">
        <v>0.87939999999999996</v>
      </c>
      <c r="AN8" s="18">
        <v>1.2E-2</v>
      </c>
      <c r="AO8" s="72">
        <v>1.377</v>
      </c>
      <c r="AP8" s="22">
        <f t="shared" si="65"/>
        <v>1.2017450697503336</v>
      </c>
      <c r="AQ8" s="22">
        <f t="shared" si="66"/>
        <v>0.76016410280107582</v>
      </c>
      <c r="AR8" s="22">
        <f t="shared" si="67"/>
        <v>4.5609846168064543</v>
      </c>
      <c r="AS8" s="22">
        <f t="shared" si="68"/>
        <v>5.32114871960753</v>
      </c>
      <c r="AT8" s="38">
        <f t="shared" si="69"/>
        <v>5.00439905156565E-2</v>
      </c>
      <c r="AU8" s="120">
        <f t="shared" si="23"/>
        <v>13.674257534380178</v>
      </c>
      <c r="AV8" s="122">
        <f t="shared" si="47"/>
        <v>33.354532085848952</v>
      </c>
      <c r="AW8" s="71">
        <v>0.83320000000000005</v>
      </c>
      <c r="AX8" s="18">
        <v>1.7000000000000001E-2</v>
      </c>
      <c r="AY8" s="72">
        <v>1.3720000000000001</v>
      </c>
      <c r="AZ8" s="22">
        <f t="shared" si="70"/>
        <v>1.19738143478392</v>
      </c>
      <c r="BA8" s="22">
        <f t="shared" si="71"/>
        <v>0.67744384188037854</v>
      </c>
      <c r="BB8" s="22">
        <f t="shared" si="72"/>
        <v>5.4195507350430283</v>
      </c>
      <c r="BC8" s="22">
        <f t="shared" si="73"/>
        <v>6.0969945769234073</v>
      </c>
      <c r="BD8" s="38">
        <f t="shared" si="74"/>
        <v>9.3842309470622665E-2</v>
      </c>
      <c r="BE8" s="120">
        <f t="shared" si="29"/>
        <v>13.216268047582755</v>
      </c>
      <c r="BF8" s="122">
        <f t="shared" si="48"/>
        <v>41.006664782606769</v>
      </c>
      <c r="BG8" s="71">
        <v>0.77529999999999999</v>
      </c>
      <c r="BH8" s="18">
        <v>1.6E-2</v>
      </c>
      <c r="BI8" s="72">
        <v>1.3580000000000001</v>
      </c>
      <c r="BJ8" s="22">
        <f t="shared" si="75"/>
        <v>1.1851632568779615</v>
      </c>
      <c r="BK8" s="22">
        <f t="shared" si="76"/>
        <v>0.57465297820711336</v>
      </c>
      <c r="BL8" s="22">
        <f t="shared" si="77"/>
        <v>5.7465297820711339</v>
      </c>
      <c r="BM8" s="22">
        <f t="shared" si="78"/>
        <v>6.3211827602782469</v>
      </c>
      <c r="BN8" s="38">
        <f t="shared" si="79"/>
        <v>0.10816109584353195</v>
      </c>
      <c r="BO8" s="120">
        <f t="shared" si="35"/>
        <v>12.642294210232739</v>
      </c>
      <c r="BP8" s="122">
        <f t="shared" si="49"/>
        <v>45.454801846170156</v>
      </c>
      <c r="BQ8" s="71">
        <v>0.73699999999999999</v>
      </c>
      <c r="BR8" s="18">
        <v>1.7000000000000001E-2</v>
      </c>
      <c r="BS8" s="72">
        <v>1.341</v>
      </c>
      <c r="BT8" s="22">
        <f t="shared" si="80"/>
        <v>1.1703268979921548</v>
      </c>
      <c r="BU8" s="22">
        <f t="shared" si="81"/>
        <v>0.50635964348871709</v>
      </c>
      <c r="BV8" s="22">
        <f t="shared" si="82"/>
        <v>6.0763157218646038</v>
      </c>
      <c r="BW8" s="22">
        <f t="shared" si="83"/>
        <v>6.582675365353321</v>
      </c>
      <c r="BX8" s="38">
        <f t="shared" si="84"/>
        <v>0.13447429598621277</v>
      </c>
      <c r="BY8" s="120">
        <f t="shared" si="41"/>
        <v>12.262618943039206</v>
      </c>
      <c r="BZ8" s="122">
        <f t="shared" si="50"/>
        <v>49.551533404809774</v>
      </c>
    </row>
    <row r="9" spans="2:78" ht="20.100000000000001" customHeight="1">
      <c r="B9" s="10" t="s">
        <v>15</v>
      </c>
      <c r="C9" s="11">
        <v>5.4249999999999998</v>
      </c>
      <c r="D9" s="2"/>
      <c r="E9" s="42">
        <v>32</v>
      </c>
      <c r="F9" s="23">
        <f t="shared" si="42"/>
        <v>0.63460000000000005</v>
      </c>
      <c r="G9" s="23">
        <v>1.9E-2</v>
      </c>
      <c r="H9" s="126">
        <f t="shared" si="43"/>
        <v>56756.478873239437</v>
      </c>
      <c r="I9" s="121">
        <v>1.0644</v>
      </c>
      <c r="J9" s="120">
        <v>1.9E-2</v>
      </c>
      <c r="K9" s="122">
        <v>1.462</v>
      </c>
      <c r="L9" s="22">
        <f t="shared" si="51"/>
        <v>1.2759268641793664</v>
      </c>
      <c r="M9" s="22">
        <f t="shared" si="52"/>
        <v>1.2553679333539878</v>
      </c>
      <c r="N9" s="22">
        <f t="shared" si="53"/>
        <v>0</v>
      </c>
      <c r="O9" s="22">
        <f t="shared" si="54"/>
        <v>1.2553679333539878</v>
      </c>
      <c r="P9" s="38">
        <f t="shared" si="55"/>
        <v>0</v>
      </c>
      <c r="Q9" s="120">
        <f t="shared" si="5"/>
        <v>18.853276168351641</v>
      </c>
      <c r="R9" s="122">
        <f t="shared" si="44"/>
        <v>0</v>
      </c>
      <c r="S9" s="121">
        <v>0.99750000000000005</v>
      </c>
      <c r="T9" s="120">
        <v>1.6E-2</v>
      </c>
      <c r="U9" s="122">
        <v>1.4590000000000001</v>
      </c>
      <c r="V9" s="22">
        <f t="shared" si="85"/>
        <v>1.2733086831995182</v>
      </c>
      <c r="W9" s="22">
        <f t="shared" si="56"/>
        <v>1.0980015330985544</v>
      </c>
      <c r="X9" s="22">
        <f t="shared" si="57"/>
        <v>2.1960030661971088</v>
      </c>
      <c r="Y9" s="22">
        <f t="shared" si="58"/>
        <v>3.294004599295663</v>
      </c>
      <c r="Z9" s="38">
        <f t="shared" si="59"/>
        <v>2.4969630646873638E-2</v>
      </c>
      <c r="AA9" s="120">
        <f t="shared" si="11"/>
        <v>18.047034685570559</v>
      </c>
      <c r="AB9" s="122">
        <f t="shared" si="45"/>
        <v>12.168221009476506</v>
      </c>
      <c r="AC9" s="121">
        <v>0.94259999999999999</v>
      </c>
      <c r="AD9" s="120">
        <v>1.7000000000000001E-2</v>
      </c>
      <c r="AE9" s="122">
        <v>1.45</v>
      </c>
      <c r="AF9" s="22">
        <f t="shared" si="60"/>
        <v>1.2654541402599735</v>
      </c>
      <c r="AG9" s="22">
        <f t="shared" si="61"/>
        <v>0.96840590580938979</v>
      </c>
      <c r="AH9" s="22">
        <f t="shared" si="62"/>
        <v>3.8736236232375592</v>
      </c>
      <c r="AI9" s="22">
        <f t="shared" si="63"/>
        <v>4.8420295290469486</v>
      </c>
      <c r="AJ9" s="38">
        <f t="shared" si="64"/>
        <v>5.2407865680430807E-2</v>
      </c>
      <c r="AK9" s="120">
        <f t="shared" si="17"/>
        <v>17.385410509117918</v>
      </c>
      <c r="AL9" s="122">
        <f t="shared" si="46"/>
        <v>22.280886730894313</v>
      </c>
      <c r="AM9" s="71">
        <v>0.88200000000000001</v>
      </c>
      <c r="AN9" s="18">
        <v>1.9E-2</v>
      </c>
      <c r="AO9" s="72">
        <v>1.4339999999999999</v>
      </c>
      <c r="AP9" s="22">
        <f t="shared" si="65"/>
        <v>1.2514905083674497</v>
      </c>
      <c r="AQ9" s="22">
        <f t="shared" si="66"/>
        <v>0.82928159524669554</v>
      </c>
      <c r="AR9" s="22">
        <f t="shared" si="67"/>
        <v>4.9756895714801734</v>
      </c>
      <c r="AS9" s="22">
        <f t="shared" si="68"/>
        <v>5.8049711667268689</v>
      </c>
      <c r="AT9" s="38">
        <f t="shared" si="69"/>
        <v>8.5931958526004507E-2</v>
      </c>
      <c r="AU9" s="120">
        <f t="shared" si="23"/>
        <v>16.655093112159271</v>
      </c>
      <c r="AV9" s="122">
        <f t="shared" si="47"/>
        <v>29.874882944050341</v>
      </c>
      <c r="AW9" s="71">
        <v>0.84109999999999996</v>
      </c>
      <c r="AX9" s="18">
        <v>1.9E-2</v>
      </c>
      <c r="AY9" s="72">
        <v>1.43</v>
      </c>
      <c r="AZ9" s="22">
        <f t="shared" si="70"/>
        <v>1.2479996003943188</v>
      </c>
      <c r="BA9" s="22">
        <f t="shared" si="71"/>
        <v>0.74995273774459481</v>
      </c>
      <c r="BB9" s="22">
        <f t="shared" si="72"/>
        <v>5.9996219019567585</v>
      </c>
      <c r="BC9" s="22">
        <f t="shared" si="73"/>
        <v>6.7495746397013532</v>
      </c>
      <c r="BD9" s="38">
        <f t="shared" si="74"/>
        <v>0.11393763984435031</v>
      </c>
      <c r="BE9" s="120">
        <f t="shared" si="29"/>
        <v>16.162189126423154</v>
      </c>
      <c r="BF9" s="122">
        <f t="shared" si="48"/>
        <v>37.121344485123792</v>
      </c>
      <c r="BG9" s="71">
        <v>0.79690000000000005</v>
      </c>
      <c r="BH9" s="18">
        <v>1.6E-2</v>
      </c>
      <c r="BI9" s="72">
        <v>1.4239999999999999</v>
      </c>
      <c r="BJ9" s="22">
        <f t="shared" si="75"/>
        <v>1.2427632384346223</v>
      </c>
      <c r="BK9" s="22">
        <f t="shared" si="76"/>
        <v>0.66756596443195859</v>
      </c>
      <c r="BL9" s="22">
        <f t="shared" si="77"/>
        <v>6.6756596443195857</v>
      </c>
      <c r="BM9" s="22">
        <f t="shared" si="78"/>
        <v>7.3432256087515446</v>
      </c>
      <c r="BN9" s="38">
        <f t="shared" si="79"/>
        <v>0.11893002698524306</v>
      </c>
      <c r="BO9" s="120">
        <f t="shared" si="35"/>
        <v>15.629515381446714</v>
      </c>
      <c r="BP9" s="122">
        <f t="shared" si="49"/>
        <v>42.711878656481204</v>
      </c>
      <c r="BQ9" s="71">
        <v>0.75329999999999997</v>
      </c>
      <c r="BR9" s="18">
        <v>2.1999999999999999E-2</v>
      </c>
      <c r="BS9" s="72">
        <v>1.415</v>
      </c>
      <c r="BT9" s="22">
        <f t="shared" si="80"/>
        <v>1.2349086954950776</v>
      </c>
      <c r="BU9" s="22">
        <f t="shared" si="81"/>
        <v>0.58900010008636416</v>
      </c>
      <c r="BV9" s="22">
        <f t="shared" si="82"/>
        <v>7.0680012010363695</v>
      </c>
      <c r="BW9" s="22">
        <f t="shared" si="83"/>
        <v>7.657001301122734</v>
      </c>
      <c r="BX9" s="38">
        <f t="shared" si="84"/>
        <v>0.19376189032362134</v>
      </c>
      <c r="BY9" s="120">
        <f t="shared" si="41"/>
        <v>15.104072501786698</v>
      </c>
      <c r="BZ9" s="122">
        <f t="shared" si="50"/>
        <v>46.795334173616276</v>
      </c>
    </row>
    <row r="10" spans="2:78" ht="20.100000000000001" customHeight="1">
      <c r="B10" s="10" t="s">
        <v>7</v>
      </c>
      <c r="C10" s="11">
        <v>1.6850000000000001</v>
      </c>
      <c r="D10" s="2"/>
      <c r="E10" s="42">
        <v>34</v>
      </c>
      <c r="F10" s="23">
        <f t="shared" si="42"/>
        <v>0.67460000000000009</v>
      </c>
      <c r="G10" s="23">
        <v>2.1999999999999999E-2</v>
      </c>
      <c r="H10" s="126">
        <f t="shared" si="43"/>
        <v>60333.94366197184</v>
      </c>
      <c r="I10" s="121">
        <v>1.0528999999999999</v>
      </c>
      <c r="J10" s="120">
        <v>2.1999999999999999E-2</v>
      </c>
      <c r="K10" s="122">
        <v>1.504</v>
      </c>
      <c r="L10" s="22">
        <f t="shared" si="51"/>
        <v>1.3125813978972416</v>
      </c>
      <c r="M10" s="22">
        <f t="shared" si="52"/>
        <v>1.2999794225342085</v>
      </c>
      <c r="N10" s="22">
        <f t="shared" si="53"/>
        <v>0</v>
      </c>
      <c r="O10" s="22">
        <f t="shared" si="54"/>
        <v>1.2999794225342085</v>
      </c>
      <c r="P10" s="38">
        <f t="shared" si="55"/>
        <v>0</v>
      </c>
      <c r="Q10" s="120">
        <f t="shared" si="5"/>
        <v>22.481294726359113</v>
      </c>
      <c r="R10" s="122">
        <f t="shared" si="44"/>
        <v>0</v>
      </c>
      <c r="S10" s="121">
        <v>0.99770000000000003</v>
      </c>
      <c r="T10" s="120">
        <v>1.7999999999999999E-2</v>
      </c>
      <c r="U10" s="122">
        <v>1.504</v>
      </c>
      <c r="V10" s="22">
        <f t="shared" si="85"/>
        <v>1.3125813978972416</v>
      </c>
      <c r="W10" s="22">
        <f t="shared" si="56"/>
        <v>1.1672453996048002</v>
      </c>
      <c r="X10" s="22">
        <f t="shared" si="57"/>
        <v>2.3344907992096005</v>
      </c>
      <c r="Y10" s="22">
        <f t="shared" si="58"/>
        <v>3.5017361988144007</v>
      </c>
      <c r="Z10" s="38">
        <f t="shared" si="59"/>
        <v>2.9850370742249933E-2</v>
      </c>
      <c r="AA10" s="120">
        <f t="shared" si="11"/>
        <v>21.682165697513067</v>
      </c>
      <c r="AB10" s="122">
        <f t="shared" si="45"/>
        <v>10.766870947201392</v>
      </c>
      <c r="AC10" s="121">
        <v>0.93940000000000001</v>
      </c>
      <c r="AD10" s="120">
        <v>0.02</v>
      </c>
      <c r="AE10" s="122">
        <v>1.4930000000000001</v>
      </c>
      <c r="AF10" s="22">
        <f t="shared" si="60"/>
        <v>1.3029814009711316</v>
      </c>
      <c r="AG10" s="22">
        <f t="shared" si="61"/>
        <v>1.0197348953974463</v>
      </c>
      <c r="AH10" s="22">
        <f t="shared" si="62"/>
        <v>4.0789395815897853</v>
      </c>
      <c r="AI10" s="22">
        <f t="shared" si="63"/>
        <v>5.0986744769872319</v>
      </c>
      <c r="AJ10" s="38">
        <f t="shared" si="64"/>
        <v>6.5367392089024895E-2</v>
      </c>
      <c r="AK10" s="120">
        <f t="shared" si="17"/>
        <v>20.838158045670234</v>
      </c>
      <c r="AL10" s="122">
        <f t="shared" si="46"/>
        <v>19.574376836235341</v>
      </c>
      <c r="AM10" s="71">
        <v>0.8901</v>
      </c>
      <c r="AN10" s="18">
        <v>1.6E-2</v>
      </c>
      <c r="AO10" s="72">
        <v>1.486</v>
      </c>
      <c r="AP10" s="22">
        <f t="shared" si="65"/>
        <v>1.2968723120181522</v>
      </c>
      <c r="AQ10" s="22">
        <f t="shared" si="66"/>
        <v>0.90694672087443529</v>
      </c>
      <c r="AR10" s="22">
        <f t="shared" si="67"/>
        <v>5.4416803252466117</v>
      </c>
      <c r="AS10" s="22">
        <f t="shared" si="68"/>
        <v>6.348627046121047</v>
      </c>
      <c r="AT10" s="38">
        <f t="shared" si="69"/>
        <v>7.7707047485138139E-2</v>
      </c>
      <c r="AU10" s="120">
        <f t="shared" si="23"/>
        <v>20.124443170269689</v>
      </c>
      <c r="AV10" s="122">
        <f t="shared" si="47"/>
        <v>27.04015350489664</v>
      </c>
      <c r="AW10" s="71">
        <v>0.84919999999999995</v>
      </c>
      <c r="AX10" s="18">
        <v>0.02</v>
      </c>
      <c r="AY10" s="72">
        <v>1.4810000000000001</v>
      </c>
      <c r="AZ10" s="22">
        <f t="shared" si="70"/>
        <v>1.2925086770517387</v>
      </c>
      <c r="BA10" s="22">
        <f t="shared" si="71"/>
        <v>0.81996750543376862</v>
      </c>
      <c r="BB10" s="22">
        <f t="shared" si="72"/>
        <v>6.5597400434701489</v>
      </c>
      <c r="BC10" s="22">
        <f t="shared" si="73"/>
        <v>7.3797075489039177</v>
      </c>
      <c r="BD10" s="38">
        <f t="shared" si="74"/>
        <v>0.12864166600175747</v>
      </c>
      <c r="BE10" s="120">
        <f t="shared" si="29"/>
        <v>19.532334886215281</v>
      </c>
      <c r="BF10" s="122">
        <f t="shared" si="48"/>
        <v>33.584003559654349</v>
      </c>
      <c r="BG10" s="71">
        <v>0.7984</v>
      </c>
      <c r="BH10" s="18">
        <v>2.1999999999999999E-2</v>
      </c>
      <c r="BI10" s="72">
        <v>1.474</v>
      </c>
      <c r="BJ10" s="22">
        <f t="shared" si="75"/>
        <v>1.2863995880987593</v>
      </c>
      <c r="BK10" s="22">
        <f t="shared" si="76"/>
        <v>0.71796384975681826</v>
      </c>
      <c r="BL10" s="22">
        <f t="shared" si="77"/>
        <v>7.1796384975681828</v>
      </c>
      <c r="BM10" s="22">
        <f t="shared" si="78"/>
        <v>7.8976023473250008</v>
      </c>
      <c r="BN10" s="38">
        <f t="shared" si="79"/>
        <v>0.17521416125425646</v>
      </c>
      <c r="BO10" s="120">
        <f t="shared" si="35"/>
        <v>18.796904548074359</v>
      </c>
      <c r="BP10" s="122">
        <f t="shared" si="49"/>
        <v>38.195855488895894</v>
      </c>
      <c r="BQ10" s="71">
        <v>0.76259999999999994</v>
      </c>
      <c r="BR10" s="18">
        <v>0.02</v>
      </c>
      <c r="BS10" s="72">
        <v>1.47</v>
      </c>
      <c r="BT10" s="22">
        <f t="shared" si="80"/>
        <v>1.2829086801256284</v>
      </c>
      <c r="BU10" s="22">
        <f t="shared" si="81"/>
        <v>0.6514706060171086</v>
      </c>
      <c r="BV10" s="22">
        <f t="shared" si="82"/>
        <v>7.8176472722053028</v>
      </c>
      <c r="BW10" s="22">
        <f t="shared" si="83"/>
        <v>8.469117878222411</v>
      </c>
      <c r="BX10" s="38">
        <f t="shared" si="84"/>
        <v>0.19010671936575713</v>
      </c>
      <c r="BY10" s="120">
        <f t="shared" si="41"/>
        <v>18.278628837337251</v>
      </c>
      <c r="BZ10" s="122">
        <f t="shared" si="50"/>
        <v>42.769331013694035</v>
      </c>
    </row>
    <row r="11" spans="2:78" ht="20.100000000000001" customHeight="1">
      <c r="B11" s="13" t="s">
        <v>8</v>
      </c>
      <c r="C11" s="11">
        <f>C9*C10</f>
        <v>9.1411250000000006</v>
      </c>
      <c r="D11" s="2"/>
      <c r="E11" s="42">
        <v>36</v>
      </c>
      <c r="F11" s="23">
        <f t="shared" si="42"/>
        <v>0.71460000000000001</v>
      </c>
      <c r="G11" s="23">
        <v>2.3E-2</v>
      </c>
      <c r="H11" s="126">
        <f t="shared" si="43"/>
        <v>63911.408450704221</v>
      </c>
      <c r="I11" s="121">
        <v>1.0465</v>
      </c>
      <c r="J11" s="120">
        <v>2.3E-2</v>
      </c>
      <c r="K11" s="122">
        <v>1.548</v>
      </c>
      <c r="L11" s="22">
        <f t="shared" si="51"/>
        <v>1.3509813856016821</v>
      </c>
      <c r="M11" s="22">
        <f t="shared" si="52"/>
        <v>1.3604636174617104</v>
      </c>
      <c r="N11" s="22">
        <f t="shared" si="53"/>
        <v>0</v>
      </c>
      <c r="O11" s="22">
        <f t="shared" si="54"/>
        <v>1.3604636174617104</v>
      </c>
      <c r="P11" s="38">
        <f t="shared" si="55"/>
        <v>0</v>
      </c>
      <c r="Q11" s="120">
        <f t="shared" si="5"/>
        <v>26.612016167101814</v>
      </c>
      <c r="R11" s="122">
        <f t="shared" si="44"/>
        <v>0</v>
      </c>
      <c r="S11" s="121">
        <v>1.0005999999999999</v>
      </c>
      <c r="T11" s="120">
        <v>0.02</v>
      </c>
      <c r="U11" s="122">
        <v>1.5349999999999999</v>
      </c>
      <c r="V11" s="22">
        <f t="shared" si="85"/>
        <v>1.3396359346890063</v>
      </c>
      <c r="W11" s="22">
        <f t="shared" si="56"/>
        <v>1.2229376362010038</v>
      </c>
      <c r="X11" s="22">
        <f t="shared" si="57"/>
        <v>2.4458752724020076</v>
      </c>
      <c r="Y11" s="22">
        <f t="shared" si="58"/>
        <v>3.6688129086030115</v>
      </c>
      <c r="Z11" s="38">
        <f t="shared" si="59"/>
        <v>3.4548429268482353E-2</v>
      </c>
      <c r="AA11" s="120">
        <f t="shared" si="11"/>
        <v>25.822173592210138</v>
      </c>
      <c r="AB11" s="122">
        <f t="shared" si="45"/>
        <v>9.4719960876564748</v>
      </c>
      <c r="AC11" s="121">
        <v>0.94030000000000002</v>
      </c>
      <c r="AD11" s="120">
        <v>1.4999999999999999E-2</v>
      </c>
      <c r="AE11" s="122">
        <v>1.534</v>
      </c>
      <c r="AF11" s="22">
        <f t="shared" si="60"/>
        <v>1.3387632076957239</v>
      </c>
      <c r="AG11" s="22">
        <f t="shared" si="61"/>
        <v>1.078574492788821</v>
      </c>
      <c r="AH11" s="22">
        <f t="shared" si="62"/>
        <v>4.314297971155284</v>
      </c>
      <c r="AI11" s="22">
        <f t="shared" si="63"/>
        <v>5.392872463944105</v>
      </c>
      <c r="AJ11" s="38">
        <f t="shared" si="64"/>
        <v>5.1755144536518083E-2</v>
      </c>
      <c r="AK11" s="120">
        <f t="shared" si="17"/>
        <v>24.784537268332844</v>
      </c>
      <c r="AL11" s="122">
        <f t="shared" si="46"/>
        <v>17.407216138215556</v>
      </c>
      <c r="AM11" s="71">
        <v>0.88449999999999995</v>
      </c>
      <c r="AN11" s="18">
        <v>1.9E-2</v>
      </c>
      <c r="AO11" s="72">
        <v>1.5269999999999999</v>
      </c>
      <c r="AP11" s="22">
        <f t="shared" si="65"/>
        <v>1.3326541187427445</v>
      </c>
      <c r="AQ11" s="22">
        <f t="shared" si="66"/>
        <v>0.94567150400586164</v>
      </c>
      <c r="AR11" s="22">
        <f t="shared" si="67"/>
        <v>5.6740290240351694</v>
      </c>
      <c r="AS11" s="22">
        <f t="shared" si="68"/>
        <v>6.6197005280410313</v>
      </c>
      <c r="AT11" s="38">
        <f t="shared" si="69"/>
        <v>9.7439373202831608E-2</v>
      </c>
      <c r="AU11" s="120">
        <f t="shared" si="23"/>
        <v>23.824336491013554</v>
      </c>
      <c r="AV11" s="122">
        <f t="shared" si="47"/>
        <v>23.816105125006906</v>
      </c>
      <c r="AW11" s="71">
        <v>0.84940000000000004</v>
      </c>
      <c r="AX11" s="18">
        <v>1.9E-2</v>
      </c>
      <c r="AY11" s="72">
        <v>1.5269999999999999</v>
      </c>
      <c r="AZ11" s="22">
        <f t="shared" si="70"/>
        <v>1.3326541187427445</v>
      </c>
      <c r="BA11" s="22">
        <f t="shared" si="71"/>
        <v>0.87210573296195681</v>
      </c>
      <c r="BB11" s="22">
        <f t="shared" si="72"/>
        <v>6.9768458636956545</v>
      </c>
      <c r="BC11" s="22">
        <f t="shared" si="73"/>
        <v>7.8489515966576118</v>
      </c>
      <c r="BD11" s="38">
        <f t="shared" si="74"/>
        <v>0.12991916427044212</v>
      </c>
      <c r="BE11" s="120">
        <f t="shared" si="29"/>
        <v>23.2203392278611</v>
      </c>
      <c r="BF11" s="122">
        <f t="shared" si="48"/>
        <v>30.046270191110874</v>
      </c>
      <c r="BG11" s="71">
        <v>0.81120000000000003</v>
      </c>
      <c r="BH11" s="18">
        <v>1.4E-2</v>
      </c>
      <c r="BI11" s="72">
        <v>1.528</v>
      </c>
      <c r="BJ11" s="22">
        <f t="shared" si="75"/>
        <v>1.3335268457360274</v>
      </c>
      <c r="BK11" s="22">
        <f t="shared" si="76"/>
        <v>0.79646949426476299</v>
      </c>
      <c r="BL11" s="22">
        <f t="shared" si="77"/>
        <v>7.964694942647629</v>
      </c>
      <c r="BM11" s="22">
        <f t="shared" si="78"/>
        <v>8.7611644369123916</v>
      </c>
      <c r="BN11" s="38">
        <f t="shared" si="79"/>
        <v>0.1198191681966472</v>
      </c>
      <c r="BO11" s="120">
        <f t="shared" si="35"/>
        <v>22.562997477079794</v>
      </c>
      <c r="BP11" s="122">
        <f t="shared" si="49"/>
        <v>35.299808683391547</v>
      </c>
      <c r="BQ11" s="71">
        <v>0.77170000000000005</v>
      </c>
      <c r="BR11" s="18">
        <v>2.3E-2</v>
      </c>
      <c r="BS11" s="72">
        <v>1.526</v>
      </c>
      <c r="BT11" s="22">
        <f t="shared" si="80"/>
        <v>1.3317813917494619</v>
      </c>
      <c r="BU11" s="22">
        <f t="shared" si="81"/>
        <v>0.71890684998904786</v>
      </c>
      <c r="BV11" s="22">
        <f t="shared" si="82"/>
        <v>8.6268821998685734</v>
      </c>
      <c r="BW11" s="22">
        <f t="shared" si="83"/>
        <v>9.3457890498576219</v>
      </c>
      <c r="BX11" s="38">
        <f t="shared" si="84"/>
        <v>0.23559697258070247</v>
      </c>
      <c r="BY11" s="120">
        <f t="shared" si="41"/>
        <v>21.883285457292843</v>
      </c>
      <c r="BZ11" s="122">
        <f t="shared" si="50"/>
        <v>39.422244053365262</v>
      </c>
    </row>
    <row r="12" spans="2:78" ht="20.100000000000001" customHeight="1">
      <c r="B12" s="13" t="s">
        <v>17</v>
      </c>
      <c r="C12" s="11">
        <f>1*C9</f>
        <v>5.4249999999999998</v>
      </c>
      <c r="D12" s="2"/>
      <c r="E12" s="42">
        <v>38</v>
      </c>
      <c r="F12" s="23">
        <f t="shared" si="42"/>
        <v>0.75460000000000005</v>
      </c>
      <c r="G12" s="23">
        <v>2.5999999999999999E-2</v>
      </c>
      <c r="H12" s="126">
        <f t="shared" si="43"/>
        <v>67488.873239436623</v>
      </c>
      <c r="I12" s="121">
        <v>1.0656000000000001</v>
      </c>
      <c r="J12" s="120">
        <v>2.5999999999999999E-2</v>
      </c>
      <c r="K12" s="122">
        <v>1.554</v>
      </c>
      <c r="L12" s="22">
        <f t="shared" si="51"/>
        <v>1.3562177475613786</v>
      </c>
      <c r="M12" s="22">
        <f t="shared" si="52"/>
        <v>1.4215331982349699</v>
      </c>
      <c r="N12" s="22">
        <f t="shared" si="53"/>
        <v>0</v>
      </c>
      <c r="O12" s="22">
        <f t="shared" si="54"/>
        <v>1.4215331982349699</v>
      </c>
      <c r="P12" s="38">
        <f t="shared" si="55"/>
        <v>0</v>
      </c>
      <c r="Q12" s="120">
        <f t="shared" si="5"/>
        <v>31.722691949674996</v>
      </c>
      <c r="R12" s="122">
        <f t="shared" si="44"/>
        <v>0</v>
      </c>
      <c r="S12" s="121">
        <v>1.0029999999999999</v>
      </c>
      <c r="T12" s="120">
        <v>2.4E-2</v>
      </c>
      <c r="U12" s="122">
        <v>1.56</v>
      </c>
      <c r="V12" s="22">
        <f t="shared" si="85"/>
        <v>1.361454109521075</v>
      </c>
      <c r="W12" s="22">
        <f t="shared" si="56"/>
        <v>1.2691636258349841</v>
      </c>
      <c r="X12" s="22">
        <f t="shared" si="57"/>
        <v>2.5383272516699682</v>
      </c>
      <c r="Y12" s="22">
        <f t="shared" si="58"/>
        <v>3.8074908775049523</v>
      </c>
      <c r="Z12" s="38">
        <f t="shared" si="59"/>
        <v>4.2819539289046846E-2</v>
      </c>
      <c r="AA12" s="120">
        <f t="shared" si="11"/>
        <v>30.454270567425588</v>
      </c>
      <c r="AB12" s="122">
        <f t="shared" si="45"/>
        <v>8.3348811328451475</v>
      </c>
      <c r="AC12" s="121">
        <v>0.94110000000000005</v>
      </c>
      <c r="AD12" s="120">
        <v>2.4E-2</v>
      </c>
      <c r="AE12" s="122">
        <v>1.55</v>
      </c>
      <c r="AF12" s="22">
        <f t="shared" si="60"/>
        <v>1.3527268395882477</v>
      </c>
      <c r="AG12" s="22">
        <f t="shared" si="61"/>
        <v>1.1030659967388157</v>
      </c>
      <c r="AH12" s="22">
        <f t="shared" si="62"/>
        <v>4.4122639869552627</v>
      </c>
      <c r="AI12" s="22">
        <f t="shared" si="63"/>
        <v>5.5153299836940786</v>
      </c>
      <c r="AJ12" s="38">
        <f t="shared" si="64"/>
        <v>8.4544660701787511E-2</v>
      </c>
      <c r="AK12" s="120">
        <f t="shared" si="17"/>
        <v>29.200032810856307</v>
      </c>
      <c r="AL12" s="122">
        <f t="shared" si="46"/>
        <v>15.110476126981689</v>
      </c>
      <c r="AM12" s="71">
        <v>0.89119999999999999</v>
      </c>
      <c r="AN12" s="18">
        <v>2.1000000000000001E-2</v>
      </c>
      <c r="AO12" s="72">
        <v>1.5609999999999999</v>
      </c>
      <c r="AP12" s="22">
        <f t="shared" si="65"/>
        <v>1.3623268365143577</v>
      </c>
      <c r="AQ12" s="22">
        <f t="shared" si="66"/>
        <v>1.0032812958579753</v>
      </c>
      <c r="AR12" s="22">
        <f t="shared" si="67"/>
        <v>6.019687775147851</v>
      </c>
      <c r="AS12" s="22">
        <f t="shared" si="68"/>
        <v>7.0229690710058268</v>
      </c>
      <c r="AT12" s="38">
        <f t="shared" si="69"/>
        <v>0.11254544103975878</v>
      </c>
      <c r="AU12" s="120">
        <f t="shared" si="23"/>
        <v>28.188942923088813</v>
      </c>
      <c r="AV12" s="122">
        <f t="shared" si="47"/>
        <v>21.354783652484127</v>
      </c>
      <c r="AW12" s="71">
        <v>0.84660000000000002</v>
      </c>
      <c r="AX12" s="18">
        <v>2.5999999999999999E-2</v>
      </c>
      <c r="AY12" s="72">
        <v>1.556</v>
      </c>
      <c r="AZ12" s="22">
        <f t="shared" si="70"/>
        <v>1.3579632015479441</v>
      </c>
      <c r="BA12" s="22">
        <f t="shared" si="71"/>
        <v>0.89958512912738975</v>
      </c>
      <c r="BB12" s="22">
        <f t="shared" si="72"/>
        <v>7.196681033019118</v>
      </c>
      <c r="BC12" s="22">
        <f t="shared" si="73"/>
        <v>8.0962661621465077</v>
      </c>
      <c r="BD12" s="38">
        <f t="shared" si="74"/>
        <v>0.18460101153156286</v>
      </c>
      <c r="BE12" s="120">
        <f t="shared" si="29"/>
        <v>27.285243344042119</v>
      </c>
      <c r="BF12" s="122">
        <f t="shared" si="48"/>
        <v>26.375726037241126</v>
      </c>
      <c r="BG12" s="71">
        <v>0.80620000000000003</v>
      </c>
      <c r="BH12" s="18">
        <v>0.02</v>
      </c>
      <c r="BI12" s="72">
        <v>1.5549999999999999</v>
      </c>
      <c r="BJ12" s="22">
        <f t="shared" si="75"/>
        <v>1.3570904745546613</v>
      </c>
      <c r="BK12" s="22">
        <f t="shared" si="76"/>
        <v>0.81472853702577996</v>
      </c>
      <c r="BL12" s="22">
        <f t="shared" si="77"/>
        <v>8.1472853702577996</v>
      </c>
      <c r="BM12" s="22">
        <f t="shared" si="78"/>
        <v>8.9620139072835805</v>
      </c>
      <c r="BN12" s="38">
        <f t="shared" si="79"/>
        <v>0.17727289558917772</v>
      </c>
      <c r="BO12" s="120">
        <f t="shared" si="35"/>
        <v>26.466645519076057</v>
      </c>
      <c r="BP12" s="122">
        <f t="shared" si="49"/>
        <v>30.783218690806795</v>
      </c>
      <c r="BQ12" s="71">
        <v>0.78100000000000003</v>
      </c>
      <c r="BR12" s="18">
        <v>1.9E-2</v>
      </c>
      <c r="BS12" s="72">
        <v>1.5640000000000001</v>
      </c>
      <c r="BT12" s="22">
        <f t="shared" si="80"/>
        <v>1.3649450174942059</v>
      </c>
      <c r="BU12" s="22">
        <f t="shared" si="81"/>
        <v>0.77346758765377521</v>
      </c>
      <c r="BV12" s="22">
        <f t="shared" si="82"/>
        <v>9.281611051845303</v>
      </c>
      <c r="BW12" s="22">
        <f t="shared" si="83"/>
        <v>10.055078639499078</v>
      </c>
      <c r="BX12" s="38">
        <f t="shared" si="84"/>
        <v>0.20443718891342313</v>
      </c>
      <c r="BY12" s="120">
        <f t="shared" si="41"/>
        <v>25.956034994592279</v>
      </c>
      <c r="BZ12" s="122">
        <f t="shared" si="50"/>
        <v>35.758971097777639</v>
      </c>
    </row>
    <row r="13" spans="2:78" ht="20.100000000000001" customHeight="1">
      <c r="B13" s="35" t="s">
        <v>22</v>
      </c>
      <c r="C13" s="36">
        <v>0.02</v>
      </c>
      <c r="D13" s="2"/>
      <c r="E13" s="42">
        <v>40</v>
      </c>
      <c r="F13" s="23">
        <f t="shared" si="42"/>
        <v>0.79460000000000008</v>
      </c>
      <c r="G13" s="23">
        <v>2.5999999999999999E-2</v>
      </c>
      <c r="H13" s="126">
        <f t="shared" si="43"/>
        <v>71066.338028169019</v>
      </c>
      <c r="I13" s="121">
        <v>1.0770999999999999</v>
      </c>
      <c r="J13" s="120">
        <v>2.5999999999999999E-2</v>
      </c>
      <c r="K13" s="122">
        <v>1.5649999999999999</v>
      </c>
      <c r="L13" s="22">
        <f t="shared" si="51"/>
        <v>1.3658177444874886</v>
      </c>
      <c r="M13" s="22">
        <f t="shared" si="52"/>
        <v>1.473015407599952</v>
      </c>
      <c r="N13" s="22">
        <f t="shared" si="53"/>
        <v>0</v>
      </c>
      <c r="O13" s="22">
        <f t="shared" si="54"/>
        <v>1.473015407599952</v>
      </c>
      <c r="P13" s="38">
        <f t="shared" si="55"/>
        <v>0</v>
      </c>
      <c r="Q13" s="120">
        <f t="shared" si="5"/>
        <v>37.311587943662445</v>
      </c>
      <c r="R13" s="122">
        <f t="shared" si="44"/>
        <v>0</v>
      </c>
      <c r="S13" s="121">
        <v>1.0183</v>
      </c>
      <c r="T13" s="120">
        <v>2.7E-2</v>
      </c>
      <c r="U13" s="122">
        <v>1.5620000000000001</v>
      </c>
      <c r="V13" s="22">
        <f t="shared" si="85"/>
        <v>1.3631995635076406</v>
      </c>
      <c r="W13" s="22">
        <f t="shared" si="56"/>
        <v>1.3115356517852657</v>
      </c>
      <c r="X13" s="22">
        <f t="shared" si="57"/>
        <v>2.6230713035705313</v>
      </c>
      <c r="Y13" s="22">
        <f t="shared" si="58"/>
        <v>3.9346069553557967</v>
      </c>
      <c r="Z13" s="38">
        <f t="shared" si="59"/>
        <v>4.8295578780115207E-2</v>
      </c>
      <c r="AA13" s="120">
        <f t="shared" si="11"/>
        <v>35.920476808612456</v>
      </c>
      <c r="AB13" s="122">
        <f t="shared" si="45"/>
        <v>7.302440102748335</v>
      </c>
      <c r="AC13" s="121">
        <v>0.95320000000000005</v>
      </c>
      <c r="AD13" s="120">
        <v>2.1000000000000001E-2</v>
      </c>
      <c r="AE13" s="122">
        <v>1.5669999999999999</v>
      </c>
      <c r="AF13" s="22">
        <f t="shared" si="60"/>
        <v>1.3675631984740542</v>
      </c>
      <c r="AG13" s="22">
        <f t="shared" si="61"/>
        <v>1.1565718408299954</v>
      </c>
      <c r="AH13" s="22">
        <f t="shared" si="62"/>
        <v>4.6262873633199817</v>
      </c>
      <c r="AI13" s="22">
        <f t="shared" si="63"/>
        <v>5.7828592041499771</v>
      </c>
      <c r="AJ13" s="38">
        <f t="shared" si="64"/>
        <v>7.5608188893538E-2</v>
      </c>
      <c r="AK13" s="120">
        <f t="shared" si="17"/>
        <v>34.380318051949956</v>
      </c>
      <c r="AL13" s="122">
        <f t="shared" si="46"/>
        <v>13.456208742250396</v>
      </c>
      <c r="AM13" s="71">
        <v>0.89680000000000004</v>
      </c>
      <c r="AN13" s="18">
        <v>2.8000000000000001E-2</v>
      </c>
      <c r="AO13" s="72">
        <v>1.573</v>
      </c>
      <c r="AP13" s="22">
        <f t="shared" si="65"/>
        <v>1.3727995604337506</v>
      </c>
      <c r="AQ13" s="22">
        <f t="shared" si="66"/>
        <v>1.0316091806461904</v>
      </c>
      <c r="AR13" s="22">
        <f t="shared" si="67"/>
        <v>6.1896550838771418</v>
      </c>
      <c r="AS13" s="22">
        <f t="shared" si="68"/>
        <v>7.2212642645233327</v>
      </c>
      <c r="AT13" s="38">
        <f t="shared" si="69"/>
        <v>0.15237660149710219</v>
      </c>
      <c r="AU13" s="120">
        <f t="shared" si="23"/>
        <v>33.045986963228529</v>
      </c>
      <c r="AV13" s="122">
        <f t="shared" si="47"/>
        <v>18.730428874055409</v>
      </c>
      <c r="AW13" s="71">
        <v>0.84960000000000002</v>
      </c>
      <c r="AX13" s="18">
        <v>2.9000000000000001E-2</v>
      </c>
      <c r="AY13" s="72">
        <v>1.5760000000000001</v>
      </c>
      <c r="AZ13" s="22">
        <f t="shared" si="70"/>
        <v>1.3754177414135988</v>
      </c>
      <c r="BA13" s="22">
        <f t="shared" si="71"/>
        <v>0.92941138421562952</v>
      </c>
      <c r="BB13" s="22">
        <f t="shared" si="72"/>
        <v>7.4352910737250362</v>
      </c>
      <c r="BC13" s="22">
        <f t="shared" si="73"/>
        <v>8.3647024579406661</v>
      </c>
      <c r="BD13" s="38">
        <f t="shared" si="74"/>
        <v>0.21122823365237764</v>
      </c>
      <c r="BE13" s="120">
        <f t="shared" si="29"/>
        <v>31.929312718766624</v>
      </c>
      <c r="BF13" s="122">
        <f t="shared" si="48"/>
        <v>23.286724456661744</v>
      </c>
      <c r="BG13" s="71">
        <v>0.80959999999999999</v>
      </c>
      <c r="BH13" s="18">
        <v>2.5000000000000001E-2</v>
      </c>
      <c r="BI13" s="72">
        <v>1.5820000000000001</v>
      </c>
      <c r="BJ13" s="22">
        <f t="shared" si="75"/>
        <v>1.3806541033732953</v>
      </c>
      <c r="BK13" s="22">
        <f t="shared" si="76"/>
        <v>0.85039463437847873</v>
      </c>
      <c r="BL13" s="22">
        <f t="shared" si="77"/>
        <v>8.5039463437847864</v>
      </c>
      <c r="BM13" s="22">
        <f t="shared" si="78"/>
        <v>9.3543409781632647</v>
      </c>
      <c r="BN13" s="38">
        <f t="shared" si="79"/>
        <v>0.22935305173671139</v>
      </c>
      <c r="BO13" s="120">
        <f t="shared" si="35"/>
        <v>30.982978613290435</v>
      </c>
      <c r="BP13" s="122">
        <f t="shared" si="49"/>
        <v>27.447155581539018</v>
      </c>
      <c r="BQ13" s="71">
        <v>0.76980000000000004</v>
      </c>
      <c r="BR13" s="18">
        <v>2.1000000000000001E-2</v>
      </c>
      <c r="BS13" s="72">
        <v>1.587</v>
      </c>
      <c r="BT13" s="22">
        <f t="shared" si="80"/>
        <v>1.3850177383397089</v>
      </c>
      <c r="BU13" s="22">
        <f t="shared" si="81"/>
        <v>0.77370645651956316</v>
      </c>
      <c r="BV13" s="22">
        <f t="shared" si="82"/>
        <v>9.2844774782347574</v>
      </c>
      <c r="BW13" s="22">
        <f t="shared" si="83"/>
        <v>10.05818393475432</v>
      </c>
      <c r="BX13" s="38">
        <f t="shared" si="84"/>
        <v>0.23265155009052266</v>
      </c>
      <c r="BY13" s="120">
        <f t="shared" si="41"/>
        <v>30.041376178341636</v>
      </c>
      <c r="BZ13" s="122">
        <f t="shared" si="50"/>
        <v>30.905633027984958</v>
      </c>
    </row>
    <row r="14" spans="2:78" ht="20.100000000000001" customHeight="1" thickBot="1">
      <c r="B14" s="14" t="s">
        <v>16</v>
      </c>
      <c r="C14" s="15">
        <f>1/(2*PI())*SQRT($C$2/(C11+C12))</f>
        <v>1.1458337002256862</v>
      </c>
      <c r="D14" s="2"/>
      <c r="E14" s="42">
        <v>42</v>
      </c>
      <c r="F14" s="23">
        <f t="shared" si="42"/>
        <v>0.83460000000000001</v>
      </c>
      <c r="G14" s="23">
        <v>0.03</v>
      </c>
      <c r="H14" s="126">
        <f t="shared" si="43"/>
        <v>74643.8028169014</v>
      </c>
      <c r="I14" s="121">
        <v>1.0959000000000001</v>
      </c>
      <c r="J14" s="120">
        <v>0.03</v>
      </c>
      <c r="K14" s="122">
        <v>1.5509999999999999</v>
      </c>
      <c r="L14" s="22">
        <f t="shared" si="51"/>
        <v>1.3535995665815304</v>
      </c>
      <c r="M14" s="22">
        <f t="shared" si="52"/>
        <v>1.4977247392922024</v>
      </c>
      <c r="N14" s="22">
        <f t="shared" si="53"/>
        <v>0</v>
      </c>
      <c r="O14" s="22">
        <f t="shared" si="54"/>
        <v>1.4977247392922024</v>
      </c>
      <c r="P14" s="38">
        <f t="shared" si="55"/>
        <v>0</v>
      </c>
      <c r="Q14" s="120">
        <f t="shared" si="5"/>
        <v>43.75015888156328</v>
      </c>
      <c r="R14" s="122">
        <f t="shared" si="44"/>
        <v>0</v>
      </c>
      <c r="S14" s="121">
        <v>1.0105999999999999</v>
      </c>
      <c r="T14" s="120">
        <v>2.3E-2</v>
      </c>
      <c r="U14" s="122">
        <v>1.5589999999999999</v>
      </c>
      <c r="V14" s="22">
        <f t="shared" si="85"/>
        <v>1.3605813825277921</v>
      </c>
      <c r="W14" s="22">
        <f t="shared" si="56"/>
        <v>1.2868187259404262</v>
      </c>
      <c r="X14" s="22">
        <f t="shared" si="57"/>
        <v>2.5736374518808525</v>
      </c>
      <c r="Y14" s="22">
        <f t="shared" si="58"/>
        <v>3.8604561778212787</v>
      </c>
      <c r="Z14" s="38">
        <f t="shared" si="59"/>
        <v>4.098279920399104E-2</v>
      </c>
      <c r="AA14" s="120">
        <f t="shared" si="11"/>
        <v>41.411736328397438</v>
      </c>
      <c r="AB14" s="122">
        <f t="shared" si="45"/>
        <v>6.2147537873605687</v>
      </c>
      <c r="AC14" s="121">
        <v>0.94710000000000005</v>
      </c>
      <c r="AD14" s="120">
        <v>2.5000000000000001E-2</v>
      </c>
      <c r="AE14" s="122">
        <v>1.5680000000000001</v>
      </c>
      <c r="AF14" s="22">
        <f t="shared" si="60"/>
        <v>1.3684359254673371</v>
      </c>
      <c r="AG14" s="22">
        <f t="shared" si="61"/>
        <v>1.1432740445222711</v>
      </c>
      <c r="AH14" s="22">
        <f t="shared" si="62"/>
        <v>4.5730961780890844</v>
      </c>
      <c r="AI14" s="22">
        <f t="shared" si="63"/>
        <v>5.7163702226113555</v>
      </c>
      <c r="AJ14" s="38">
        <f t="shared" si="64"/>
        <v>9.0124666958581207E-2</v>
      </c>
      <c r="AK14" s="120">
        <f t="shared" si="17"/>
        <v>39.670941110038356</v>
      </c>
      <c r="AL14" s="122">
        <f t="shared" si="46"/>
        <v>11.527571693861091</v>
      </c>
      <c r="AM14" s="71">
        <v>0.89049999999999996</v>
      </c>
      <c r="AN14" s="18">
        <v>3.3000000000000002E-2</v>
      </c>
      <c r="AO14" s="72">
        <v>1.5680000000000001</v>
      </c>
      <c r="AP14" s="22">
        <f t="shared" si="65"/>
        <v>1.3684359254673371</v>
      </c>
      <c r="AQ14" s="22">
        <f t="shared" si="66"/>
        <v>1.0107098967814521</v>
      </c>
      <c r="AR14" s="22">
        <f t="shared" si="67"/>
        <v>6.0642593806887115</v>
      </c>
      <c r="AS14" s="22">
        <f t="shared" si="68"/>
        <v>7.0749692774701636</v>
      </c>
      <c r="AT14" s="38">
        <f t="shared" si="69"/>
        <v>0.17844684057799071</v>
      </c>
      <c r="AU14" s="120">
        <f t="shared" si="23"/>
        <v>38.11930316737498</v>
      </c>
      <c r="AV14" s="122">
        <f t="shared" si="47"/>
        <v>15.908631262385997</v>
      </c>
      <c r="AW14" s="71">
        <v>0.83189999999999997</v>
      </c>
      <c r="AX14" s="18">
        <v>2.5999999999999999E-2</v>
      </c>
      <c r="AY14" s="72">
        <v>1.587</v>
      </c>
      <c r="AZ14" s="22">
        <f t="shared" si="70"/>
        <v>1.3850177383397089</v>
      </c>
      <c r="BA14" s="22">
        <f t="shared" si="71"/>
        <v>0.90357177450526927</v>
      </c>
      <c r="BB14" s="22">
        <f t="shared" si="72"/>
        <v>7.2285741960421541</v>
      </c>
      <c r="BC14" s="22">
        <f t="shared" si="73"/>
        <v>8.1321459705474233</v>
      </c>
      <c r="BD14" s="38">
        <f t="shared" si="74"/>
        <v>0.19202985086836788</v>
      </c>
      <c r="BE14" s="120">
        <f t="shared" si="29"/>
        <v>36.512837028857774</v>
      </c>
      <c r="BF14" s="122">
        <f t="shared" si="48"/>
        <v>19.79735014928881</v>
      </c>
      <c r="BG14" s="71">
        <v>0.77470000000000006</v>
      </c>
      <c r="BH14" s="18">
        <v>2.4E-2</v>
      </c>
      <c r="BI14" s="72">
        <v>1.6</v>
      </c>
      <c r="BJ14" s="22">
        <f t="shared" si="75"/>
        <v>1.3963631892523847</v>
      </c>
      <c r="BK14" s="22">
        <f t="shared" si="76"/>
        <v>0.79647771913284493</v>
      </c>
      <c r="BL14" s="22">
        <f t="shared" si="77"/>
        <v>7.9647771913284489</v>
      </c>
      <c r="BM14" s="22">
        <f t="shared" si="78"/>
        <v>8.7612549104612931</v>
      </c>
      <c r="BN14" s="38">
        <f t="shared" si="79"/>
        <v>0.22521782663535492</v>
      </c>
      <c r="BO14" s="120">
        <f t="shared" si="35"/>
        <v>34.944750627438246</v>
      </c>
      <c r="BP14" s="122">
        <f t="shared" si="49"/>
        <v>22.792485418609886</v>
      </c>
      <c r="BQ14" s="71">
        <v>0.74919999999999998</v>
      </c>
      <c r="BR14" s="18">
        <v>2.5000000000000001E-2</v>
      </c>
      <c r="BS14" s="72">
        <v>1.6120000000000001</v>
      </c>
      <c r="BT14" s="22">
        <f t="shared" si="80"/>
        <v>1.4068359131717776</v>
      </c>
      <c r="BU14" s="22">
        <f t="shared" si="81"/>
        <v>0.75612250827390115</v>
      </c>
      <c r="BV14" s="22">
        <f t="shared" si="82"/>
        <v>9.0734700992868138</v>
      </c>
      <c r="BW14" s="22">
        <f t="shared" si="83"/>
        <v>9.8295926075607145</v>
      </c>
      <c r="BX14" s="38">
        <f t="shared" si="84"/>
        <v>0.28576095317204181</v>
      </c>
      <c r="BY14" s="120">
        <f t="shared" si="41"/>
        <v>34.245691130301928</v>
      </c>
      <c r="BZ14" s="122">
        <f t="shared" si="50"/>
        <v>26.495216769791668</v>
      </c>
    </row>
    <row r="15" spans="2:78" ht="20.100000000000001" customHeight="1">
      <c r="B15" s="2"/>
      <c r="C15" s="2"/>
      <c r="D15" s="2"/>
      <c r="E15" s="42">
        <v>44</v>
      </c>
      <c r="F15" s="23">
        <f t="shared" si="42"/>
        <v>0.87460000000000004</v>
      </c>
      <c r="G15" s="23">
        <v>3.4000000000000002E-2</v>
      </c>
      <c r="H15" s="126">
        <f t="shared" si="43"/>
        <v>78221.267605633795</v>
      </c>
      <c r="I15" s="121">
        <v>1.1268</v>
      </c>
      <c r="J15" s="120">
        <v>3.4000000000000002E-2</v>
      </c>
      <c r="K15" s="122">
        <v>1.5149999999999999</v>
      </c>
      <c r="L15" s="22">
        <f t="shared" si="51"/>
        <v>1.3221813948233516</v>
      </c>
      <c r="M15" s="22">
        <f t="shared" si="52"/>
        <v>1.5107252789074928</v>
      </c>
      <c r="N15" s="22">
        <f t="shared" si="53"/>
        <v>0</v>
      </c>
      <c r="O15" s="22">
        <f t="shared" si="54"/>
        <v>1.5107252789074928</v>
      </c>
      <c r="P15" s="38">
        <f t="shared" si="55"/>
        <v>0</v>
      </c>
      <c r="Q15" s="120">
        <f t="shared" si="5"/>
        <v>51.321743458295437</v>
      </c>
      <c r="R15" s="122">
        <f t="shared" si="44"/>
        <v>0</v>
      </c>
      <c r="S15" s="121">
        <v>1.0361</v>
      </c>
      <c r="T15" s="120">
        <v>3.6999999999999998E-2</v>
      </c>
      <c r="U15" s="122">
        <v>1.492</v>
      </c>
      <c r="V15" s="22">
        <f t="shared" si="85"/>
        <v>1.3021086739778487</v>
      </c>
      <c r="W15" s="22">
        <f t="shared" si="56"/>
        <v>1.2388181159760976</v>
      </c>
      <c r="X15" s="22">
        <f t="shared" si="57"/>
        <v>2.4776362319521952</v>
      </c>
      <c r="Y15" s="22">
        <f t="shared" si="58"/>
        <v>3.716454347928293</v>
      </c>
      <c r="Z15" s="38">
        <f t="shared" si="59"/>
        <v>6.0383867035008365E-2</v>
      </c>
      <c r="AA15" s="120">
        <f t="shared" si="11"/>
        <v>48.460370129264582</v>
      </c>
      <c r="AB15" s="122">
        <f t="shared" si="45"/>
        <v>5.112705960237772</v>
      </c>
      <c r="AC15" s="63">
        <v>0.92710000000000004</v>
      </c>
      <c r="AD15" s="8">
        <v>3.3000000000000002E-2</v>
      </c>
      <c r="AE15" s="64">
        <v>1.52</v>
      </c>
      <c r="AF15" s="22">
        <f t="shared" si="60"/>
        <v>1.3265450297897654</v>
      </c>
      <c r="AG15" s="22">
        <f t="shared" si="61"/>
        <v>1.0294538734604102</v>
      </c>
      <c r="AH15" s="22">
        <f t="shared" si="62"/>
        <v>4.1178154938416407</v>
      </c>
      <c r="AI15" s="22">
        <f t="shared" si="63"/>
        <v>5.1472693673020506</v>
      </c>
      <c r="AJ15" s="38">
        <f t="shared" si="64"/>
        <v>0.11179249869612427</v>
      </c>
      <c r="AK15" s="120">
        <f t="shared" si="17"/>
        <v>45.021674507827278</v>
      </c>
      <c r="AL15" s="122">
        <f t="shared" si="46"/>
        <v>9.1462957316830469</v>
      </c>
      <c r="AM15" s="94">
        <v>0.84</v>
      </c>
      <c r="AN15" s="73">
        <v>3.7999999999999999E-2</v>
      </c>
      <c r="AO15" s="95">
        <v>1.5469999999999999</v>
      </c>
      <c r="AP15" s="22">
        <f t="shared" si="65"/>
        <v>1.3501086586083992</v>
      </c>
      <c r="AQ15" s="22">
        <f t="shared" si="66"/>
        <v>0.87539841012059649</v>
      </c>
      <c r="AR15" s="22">
        <f t="shared" si="67"/>
        <v>5.2523904607235785</v>
      </c>
      <c r="AS15" s="22">
        <f t="shared" si="68"/>
        <v>6.1277888708441752</v>
      </c>
      <c r="AT15" s="38">
        <f t="shared" si="69"/>
        <v>0.20001705593006341</v>
      </c>
      <c r="AU15" s="120">
        <f t="shared" si="23"/>
        <v>42.2738727773026</v>
      </c>
      <c r="AV15" s="122">
        <f t="shared" si="47"/>
        <v>12.424673008770695</v>
      </c>
      <c r="AW15" s="63">
        <v>0.74819999999999998</v>
      </c>
      <c r="AX15" s="8">
        <v>3.4000000000000002E-2</v>
      </c>
      <c r="AY15" s="64">
        <v>1.556</v>
      </c>
      <c r="AZ15" s="22">
        <f t="shared" si="70"/>
        <v>1.3579632015479441</v>
      </c>
      <c r="BA15" s="22">
        <f t="shared" si="71"/>
        <v>0.70262103421444289</v>
      </c>
      <c r="BB15" s="22">
        <f t="shared" si="72"/>
        <v>5.6209682737155431</v>
      </c>
      <c r="BC15" s="22">
        <f t="shared" si="73"/>
        <v>6.3235893079299856</v>
      </c>
      <c r="BD15" s="38">
        <f t="shared" si="74"/>
        <v>0.24140132277204379</v>
      </c>
      <c r="BE15" s="120">
        <f t="shared" si="29"/>
        <v>39.377797015394854</v>
      </c>
      <c r="BF15" s="122">
        <f t="shared" si="48"/>
        <v>14.274460990080302</v>
      </c>
      <c r="BG15" s="63">
        <v>0.69169999999999998</v>
      </c>
      <c r="BH15" s="8">
        <v>4.3999999999999997E-2</v>
      </c>
      <c r="BI15" s="64">
        <v>1.583</v>
      </c>
      <c r="BJ15" s="22">
        <f t="shared" si="75"/>
        <v>1.381526830366578</v>
      </c>
      <c r="BK15" s="22">
        <f t="shared" si="76"/>
        <v>0.6215326319583061</v>
      </c>
      <c r="BL15" s="22">
        <f t="shared" si="77"/>
        <v>6.2153263195830606</v>
      </c>
      <c r="BM15" s="22">
        <f t="shared" si="78"/>
        <v>6.8368589515413669</v>
      </c>
      <c r="BN15" s="38">
        <f t="shared" si="79"/>
        <v>0.40417185013436652</v>
      </c>
      <c r="BO15" s="120">
        <f t="shared" si="35"/>
        <v>37.595353872172772</v>
      </c>
      <c r="BP15" s="122">
        <f t="shared" si="49"/>
        <v>16.532166024332874</v>
      </c>
      <c r="BQ15" s="63">
        <v>0.63500000000000001</v>
      </c>
      <c r="BR15" s="8">
        <v>3.7999999999999999E-2</v>
      </c>
      <c r="BS15" s="64">
        <v>1.6080000000000001</v>
      </c>
      <c r="BT15" s="22">
        <f t="shared" si="80"/>
        <v>1.4033450051986467</v>
      </c>
      <c r="BU15" s="22">
        <f t="shared" si="81"/>
        <v>0.54048804640362258</v>
      </c>
      <c r="BV15" s="22">
        <f t="shared" si="82"/>
        <v>6.4858565568434701</v>
      </c>
      <c r="BW15" s="22">
        <f t="shared" si="83"/>
        <v>7.0263446032470931</v>
      </c>
      <c r="BX15" s="38">
        <f t="shared" si="84"/>
        <v>0.43220370716001116</v>
      </c>
      <c r="BY15" s="120">
        <f t="shared" si="41"/>
        <v>35.806601195700338</v>
      </c>
      <c r="BZ15" s="122">
        <f t="shared" si="50"/>
        <v>18.113577776888505</v>
      </c>
    </row>
    <row r="16" spans="2:78" ht="20.100000000000001" customHeight="1">
      <c r="B16" s="2"/>
      <c r="C16" s="2"/>
      <c r="D16" s="2"/>
      <c r="E16" s="42">
        <v>46</v>
      </c>
      <c r="F16" s="23">
        <f t="shared" si="42"/>
        <v>0.91460000000000008</v>
      </c>
      <c r="G16" s="23">
        <v>0.05</v>
      </c>
      <c r="H16" s="126">
        <f t="shared" si="43"/>
        <v>81798.732394366205</v>
      </c>
      <c r="I16" s="121">
        <v>1.2085999999999999</v>
      </c>
      <c r="J16" s="120">
        <v>0.05</v>
      </c>
      <c r="K16" s="122">
        <v>1.4350000000000001</v>
      </c>
      <c r="L16" s="22">
        <f t="shared" si="51"/>
        <v>1.2523632353607326</v>
      </c>
      <c r="M16" s="22">
        <f t="shared" si="52"/>
        <v>1.5593210295025299</v>
      </c>
      <c r="N16" s="22">
        <f t="shared" si="53"/>
        <v>0</v>
      </c>
      <c r="O16" s="22">
        <f t="shared" si="54"/>
        <v>1.5593210295025299</v>
      </c>
      <c r="P16" s="38">
        <f t="shared" si="55"/>
        <v>0</v>
      </c>
      <c r="Q16" s="120">
        <f t="shared" si="5"/>
        <v>61.64144513194978</v>
      </c>
      <c r="R16" s="122">
        <f t="shared" si="44"/>
        <v>0</v>
      </c>
      <c r="S16" s="121">
        <v>1.0925</v>
      </c>
      <c r="T16" s="120">
        <v>4.3999999999999997E-2</v>
      </c>
      <c r="U16" s="122">
        <v>1.395</v>
      </c>
      <c r="V16" s="22">
        <f t="shared" si="85"/>
        <v>1.2174541556294229</v>
      </c>
      <c r="W16" s="22">
        <f t="shared" si="56"/>
        <v>1.2040869805124816</v>
      </c>
      <c r="X16" s="22">
        <f t="shared" si="57"/>
        <v>2.4081739610249633</v>
      </c>
      <c r="Y16" s="22">
        <f t="shared" si="58"/>
        <v>3.6122609415374449</v>
      </c>
      <c r="Z16" s="38">
        <f t="shared" si="59"/>
        <v>6.277441057107723E-2</v>
      </c>
      <c r="AA16" s="120">
        <f t="shared" si="11"/>
        <v>57.452886206619475</v>
      </c>
      <c r="AB16" s="122">
        <f t="shared" si="45"/>
        <v>4.1915630702422462</v>
      </c>
      <c r="AC16" s="121">
        <v>0.88170000000000004</v>
      </c>
      <c r="AD16" s="120">
        <v>4.8000000000000001E-2</v>
      </c>
      <c r="AE16" s="122">
        <v>1.4119999999999999</v>
      </c>
      <c r="AF16" s="22">
        <f t="shared" si="60"/>
        <v>1.2322905145152294</v>
      </c>
      <c r="AG16" s="22">
        <f t="shared" si="61"/>
        <v>0.80348473274053522</v>
      </c>
      <c r="AH16" s="22">
        <f t="shared" si="62"/>
        <v>3.2139389309621409</v>
      </c>
      <c r="AI16" s="22">
        <f t="shared" si="63"/>
        <v>4.0174236637026759</v>
      </c>
      <c r="AJ16" s="38">
        <f t="shared" si="64"/>
        <v>0.14032084079602464</v>
      </c>
      <c r="AK16" s="120">
        <f t="shared" si="17"/>
        <v>49.84781969964591</v>
      </c>
      <c r="AL16" s="122">
        <f t="shared" si="46"/>
        <v>6.4475015162698694</v>
      </c>
      <c r="AM16" s="63">
        <v>0.73150000000000004</v>
      </c>
      <c r="AN16" s="8">
        <v>5.0999999999999997E-2</v>
      </c>
      <c r="AO16" s="64">
        <v>1.4410000000000001</v>
      </c>
      <c r="AP16" s="22">
        <f t="shared" si="65"/>
        <v>1.257599597320429</v>
      </c>
      <c r="AQ16" s="22">
        <f t="shared" si="66"/>
        <v>0.57600091928695596</v>
      </c>
      <c r="AR16" s="22">
        <f t="shared" si="67"/>
        <v>3.4560055157217353</v>
      </c>
      <c r="AS16" s="22">
        <f t="shared" si="68"/>
        <v>4.0320064350086913</v>
      </c>
      <c r="AT16" s="38">
        <f t="shared" si="69"/>
        <v>0.23291686944677756</v>
      </c>
      <c r="AU16" s="120">
        <f t="shared" si="23"/>
        <v>44.429029427599296</v>
      </c>
      <c r="AV16" s="122">
        <f t="shared" si="47"/>
        <v>7.7787103617772617</v>
      </c>
      <c r="AW16" s="63">
        <v>0.59660000000000002</v>
      </c>
      <c r="AX16" s="8">
        <v>0.06</v>
      </c>
      <c r="AY16" s="64">
        <v>1.47</v>
      </c>
      <c r="AZ16" s="22">
        <f t="shared" si="70"/>
        <v>1.2829086801256284</v>
      </c>
      <c r="BA16" s="22">
        <f t="shared" si="71"/>
        <v>0.39871972540455747</v>
      </c>
      <c r="BB16" s="22">
        <f t="shared" si="72"/>
        <v>3.1897578032364597</v>
      </c>
      <c r="BC16" s="22">
        <f t="shared" si="73"/>
        <v>3.5884775286410173</v>
      </c>
      <c r="BD16" s="38">
        <f t="shared" si="74"/>
        <v>0.38021343873151425</v>
      </c>
      <c r="BE16" s="120">
        <f t="shared" si="29"/>
        <v>39.562219789123333</v>
      </c>
      <c r="BF16" s="122">
        <f t="shared" si="48"/>
        <v>8.062636071076593</v>
      </c>
      <c r="BG16" s="63">
        <v>0.47739999999999999</v>
      </c>
      <c r="BH16" s="8">
        <v>6.7000000000000004E-2</v>
      </c>
      <c r="BI16" s="64">
        <v>1.5669999999999999</v>
      </c>
      <c r="BJ16" s="22">
        <f t="shared" si="75"/>
        <v>1.3675631984740542</v>
      </c>
      <c r="BK16" s="22">
        <f t="shared" si="76"/>
        <v>0.29011446043946426</v>
      </c>
      <c r="BL16" s="22">
        <f t="shared" si="77"/>
        <v>2.9011446043946427</v>
      </c>
      <c r="BM16" s="22">
        <f t="shared" si="78"/>
        <v>3.191259064834107</v>
      </c>
      <c r="BN16" s="38">
        <f t="shared" si="79"/>
        <v>0.60306531617464842</v>
      </c>
      <c r="BO16" s="120">
        <f t="shared" si="35"/>
        <v>35.261821650455175</v>
      </c>
      <c r="BP16" s="122">
        <f t="shared" si="49"/>
        <v>8.2274382564611308</v>
      </c>
      <c r="BQ16" s="63">
        <v>0.44169999999999998</v>
      </c>
      <c r="BR16" s="8">
        <v>4.2000000000000003E-2</v>
      </c>
      <c r="BS16" s="64">
        <v>1.583</v>
      </c>
      <c r="BT16" s="22">
        <f t="shared" si="80"/>
        <v>1.381526830366578</v>
      </c>
      <c r="BU16" s="22">
        <f t="shared" si="81"/>
        <v>0.25344468161237466</v>
      </c>
      <c r="BV16" s="22">
        <f t="shared" si="82"/>
        <v>3.0413361793484959</v>
      </c>
      <c r="BW16" s="22">
        <f t="shared" si="83"/>
        <v>3.2947808609608704</v>
      </c>
      <c r="BX16" s="38">
        <f t="shared" si="84"/>
        <v>0.46296048288118347</v>
      </c>
      <c r="BY16" s="120">
        <f t="shared" si="41"/>
        <v>33.973866838790308</v>
      </c>
      <c r="BZ16" s="122">
        <f t="shared" si="50"/>
        <v>8.9519871075611341</v>
      </c>
    </row>
    <row r="17" spans="2:78" ht="20.100000000000001" customHeight="1">
      <c r="B17" s="16"/>
      <c r="C17" s="2"/>
      <c r="D17" s="2"/>
      <c r="E17" s="42">
        <v>48</v>
      </c>
      <c r="F17" s="23">
        <f t="shared" si="42"/>
        <v>0.9546</v>
      </c>
      <c r="G17" s="23">
        <v>3.6999999999999998E-2</v>
      </c>
      <c r="H17" s="126">
        <f t="shared" si="43"/>
        <v>85376.1971830986</v>
      </c>
      <c r="I17" s="121">
        <v>1.2291000000000001</v>
      </c>
      <c r="J17" s="120">
        <v>3.6999999999999998E-2</v>
      </c>
      <c r="K17" s="122">
        <v>1.39</v>
      </c>
      <c r="L17" s="22">
        <f t="shared" si="51"/>
        <v>1.2130905206630092</v>
      </c>
      <c r="M17" s="22">
        <f t="shared" si="52"/>
        <v>1.5131103148277716</v>
      </c>
      <c r="N17" s="22">
        <f t="shared" si="53"/>
        <v>0</v>
      </c>
      <c r="O17" s="22">
        <f t="shared" si="54"/>
        <v>1.5131103148277716</v>
      </c>
      <c r="P17" s="38">
        <f t="shared" si="55"/>
        <v>0</v>
      </c>
      <c r="Q17" s="120">
        <f t="shared" si="5"/>
        <v>70.928899168577104</v>
      </c>
      <c r="R17" s="122">
        <f t="shared" si="44"/>
        <v>0</v>
      </c>
      <c r="S17" s="121">
        <v>1.0488</v>
      </c>
      <c r="T17" s="120">
        <v>4.9000000000000002E-2</v>
      </c>
      <c r="U17" s="122">
        <v>1.407</v>
      </c>
      <c r="V17" s="22">
        <f t="shared" si="85"/>
        <v>1.2279268795488159</v>
      </c>
      <c r="W17" s="22">
        <f t="shared" si="56"/>
        <v>1.1288600564087332</v>
      </c>
      <c r="X17" s="22">
        <f t="shared" si="57"/>
        <v>2.2577201128174664</v>
      </c>
      <c r="Y17" s="22">
        <f t="shared" si="58"/>
        <v>3.3865801692261996</v>
      </c>
      <c r="Z17" s="38">
        <f t="shared" si="59"/>
        <v>7.1115755269406986E-2</v>
      </c>
      <c r="AA17" s="120">
        <f t="shared" si="11"/>
        <v>63.532866249662952</v>
      </c>
      <c r="AB17" s="122">
        <f t="shared" si="45"/>
        <v>3.5536254636228439</v>
      </c>
      <c r="AC17" s="121">
        <v>0.86670000000000003</v>
      </c>
      <c r="AD17" s="120">
        <v>4.4999999999999998E-2</v>
      </c>
      <c r="AE17" s="122">
        <v>1.415</v>
      </c>
      <c r="AF17" s="22">
        <f t="shared" si="60"/>
        <v>1.2349086954950776</v>
      </c>
      <c r="AG17" s="22">
        <f t="shared" si="61"/>
        <v>0.77968113607223788</v>
      </c>
      <c r="AH17" s="22">
        <f t="shared" si="62"/>
        <v>3.1187245442889515</v>
      </c>
      <c r="AI17" s="22">
        <f t="shared" si="63"/>
        <v>3.8984056803611895</v>
      </c>
      <c r="AJ17" s="38">
        <f t="shared" si="64"/>
        <v>0.13211037976610548</v>
      </c>
      <c r="AK17" s="120">
        <f t="shared" si="17"/>
        <v>56.06299606367147</v>
      </c>
      <c r="AL17" s="122">
        <f t="shared" si="46"/>
        <v>5.5628931082223572</v>
      </c>
      <c r="AM17" s="71">
        <v>0.70050000000000001</v>
      </c>
      <c r="AN17" s="18">
        <v>5.3999999999999999E-2</v>
      </c>
      <c r="AO17" s="72">
        <v>1.4670000000000001</v>
      </c>
      <c r="AP17" s="22">
        <f t="shared" si="65"/>
        <v>1.2802904991457802</v>
      </c>
      <c r="AQ17" s="22">
        <f t="shared" si="66"/>
        <v>0.54744823627231842</v>
      </c>
      <c r="AR17" s="22">
        <f t="shared" si="67"/>
        <v>3.2846894176339108</v>
      </c>
      <c r="AS17" s="22">
        <f t="shared" si="68"/>
        <v>3.8321376539062291</v>
      </c>
      <c r="AT17" s="38">
        <f t="shared" si="69"/>
        <v>0.25559761322769653</v>
      </c>
      <c r="AU17" s="120">
        <f t="shared" si="23"/>
        <v>49.245355070196524</v>
      </c>
      <c r="AV17" s="122">
        <f t="shared" si="47"/>
        <v>6.6700492116500492</v>
      </c>
      <c r="AW17" s="71">
        <v>0.50619999999999998</v>
      </c>
      <c r="AX17" s="18">
        <v>6.5000000000000002E-2</v>
      </c>
      <c r="AY17" s="72">
        <v>1.52</v>
      </c>
      <c r="AZ17" s="22">
        <f t="shared" si="70"/>
        <v>1.3265450297897654</v>
      </c>
      <c r="BA17" s="22">
        <f t="shared" si="71"/>
        <v>0.30690079365563266</v>
      </c>
      <c r="BB17" s="22">
        <f t="shared" si="72"/>
        <v>2.4552063492450613</v>
      </c>
      <c r="BC17" s="22">
        <f t="shared" si="73"/>
        <v>2.7621071429006938</v>
      </c>
      <c r="BD17" s="38">
        <f t="shared" si="74"/>
        <v>0.44039469183321683</v>
      </c>
      <c r="BE17" s="120">
        <f t="shared" si="29"/>
        <v>41.275032296236361</v>
      </c>
      <c r="BF17" s="122">
        <f t="shared" si="48"/>
        <v>5.9484056405424983</v>
      </c>
      <c r="BG17" s="63">
        <v>0.50949999999999995</v>
      </c>
      <c r="BH17" s="8">
        <v>0.06</v>
      </c>
      <c r="BI17" s="64">
        <v>1.5529999999999999</v>
      </c>
      <c r="BJ17" s="22">
        <f t="shared" si="75"/>
        <v>1.3553450205680957</v>
      </c>
      <c r="BK17" s="22">
        <f t="shared" si="76"/>
        <v>0.32456212797950573</v>
      </c>
      <c r="BL17" s="22">
        <f t="shared" si="77"/>
        <v>3.2456212797950572</v>
      </c>
      <c r="BM17" s="22">
        <f t="shared" si="78"/>
        <v>3.5701834077745631</v>
      </c>
      <c r="BN17" s="38">
        <f t="shared" si="79"/>
        <v>0.53045154417928564</v>
      </c>
      <c r="BO17" s="120">
        <f t="shared" si="35"/>
        <v>41.410400619211487</v>
      </c>
      <c r="BP17" s="122">
        <f t="shared" si="49"/>
        <v>7.8376959200180245</v>
      </c>
      <c r="BQ17" s="63">
        <v>0.39650000000000002</v>
      </c>
      <c r="BR17" s="8">
        <v>3.7999999999999999E-2</v>
      </c>
      <c r="BS17" s="64">
        <v>1.643</v>
      </c>
      <c r="BT17" s="22">
        <f t="shared" si="80"/>
        <v>1.4338904499635425</v>
      </c>
      <c r="BU17" s="22">
        <f t="shared" si="81"/>
        <v>0.2200027270558304</v>
      </c>
      <c r="BV17" s="22">
        <f t="shared" si="82"/>
        <v>2.6400327246699646</v>
      </c>
      <c r="BW17" s="22">
        <f t="shared" si="83"/>
        <v>2.8600354517257949</v>
      </c>
      <c r="BX17" s="38">
        <f t="shared" si="84"/>
        <v>0.45122330863151</v>
      </c>
      <c r="BY17" s="120">
        <f t="shared" si="41"/>
        <v>36.775061074911441</v>
      </c>
      <c r="BZ17" s="122">
        <f t="shared" si="50"/>
        <v>7.1788670025378654</v>
      </c>
    </row>
    <row r="18" spans="2:78" ht="20.100000000000001" customHeight="1">
      <c r="B18" s="16"/>
      <c r="C18" s="2"/>
      <c r="D18" s="17"/>
      <c r="E18" s="42">
        <v>50</v>
      </c>
      <c r="F18" s="23">
        <f t="shared" si="42"/>
        <v>0.99460000000000004</v>
      </c>
      <c r="G18" s="23">
        <v>4.9000000000000002E-2</v>
      </c>
      <c r="H18" s="126">
        <f t="shared" si="43"/>
        <v>88953.661971830996</v>
      </c>
      <c r="I18" s="121">
        <v>1.5627</v>
      </c>
      <c r="J18" s="120">
        <v>4.9000000000000002E-2</v>
      </c>
      <c r="K18" s="122">
        <v>1.262</v>
      </c>
      <c r="L18" s="22">
        <f t="shared" si="51"/>
        <v>1.1013814655228185</v>
      </c>
      <c r="M18" s="22">
        <f t="shared" si="52"/>
        <v>2.0162133597493876</v>
      </c>
      <c r="N18" s="22">
        <f t="shared" si="53"/>
        <v>0</v>
      </c>
      <c r="O18" s="22">
        <f t="shared" si="54"/>
        <v>2.0162133597493876</v>
      </c>
      <c r="P18" s="38">
        <f t="shared" si="55"/>
        <v>0</v>
      </c>
      <c r="Q18" s="120">
        <f t="shared" si="5"/>
        <v>95.701832106536074</v>
      </c>
      <c r="R18" s="122">
        <f t="shared" si="44"/>
        <v>0</v>
      </c>
      <c r="S18" s="121">
        <v>1.4067000000000001</v>
      </c>
      <c r="T18" s="120">
        <v>5.1999999999999998E-2</v>
      </c>
      <c r="U18" s="122">
        <v>1.2310000000000001</v>
      </c>
      <c r="V18" s="22">
        <f t="shared" si="85"/>
        <v>1.0743269287310535</v>
      </c>
      <c r="W18" s="22">
        <f t="shared" si="56"/>
        <v>1.5544817753927531</v>
      </c>
      <c r="X18" s="22">
        <f t="shared" si="57"/>
        <v>3.1089635507855062</v>
      </c>
      <c r="Y18" s="22">
        <f t="shared" si="58"/>
        <v>4.6634453261782589</v>
      </c>
      <c r="Z18" s="38">
        <f t="shared" si="59"/>
        <v>5.7769818266194192E-2</v>
      </c>
      <c r="AA18" s="120">
        <f t="shared" si="11"/>
        <v>88.463995383493653</v>
      </c>
      <c r="AB18" s="122">
        <f t="shared" si="45"/>
        <v>3.5143829275493048</v>
      </c>
      <c r="AC18" s="121">
        <v>1.0746</v>
      </c>
      <c r="AD18" s="120">
        <v>5.8999999999999997E-2</v>
      </c>
      <c r="AE18" s="122">
        <v>1.2370000000000001</v>
      </c>
      <c r="AF18" s="22">
        <f t="shared" si="60"/>
        <v>1.07956329069075</v>
      </c>
      <c r="AG18" s="22">
        <f t="shared" si="61"/>
        <v>0.91600875742304089</v>
      </c>
      <c r="AH18" s="22">
        <f t="shared" si="62"/>
        <v>3.6640350296921635</v>
      </c>
      <c r="AI18" s="22">
        <f t="shared" si="63"/>
        <v>4.5800437871152049</v>
      </c>
      <c r="AJ18" s="38">
        <f t="shared" si="64"/>
        <v>0.1323740811023624</v>
      </c>
      <c r="AK18" s="120">
        <f t="shared" si="17"/>
        <v>73.05575451347832</v>
      </c>
      <c r="AL18" s="122">
        <f t="shared" si="46"/>
        <v>5.015395507298706</v>
      </c>
      <c r="AM18" s="71">
        <v>0.83309999999999995</v>
      </c>
      <c r="AN18" s="18">
        <v>7.0999999999999994E-2</v>
      </c>
      <c r="AO18" s="72">
        <v>1.232</v>
      </c>
      <c r="AP18" s="22">
        <f t="shared" si="65"/>
        <v>1.0751996557243362</v>
      </c>
      <c r="AQ18" s="22">
        <f t="shared" si="66"/>
        <v>0.54611265260098119</v>
      </c>
      <c r="AR18" s="22">
        <f t="shared" si="67"/>
        <v>3.2766759156058871</v>
      </c>
      <c r="AS18" s="22">
        <f t="shared" si="68"/>
        <v>3.8227885682068683</v>
      </c>
      <c r="AT18" s="38">
        <f t="shared" si="69"/>
        <v>0.23701867770648086</v>
      </c>
      <c r="AU18" s="120">
        <f t="shared" si="23"/>
        <v>61.851026509537604</v>
      </c>
      <c r="AV18" s="122">
        <f t="shared" si="47"/>
        <v>5.2976904354216572</v>
      </c>
      <c r="AW18" s="71">
        <v>0.50219999999999998</v>
      </c>
      <c r="AX18" s="18">
        <v>9.1999999999999998E-2</v>
      </c>
      <c r="AY18" s="72">
        <v>1.258</v>
      </c>
      <c r="AZ18" s="22">
        <f t="shared" si="70"/>
        <v>1.0978905575496873</v>
      </c>
      <c r="BA18" s="22">
        <f t="shared" si="71"/>
        <v>0.20690989149972372</v>
      </c>
      <c r="BB18" s="22">
        <f t="shared" si="72"/>
        <v>1.6552791319977898</v>
      </c>
      <c r="BC18" s="22">
        <f t="shared" si="73"/>
        <v>1.8621890234975136</v>
      </c>
      <c r="BD18" s="38">
        <f t="shared" si="74"/>
        <v>0.42696340445839243</v>
      </c>
      <c r="BE18" s="120">
        <f t="shared" si="29"/>
        <v>46.498461306622609</v>
      </c>
      <c r="BF18" s="122">
        <f t="shared" si="48"/>
        <v>3.5598578651505495</v>
      </c>
      <c r="BG18" s="71">
        <v>0.223</v>
      </c>
      <c r="BH18" s="18">
        <v>7.6999999999999999E-2</v>
      </c>
      <c r="BI18" s="72">
        <v>1.232</v>
      </c>
      <c r="BJ18" s="22">
        <f t="shared" si="75"/>
        <v>1.0751996557243362</v>
      </c>
      <c r="BK18" s="22">
        <f t="shared" si="76"/>
        <v>3.9128905104872221E-2</v>
      </c>
      <c r="BL18" s="22">
        <f t="shared" si="77"/>
        <v>0.39128905104872214</v>
      </c>
      <c r="BM18" s="22">
        <f t="shared" si="78"/>
        <v>0.43041795615359435</v>
      </c>
      <c r="BN18" s="38">
        <f t="shared" si="79"/>
        <v>0.42841404186382692</v>
      </c>
      <c r="BO18" s="120">
        <f t="shared" si="35"/>
        <v>33.544589427946661</v>
      </c>
      <c r="BP18" s="122">
        <f t="shared" si="49"/>
        <v>1.1664744083072052</v>
      </c>
      <c r="BQ18" s="71">
        <v>0.1255</v>
      </c>
      <c r="BR18" s="18">
        <v>3.3000000000000002E-2</v>
      </c>
      <c r="BS18" s="72">
        <v>1.3240000000000001</v>
      </c>
      <c r="BT18" s="22">
        <f t="shared" si="80"/>
        <v>1.1554905391063484</v>
      </c>
      <c r="BU18" s="22">
        <f t="shared" si="81"/>
        <v>1.431297708054015E-2</v>
      </c>
      <c r="BV18" s="22">
        <f t="shared" si="82"/>
        <v>0.17175572496648181</v>
      </c>
      <c r="BW18" s="22">
        <f t="shared" si="83"/>
        <v>0.18606870204702197</v>
      </c>
      <c r="BX18" s="38">
        <f t="shared" si="84"/>
        <v>0.25446186875995991</v>
      </c>
      <c r="BY18" s="120">
        <f t="shared" si="41"/>
        <v>29.020941476045145</v>
      </c>
      <c r="BZ18" s="122">
        <f t="shared" si="50"/>
        <v>0.59183374567036262</v>
      </c>
    </row>
    <row r="19" spans="2:78" ht="20.100000000000001" customHeight="1">
      <c r="B19" s="16"/>
      <c r="C19" s="2"/>
      <c r="D19" s="17"/>
      <c r="E19" s="42">
        <v>52</v>
      </c>
      <c r="F19" s="23">
        <f t="shared" si="42"/>
        <v>1.0346</v>
      </c>
      <c r="G19" s="23">
        <v>0.05</v>
      </c>
      <c r="H19" s="126">
        <f t="shared" si="43"/>
        <v>92531.126760563377</v>
      </c>
      <c r="I19" s="121">
        <v>2.1886000000000001</v>
      </c>
      <c r="J19" s="120">
        <v>0.05</v>
      </c>
      <c r="K19" s="122">
        <v>1.212</v>
      </c>
      <c r="L19" s="22">
        <f t="shared" si="51"/>
        <v>1.0577451158586813</v>
      </c>
      <c r="M19" s="22">
        <f t="shared" si="52"/>
        <v>3.6475779646494431</v>
      </c>
      <c r="N19" s="22">
        <f t="shared" si="53"/>
        <v>0</v>
      </c>
      <c r="O19" s="22">
        <f t="shared" si="54"/>
        <v>3.6475779646494431</v>
      </c>
      <c r="P19" s="38">
        <f t="shared" si="55"/>
        <v>0</v>
      </c>
      <c r="Q19" s="120">
        <f t="shared" si="5"/>
        <v>140.40495517336686</v>
      </c>
      <c r="R19" s="122">
        <f t="shared" si="44"/>
        <v>0</v>
      </c>
      <c r="S19" s="121">
        <v>1.9409000000000001</v>
      </c>
      <c r="T19" s="120">
        <v>3.5999999999999997E-2</v>
      </c>
      <c r="U19" s="122">
        <v>1.1910000000000001</v>
      </c>
      <c r="V19" s="22">
        <f t="shared" si="85"/>
        <v>1.0394178489997439</v>
      </c>
      <c r="W19" s="22">
        <f t="shared" si="56"/>
        <v>2.7701060578571197</v>
      </c>
      <c r="X19" s="22">
        <f t="shared" si="57"/>
        <v>5.5402121157142394</v>
      </c>
      <c r="Y19" s="22">
        <f t="shared" si="58"/>
        <v>8.3103181735713587</v>
      </c>
      <c r="Z19" s="38">
        <f t="shared" si="59"/>
        <v>3.7437563430884162E-2</v>
      </c>
      <c r="AA19" s="120">
        <f t="shared" si="11"/>
        <v>127.46948414887717</v>
      </c>
      <c r="AB19" s="122">
        <f t="shared" si="45"/>
        <v>4.3463046490747423</v>
      </c>
      <c r="AC19" s="121">
        <v>1.7434000000000001</v>
      </c>
      <c r="AD19" s="120">
        <v>3.3000000000000002E-2</v>
      </c>
      <c r="AE19" s="122">
        <v>1.1850000000000001</v>
      </c>
      <c r="AF19" s="22">
        <f t="shared" si="60"/>
        <v>1.0341814870400474</v>
      </c>
      <c r="AG19" s="22">
        <f t="shared" si="61"/>
        <v>2.2125716223747363</v>
      </c>
      <c r="AH19" s="22">
        <f t="shared" si="62"/>
        <v>8.850286489498945</v>
      </c>
      <c r="AI19" s="22">
        <f t="shared" si="63"/>
        <v>11.06285811187368</v>
      </c>
      <c r="AJ19" s="38">
        <f t="shared" si="64"/>
        <v>6.7945732981979368E-2</v>
      </c>
      <c r="AK19" s="120">
        <f t="shared" si="17"/>
        <v>117.15557406677497</v>
      </c>
      <c r="AL19" s="122">
        <f t="shared" si="46"/>
        <v>7.5543025246537239</v>
      </c>
      <c r="AM19" s="71">
        <v>1.5181</v>
      </c>
      <c r="AN19" s="18">
        <v>2.4E-2</v>
      </c>
      <c r="AO19" s="72">
        <v>1.1779999999999999</v>
      </c>
      <c r="AP19" s="22">
        <f t="shared" si="65"/>
        <v>1.0280723980870681</v>
      </c>
      <c r="AQ19" s="22">
        <f t="shared" si="66"/>
        <v>1.6578983351616907</v>
      </c>
      <c r="AR19" s="22">
        <f t="shared" si="67"/>
        <v>9.9473900109701443</v>
      </c>
      <c r="AS19" s="22">
        <f t="shared" si="68"/>
        <v>11.605288346131836</v>
      </c>
      <c r="AT19" s="38">
        <f t="shared" si="69"/>
        <v>7.3249494032028684E-2</v>
      </c>
      <c r="AU19" s="120">
        <f t="shared" si="23"/>
        <v>105.38988322374902</v>
      </c>
      <c r="AV19" s="122">
        <f t="shared" si="47"/>
        <v>9.4386573992602703</v>
      </c>
      <c r="AW19" s="96">
        <v>1.3153999999999999</v>
      </c>
      <c r="AX19" s="97">
        <v>2.8000000000000001E-2</v>
      </c>
      <c r="AY19" s="98">
        <v>1.173</v>
      </c>
      <c r="AZ19" s="22">
        <f t="shared" si="70"/>
        <v>1.0237087631206545</v>
      </c>
      <c r="BA19" s="22">
        <f t="shared" si="71"/>
        <v>1.2341792864890773</v>
      </c>
      <c r="BB19" s="22">
        <f t="shared" si="72"/>
        <v>9.8734342919126181</v>
      </c>
      <c r="BC19" s="22">
        <f t="shared" si="73"/>
        <v>11.107613578401695</v>
      </c>
      <c r="BD19" s="38">
        <f t="shared" si="74"/>
        <v>0.1129784465047865</v>
      </c>
      <c r="BE19" s="120">
        <f t="shared" si="29"/>
        <v>94.804417028092743</v>
      </c>
      <c r="BF19" s="122">
        <f t="shared" si="48"/>
        <v>10.414529830384264</v>
      </c>
      <c r="BG19" s="71">
        <v>1.1409</v>
      </c>
      <c r="BH19" s="18">
        <v>2.5999999999999999E-2</v>
      </c>
      <c r="BI19" s="72">
        <v>1.1579999999999999</v>
      </c>
      <c r="BJ19" s="22">
        <f t="shared" si="75"/>
        <v>1.0106178582214134</v>
      </c>
      <c r="BK19" s="22">
        <f t="shared" si="76"/>
        <v>0.90485467186466018</v>
      </c>
      <c r="BL19" s="22">
        <f t="shared" si="77"/>
        <v>9.0485467186466018</v>
      </c>
      <c r="BM19" s="22">
        <f t="shared" si="78"/>
        <v>9.9534013905112619</v>
      </c>
      <c r="BN19" s="38">
        <f t="shared" si="79"/>
        <v>0.12780328677705974</v>
      </c>
      <c r="BO19" s="120">
        <f t="shared" si="35"/>
        <v>85.691620525172098</v>
      </c>
      <c r="BP19" s="122">
        <f t="shared" si="49"/>
        <v>10.55943003900664</v>
      </c>
      <c r="BQ19" s="71">
        <v>1.0172000000000001</v>
      </c>
      <c r="BR19" s="18">
        <v>0.02</v>
      </c>
      <c r="BS19" s="72">
        <v>1.141</v>
      </c>
      <c r="BT19" s="22">
        <f t="shared" si="80"/>
        <v>0.99578149933560678</v>
      </c>
      <c r="BU19" s="22">
        <f t="shared" si="81"/>
        <v>0.6983136733559534</v>
      </c>
      <c r="BV19" s="22">
        <f t="shared" si="82"/>
        <v>8.3797640802714408</v>
      </c>
      <c r="BW19" s="22">
        <f t="shared" si="83"/>
        <v>9.0780777536273938</v>
      </c>
      <c r="BX19" s="38">
        <f t="shared" si="84"/>
        <v>0.11453390990541501</v>
      </c>
      <c r="BY19" s="120">
        <f t="shared" si="41"/>
        <v>79.231718362356702</v>
      </c>
      <c r="BZ19" s="122">
        <f t="shared" si="50"/>
        <v>10.576274569671202</v>
      </c>
    </row>
    <row r="20" spans="2:78" ht="20.100000000000001" customHeight="1">
      <c r="B20" s="2"/>
      <c r="C20" s="2"/>
      <c r="D20" s="17"/>
      <c r="E20" s="42">
        <v>54</v>
      </c>
      <c r="F20" s="23">
        <f t="shared" si="42"/>
        <v>1.0746</v>
      </c>
      <c r="G20" s="23">
        <v>3.2000000000000001E-2</v>
      </c>
      <c r="H20" s="126">
        <f t="shared" si="43"/>
        <v>96108.591549295772</v>
      </c>
      <c r="I20" s="121">
        <v>2.3166000000000002</v>
      </c>
      <c r="J20" s="120">
        <v>3.2000000000000001E-2</v>
      </c>
      <c r="K20" s="122">
        <v>1.2130000000000001</v>
      </c>
      <c r="L20" s="22">
        <f t="shared" si="51"/>
        <v>1.0586178428519641</v>
      </c>
      <c r="M20" s="22">
        <f t="shared" si="52"/>
        <v>4.0934572551904678</v>
      </c>
      <c r="N20" s="22">
        <f t="shared" si="53"/>
        <v>0</v>
      </c>
      <c r="O20" s="22">
        <f t="shared" si="54"/>
        <v>4.0934572551904678</v>
      </c>
      <c r="P20" s="38">
        <f t="shared" si="55"/>
        <v>0</v>
      </c>
      <c r="Q20" s="120">
        <f t="shared" si="5"/>
        <v>164.81794780780464</v>
      </c>
      <c r="R20" s="122">
        <f t="shared" si="44"/>
        <v>0</v>
      </c>
      <c r="S20" s="121">
        <v>2.0356000000000001</v>
      </c>
      <c r="T20" s="120">
        <v>2.9000000000000001E-2</v>
      </c>
      <c r="U20" s="122">
        <v>1.198</v>
      </c>
      <c r="V20" s="22">
        <f t="shared" si="85"/>
        <v>1.045526937952723</v>
      </c>
      <c r="W20" s="22">
        <f t="shared" si="56"/>
        <v>3.0829400135843552</v>
      </c>
      <c r="X20" s="22">
        <f t="shared" si="57"/>
        <v>6.1658800271687104</v>
      </c>
      <c r="Y20" s="22">
        <f t="shared" si="58"/>
        <v>9.2488200407530652</v>
      </c>
      <c r="Z20" s="38">
        <f t="shared" si="59"/>
        <v>3.0513581523739154E-2</v>
      </c>
      <c r="AA20" s="120">
        <f t="shared" si="11"/>
        <v>148.3747740046401</v>
      </c>
      <c r="AB20" s="122">
        <f t="shared" si="45"/>
        <v>4.1556120766026483</v>
      </c>
      <c r="AC20" s="121">
        <v>1.8337000000000001</v>
      </c>
      <c r="AD20" s="120">
        <v>2.7E-2</v>
      </c>
      <c r="AE20" s="122">
        <v>1.1879999999999999</v>
      </c>
      <c r="AF20" s="22">
        <f t="shared" si="60"/>
        <v>1.0367996680198954</v>
      </c>
      <c r="AG20" s="22">
        <f t="shared" si="61"/>
        <v>2.4601183775278965</v>
      </c>
      <c r="AH20" s="22">
        <f t="shared" si="62"/>
        <v>9.8404735101115861</v>
      </c>
      <c r="AI20" s="22">
        <f t="shared" si="63"/>
        <v>12.300591887639483</v>
      </c>
      <c r="AJ20" s="38">
        <f t="shared" si="64"/>
        <v>5.5873797945969431E-2</v>
      </c>
      <c r="AK20" s="120">
        <f t="shared" si="17"/>
        <v>136.56026585211731</v>
      </c>
      <c r="AL20" s="122">
        <f t="shared" si="46"/>
        <v>7.2059566146187413</v>
      </c>
      <c r="AM20" s="71">
        <v>1.6115999999999999</v>
      </c>
      <c r="AN20" s="18">
        <v>2.7E-2</v>
      </c>
      <c r="AO20" s="72">
        <v>1.1819999999999999</v>
      </c>
      <c r="AP20" s="22">
        <f t="shared" si="65"/>
        <v>1.031563306060199</v>
      </c>
      <c r="AQ20" s="22">
        <f t="shared" si="66"/>
        <v>1.8811179368010447</v>
      </c>
      <c r="AR20" s="22">
        <f t="shared" si="67"/>
        <v>11.286707620806268</v>
      </c>
      <c r="AS20" s="22">
        <f t="shared" si="68"/>
        <v>13.167825557607314</v>
      </c>
      <c r="AT20" s="38">
        <f t="shared" si="69"/>
        <v>8.2966262032641833E-2</v>
      </c>
      <c r="AU20" s="120">
        <f t="shared" si="23"/>
        <v>123.56372171801469</v>
      </c>
      <c r="AV20" s="122">
        <f t="shared" si="47"/>
        <v>9.1343215175759376</v>
      </c>
      <c r="AW20" s="71">
        <v>1.4513</v>
      </c>
      <c r="AX20" s="18">
        <v>2.1000000000000001E-2</v>
      </c>
      <c r="AY20" s="72">
        <v>1.1739999999999999</v>
      </c>
      <c r="AZ20" s="22">
        <f t="shared" si="70"/>
        <v>1.0245814901139372</v>
      </c>
      <c r="BA20" s="22">
        <f t="shared" si="71"/>
        <v>1.5049329060450019</v>
      </c>
      <c r="BB20" s="22">
        <f t="shared" si="72"/>
        <v>12.039463248360015</v>
      </c>
      <c r="BC20" s="22">
        <f t="shared" si="73"/>
        <v>13.544396154405018</v>
      </c>
      <c r="BD20" s="38">
        <f t="shared" si="74"/>
        <v>8.4878370178347345E-2</v>
      </c>
      <c r="BE20" s="120">
        <f t="shared" si="29"/>
        <v>114.18350548795324</v>
      </c>
      <c r="BF20" s="122">
        <f t="shared" si="48"/>
        <v>10.543960090304129</v>
      </c>
      <c r="BG20" s="71">
        <v>1.2733000000000001</v>
      </c>
      <c r="BH20" s="18">
        <v>2.1999999999999999E-2</v>
      </c>
      <c r="BI20" s="72">
        <v>1.1719999999999999</v>
      </c>
      <c r="BJ20" s="22">
        <f t="shared" si="75"/>
        <v>1.0228360361273716</v>
      </c>
      <c r="BK20" s="22">
        <f t="shared" si="76"/>
        <v>1.1544716047262991</v>
      </c>
      <c r="BL20" s="22">
        <f t="shared" si="77"/>
        <v>11.544716047262991</v>
      </c>
      <c r="BM20" s="22">
        <f t="shared" si="78"/>
        <v>12.699187651989289</v>
      </c>
      <c r="BN20" s="38">
        <f t="shared" si="79"/>
        <v>0.11077186311823142</v>
      </c>
      <c r="BO20" s="120">
        <f t="shared" si="35"/>
        <v>103.7675448581907</v>
      </c>
      <c r="BP20" s="122">
        <f t="shared" si="49"/>
        <v>11.125555743888963</v>
      </c>
      <c r="BQ20" s="71">
        <v>1.1432</v>
      </c>
      <c r="BR20" s="18">
        <v>1.9E-2</v>
      </c>
      <c r="BS20" s="72">
        <v>1.159</v>
      </c>
      <c r="BT20" s="22">
        <f t="shared" si="80"/>
        <v>1.011490585214696</v>
      </c>
      <c r="BU20" s="22">
        <f t="shared" si="81"/>
        <v>0.91007641059291833</v>
      </c>
      <c r="BV20" s="22">
        <f t="shared" si="82"/>
        <v>10.920916927115019</v>
      </c>
      <c r="BW20" s="22">
        <f t="shared" si="83"/>
        <v>11.830993337707937</v>
      </c>
      <c r="BX20" s="38">
        <f t="shared" si="84"/>
        <v>0.11226729922325696</v>
      </c>
      <c r="BY20" s="120">
        <f t="shared" si="41"/>
        <v>96.154530937223768</v>
      </c>
      <c r="BZ20" s="122">
        <f t="shared" si="50"/>
        <v>11.357672717726572</v>
      </c>
    </row>
    <row r="21" spans="2:78" ht="20.100000000000001" customHeight="1">
      <c r="B21" s="17"/>
      <c r="C21" s="17"/>
      <c r="D21" s="17"/>
      <c r="E21" s="42">
        <v>56</v>
      </c>
      <c r="F21" s="23">
        <f t="shared" si="42"/>
        <v>1.1146</v>
      </c>
      <c r="G21" s="23">
        <v>3.6999999999999998E-2</v>
      </c>
      <c r="H21" s="126">
        <f t="shared" si="43"/>
        <v>99686.056338028182</v>
      </c>
      <c r="I21" s="121">
        <v>2.226</v>
      </c>
      <c r="J21" s="120">
        <v>3.6999999999999998E-2</v>
      </c>
      <c r="K21" s="122">
        <v>1.2190000000000001</v>
      </c>
      <c r="L21" s="22">
        <f t="shared" si="51"/>
        <v>1.0638542048116606</v>
      </c>
      <c r="M21" s="22">
        <f t="shared" si="52"/>
        <v>3.8170186790993865</v>
      </c>
      <c r="N21" s="22">
        <f t="shared" si="53"/>
        <v>0</v>
      </c>
      <c r="O21" s="22">
        <f t="shared" si="54"/>
        <v>3.8170186790993865</v>
      </c>
      <c r="P21" s="38">
        <f t="shared" si="55"/>
        <v>0</v>
      </c>
      <c r="Q21" s="120">
        <f t="shared" si="5"/>
        <v>178.00073120215208</v>
      </c>
      <c r="R21" s="122">
        <f t="shared" si="44"/>
        <v>0</v>
      </c>
      <c r="S21" s="121">
        <v>1.9841</v>
      </c>
      <c r="T21" s="120">
        <v>3.1E-2</v>
      </c>
      <c r="U21" s="122">
        <v>1.2090000000000001</v>
      </c>
      <c r="V21" s="22">
        <f t="shared" si="85"/>
        <v>1.0551269348788332</v>
      </c>
      <c r="W21" s="22">
        <f t="shared" si="56"/>
        <v>2.9829520339699682</v>
      </c>
      <c r="X21" s="22">
        <f t="shared" si="57"/>
        <v>5.9659040679399364</v>
      </c>
      <c r="Y21" s="22">
        <f t="shared" si="58"/>
        <v>8.9488561019099038</v>
      </c>
      <c r="Z21" s="38">
        <f t="shared" si="59"/>
        <v>3.3219710806249865E-2</v>
      </c>
      <c r="AA21" s="120">
        <f t="shared" si="11"/>
        <v>162.20528847368524</v>
      </c>
      <c r="AB21" s="122">
        <f t="shared" si="45"/>
        <v>3.6779960284141979</v>
      </c>
      <c r="AC21" s="121">
        <v>1.8312999999999999</v>
      </c>
      <c r="AD21" s="120">
        <v>0.03</v>
      </c>
      <c r="AE21" s="122">
        <v>1.198</v>
      </c>
      <c r="AF21" s="22">
        <f t="shared" si="60"/>
        <v>1.045526937952723</v>
      </c>
      <c r="AG21" s="22">
        <f t="shared" si="61"/>
        <v>2.4951644888420543</v>
      </c>
      <c r="AH21" s="22">
        <f t="shared" si="62"/>
        <v>9.9806579553682173</v>
      </c>
      <c r="AI21" s="22">
        <f t="shared" si="63"/>
        <v>12.475822444210271</v>
      </c>
      <c r="AJ21" s="38">
        <f t="shared" si="64"/>
        <v>6.3131547980149957E-2</v>
      </c>
      <c r="AK21" s="120">
        <f t="shared" si="17"/>
        <v>152.22784469977151</v>
      </c>
      <c r="AL21" s="122">
        <f t="shared" si="46"/>
        <v>6.5563944461359105</v>
      </c>
      <c r="AM21" s="71">
        <v>1.6358999999999999</v>
      </c>
      <c r="AN21" s="18">
        <v>2.5000000000000001E-2</v>
      </c>
      <c r="AO21" s="72">
        <v>1.1919999999999999</v>
      </c>
      <c r="AP21" s="22">
        <f t="shared" si="65"/>
        <v>1.0402905759930265</v>
      </c>
      <c r="AQ21" s="22">
        <f t="shared" si="66"/>
        <v>1.9712085291468717</v>
      </c>
      <c r="AR21" s="22">
        <f t="shared" si="67"/>
        <v>11.82725117488123</v>
      </c>
      <c r="AS21" s="22">
        <f t="shared" si="68"/>
        <v>13.798459704028101</v>
      </c>
      <c r="AT21" s="38">
        <f t="shared" si="69"/>
        <v>7.8125952642679894E-2</v>
      </c>
      <c r="AU21" s="120">
        <f t="shared" si="23"/>
        <v>139.46873139203103</v>
      </c>
      <c r="AV21" s="122">
        <f t="shared" si="47"/>
        <v>8.4802170757803381</v>
      </c>
      <c r="AW21" s="71">
        <v>1.4615</v>
      </c>
      <c r="AX21" s="18">
        <v>1.7000000000000001E-2</v>
      </c>
      <c r="AY21" s="72">
        <v>1.1830000000000001</v>
      </c>
      <c r="AZ21" s="22">
        <f t="shared" si="70"/>
        <v>1.0324360330534819</v>
      </c>
      <c r="BA21" s="22">
        <f t="shared" si="71"/>
        <v>1.5496502213757699</v>
      </c>
      <c r="BB21" s="22">
        <f t="shared" si="72"/>
        <v>12.397201771006159</v>
      </c>
      <c r="BC21" s="22">
        <f t="shared" si="73"/>
        <v>13.94685199238193</v>
      </c>
      <c r="BD21" s="38">
        <f t="shared" si="74"/>
        <v>6.9768591232571162E-2</v>
      </c>
      <c r="BE21" s="120">
        <f t="shared" si="29"/>
        <v>128.08086362913474</v>
      </c>
      <c r="BF21" s="122">
        <f t="shared" si="48"/>
        <v>9.679199077625638</v>
      </c>
      <c r="BG21" s="71">
        <v>1.3232999999999999</v>
      </c>
      <c r="BH21" s="18">
        <v>2.3E-2</v>
      </c>
      <c r="BI21" s="72">
        <v>1.1739999999999999</v>
      </c>
      <c r="BJ21" s="22">
        <f t="shared" si="75"/>
        <v>1.0245814901139372</v>
      </c>
      <c r="BK21" s="22">
        <f t="shared" si="76"/>
        <v>1.2511787877135745</v>
      </c>
      <c r="BL21" s="22">
        <f t="shared" si="77"/>
        <v>12.511787877135744</v>
      </c>
      <c r="BM21" s="22">
        <f t="shared" si="78"/>
        <v>13.762966664849317</v>
      </c>
      <c r="BN21" s="38">
        <f t="shared" si="79"/>
        <v>0.11620253060130888</v>
      </c>
      <c r="BO21" s="120">
        <f t="shared" si="35"/>
        <v>119.05676199592217</v>
      </c>
      <c r="BP21" s="122">
        <f t="shared" si="49"/>
        <v>10.509094710272976</v>
      </c>
      <c r="BQ21" s="71">
        <v>1.2133</v>
      </c>
      <c r="BR21" s="18">
        <v>2.1999999999999999E-2</v>
      </c>
      <c r="BS21" s="72">
        <v>1.1639999999999999</v>
      </c>
      <c r="BT21" s="22">
        <f t="shared" si="80"/>
        <v>1.0158542201811098</v>
      </c>
      <c r="BU21" s="22">
        <f t="shared" si="81"/>
        <v>1.0339723133554843</v>
      </c>
      <c r="BV21" s="22">
        <f t="shared" si="82"/>
        <v>12.407667760265809</v>
      </c>
      <c r="BW21" s="22">
        <f t="shared" si="83"/>
        <v>13.441640073621294</v>
      </c>
      <c r="BX21" s="38">
        <f t="shared" si="84"/>
        <v>0.13111773659399581</v>
      </c>
      <c r="BY21" s="120">
        <f t="shared" si="41"/>
        <v>111.87404723721467</v>
      </c>
      <c r="BZ21" s="122">
        <f t="shared" si="50"/>
        <v>11.090747198907474</v>
      </c>
    </row>
    <row r="22" spans="2:78" ht="20.100000000000001" customHeight="1">
      <c r="B22" s="17"/>
      <c r="C22" s="17"/>
      <c r="D22" s="20"/>
      <c r="E22" s="42">
        <v>58</v>
      </c>
      <c r="F22" s="23">
        <f t="shared" si="42"/>
        <v>1.1545999999999998</v>
      </c>
      <c r="G22" s="24">
        <v>3.6999999999999998E-2</v>
      </c>
      <c r="H22" s="126">
        <f t="shared" si="43"/>
        <v>103263.52112676055</v>
      </c>
      <c r="I22" s="121">
        <v>2.2069000000000001</v>
      </c>
      <c r="J22" s="120">
        <v>3.6999999999999998E-2</v>
      </c>
      <c r="K22" s="122">
        <v>1.226</v>
      </c>
      <c r="L22" s="22">
        <f t="shared" si="51"/>
        <v>1.0699632937646397</v>
      </c>
      <c r="M22" s="22">
        <f t="shared" si="52"/>
        <v>3.7950089434226228</v>
      </c>
      <c r="N22" s="22">
        <f t="shared" si="53"/>
        <v>0</v>
      </c>
      <c r="O22" s="22">
        <f t="shared" si="54"/>
        <v>3.7950089434226228</v>
      </c>
      <c r="P22" s="38">
        <f t="shared" si="55"/>
        <v>0</v>
      </c>
      <c r="Q22" s="120">
        <f t="shared" si="5"/>
        <v>196.47427290531991</v>
      </c>
      <c r="R22" s="122">
        <f t="shared" si="44"/>
        <v>0</v>
      </c>
      <c r="S22" s="121">
        <v>2.0127000000000002</v>
      </c>
      <c r="T22" s="120">
        <v>0.03</v>
      </c>
      <c r="U22" s="122">
        <v>1.2150000000000001</v>
      </c>
      <c r="V22" s="22">
        <f t="shared" si="85"/>
        <v>1.0603632968385297</v>
      </c>
      <c r="W22" s="22">
        <f t="shared" si="56"/>
        <v>3.1001107070361171</v>
      </c>
      <c r="X22" s="22">
        <f t="shared" si="57"/>
        <v>6.2002214140722343</v>
      </c>
      <c r="Y22" s="22">
        <f t="shared" si="58"/>
        <v>9.3003321211083509</v>
      </c>
      <c r="Z22" s="38">
        <f t="shared" si="59"/>
        <v>3.2467986926247729E-2</v>
      </c>
      <c r="AA22" s="120">
        <f t="shared" si="11"/>
        <v>182.37870092326918</v>
      </c>
      <c r="AB22" s="122">
        <f t="shared" si="45"/>
        <v>3.3996411766749048</v>
      </c>
      <c r="AC22" s="121">
        <v>1.8478000000000001</v>
      </c>
      <c r="AD22" s="120">
        <v>3.6999999999999998E-2</v>
      </c>
      <c r="AE22" s="122">
        <v>1.2050000000000001</v>
      </c>
      <c r="AF22" s="22">
        <f t="shared" si="60"/>
        <v>1.0516360269057021</v>
      </c>
      <c r="AG22" s="22">
        <f t="shared" si="61"/>
        <v>2.5701032651707294</v>
      </c>
      <c r="AH22" s="22">
        <f t="shared" si="62"/>
        <v>10.280413060682918</v>
      </c>
      <c r="AI22" s="22">
        <f t="shared" si="63"/>
        <v>12.850516325853647</v>
      </c>
      <c r="AJ22" s="38">
        <f t="shared" si="64"/>
        <v>7.8774810186506797E-2</v>
      </c>
      <c r="AK22" s="120">
        <f t="shared" si="17"/>
        <v>170.40980380771734</v>
      </c>
      <c r="AL22" s="122">
        <f t="shared" si="46"/>
        <v>6.0327591670035998</v>
      </c>
      <c r="AM22" s="71">
        <v>1.6740999999999999</v>
      </c>
      <c r="AN22" s="18">
        <v>3.1E-2</v>
      </c>
      <c r="AO22" s="72">
        <v>1.196</v>
      </c>
      <c r="AP22" s="22">
        <f t="shared" si="65"/>
        <v>1.0437814839661574</v>
      </c>
      <c r="AQ22" s="22">
        <f t="shared" si="66"/>
        <v>2.0782208905986752</v>
      </c>
      <c r="AR22" s="22">
        <f t="shared" si="67"/>
        <v>12.46932534359205</v>
      </c>
      <c r="AS22" s="22">
        <f t="shared" si="68"/>
        <v>14.547546234190726</v>
      </c>
      <c r="AT22" s="38">
        <f t="shared" si="69"/>
        <v>9.7527447889038762E-2</v>
      </c>
      <c r="AU22" s="120">
        <f t="shared" si="23"/>
        <v>157.80217840461634</v>
      </c>
      <c r="AV22" s="122">
        <f t="shared" si="47"/>
        <v>7.9018714885036552</v>
      </c>
      <c r="AW22" s="71">
        <v>1.5251999999999999</v>
      </c>
      <c r="AX22" s="18">
        <v>0.02</v>
      </c>
      <c r="AY22" s="72">
        <v>1.1859999999999999</v>
      </c>
      <c r="AZ22" s="22">
        <f t="shared" si="70"/>
        <v>1.0350542140333301</v>
      </c>
      <c r="BA22" s="22">
        <f t="shared" si="71"/>
        <v>1.6962486899740681</v>
      </c>
      <c r="BB22" s="22">
        <f t="shared" si="72"/>
        <v>13.569989519792545</v>
      </c>
      <c r="BC22" s="22">
        <f t="shared" si="73"/>
        <v>15.266238209766612</v>
      </c>
      <c r="BD22" s="38">
        <f t="shared" si="74"/>
        <v>8.2497524498433228E-2</v>
      </c>
      <c r="BE22" s="120">
        <f t="shared" si="29"/>
        <v>146.99460544824478</v>
      </c>
      <c r="BF22" s="122">
        <f t="shared" si="48"/>
        <v>9.2316241663510521</v>
      </c>
      <c r="BG22" s="71">
        <v>1.3925000000000001</v>
      </c>
      <c r="BH22" s="18">
        <v>2.1000000000000001E-2</v>
      </c>
      <c r="BI22" s="72">
        <v>1.18</v>
      </c>
      <c r="BJ22" s="22">
        <f t="shared" si="75"/>
        <v>1.0298178520736336</v>
      </c>
      <c r="BK22" s="22">
        <f t="shared" si="76"/>
        <v>1.3996549238845253</v>
      </c>
      <c r="BL22" s="22">
        <f t="shared" si="77"/>
        <v>13.996549238845253</v>
      </c>
      <c r="BM22" s="22">
        <f t="shared" si="78"/>
        <v>15.396204162729777</v>
      </c>
      <c r="BN22" s="38">
        <f t="shared" si="79"/>
        <v>0.10718521057858771</v>
      </c>
      <c r="BO22" s="120">
        <f t="shared" si="35"/>
        <v>137.36287320304331</v>
      </c>
      <c r="BP22" s="122">
        <f t="shared" si="49"/>
        <v>10.189470351392705</v>
      </c>
      <c r="BQ22" s="71">
        <v>1.2730999999999999</v>
      </c>
      <c r="BR22" s="18">
        <v>1.9E-2</v>
      </c>
      <c r="BS22" s="72">
        <v>1.17</v>
      </c>
      <c r="BT22" s="22">
        <f t="shared" si="80"/>
        <v>1.0210905821408063</v>
      </c>
      <c r="BU22" s="22">
        <f t="shared" si="81"/>
        <v>1.1501733849084372</v>
      </c>
      <c r="BV22" s="22">
        <f t="shared" si="82"/>
        <v>13.802080618901245</v>
      </c>
      <c r="BW22" s="22">
        <f t="shared" si="83"/>
        <v>14.952254003809681</v>
      </c>
      <c r="BX22" s="38">
        <f t="shared" si="84"/>
        <v>0.114408456537922</v>
      </c>
      <c r="BY22" s="120">
        <f t="shared" si="41"/>
        <v>128.69649166516041</v>
      </c>
      <c r="BZ22" s="122">
        <f t="shared" si="50"/>
        <v>10.724519713257751</v>
      </c>
    </row>
    <row r="23" spans="2:78" ht="20.100000000000001" customHeight="1">
      <c r="B23" s="17"/>
      <c r="C23" s="17"/>
      <c r="D23" s="20"/>
      <c r="E23" s="42">
        <v>60</v>
      </c>
      <c r="F23" s="23">
        <f t="shared" si="42"/>
        <v>1.1945999999999999</v>
      </c>
      <c r="G23" s="24">
        <v>4.7E-2</v>
      </c>
      <c r="H23" s="126">
        <f t="shared" si="43"/>
        <v>106840.98591549294</v>
      </c>
      <c r="I23" s="121">
        <v>2.3216000000000001</v>
      </c>
      <c r="J23" s="120">
        <v>4.7E-2</v>
      </c>
      <c r="K23" s="122">
        <v>1.228</v>
      </c>
      <c r="L23" s="22">
        <f t="shared" si="51"/>
        <v>1.0717087477512053</v>
      </c>
      <c r="M23" s="22">
        <f t="shared" si="52"/>
        <v>4.2134522622471531</v>
      </c>
      <c r="N23" s="22">
        <f t="shared" si="53"/>
        <v>0</v>
      </c>
      <c r="O23" s="22">
        <f t="shared" si="54"/>
        <v>4.2134522622471531</v>
      </c>
      <c r="P23" s="38">
        <f t="shared" si="55"/>
        <v>0</v>
      </c>
      <c r="Q23" s="120">
        <f t="shared" si="5"/>
        <v>226.83068096198733</v>
      </c>
      <c r="R23" s="122">
        <f t="shared" si="44"/>
        <v>0</v>
      </c>
      <c r="S23" s="121">
        <v>2.0920000000000001</v>
      </c>
      <c r="T23" s="120">
        <v>3.5000000000000003E-2</v>
      </c>
      <c r="U23" s="122">
        <v>1.2210000000000001</v>
      </c>
      <c r="V23" s="22">
        <f t="shared" si="85"/>
        <v>1.0655996587982262</v>
      </c>
      <c r="W23" s="22">
        <f t="shared" si="56"/>
        <v>3.3823710017085813</v>
      </c>
      <c r="X23" s="22">
        <f t="shared" si="57"/>
        <v>6.7647420034171626</v>
      </c>
      <c r="Y23" s="22">
        <f t="shared" si="58"/>
        <v>10.147113005125744</v>
      </c>
      <c r="Z23" s="38">
        <f t="shared" si="59"/>
        <v>3.8254358547398337E-2</v>
      </c>
      <c r="AA23" s="120">
        <f t="shared" si="11"/>
        <v>208.37295330786472</v>
      </c>
      <c r="AB23" s="122">
        <f t="shared" si="45"/>
        <v>3.2464587634953093</v>
      </c>
      <c r="AC23" s="121">
        <v>1.9332</v>
      </c>
      <c r="AD23" s="120">
        <v>3.5000000000000003E-2</v>
      </c>
      <c r="AE23" s="122">
        <v>1.2110000000000001</v>
      </c>
      <c r="AF23" s="22">
        <f t="shared" si="60"/>
        <v>1.0568723888653986</v>
      </c>
      <c r="AG23" s="22">
        <f t="shared" si="61"/>
        <v>2.8412432254475095</v>
      </c>
      <c r="AH23" s="22">
        <f t="shared" si="62"/>
        <v>11.364972901790038</v>
      </c>
      <c r="AI23" s="22">
        <f t="shared" si="63"/>
        <v>14.206216127237548</v>
      </c>
      <c r="AJ23" s="38">
        <f t="shared" si="64"/>
        <v>7.5260634972192403E-2</v>
      </c>
      <c r="AK23" s="120">
        <f t="shared" si="17"/>
        <v>195.60689428576251</v>
      </c>
      <c r="AL23" s="122">
        <f t="shared" si="46"/>
        <v>5.8101085563921515</v>
      </c>
      <c r="AM23" s="71">
        <v>1.7553000000000001</v>
      </c>
      <c r="AN23" s="18">
        <v>2.3E-2</v>
      </c>
      <c r="AO23" s="72">
        <v>1.198</v>
      </c>
      <c r="AP23" s="22">
        <f t="shared" si="65"/>
        <v>1.045526937952723</v>
      </c>
      <c r="AQ23" s="22">
        <f t="shared" si="66"/>
        <v>2.2923603907817198</v>
      </c>
      <c r="AR23" s="22">
        <f t="shared" si="67"/>
        <v>13.754162344690318</v>
      </c>
      <c r="AS23" s="22">
        <f t="shared" si="68"/>
        <v>16.046522735472038</v>
      </c>
      <c r="AT23" s="38">
        <f t="shared" si="69"/>
        <v>7.2601280177172448E-2</v>
      </c>
      <c r="AU23" s="120">
        <f t="shared" si="23"/>
        <v>181.305370985813</v>
      </c>
      <c r="AV23" s="122">
        <f t="shared" si="47"/>
        <v>7.5861858200365004</v>
      </c>
      <c r="AW23" s="71">
        <v>1.6138999999999999</v>
      </c>
      <c r="AX23" s="18">
        <v>2.4E-2</v>
      </c>
      <c r="AY23" s="72">
        <v>1.1950000000000001</v>
      </c>
      <c r="AZ23" s="22">
        <f t="shared" si="70"/>
        <v>1.0429087569728748</v>
      </c>
      <c r="BA23" s="22">
        <f t="shared" si="71"/>
        <v>1.9282156692801857</v>
      </c>
      <c r="BB23" s="22">
        <f t="shared" si="72"/>
        <v>15.425725354241486</v>
      </c>
      <c r="BC23" s="22">
        <f t="shared" si="73"/>
        <v>17.353941023521671</v>
      </c>
      <c r="BD23" s="38">
        <f t="shared" si="74"/>
        <v>0.1005052146502977</v>
      </c>
      <c r="BE23" s="120">
        <f t="shared" si="29"/>
        <v>169.93811188174968</v>
      </c>
      <c r="BF23" s="122">
        <f t="shared" si="48"/>
        <v>9.077260647085085</v>
      </c>
      <c r="BG23" s="71">
        <v>1.4690000000000001</v>
      </c>
      <c r="BH23" s="18">
        <v>2.1999999999999999E-2</v>
      </c>
      <c r="BI23" s="72">
        <v>1.1879999999999999</v>
      </c>
      <c r="BJ23" s="22">
        <f t="shared" si="75"/>
        <v>1.0367996680198954</v>
      </c>
      <c r="BK23" s="22">
        <f t="shared" si="76"/>
        <v>1.5788578359194603</v>
      </c>
      <c r="BL23" s="22">
        <f t="shared" si="77"/>
        <v>15.788578359194602</v>
      </c>
      <c r="BM23" s="22">
        <f t="shared" si="78"/>
        <v>17.367436195114063</v>
      </c>
      <c r="BN23" s="38">
        <f t="shared" si="79"/>
        <v>0.11381699581586363</v>
      </c>
      <c r="BO23" s="120">
        <f t="shared" si="35"/>
        <v>158.28948497808085</v>
      </c>
      <c r="BP23" s="122">
        <f t="shared" si="49"/>
        <v>9.9744960073506643</v>
      </c>
      <c r="BQ23" s="71">
        <v>1.3588</v>
      </c>
      <c r="BR23" s="18">
        <v>1.7000000000000001E-2</v>
      </c>
      <c r="BS23" s="72">
        <v>1.1859999999999999</v>
      </c>
      <c r="BT23" s="22">
        <f t="shared" si="80"/>
        <v>1.0350542140333301</v>
      </c>
      <c r="BU23" s="22">
        <f t="shared" si="81"/>
        <v>1.3463160041859199</v>
      </c>
      <c r="BV23" s="22">
        <f t="shared" si="82"/>
        <v>16.155792050231039</v>
      </c>
      <c r="BW23" s="22">
        <f t="shared" si="83"/>
        <v>17.502108054416958</v>
      </c>
      <c r="BX23" s="38">
        <f t="shared" si="84"/>
        <v>0.10518434373550237</v>
      </c>
      <c r="BY23" s="120">
        <f t="shared" si="41"/>
        <v>149.43041883050114</v>
      </c>
      <c r="BZ23" s="122">
        <f t="shared" si="50"/>
        <v>10.811581856406724</v>
      </c>
    </row>
    <row r="24" spans="2:78" ht="20.100000000000001" customHeight="1">
      <c r="B24" s="17"/>
      <c r="C24" s="17"/>
      <c r="D24" s="20"/>
      <c r="E24" s="42">
        <v>62</v>
      </c>
      <c r="F24" s="23">
        <f t="shared" si="42"/>
        <v>1.2345999999999999</v>
      </c>
      <c r="G24" s="24">
        <v>0.04</v>
      </c>
      <c r="H24" s="126">
        <f t="shared" si="43"/>
        <v>110418.45070422534</v>
      </c>
      <c r="I24" s="121">
        <v>2.4152999999999998</v>
      </c>
      <c r="J24" s="120">
        <v>0.04</v>
      </c>
      <c r="K24" s="122">
        <v>1.2310000000000001</v>
      </c>
      <c r="L24" s="22">
        <f t="shared" si="51"/>
        <v>1.0743269287310535</v>
      </c>
      <c r="M24" s="22">
        <f t="shared" si="52"/>
        <v>4.5827358231795667</v>
      </c>
      <c r="N24" s="22">
        <f t="shared" si="53"/>
        <v>0</v>
      </c>
      <c r="O24" s="22">
        <f t="shared" si="54"/>
        <v>4.5827358231795667</v>
      </c>
      <c r="P24" s="38">
        <f t="shared" si="55"/>
        <v>0</v>
      </c>
      <c r="Q24" s="120">
        <f t="shared" si="5"/>
        <v>258.70265702474751</v>
      </c>
      <c r="R24" s="122">
        <f t="shared" si="44"/>
        <v>0</v>
      </c>
      <c r="S24" s="121">
        <v>2.2092999999999998</v>
      </c>
      <c r="T24" s="120">
        <v>3.5000000000000003E-2</v>
      </c>
      <c r="U24" s="122">
        <v>1.2270000000000001</v>
      </c>
      <c r="V24" s="22">
        <f t="shared" si="85"/>
        <v>1.0708360207579226</v>
      </c>
      <c r="W24" s="22">
        <f t="shared" si="56"/>
        <v>3.8094744451301477</v>
      </c>
      <c r="X24" s="22">
        <f t="shared" si="57"/>
        <v>7.6189488902602953</v>
      </c>
      <c r="Y24" s="22">
        <f t="shared" si="58"/>
        <v>11.428423335390443</v>
      </c>
      <c r="Z24" s="38">
        <f t="shared" si="59"/>
        <v>3.8631246504158431E-2</v>
      </c>
      <c r="AA24" s="120">
        <f t="shared" si="11"/>
        <v>240.42229227768959</v>
      </c>
      <c r="AB24" s="122">
        <f t="shared" si="45"/>
        <v>3.1689860445471298</v>
      </c>
      <c r="AC24" s="121">
        <v>2.0144000000000002</v>
      </c>
      <c r="AD24" s="120">
        <v>0.03</v>
      </c>
      <c r="AE24" s="122">
        <v>1.218</v>
      </c>
      <c r="AF24" s="22">
        <f t="shared" si="60"/>
        <v>1.0629814778183777</v>
      </c>
      <c r="AG24" s="22">
        <f t="shared" si="61"/>
        <v>3.1207038455354623</v>
      </c>
      <c r="AH24" s="22">
        <f t="shared" si="62"/>
        <v>12.482815382141849</v>
      </c>
      <c r="AI24" s="22">
        <f t="shared" si="63"/>
        <v>15.603519227677312</v>
      </c>
      <c r="AJ24" s="38">
        <f t="shared" si="64"/>
        <v>6.5257041219021122E-2</v>
      </c>
      <c r="AK24" s="120">
        <f t="shared" si="17"/>
        <v>223.12693747574014</v>
      </c>
      <c r="AL24" s="122">
        <f t="shared" si="46"/>
        <v>5.5944905278409358</v>
      </c>
      <c r="AM24" s="71">
        <v>1.8395999999999999</v>
      </c>
      <c r="AN24" s="18">
        <v>3.2000000000000001E-2</v>
      </c>
      <c r="AO24" s="72">
        <v>1.2050000000000001</v>
      </c>
      <c r="AP24" s="22">
        <f t="shared" si="65"/>
        <v>1.0516360269057021</v>
      </c>
      <c r="AQ24" s="22">
        <f t="shared" si="66"/>
        <v>2.5473431344765753</v>
      </c>
      <c r="AR24" s="22">
        <f t="shared" si="67"/>
        <v>15.28405880685945</v>
      </c>
      <c r="AS24" s="22">
        <f t="shared" si="68"/>
        <v>17.831401941336026</v>
      </c>
      <c r="AT24" s="38">
        <f t="shared" si="69"/>
        <v>0.10219434835006287</v>
      </c>
      <c r="AU24" s="120">
        <f t="shared" si="23"/>
        <v>207.61524933114922</v>
      </c>
      <c r="AV24" s="122">
        <f t="shared" si="47"/>
        <v>7.361722636510752</v>
      </c>
      <c r="AW24" s="71">
        <v>1.6872</v>
      </c>
      <c r="AX24" s="18">
        <v>0.02</v>
      </c>
      <c r="AY24" s="72">
        <v>1.1919999999999999</v>
      </c>
      <c r="AZ24" s="22">
        <f t="shared" si="70"/>
        <v>1.0402905759930265</v>
      </c>
      <c r="BA24" s="22">
        <f t="shared" si="71"/>
        <v>2.096776778760606</v>
      </c>
      <c r="BB24" s="22">
        <f t="shared" si="72"/>
        <v>16.774214230084848</v>
      </c>
      <c r="BC24" s="22">
        <f t="shared" si="73"/>
        <v>18.870991008845454</v>
      </c>
      <c r="BD24" s="38">
        <f t="shared" si="74"/>
        <v>8.3334349485525219E-2</v>
      </c>
      <c r="BE24" s="120">
        <f t="shared" si="29"/>
        <v>194.09132900371415</v>
      </c>
      <c r="BF24" s="122">
        <f t="shared" si="48"/>
        <v>8.6424335987538399</v>
      </c>
      <c r="BG24" s="71">
        <v>1.5608</v>
      </c>
      <c r="BH24" s="18">
        <v>2.1000000000000001E-2</v>
      </c>
      <c r="BI24" s="72">
        <v>1.1879999999999999</v>
      </c>
      <c r="BJ24" s="22">
        <f t="shared" si="75"/>
        <v>1.0367996680198954</v>
      </c>
      <c r="BK24" s="22">
        <f t="shared" si="76"/>
        <v>1.782353929992742</v>
      </c>
      <c r="BL24" s="22">
        <f t="shared" si="77"/>
        <v>17.823539299927418</v>
      </c>
      <c r="BM24" s="22">
        <f t="shared" si="78"/>
        <v>19.605893229920159</v>
      </c>
      <c r="BN24" s="38">
        <f t="shared" si="79"/>
        <v>0.10864349600605165</v>
      </c>
      <c r="BO24" s="120">
        <f t="shared" si="35"/>
        <v>182.87463917833486</v>
      </c>
      <c r="BP24" s="122">
        <f t="shared" si="49"/>
        <v>9.7463154978784896</v>
      </c>
      <c r="BQ24" s="71">
        <v>1.4357</v>
      </c>
      <c r="BR24" s="18">
        <v>1.7999999999999999E-2</v>
      </c>
      <c r="BS24" s="72">
        <v>1.181</v>
      </c>
      <c r="BT24" s="22">
        <f t="shared" si="80"/>
        <v>1.0306905790669165</v>
      </c>
      <c r="BU24" s="22">
        <f t="shared" si="81"/>
        <v>1.4903687990025425</v>
      </c>
      <c r="BV24" s="22">
        <f t="shared" si="82"/>
        <v>17.88442558803051</v>
      </c>
      <c r="BW24" s="22">
        <f t="shared" si="83"/>
        <v>19.374794387033052</v>
      </c>
      <c r="BX24" s="38">
        <f t="shared" si="84"/>
        <v>0.11043458476022608</v>
      </c>
      <c r="BY24" s="120">
        <f t="shared" si="41"/>
        <v>171.77331087805845</v>
      </c>
      <c r="BZ24" s="122">
        <f t="shared" si="50"/>
        <v>10.411643983928696</v>
      </c>
    </row>
    <row r="25" spans="2:78" ht="20.100000000000001" customHeight="1">
      <c r="B25" s="20"/>
      <c r="C25" s="20"/>
      <c r="D25" s="20"/>
      <c r="E25" s="42">
        <v>64</v>
      </c>
      <c r="F25" s="23">
        <f t="shared" si="42"/>
        <v>1.2746</v>
      </c>
      <c r="G25" s="24">
        <v>4.5999999999999999E-2</v>
      </c>
      <c r="H25" s="126">
        <f t="shared" si="43"/>
        <v>113995.91549295773</v>
      </c>
      <c r="I25" s="121">
        <v>2.4397000000000002</v>
      </c>
      <c r="J25" s="120">
        <v>4.5999999999999999E-2</v>
      </c>
      <c r="K25" s="122">
        <v>1.2310000000000001</v>
      </c>
      <c r="L25" s="22">
        <f t="shared" si="51"/>
        <v>1.0743269287310535</v>
      </c>
      <c r="M25" s="22">
        <f t="shared" si="52"/>
        <v>4.6757955386710606</v>
      </c>
      <c r="N25" s="22">
        <f t="shared" si="53"/>
        <v>0</v>
      </c>
      <c r="O25" s="22">
        <f t="shared" si="54"/>
        <v>4.6757955386710606</v>
      </c>
      <c r="P25" s="38">
        <f t="shared" si="55"/>
        <v>0</v>
      </c>
      <c r="Q25" s="120">
        <f t="shared" si="5"/>
        <v>287.05398050256764</v>
      </c>
      <c r="R25" s="122">
        <f t="shared" si="44"/>
        <v>0</v>
      </c>
      <c r="S25" s="121">
        <v>2.2387999999999999</v>
      </c>
      <c r="T25" s="120">
        <v>4.4999999999999998E-2</v>
      </c>
      <c r="U25" s="122">
        <v>1.226</v>
      </c>
      <c r="V25" s="22">
        <f t="shared" si="85"/>
        <v>1.0699632937646397</v>
      </c>
      <c r="W25" s="22">
        <f t="shared" si="56"/>
        <v>3.9055130277382246</v>
      </c>
      <c r="X25" s="22">
        <f t="shared" si="57"/>
        <v>7.8110260554764492</v>
      </c>
      <c r="Y25" s="22">
        <f t="shared" si="58"/>
        <v>11.716539083214673</v>
      </c>
      <c r="Z25" s="38">
        <f t="shared" si="59"/>
        <v>4.9587818845863663E-2</v>
      </c>
      <c r="AA25" s="120">
        <f t="shared" si="11"/>
        <v>267.43662339709226</v>
      </c>
      <c r="AB25" s="122">
        <f t="shared" si="45"/>
        <v>2.9207017185071802</v>
      </c>
      <c r="AC25" s="121">
        <v>2.0665</v>
      </c>
      <c r="AD25" s="120">
        <v>3.3000000000000002E-2</v>
      </c>
      <c r="AE25" s="122">
        <v>1.222</v>
      </c>
      <c r="AF25" s="22">
        <f t="shared" si="60"/>
        <v>1.0664723857915088</v>
      </c>
      <c r="AG25" s="22">
        <f t="shared" si="61"/>
        <v>3.3058244320776367</v>
      </c>
      <c r="AH25" s="22">
        <f t="shared" si="62"/>
        <v>13.223297728310547</v>
      </c>
      <c r="AI25" s="22">
        <f t="shared" si="63"/>
        <v>16.529122160388184</v>
      </c>
      <c r="AJ25" s="38">
        <f t="shared" si="64"/>
        <v>7.2254998971149245E-2</v>
      </c>
      <c r="AK25" s="120">
        <f t="shared" si="17"/>
        <v>250.61198114087821</v>
      </c>
      <c r="AL25" s="122">
        <f t="shared" si="46"/>
        <v>5.2764028551680635</v>
      </c>
      <c r="AM25" s="71">
        <v>1.8640000000000001</v>
      </c>
      <c r="AN25" s="18">
        <v>2.7E-2</v>
      </c>
      <c r="AO25" s="72">
        <v>1.214</v>
      </c>
      <c r="AP25" s="22">
        <f t="shared" si="65"/>
        <v>1.0594905698452468</v>
      </c>
      <c r="AQ25" s="22">
        <f t="shared" si="66"/>
        <v>2.6545795445206157</v>
      </c>
      <c r="AR25" s="22">
        <f t="shared" si="67"/>
        <v>15.927477267123693</v>
      </c>
      <c r="AS25" s="22">
        <f t="shared" si="68"/>
        <v>18.582056811644311</v>
      </c>
      <c r="AT25" s="38">
        <f t="shared" si="69"/>
        <v>8.7519321920358828E-2</v>
      </c>
      <c r="AU25" s="120">
        <f t="shared" si="23"/>
        <v>230.83838823964004</v>
      </c>
      <c r="AV25" s="122">
        <f t="shared" si="47"/>
        <v>6.8998390556205562</v>
      </c>
      <c r="AW25" s="71">
        <v>1.7342</v>
      </c>
      <c r="AX25" s="18">
        <v>2.7E-2</v>
      </c>
      <c r="AY25" s="72">
        <v>1.202</v>
      </c>
      <c r="AZ25" s="22">
        <f t="shared" si="70"/>
        <v>1.0490178459258539</v>
      </c>
      <c r="BA25" s="22">
        <f t="shared" si="71"/>
        <v>2.2525469569005772</v>
      </c>
      <c r="BB25" s="22">
        <f t="shared" si="72"/>
        <v>18.020375655204617</v>
      </c>
      <c r="BC25" s="22">
        <f t="shared" si="73"/>
        <v>20.272922612105194</v>
      </c>
      <c r="BD25" s="38">
        <f t="shared" si="74"/>
        <v>0.11439689652916427</v>
      </c>
      <c r="BE25" s="120">
        <f t="shared" si="29"/>
        <v>218.16375930837722</v>
      </c>
      <c r="BF25" s="122">
        <f t="shared" si="48"/>
        <v>8.2600225226833341</v>
      </c>
      <c r="BG25" s="71">
        <v>1.6055999999999999</v>
      </c>
      <c r="BH25" s="18">
        <v>2.1999999999999999E-2</v>
      </c>
      <c r="BI25" s="72">
        <v>1.1950000000000001</v>
      </c>
      <c r="BJ25" s="22">
        <f t="shared" si="75"/>
        <v>1.0429087569728748</v>
      </c>
      <c r="BK25" s="22">
        <f t="shared" si="76"/>
        <v>1.9084337290028663</v>
      </c>
      <c r="BL25" s="22">
        <f t="shared" si="77"/>
        <v>19.084337290028664</v>
      </c>
      <c r="BM25" s="22">
        <f t="shared" si="78"/>
        <v>20.99277101903153</v>
      </c>
      <c r="BN25" s="38">
        <f t="shared" si="79"/>
        <v>0.11516222512013277</v>
      </c>
      <c r="BO25" s="120">
        <f t="shared" si="35"/>
        <v>205.60630722393657</v>
      </c>
      <c r="BP25" s="122">
        <f t="shared" si="49"/>
        <v>9.2819804740926148</v>
      </c>
      <c r="BQ25" s="71">
        <v>1.4850000000000001</v>
      </c>
      <c r="BR25" s="18">
        <v>2.3E-2</v>
      </c>
      <c r="BS25" s="72">
        <v>1.1879999999999999</v>
      </c>
      <c r="BT25" s="22">
        <f t="shared" si="80"/>
        <v>1.0367996680198954</v>
      </c>
      <c r="BU25" s="22">
        <f t="shared" si="81"/>
        <v>1.6134382276674566</v>
      </c>
      <c r="BV25" s="22">
        <f t="shared" si="82"/>
        <v>19.361258732009478</v>
      </c>
      <c r="BW25" s="22">
        <f t="shared" si="83"/>
        <v>20.974696959676933</v>
      </c>
      <c r="BX25" s="38">
        <f t="shared" si="84"/>
        <v>0.14278859475081074</v>
      </c>
      <c r="BY25" s="120">
        <f t="shared" si="41"/>
        <v>193.83003411831027</v>
      </c>
      <c r="BZ25" s="122">
        <f t="shared" si="50"/>
        <v>9.9887815735469179</v>
      </c>
    </row>
    <row r="26" spans="2:78" ht="20.100000000000001" customHeight="1" thickBot="1">
      <c r="B26" s="20"/>
      <c r="C26" s="20"/>
      <c r="E26" s="43">
        <v>66</v>
      </c>
      <c r="F26" s="23">
        <f t="shared" si="42"/>
        <v>1.3146</v>
      </c>
      <c r="G26" s="28">
        <v>3.6999999999999998E-2</v>
      </c>
      <c r="H26" s="126">
        <f t="shared" si="43"/>
        <v>117573.38028169014</v>
      </c>
      <c r="I26" s="123">
        <v>2.4521000000000002</v>
      </c>
      <c r="J26" s="124">
        <v>3.6999999999999998E-2</v>
      </c>
      <c r="K26" s="125">
        <v>1.236</v>
      </c>
      <c r="L26" s="37">
        <f t="shared" si="51"/>
        <v>1.0786905636974671</v>
      </c>
      <c r="M26" s="37">
        <f t="shared" si="52"/>
        <v>4.7618953860353708</v>
      </c>
      <c r="N26" s="37">
        <f t="shared" si="53"/>
        <v>0</v>
      </c>
      <c r="O26" s="37">
        <f t="shared" si="54"/>
        <v>4.7618953860353708</v>
      </c>
      <c r="P26" s="39">
        <f t="shared" si="55"/>
        <v>0</v>
      </c>
      <c r="Q26" s="120">
        <f t="shared" si="5"/>
        <v>316.26473393425675</v>
      </c>
      <c r="R26" s="122">
        <f t="shared" si="44"/>
        <v>0</v>
      </c>
      <c r="S26" s="123">
        <v>2.2439</v>
      </c>
      <c r="T26" s="124">
        <v>4.7E-2</v>
      </c>
      <c r="U26" s="125">
        <v>1.2310000000000001</v>
      </c>
      <c r="V26" s="37">
        <f t="shared" si="85"/>
        <v>1.0743269287310535</v>
      </c>
      <c r="W26" s="37">
        <f t="shared" si="56"/>
        <v>3.9553931491740673</v>
      </c>
      <c r="X26" s="37">
        <f t="shared" si="57"/>
        <v>7.9107862983481345</v>
      </c>
      <c r="Y26" s="37">
        <f t="shared" si="58"/>
        <v>11.866179447522201</v>
      </c>
      <c r="Z26" s="39">
        <f t="shared" si="59"/>
        <v>5.221502804829091E-2</v>
      </c>
      <c r="AA26" s="120">
        <f t="shared" si="11"/>
        <v>293.95982637519285</v>
      </c>
      <c r="AB26" s="122">
        <f t="shared" si="45"/>
        <v>2.6911113657589651</v>
      </c>
      <c r="AC26" s="123">
        <v>2.0516000000000001</v>
      </c>
      <c r="AD26" s="124">
        <v>3.1E-2</v>
      </c>
      <c r="AE26" s="125">
        <v>1.2270000000000001</v>
      </c>
      <c r="AF26" s="37">
        <f t="shared" si="60"/>
        <v>1.0708360207579226</v>
      </c>
      <c r="AG26" s="37">
        <f t="shared" si="61"/>
        <v>3.2850430117486047</v>
      </c>
      <c r="AH26" s="37">
        <f t="shared" si="62"/>
        <v>13.140172046994419</v>
      </c>
      <c r="AI26" s="37">
        <f t="shared" si="63"/>
        <v>16.425215058743024</v>
      </c>
      <c r="AJ26" s="39">
        <f t="shared" si="64"/>
        <v>6.8432493807366365E-2</v>
      </c>
      <c r="AK26" s="120">
        <f t="shared" si="17"/>
        <v>273.35831953749852</v>
      </c>
      <c r="AL26" s="122">
        <f t="shared" si="46"/>
        <v>4.8069406006104334</v>
      </c>
      <c r="AM26" s="74">
        <v>1.8763000000000001</v>
      </c>
      <c r="AN26" s="75">
        <v>0.03</v>
      </c>
      <c r="AO26" s="79">
        <v>1.2170000000000001</v>
      </c>
      <c r="AP26" s="22">
        <f t="shared" si="65"/>
        <v>1.062108750825095</v>
      </c>
      <c r="AQ26" s="37">
        <f t="shared" si="66"/>
        <v>2.7030387246576297</v>
      </c>
      <c r="AR26" s="37">
        <f t="shared" si="67"/>
        <v>16.218232347945779</v>
      </c>
      <c r="AS26" s="37">
        <f t="shared" si="68"/>
        <v>18.92127107260341</v>
      </c>
      <c r="AT26" s="39">
        <f t="shared" si="69"/>
        <v>9.7724896181698565E-2</v>
      </c>
      <c r="AU26" s="120">
        <f t="shared" si="23"/>
        <v>254.57805875409852</v>
      </c>
      <c r="AV26" s="122">
        <f t="shared" si="47"/>
        <v>6.370632421080427</v>
      </c>
      <c r="AW26" s="74">
        <v>1.7686999999999999</v>
      </c>
      <c r="AX26" s="75">
        <v>2.5999999999999999E-2</v>
      </c>
      <c r="AY26" s="79">
        <v>1.204</v>
      </c>
      <c r="AZ26" s="37">
        <f t="shared" si="70"/>
        <v>1.0507632999124195</v>
      </c>
      <c r="BA26" s="37">
        <f t="shared" si="71"/>
        <v>2.3508660246497906</v>
      </c>
      <c r="BB26" s="37">
        <f t="shared" si="72"/>
        <v>18.806928197198324</v>
      </c>
      <c r="BC26" s="37">
        <f t="shared" si="73"/>
        <v>21.157794221848114</v>
      </c>
      <c r="BD26" s="39">
        <f t="shared" si="74"/>
        <v>0.11052686835119466</v>
      </c>
      <c r="BE26" s="120">
        <f t="shared" si="29"/>
        <v>243.05064255162364</v>
      </c>
      <c r="BF26" s="122">
        <f t="shared" si="48"/>
        <v>7.737864010461835</v>
      </c>
      <c r="BG26" s="74">
        <v>1.6249</v>
      </c>
      <c r="BH26" s="75">
        <v>2.1000000000000001E-2</v>
      </c>
      <c r="BI26" s="79">
        <v>1.1950000000000001</v>
      </c>
      <c r="BJ26" s="37">
        <f t="shared" si="75"/>
        <v>1.0429087569728748</v>
      </c>
      <c r="BK26" s="37">
        <f t="shared" si="76"/>
        <v>1.9545898623046964</v>
      </c>
      <c r="BL26" s="37">
        <f t="shared" si="77"/>
        <v>19.545898623046963</v>
      </c>
      <c r="BM26" s="37">
        <f t="shared" si="78"/>
        <v>21.50048848535166</v>
      </c>
      <c r="BN26" s="39">
        <f t="shared" si="79"/>
        <v>0.1099275785237631</v>
      </c>
      <c r="BO26" s="120">
        <f t="shared" si="35"/>
        <v>227.64504357471023</v>
      </c>
      <c r="BP26" s="122">
        <f t="shared" si="49"/>
        <v>8.5861296675375431</v>
      </c>
      <c r="BQ26" s="74">
        <v>1.492</v>
      </c>
      <c r="BR26" s="75">
        <v>0.02</v>
      </c>
      <c r="BS26" s="79">
        <v>1.1870000000000001</v>
      </c>
      <c r="BT26" s="37">
        <f t="shared" si="80"/>
        <v>1.035926941026613</v>
      </c>
      <c r="BU26" s="37">
        <f t="shared" si="81"/>
        <v>1.6259442037893173</v>
      </c>
      <c r="BV26" s="37">
        <f t="shared" si="82"/>
        <v>19.511330445471806</v>
      </c>
      <c r="BW26" s="37">
        <f t="shared" si="83"/>
        <v>21.137274649261123</v>
      </c>
      <c r="BX26" s="39">
        <f t="shared" si="84"/>
        <v>0.12395505311585521</v>
      </c>
      <c r="BY26" s="120">
        <f t="shared" si="41"/>
        <v>213.40718471496203</v>
      </c>
      <c r="BZ26" s="122">
        <f t="shared" si="50"/>
        <v>9.1427711168825816</v>
      </c>
    </row>
    <row r="27" spans="2:78" ht="20.100000000000001" customHeight="1">
      <c r="B27" s="20"/>
      <c r="C27" s="20"/>
    </row>
    <row r="28" spans="2:78" ht="20.100000000000001" customHeight="1">
      <c r="B28" s="20"/>
      <c r="C28" s="20"/>
      <c r="AN28" s="8"/>
    </row>
    <row r="29" spans="2:78" ht="20.100000000000001" customHeight="1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0"/>
      <c r="T29" s="20"/>
      <c r="W29" s="3"/>
      <c r="X29" s="3"/>
      <c r="Y29" s="3"/>
      <c r="Z29" s="3"/>
      <c r="AA29" s="3"/>
      <c r="AB29" s="3"/>
      <c r="AC29" s="20"/>
      <c r="AD29" s="20"/>
      <c r="AG29" s="3"/>
      <c r="AH29" s="3"/>
      <c r="AI29" s="3"/>
      <c r="AJ29" s="3"/>
      <c r="AK29" s="3"/>
      <c r="AL29" s="3"/>
      <c r="AM29" s="20"/>
      <c r="AN29" s="8"/>
      <c r="AQ29" s="3"/>
      <c r="AR29" s="3"/>
      <c r="AS29" s="3"/>
      <c r="AT29" s="3"/>
      <c r="AU29" s="3"/>
      <c r="AV29" s="3"/>
      <c r="AW29" s="20"/>
      <c r="AX29" s="20"/>
      <c r="BA29" s="3"/>
      <c r="BB29" s="3"/>
      <c r="BC29" s="3"/>
      <c r="BD29" s="3"/>
      <c r="BE29" s="3"/>
      <c r="BF29" s="3"/>
      <c r="BG29" s="20"/>
      <c r="BH29" s="20"/>
      <c r="BK29" s="3"/>
      <c r="BL29" s="3"/>
      <c r="BM29" s="3"/>
      <c r="BN29" s="3"/>
      <c r="BO29" s="3"/>
      <c r="BP29" s="3"/>
    </row>
    <row r="30" spans="2:78" ht="20.100000000000001" customHeigh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8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20.100000000000001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8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20.100000000000001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8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20.100000000000001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8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20.100000000000001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8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20.100000000000001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8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20.100000000000001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8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20.100000000000001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8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20.100000000000001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8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20.100000000000001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8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20.100000000000001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8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20.100000000000001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8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20.100000000000001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8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20.100000000000001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3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20.100000000000001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3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20.100000000000001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8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20.100000000000001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3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20.100000000000001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18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20.100000000000001" customHeight="1">
      <c r="H48" s="3"/>
      <c r="I48" s="8"/>
      <c r="J48" s="8"/>
      <c r="K48" s="9"/>
      <c r="L48" s="9"/>
      <c r="M48" s="9"/>
      <c r="N48" s="9"/>
      <c r="O48" s="9"/>
      <c r="P48" s="9"/>
      <c r="Q48" s="9"/>
      <c r="R48" s="9"/>
      <c r="W48" s="9"/>
      <c r="X48" s="9"/>
      <c r="Y48" s="9"/>
      <c r="Z48" s="9"/>
      <c r="AA48" s="9"/>
      <c r="AB48" s="9"/>
      <c r="AC48" s="21"/>
      <c r="AD48" s="21"/>
      <c r="AG48" s="9"/>
      <c r="AH48" s="9"/>
      <c r="AI48" s="9"/>
      <c r="AJ48" s="9"/>
      <c r="AK48" s="9"/>
      <c r="AL48" s="9"/>
      <c r="AM48" s="21"/>
      <c r="AN48" s="18"/>
      <c r="AQ48" s="9"/>
      <c r="AR48" s="9"/>
      <c r="AS48" s="9"/>
      <c r="AT48" s="9"/>
      <c r="AU48" s="9"/>
      <c r="AV48" s="9"/>
      <c r="AW48" s="21"/>
      <c r="AX48" s="21"/>
      <c r="BA48" s="9"/>
      <c r="BB48" s="9"/>
      <c r="BC48" s="9"/>
      <c r="BD48" s="9"/>
      <c r="BE48" s="9"/>
      <c r="BF48" s="9"/>
      <c r="BG48" s="21"/>
      <c r="BH48" s="21"/>
      <c r="BK48" s="9"/>
      <c r="BL48" s="9"/>
      <c r="BM48" s="9"/>
      <c r="BN48" s="9"/>
      <c r="BO48" s="9"/>
      <c r="BP48" s="9"/>
    </row>
    <row r="49" spans="8:68" ht="20.100000000000001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18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20.100000000000001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18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20.100000000000001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20.100000000000001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20.100000000000001" customHeight="1">
      <c r="H53" s="3"/>
      <c r="I53" s="8"/>
      <c r="J53" s="18"/>
      <c r="K53" s="19"/>
      <c r="L53" s="19"/>
      <c r="M53" s="19"/>
      <c r="N53" s="19"/>
      <c r="O53" s="19"/>
      <c r="P53" s="19"/>
      <c r="Q53" s="19"/>
      <c r="R53" s="19"/>
      <c r="W53" s="19"/>
      <c r="X53" s="19"/>
      <c r="Y53" s="19"/>
      <c r="Z53" s="19"/>
      <c r="AA53" s="19"/>
      <c r="AB53" s="19"/>
      <c r="AC53" s="21"/>
      <c r="AD53" s="21"/>
      <c r="AG53" s="19"/>
      <c r="AH53" s="19"/>
      <c r="AI53" s="19"/>
      <c r="AJ53" s="19"/>
      <c r="AK53" s="19"/>
      <c r="AL53" s="19"/>
      <c r="AM53" s="21"/>
      <c r="AN53" s="21"/>
      <c r="AQ53" s="19"/>
      <c r="AR53" s="19"/>
      <c r="AS53" s="19"/>
      <c r="AT53" s="19"/>
      <c r="AU53" s="19"/>
      <c r="AV53" s="19"/>
      <c r="AW53" s="21"/>
      <c r="AX53" s="21"/>
      <c r="BA53" s="19"/>
      <c r="BB53" s="19"/>
      <c r="BC53" s="19"/>
      <c r="BD53" s="19"/>
      <c r="BE53" s="19"/>
      <c r="BF53" s="19"/>
      <c r="BG53" s="21"/>
      <c r="BH53" s="21"/>
      <c r="BK53" s="19"/>
      <c r="BL53" s="19"/>
      <c r="BM53" s="19"/>
      <c r="BN53" s="19"/>
      <c r="BO53" s="19"/>
      <c r="BP53" s="19"/>
    </row>
    <row r="54" spans="8:68" ht="20.100000000000001" customHeight="1">
      <c r="H54" s="33"/>
      <c r="I54" s="33"/>
      <c r="J54" s="33"/>
      <c r="K54" s="33"/>
      <c r="S54" s="21"/>
    </row>
  </sheetData>
  <mergeCells count="15">
    <mergeCell ref="AC1:AG1"/>
    <mergeCell ref="E1:H1"/>
    <mergeCell ref="I1:M1"/>
    <mergeCell ref="N1:O1"/>
    <mergeCell ref="S1:W1"/>
    <mergeCell ref="X1:Y1"/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54"/>
  <sheetViews>
    <sheetView topLeftCell="BC1" zoomScale="70" zoomScaleNormal="70" zoomScalePageLayoutView="70" workbookViewId="0">
      <selection activeCell="BF3" sqref="BF3:BF26"/>
    </sheetView>
  </sheetViews>
  <sheetFormatPr defaultColWidth="8.7109375" defaultRowHeight="20.100000000000001" customHeight="1"/>
  <cols>
    <col min="1" max="1" width="6.28515625" style="1" customWidth="1"/>
    <col min="2" max="2" width="22.42578125" style="1" customWidth="1"/>
    <col min="3" max="3" width="12.7109375" style="1" customWidth="1"/>
    <col min="4" max="4" width="8.7109375" style="1"/>
    <col min="5" max="5" width="14.7109375" style="1" bestFit="1" customWidth="1"/>
    <col min="6" max="76" width="11.140625" style="1" customWidth="1"/>
    <col min="77" max="77" width="12" style="1" customWidth="1"/>
    <col min="78" max="16384" width="8.7109375" style="1"/>
  </cols>
  <sheetData>
    <row r="1" spans="2:78" ht="20.100000000000001" customHeight="1" thickBot="1">
      <c r="D1" s="2"/>
      <c r="E1" s="143" t="s">
        <v>19</v>
      </c>
      <c r="F1" s="144"/>
      <c r="G1" s="144"/>
      <c r="H1" s="145"/>
      <c r="I1" s="140" t="s">
        <v>21</v>
      </c>
      <c r="J1" s="141"/>
      <c r="K1" s="141"/>
      <c r="L1" s="141"/>
      <c r="M1" s="142"/>
      <c r="N1" s="138">
        <v>0</v>
      </c>
      <c r="O1" s="139"/>
      <c r="P1" s="34"/>
      <c r="Q1" s="137"/>
      <c r="R1" s="137"/>
      <c r="S1" s="140" t="s">
        <v>21</v>
      </c>
      <c r="T1" s="141"/>
      <c r="U1" s="141"/>
      <c r="V1" s="141"/>
      <c r="W1" s="142"/>
      <c r="X1" s="138">
        <v>0.04</v>
      </c>
      <c r="Y1" s="139"/>
      <c r="Z1" s="34"/>
      <c r="AA1" s="137"/>
      <c r="AB1" s="137"/>
      <c r="AC1" s="140" t="s">
        <v>21</v>
      </c>
      <c r="AD1" s="141"/>
      <c r="AE1" s="141"/>
      <c r="AF1" s="141"/>
      <c r="AG1" s="142"/>
      <c r="AH1" s="138">
        <v>0.08</v>
      </c>
      <c r="AI1" s="139"/>
      <c r="AJ1" s="34"/>
      <c r="AK1" s="137"/>
      <c r="AL1" s="137"/>
      <c r="AM1" s="140" t="s">
        <v>21</v>
      </c>
      <c r="AN1" s="141"/>
      <c r="AO1" s="141"/>
      <c r="AP1" s="141"/>
      <c r="AQ1" s="142"/>
      <c r="AR1" s="138">
        <v>0.12</v>
      </c>
      <c r="AS1" s="139"/>
      <c r="AT1" s="34"/>
      <c r="AU1" s="137"/>
      <c r="AV1" s="137"/>
      <c r="AW1" s="140" t="s">
        <v>21</v>
      </c>
      <c r="AX1" s="141"/>
      <c r="AY1" s="141"/>
      <c r="AZ1" s="141"/>
      <c r="BA1" s="142"/>
      <c r="BB1" s="138">
        <v>0.16</v>
      </c>
      <c r="BC1" s="139"/>
      <c r="BD1" s="34"/>
      <c r="BE1" s="137"/>
      <c r="BF1" s="137"/>
      <c r="BG1" s="140" t="s">
        <v>21</v>
      </c>
      <c r="BH1" s="141"/>
      <c r="BI1" s="141"/>
      <c r="BJ1" s="141"/>
      <c r="BK1" s="142"/>
      <c r="BL1" s="138">
        <v>0.2</v>
      </c>
      <c r="BM1" s="139"/>
      <c r="BN1" s="34"/>
      <c r="BO1" s="137"/>
      <c r="BP1" s="137"/>
      <c r="BQ1" s="140" t="s">
        <v>21</v>
      </c>
      <c r="BR1" s="141"/>
      <c r="BS1" s="141"/>
      <c r="BT1" s="141"/>
      <c r="BU1" s="142"/>
      <c r="BV1" s="138">
        <v>0.24</v>
      </c>
      <c r="BW1" s="139"/>
      <c r="BX1" s="34"/>
    </row>
    <row r="2" spans="2:78" ht="20.100000000000001" customHeight="1">
      <c r="B2" s="4" t="s">
        <v>1</v>
      </c>
      <c r="C2" s="5">
        <v>600</v>
      </c>
      <c r="D2" s="2"/>
      <c r="E2" s="25" t="s">
        <v>26</v>
      </c>
      <c r="F2" s="22" t="s">
        <v>34</v>
      </c>
      <c r="G2" s="62" t="s">
        <v>0</v>
      </c>
      <c r="H2" s="26" t="s">
        <v>35</v>
      </c>
      <c r="I2" s="25" t="s">
        <v>36</v>
      </c>
      <c r="J2" s="22" t="s">
        <v>23</v>
      </c>
      <c r="K2" s="22" t="s">
        <v>37</v>
      </c>
      <c r="L2" s="62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36" t="s">
        <v>56</v>
      </c>
      <c r="R2" s="136" t="s">
        <v>55</v>
      </c>
      <c r="S2" s="25" t="s">
        <v>9</v>
      </c>
      <c r="T2" s="22" t="s">
        <v>23</v>
      </c>
      <c r="U2" s="22" t="s">
        <v>37</v>
      </c>
      <c r="V2" s="62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36" t="s">
        <v>56</v>
      </c>
      <c r="AB2" s="136" t="s">
        <v>55</v>
      </c>
      <c r="AC2" s="25" t="s">
        <v>10</v>
      </c>
      <c r="AD2" s="22" t="s">
        <v>23</v>
      </c>
      <c r="AE2" s="22" t="s">
        <v>37</v>
      </c>
      <c r="AF2" s="62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36" t="s">
        <v>56</v>
      </c>
      <c r="AL2" s="136" t="s">
        <v>55</v>
      </c>
      <c r="AM2" s="25" t="s">
        <v>11</v>
      </c>
      <c r="AN2" s="22" t="s">
        <v>23</v>
      </c>
      <c r="AO2" s="22" t="s">
        <v>37</v>
      </c>
      <c r="AP2" s="62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36" t="s">
        <v>56</v>
      </c>
      <c r="AV2" s="136" t="s">
        <v>55</v>
      </c>
      <c r="AW2" s="25" t="s">
        <v>12</v>
      </c>
      <c r="AX2" s="22" t="s">
        <v>23</v>
      </c>
      <c r="AY2" s="22" t="s">
        <v>37</v>
      </c>
      <c r="AZ2" s="62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36" t="s">
        <v>56</v>
      </c>
      <c r="BF2" s="136" t="s">
        <v>55</v>
      </c>
      <c r="BG2" s="25" t="s">
        <v>13</v>
      </c>
      <c r="BH2" s="22" t="s">
        <v>23</v>
      </c>
      <c r="BI2" s="22" t="s">
        <v>37</v>
      </c>
      <c r="BJ2" s="62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36" t="s">
        <v>56</v>
      </c>
      <c r="BP2" s="136" t="s">
        <v>55</v>
      </c>
      <c r="BQ2" s="25" t="s">
        <v>14</v>
      </c>
      <c r="BR2" s="22" t="s">
        <v>23</v>
      </c>
      <c r="BS2" s="22" t="s">
        <v>37</v>
      </c>
      <c r="BT2" s="62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36" t="s">
        <v>56</v>
      </c>
      <c r="BZ2" s="136" t="s">
        <v>55</v>
      </c>
    </row>
    <row r="3" spans="2:78" ht="20.100000000000001" customHeight="1">
      <c r="B3" s="6" t="s">
        <v>24</v>
      </c>
      <c r="C3" s="7">
        <v>20.5</v>
      </c>
      <c r="D3" s="2"/>
      <c r="E3" s="42">
        <v>20</v>
      </c>
      <c r="F3" s="23">
        <f>0.02*E3-0.0054</f>
        <v>0.39460000000000001</v>
      </c>
      <c r="G3" s="23">
        <f t="shared" ref="G3:G26" si="0">F3/$C$14/$C$7</f>
        <v>4.345418203981616</v>
      </c>
      <c r="H3" s="30">
        <f t="shared" ref="H3:H26" si="1">F3*$C$7/$C$5</f>
        <v>35291.690140845072</v>
      </c>
      <c r="I3" s="63">
        <v>0.5756</v>
      </c>
      <c r="J3" s="8">
        <v>0.02</v>
      </c>
      <c r="K3" s="8">
        <v>0.99199999999999999</v>
      </c>
      <c r="L3" s="22">
        <f t="shared" ref="L3:L26" si="2">K3/$C$14</f>
        <v>0.97115361608538742</v>
      </c>
      <c r="M3" s="22">
        <f>4*PI()^2*$C$13*SQRT($C$11*$C$2)*($C$7*I3*K3)^2</f>
        <v>0.15067236953431201</v>
      </c>
      <c r="N3" s="22">
        <f>4*PI()^2*N$1*SQRT($C$11*$C$2)*($C$7*I3*K3)^2</f>
        <v>0</v>
      </c>
      <c r="O3" s="22">
        <f>M3+N3</f>
        <v>0.15067236953431201</v>
      </c>
      <c r="P3" s="38">
        <f>2*PI()^2*N$1*2*SQRT($C$2*$C$11)*J3*$C$7^2*K3^2/SQRT(2)</f>
        <v>0</v>
      </c>
      <c r="Q3" s="120">
        <f t="shared" ref="Q3:Q26" si="3">0.5926*0.5*$C$6*$F3^3*($C$7*I3*2+$C$7)*$C$8</f>
        <v>3.116454961887881</v>
      </c>
      <c r="R3" s="122">
        <f>N3/Q3*100</f>
        <v>0</v>
      </c>
      <c r="S3" s="63">
        <v>0.48459999999999998</v>
      </c>
      <c r="T3" s="8">
        <v>2.1000000000000001E-2</v>
      </c>
      <c r="U3" s="64">
        <v>0.96299999999999997</v>
      </c>
      <c r="V3" s="22">
        <f t="shared" ref="V3:V26" si="4">U3/$C$14</f>
        <v>0.94276303658289118</v>
      </c>
      <c r="W3" s="22">
        <f>4*PI()^2*$C$13*SQRT($C$11*$C$2)*($C$7*S3*U3)^2</f>
        <v>0.10064404824007984</v>
      </c>
      <c r="X3" s="22">
        <f>4*PI()^2*X$1*SQRT($C$11*$C$2)*($C$7*S3*U3)^2</f>
        <v>0.20128809648015969</v>
      </c>
      <c r="Y3" s="22">
        <f>W3+X3</f>
        <v>0.30193214472023955</v>
      </c>
      <c r="Z3" s="38">
        <f>2*PI()^2*X$1*2*SQRT($C$2*$C$11)*T3*$C$7^2*U3^2/SQRT(2)</f>
        <v>1.2727865291243997E-2</v>
      </c>
      <c r="AA3" s="120">
        <f t="shared" ref="AA3:AA26" si="5">0.5926*0.5*$C$6*$F3^3*($C$7*S3*2+$C$7)*$C$8</f>
        <v>2.8527905870907468</v>
      </c>
      <c r="AB3" s="122">
        <f>X3/AA3*100</f>
        <v>7.0558314862301783</v>
      </c>
      <c r="AC3" s="8">
        <v>0.42509999999999998</v>
      </c>
      <c r="AD3" s="8">
        <v>0.03</v>
      </c>
      <c r="AE3" s="8">
        <v>0.94099999999999995</v>
      </c>
      <c r="AF3" s="22">
        <f t="shared" ref="AF3:AF26" si="6">AE3/$C$14</f>
        <v>0.9212253555809975</v>
      </c>
      <c r="AG3" s="22">
        <f>4*PI()^2*$C$13*SQRT($C$11*$C$2)*($C$7*AC3*AE3)^2</f>
        <v>7.3948634709731093E-2</v>
      </c>
      <c r="AH3" s="22">
        <f>4*PI()^2*AH$1*SQRT($C$11*$C$2)*($C$7*AC3*AE3)^2</f>
        <v>0.29579453883892437</v>
      </c>
      <c r="AI3" s="22">
        <f>AG3+AH3</f>
        <v>0.36974317354865549</v>
      </c>
      <c r="AJ3" s="38">
        <f>2*PI()^2*AH$1*2*SQRT($C$2*$C$11)*AD3*$C$7^2*AE3^2/SQRT(2)</f>
        <v>3.4722756794316648E-2</v>
      </c>
      <c r="AK3" s="120">
        <f t="shared" ref="AK3:AK26" si="7">0.5926*0.5*$C$6*$F3^3*($C$7*AC3*2+$C$7)*$C$8</f>
        <v>2.6803946497233908</v>
      </c>
      <c r="AL3" s="122">
        <f>AH3/AK3*100</f>
        <v>11.035484601845834</v>
      </c>
      <c r="AM3" s="63">
        <v>0.39510000000000001</v>
      </c>
      <c r="AN3" s="8">
        <v>1.7999999999999999E-2</v>
      </c>
      <c r="AO3" s="64">
        <v>0.92800000000000005</v>
      </c>
      <c r="AP3" s="22">
        <f t="shared" ref="AP3:AP26" si="8">AO3/$C$14</f>
        <v>0.90849854407987862</v>
      </c>
      <c r="AQ3" s="22">
        <f>4*PI()^2*$C$13*SQRT($C$11*$C$2)*($C$7*AM3*AO3)^2</f>
        <v>6.2126761438531491E-2</v>
      </c>
      <c r="AR3" s="22">
        <f>4*PI()^2*AR$1*SQRT($C$11*$C$2)*($C$7*AM3*AO3)^2</f>
        <v>0.37276056863118895</v>
      </c>
      <c r="AS3" s="22">
        <f>AQ3+AR3</f>
        <v>0.43488733006972047</v>
      </c>
      <c r="AT3" s="38">
        <f>2*PI()^2*AR$1*2*SQRT($C$2*$C$11)*AN3*$C$7^2*AO3^2/SQRT(2)</f>
        <v>3.0392989040353348E-2</v>
      </c>
      <c r="AU3" s="120">
        <f t="shared" ref="AU3:AU26" si="9">0.5926*0.5*$C$6*$F3^3*($C$7*AM3*2+$C$7)*$C$8</f>
        <v>2.5934723283616981</v>
      </c>
      <c r="AV3" s="122">
        <f>AR3/AU3*100</f>
        <v>14.373030494860247</v>
      </c>
      <c r="AW3" s="8">
        <v>0.37780000000000002</v>
      </c>
      <c r="AX3" s="8">
        <v>1.6E-2</v>
      </c>
      <c r="AY3" s="8">
        <v>0.91700000000000004</v>
      </c>
      <c r="AZ3" s="22">
        <f t="shared" ref="AZ3:AZ26" si="10">AY3/$C$14</f>
        <v>0.89772970357893178</v>
      </c>
      <c r="BA3" s="22">
        <f>4*PI()^2*$C$13*SQRT($C$11*$C$2)*($C$7*AW3*AY3)^2</f>
        <v>5.5466566364821217E-2</v>
      </c>
      <c r="BB3" s="22">
        <f>4*PI()^2*BB$1*SQRT($C$11*$C$2)*($C$7*AW3*AY3)^2</f>
        <v>0.44373253091856973</v>
      </c>
      <c r="BC3" s="22">
        <f>BA3+BB3</f>
        <v>0.49919909728339096</v>
      </c>
      <c r="BD3" s="38">
        <f>2*PI()^2*BB$1*2*SQRT($C$2*$C$11)*AX3*$C$7^2*AY3^2/SQRT(2)</f>
        <v>3.5172427777163548E-2</v>
      </c>
      <c r="BE3" s="120">
        <f t="shared" ref="BE3:BE26" si="11">0.5926*0.5*$C$6*$F3^3*($C$7*AW3*2+$C$7)*$C$8</f>
        <v>2.5433471230431222</v>
      </c>
      <c r="BF3" s="122">
        <f>BB3/BE3*100</f>
        <v>17.446793907850157</v>
      </c>
      <c r="BG3" s="65">
        <v>0.3523</v>
      </c>
      <c r="BH3" s="8">
        <v>1.7000000000000001E-2</v>
      </c>
      <c r="BI3" s="64">
        <v>0.90900000000000003</v>
      </c>
      <c r="BJ3" s="22">
        <f t="shared" ref="BJ3:BJ26" si="12">BI3/$C$14</f>
        <v>0.88989781957824321</v>
      </c>
      <c r="BK3" s="22">
        <f>4*PI()^2*$C$13*SQRT($C$11*$C$2)*($C$7*BG3*BI3)^2</f>
        <v>4.7393824518451137E-2</v>
      </c>
      <c r="BL3" s="22">
        <f>4*PI()^2*BL$1*SQRT($C$11*$C$2)*($C$7*BG3*BI3)^2</f>
        <v>0.47393824518451139</v>
      </c>
      <c r="BM3" s="22">
        <f>BK3+BL3</f>
        <v>0.52133206970296253</v>
      </c>
      <c r="BN3" s="38">
        <f>2*PI()^2*BL$1*2*SQRT($C$2*$C$11)*BH3*$C$7^2*BI3^2/SQRT(2)</f>
        <v>4.5901871554838651E-2</v>
      </c>
      <c r="BO3" s="120">
        <f t="shared" ref="BO3:BO26" si="13">0.5926*0.5*$C$6*$F3^3*($C$7*BG3*2+$C$7)*$C$8</f>
        <v>2.4694631498856836</v>
      </c>
      <c r="BP3" s="122">
        <f>BL3/BO3*100</f>
        <v>19.191954543093747</v>
      </c>
      <c r="BQ3" s="8">
        <v>0.32700000000000001</v>
      </c>
      <c r="BR3" s="8">
        <v>1.6E-2</v>
      </c>
      <c r="BS3" s="64">
        <v>0.89900000000000002</v>
      </c>
      <c r="BT3" s="22">
        <f t="shared" ref="BT3:BT26" si="14">BS3/$C$14</f>
        <v>0.88010796457738238</v>
      </c>
      <c r="BU3" s="22">
        <f>4*PI()^2*$C$13*SQRT($C$11*$C$2)*($C$7*BQ3*BS3)^2</f>
        <v>3.9937749823545164E-2</v>
      </c>
      <c r="BV3" s="22">
        <f>4*PI()^2*BV$1*SQRT($C$11*$C$2)*($C$7*BQ3*BS3)^2</f>
        <v>0.479252997882542</v>
      </c>
      <c r="BW3" s="22">
        <f>BU3+BV3</f>
        <v>0.5191907477060872</v>
      </c>
      <c r="BX3" s="38">
        <f>2*PI()^2*BV$1*2*SQRT($C$2*$C$11)*BR3*$C$7^2*BS3^2/SQRT(2)</f>
        <v>5.0707747339895075E-2</v>
      </c>
      <c r="BY3" s="120">
        <f t="shared" ref="BY3:BY26" si="15">0.5926*0.5*$C$6*$F3^3*($C$7*BQ3*2+$C$7)*$C$8</f>
        <v>2.396158658870656</v>
      </c>
      <c r="BZ3" s="122">
        <f>BV3/BY3*100</f>
        <v>20.000887508359767</v>
      </c>
    </row>
    <row r="4" spans="2:78" ht="20.100000000000001" customHeight="1">
      <c r="B4" s="10" t="s">
        <v>2</v>
      </c>
      <c r="C4" s="40">
        <f>1.003887*10^-3</f>
        <v>1.003887E-3</v>
      </c>
      <c r="D4" s="2"/>
      <c r="E4" s="42">
        <v>22</v>
      </c>
      <c r="F4" s="23">
        <f t="shared" ref="F4:F26" si="16">0.02*E4-0.0054</f>
        <v>0.43459999999999999</v>
      </c>
      <c r="G4" s="23">
        <f t="shared" si="0"/>
        <v>4.7859066179686014</v>
      </c>
      <c r="H4" s="30">
        <f t="shared" si="1"/>
        <v>38869.15492957746</v>
      </c>
      <c r="I4" s="63">
        <v>0.94279999999999997</v>
      </c>
      <c r="J4" s="8">
        <v>1.6E-2</v>
      </c>
      <c r="K4" s="3">
        <v>1.089</v>
      </c>
      <c r="L4" s="22">
        <f t="shared" si="2"/>
        <v>1.0661152095937367</v>
      </c>
      <c r="M4" s="22">
        <f t="shared" ref="M4:M26" si="17">4*PI()^2*$C$13*SQRT($C$11*$C$2)*($C$7*I4*K4)^2</f>
        <v>0.48715101369278185</v>
      </c>
      <c r="N4" s="22">
        <f t="shared" ref="N4:N26" si="18">4*PI()^2*N$1*SQRT($C$11*$C$2)*($C$7*I4*K4)^2</f>
        <v>0</v>
      </c>
      <c r="O4" s="22">
        <f t="shared" ref="O4:O26" si="19">M4+N4</f>
        <v>0.48715101369278185</v>
      </c>
      <c r="P4" s="38">
        <f t="shared" ref="P4:P26" si="20">2*PI()^2*N$1*2*SQRT($C$2*$C$11)*J4*$C$7^2*K4^2/SQRT(2)</f>
        <v>0</v>
      </c>
      <c r="Q4" s="120">
        <f t="shared" si="3"/>
        <v>5.5848835007586031</v>
      </c>
      <c r="R4" s="122">
        <f t="shared" ref="R4:R26" si="21">N4/Q4*100</f>
        <v>0</v>
      </c>
      <c r="S4" s="63">
        <v>0.74529999999999996</v>
      </c>
      <c r="T4" s="8">
        <v>0.02</v>
      </c>
      <c r="U4" s="66">
        <v>1.0529999999999999</v>
      </c>
      <c r="V4" s="22">
        <f t="shared" si="4"/>
        <v>1.0308717315906379</v>
      </c>
      <c r="W4" s="22">
        <f t="shared" ref="W4:W26" si="22">4*PI()^2*$C$13*SQRT($C$11*$C$2)*($C$7*S4*U4)^2</f>
        <v>0.28463459783135864</v>
      </c>
      <c r="X4" s="22">
        <f t="shared" ref="X4:X26" si="23">4*PI()^2*X$1*SQRT($C$11*$C$2)*($C$7*S4*U4)^2</f>
        <v>0.56926919566271728</v>
      </c>
      <c r="Y4" s="22">
        <f t="shared" ref="Y4:Y26" si="24">W4+X4</f>
        <v>0.85390379349407586</v>
      </c>
      <c r="Z4" s="38">
        <f t="shared" ref="Z4:Z26" si="25">2*PI()^2*X$1*2*SQRT($C$2*$C$11)*T4*$C$7^2*U4^2/SQRT(2)</f>
        <v>1.4493405368889696E-2</v>
      </c>
      <c r="AA4" s="120">
        <f t="shared" si="5"/>
        <v>4.8203877346095716</v>
      </c>
      <c r="AB4" s="122">
        <f t="shared" ref="AB4:AB26" si="26">X4/AA4*100</f>
        <v>11.809614226164015</v>
      </c>
      <c r="AC4" s="8">
        <v>0.62150000000000005</v>
      </c>
      <c r="AD4" s="8">
        <v>2.5000000000000001E-2</v>
      </c>
      <c r="AE4" s="3">
        <v>1.0289999999999999</v>
      </c>
      <c r="AF4" s="22">
        <f t="shared" si="6"/>
        <v>1.0073760795885722</v>
      </c>
      <c r="AG4" s="22">
        <f t="shared" ref="AG4:AG26" si="27">4*PI()^2*$C$13*SQRT($C$11*$C$2)*($C$7*AC4*AE4)^2</f>
        <v>0.18900866684153753</v>
      </c>
      <c r="AH4" s="22">
        <f t="shared" ref="AH4:AH26" si="28">4*PI()^2*AH$1*SQRT($C$11*$C$2)*($C$7*AC4*AE4)^2</f>
        <v>0.7560346673661501</v>
      </c>
      <c r="AI4" s="22">
        <f t="shared" ref="AI4:AI26" si="29">AG4+AH4</f>
        <v>0.9450433342076876</v>
      </c>
      <c r="AJ4" s="38">
        <f t="shared" ref="AJ4:AJ26" si="30">2*PI()^2*AH$1*2*SQRT($C$2*$C$11)*AD4*$C$7^2*AE4^2/SQRT(2)</f>
        <v>3.4600665746310995E-2</v>
      </c>
      <c r="AK4" s="120">
        <f t="shared" si="7"/>
        <v>4.341174692334886</v>
      </c>
      <c r="AL4" s="122">
        <f t="shared" ref="AL4:AL26" si="31">AH4/AK4*100</f>
        <v>17.415439850901727</v>
      </c>
      <c r="AM4" s="63">
        <v>0.52010000000000001</v>
      </c>
      <c r="AN4" s="8">
        <v>2.8000000000000001E-2</v>
      </c>
      <c r="AO4" s="66">
        <v>1.006</v>
      </c>
      <c r="AP4" s="22">
        <f t="shared" si="8"/>
        <v>0.98485941308659253</v>
      </c>
      <c r="AQ4" s="22">
        <f t="shared" ref="AQ4:AQ26" si="32">4*PI()^2*$C$13*SQRT($C$11*$C$2)*($C$7*AM4*AO4)^2</f>
        <v>0.1265139374565355</v>
      </c>
      <c r="AR4" s="22">
        <f t="shared" ref="AR4:AR26" si="33">4*PI()^2*AR$1*SQRT($C$11*$C$2)*($C$7*AM4*AO4)^2</f>
        <v>0.75908362473921298</v>
      </c>
      <c r="AS4" s="22">
        <f t="shared" ref="AS4:AS26" si="34">AQ4+AR4</f>
        <v>0.88559756219574848</v>
      </c>
      <c r="AT4" s="38">
        <f t="shared" ref="AT4:AT26" si="35">2*PI()^2*AR$1*2*SQRT($C$2*$C$11)*AN4*$C$7^2*AO4^2/SQRT(2)</f>
        <v>5.5559579316925241E-2</v>
      </c>
      <c r="AU4" s="120">
        <f t="shared" si="9"/>
        <v>3.9486690179677377</v>
      </c>
      <c r="AV4" s="122">
        <f t="shared" ref="AV4:AV26" si="36">AR4/AU4*100</f>
        <v>19.223784553355415</v>
      </c>
      <c r="AW4" s="8">
        <v>0.49390000000000001</v>
      </c>
      <c r="AX4" s="8">
        <v>1.9E-2</v>
      </c>
      <c r="AY4" s="3">
        <v>1.0029999999999999</v>
      </c>
      <c r="AZ4" s="22">
        <f t="shared" si="10"/>
        <v>0.98192245658633415</v>
      </c>
      <c r="BA4" s="22">
        <f t="shared" ref="BA4:BA26" si="37">4*PI()^2*$C$13*SQRT($C$11*$C$2)*($C$7*AW4*AY4)^2</f>
        <v>0.11340928743959473</v>
      </c>
      <c r="BB4" s="22">
        <f t="shared" ref="BB4:BB26" si="38">4*PI()^2*BB$1*SQRT($C$11*$C$2)*($C$7*AW4*AY4)^2</f>
        <v>0.90727429951675787</v>
      </c>
      <c r="BC4" s="22">
        <f t="shared" ref="BC4:BC26" si="39">BA4+BB4</f>
        <v>1.0206835869563526</v>
      </c>
      <c r="BD4" s="38">
        <f t="shared" ref="BD4:BD26" si="40">2*PI()^2*BB$1*2*SQRT($C$2*$C$11)*AX4*$C$7^2*AY4^2/SQRT(2)</f>
        <v>4.9968827560612453E-2</v>
      </c>
      <c r="BE4" s="120">
        <f t="shared" si="11"/>
        <v>3.8472523644330301</v>
      </c>
      <c r="BF4" s="122">
        <f t="shared" ref="BF4:BF26" si="41">BB4/BE4*100</f>
        <v>23.582396307149008</v>
      </c>
      <c r="BG4" s="65">
        <v>0.46379999999999999</v>
      </c>
      <c r="BH4" s="8">
        <v>2.1000000000000001E-2</v>
      </c>
      <c r="BI4" s="66">
        <v>0.996</v>
      </c>
      <c r="BJ4" s="22">
        <f t="shared" si="12"/>
        <v>0.97506955808573181</v>
      </c>
      <c r="BK4" s="22">
        <f t="shared" ref="BK4:BK26" si="42">4*PI()^2*$C$13*SQRT($C$11*$C$2)*($C$7*BG4*BI4)^2</f>
        <v>9.8616337396081333E-2</v>
      </c>
      <c r="BL4" s="22">
        <f t="shared" ref="BL4:BL26" si="43">4*PI()^2*BL$1*SQRT($C$11*$C$2)*($C$7*BG4*BI4)^2</f>
        <v>0.98616337396081333</v>
      </c>
      <c r="BM4" s="22">
        <f t="shared" ref="BM4:BM26" si="44">BK4+BL4</f>
        <v>1.0847797113568947</v>
      </c>
      <c r="BN4" s="38">
        <f t="shared" ref="BN4:BN26" si="45">2*PI()^2*BL$1*2*SQRT($C$2*$C$11)*BH4*$C$7^2*BI4^2/SQRT(2)</f>
        <v>6.8075631246886106E-2</v>
      </c>
      <c r="BO4" s="120">
        <f t="shared" si="13"/>
        <v>3.7307393388072785</v>
      </c>
      <c r="BP4" s="122">
        <f t="shared" ref="BP4:BP26" si="46">BL4/BO4*100</f>
        <v>26.433456867455419</v>
      </c>
      <c r="BQ4" s="8">
        <v>0.44869999999999999</v>
      </c>
      <c r="BR4" s="8">
        <v>1.6E-2</v>
      </c>
      <c r="BS4" s="66">
        <v>0.99099999999999999</v>
      </c>
      <c r="BT4" s="22">
        <f t="shared" si="14"/>
        <v>0.9701746305853014</v>
      </c>
      <c r="BU4" s="22">
        <f t="shared" ref="BU4:BU26" si="47">4*PI()^2*$C$13*SQRT($C$11*$C$2)*($C$7*BQ4*BS4)^2</f>
        <v>9.1375160207652309E-2</v>
      </c>
      <c r="BV4" s="22">
        <f t="shared" ref="BV4:BV26" si="48">4*PI()^2*BV$1*SQRT($C$11*$C$2)*($C$7*BQ4*BS4)^2</f>
        <v>1.0965019224918278</v>
      </c>
      <c r="BW4" s="22">
        <f t="shared" ref="BW4:BW26" si="49">BU4+BV4</f>
        <v>1.18787708269948</v>
      </c>
      <c r="BX4" s="38">
        <f t="shared" ref="BX4:BX26" si="50">2*PI()^2*BV$1*2*SQRT($C$2*$C$11)*BR4*$C$7^2*BS4^2/SQRT(2)</f>
        <v>6.1617240284671138E-2</v>
      </c>
      <c r="BY4" s="120">
        <f t="shared" si="15"/>
        <v>3.6722892827624665</v>
      </c>
      <c r="BZ4" s="122">
        <f t="shared" ref="BZ4:BZ26" si="51">BV4/BY4*100</f>
        <v>29.858811168247296</v>
      </c>
    </row>
    <row r="5" spans="2:78" ht="20.100000000000001" customHeight="1">
      <c r="B5" s="6" t="s">
        <v>3</v>
      </c>
      <c r="C5" s="41">
        <f>9.94*10^-7</f>
        <v>9.9399999999999993E-7</v>
      </c>
      <c r="D5" s="2"/>
      <c r="E5" s="42">
        <v>24</v>
      </c>
      <c r="F5" s="23">
        <f t="shared" si="16"/>
        <v>0.47459999999999997</v>
      </c>
      <c r="G5" s="23">
        <f t="shared" si="0"/>
        <v>5.2263950319555876</v>
      </c>
      <c r="H5" s="30">
        <f t="shared" si="1"/>
        <v>42446.619718309856</v>
      </c>
      <c r="I5" s="67">
        <v>1.0212000000000001</v>
      </c>
      <c r="J5" s="68">
        <v>1.7000000000000001E-2</v>
      </c>
      <c r="K5" s="69">
        <v>1.1639999999999999</v>
      </c>
      <c r="L5" s="22">
        <f t="shared" si="2"/>
        <v>1.1395391221001925</v>
      </c>
      <c r="M5" s="22">
        <f t="shared" si="17"/>
        <v>0.65297458232869365</v>
      </c>
      <c r="N5" s="22">
        <f t="shared" si="18"/>
        <v>0</v>
      </c>
      <c r="O5" s="22">
        <f t="shared" si="19"/>
        <v>0.65297458232869365</v>
      </c>
      <c r="P5" s="38">
        <f t="shared" si="20"/>
        <v>0</v>
      </c>
      <c r="Q5" s="120">
        <f t="shared" si="3"/>
        <v>7.6684631870593174</v>
      </c>
      <c r="R5" s="122">
        <f t="shared" si="21"/>
        <v>0</v>
      </c>
      <c r="S5" s="65">
        <v>0.91720000000000002</v>
      </c>
      <c r="T5" s="3">
        <v>1.7000000000000001E-2</v>
      </c>
      <c r="U5" s="66">
        <v>1.147</v>
      </c>
      <c r="V5" s="22">
        <f t="shared" si="4"/>
        <v>1.1228963685987292</v>
      </c>
      <c r="W5" s="22">
        <f t="shared" si="22"/>
        <v>0.51147408171263642</v>
      </c>
      <c r="X5" s="22">
        <f t="shared" si="23"/>
        <v>1.0229481634252728</v>
      </c>
      <c r="Y5" s="22">
        <f t="shared" si="24"/>
        <v>1.5344222451379093</v>
      </c>
      <c r="Z5" s="38">
        <f t="shared" si="25"/>
        <v>1.4617040772906485E-2</v>
      </c>
      <c r="AA5" s="120">
        <f t="shared" si="5"/>
        <v>7.1441927614386431</v>
      </c>
      <c r="AB5" s="122">
        <f t="shared" si="26"/>
        <v>14.31859690218212</v>
      </c>
      <c r="AC5" s="70">
        <v>0.83179999999999998</v>
      </c>
      <c r="AD5" s="70">
        <v>1.7000000000000001E-2</v>
      </c>
      <c r="AE5" s="70">
        <v>1.1259999999999999</v>
      </c>
      <c r="AF5" s="22">
        <f t="shared" si="6"/>
        <v>1.1023376730969217</v>
      </c>
      <c r="AG5" s="22">
        <f t="shared" si="27"/>
        <v>0.40539960057663138</v>
      </c>
      <c r="AH5" s="22">
        <f t="shared" si="28"/>
        <v>1.6215984023065255</v>
      </c>
      <c r="AI5" s="22">
        <f t="shared" si="29"/>
        <v>2.0269980028831567</v>
      </c>
      <c r="AJ5" s="38">
        <f t="shared" si="30"/>
        <v>2.8173408948995605E-2</v>
      </c>
      <c r="AK5" s="120">
        <f t="shared" si="7"/>
        <v>6.7136860850155129</v>
      </c>
      <c r="AL5" s="122">
        <f t="shared" si="31"/>
        <v>24.153622641455073</v>
      </c>
      <c r="AM5" s="71">
        <v>0.73470000000000002</v>
      </c>
      <c r="AN5" s="18">
        <v>0.02</v>
      </c>
      <c r="AO5" s="72">
        <v>1.1080000000000001</v>
      </c>
      <c r="AP5" s="22">
        <f t="shared" si="8"/>
        <v>1.0847159340953725</v>
      </c>
      <c r="AQ5" s="22">
        <f t="shared" si="32"/>
        <v>0.30624450431682287</v>
      </c>
      <c r="AR5" s="22">
        <f t="shared" si="33"/>
        <v>1.8374670259009374</v>
      </c>
      <c r="AS5" s="22">
        <f t="shared" si="34"/>
        <v>2.1437115302177601</v>
      </c>
      <c r="AT5" s="38">
        <f t="shared" si="35"/>
        <v>4.814092961581104E-2</v>
      </c>
      <c r="AU5" s="120">
        <f t="shared" si="9"/>
        <v>6.2241989857100561</v>
      </c>
      <c r="AV5" s="122">
        <f t="shared" si="36"/>
        <v>29.52134130222251</v>
      </c>
      <c r="AW5" s="8">
        <v>0.64959999999999996</v>
      </c>
      <c r="AX5" s="8">
        <v>2.4E-2</v>
      </c>
      <c r="AY5" s="8">
        <v>1.089</v>
      </c>
      <c r="AZ5" s="22">
        <f t="shared" si="10"/>
        <v>1.0661152095937367</v>
      </c>
      <c r="BA5" s="22">
        <f t="shared" si="37"/>
        <v>0.23126850626997286</v>
      </c>
      <c r="BB5" s="22">
        <f t="shared" si="38"/>
        <v>1.8501480501597829</v>
      </c>
      <c r="BC5" s="22">
        <f t="shared" si="39"/>
        <v>2.0814165564297555</v>
      </c>
      <c r="BD5" s="38">
        <f t="shared" si="40"/>
        <v>7.440646872878863E-2</v>
      </c>
      <c r="BE5" s="120">
        <f t="shared" si="11"/>
        <v>5.7952046278223701</v>
      </c>
      <c r="BF5" s="122">
        <f t="shared" si="41"/>
        <v>31.92549994313147</v>
      </c>
      <c r="BG5" s="63">
        <v>0.59130000000000005</v>
      </c>
      <c r="BH5" s="8">
        <v>2.3E-2</v>
      </c>
      <c r="BI5" s="64">
        <v>1.08</v>
      </c>
      <c r="BJ5" s="22">
        <f t="shared" si="12"/>
        <v>1.0573043400929623</v>
      </c>
      <c r="BK5" s="22">
        <f t="shared" si="42"/>
        <v>0.18846554831666157</v>
      </c>
      <c r="BL5" s="22">
        <f t="shared" si="43"/>
        <v>1.8846554831666156</v>
      </c>
      <c r="BM5" s="22">
        <f t="shared" si="44"/>
        <v>2.0731210314832773</v>
      </c>
      <c r="BN5" s="38">
        <f t="shared" si="45"/>
        <v>8.7665568306236202E-2</v>
      </c>
      <c r="BO5" s="120">
        <f t="shared" si="13"/>
        <v>5.5013107257677047</v>
      </c>
      <c r="BP5" s="122">
        <f t="shared" si="46"/>
        <v>34.258299105684728</v>
      </c>
      <c r="BQ5" s="8">
        <v>0.53249999999999997</v>
      </c>
      <c r="BR5" s="8">
        <v>0.02</v>
      </c>
      <c r="BS5" s="64">
        <v>1.069</v>
      </c>
      <c r="BT5" s="22">
        <f t="shared" si="14"/>
        <v>1.0465354995920153</v>
      </c>
      <c r="BU5" s="22">
        <f t="shared" si="47"/>
        <v>0.14974879556031748</v>
      </c>
      <c r="BV5" s="22">
        <f t="shared" si="48"/>
        <v>1.7969855467238101</v>
      </c>
      <c r="BW5" s="22">
        <f t="shared" si="49"/>
        <v>1.9467343422841275</v>
      </c>
      <c r="BX5" s="38">
        <f t="shared" si="50"/>
        <v>8.9623181699054172E-2</v>
      </c>
      <c r="BY5" s="120">
        <f t="shared" si="15"/>
        <v>5.2048962928206306</v>
      </c>
      <c r="BZ5" s="122">
        <f t="shared" si="51"/>
        <v>34.524905889142893</v>
      </c>
    </row>
    <row r="6" spans="2:78" ht="20.100000000000001" customHeight="1">
      <c r="B6" s="10" t="s">
        <v>4</v>
      </c>
      <c r="C6" s="11">
        <v>999.72964999999999</v>
      </c>
      <c r="D6" s="2"/>
      <c r="E6" s="42">
        <v>26</v>
      </c>
      <c r="F6" s="23">
        <f t="shared" si="16"/>
        <v>0.51460000000000006</v>
      </c>
      <c r="G6" s="23">
        <f t="shared" si="0"/>
        <v>5.6668834459425739</v>
      </c>
      <c r="H6" s="30">
        <f t="shared" si="1"/>
        <v>46024.084507042258</v>
      </c>
      <c r="I6" s="63">
        <v>1.0511999999999999</v>
      </c>
      <c r="J6" s="8">
        <v>1.6E-2</v>
      </c>
      <c r="K6" s="8">
        <v>1.232</v>
      </c>
      <c r="L6" s="22">
        <f t="shared" si="2"/>
        <v>1.2061101361060458</v>
      </c>
      <c r="M6" s="22">
        <f t="shared" si="17"/>
        <v>0.77510550873528994</v>
      </c>
      <c r="N6" s="22">
        <f t="shared" si="18"/>
        <v>0</v>
      </c>
      <c r="O6" s="22">
        <f t="shared" si="19"/>
        <v>0.77510550873528994</v>
      </c>
      <c r="P6" s="38">
        <f t="shared" si="20"/>
        <v>0</v>
      </c>
      <c r="Q6" s="120">
        <f t="shared" si="3"/>
        <v>9.9681820365245546</v>
      </c>
      <c r="R6" s="122">
        <f t="shared" si="21"/>
        <v>0</v>
      </c>
      <c r="S6" s="65">
        <v>0.97050000000000003</v>
      </c>
      <c r="T6" s="3">
        <v>1.7000000000000001E-2</v>
      </c>
      <c r="U6" s="66">
        <v>1.2170000000000001</v>
      </c>
      <c r="V6" s="22">
        <f t="shared" si="4"/>
        <v>1.1914253536047548</v>
      </c>
      <c r="W6" s="22">
        <f t="shared" si="22"/>
        <v>0.64467516381041312</v>
      </c>
      <c r="X6" s="22">
        <f t="shared" si="23"/>
        <v>1.2893503276208262</v>
      </c>
      <c r="Y6" s="22">
        <f t="shared" si="24"/>
        <v>1.9340254914312394</v>
      </c>
      <c r="Z6" s="38">
        <f t="shared" si="25"/>
        <v>1.6455602159382687E-2</v>
      </c>
      <c r="AA6" s="120">
        <f t="shared" si="5"/>
        <v>9.4495949488843216</v>
      </c>
      <c r="AB6" s="122">
        <f t="shared" si="26"/>
        <v>13.644503649048524</v>
      </c>
      <c r="AC6" s="70">
        <v>0.89890000000000003</v>
      </c>
      <c r="AD6" s="70">
        <v>1.7000000000000001E-2</v>
      </c>
      <c r="AE6" s="70">
        <v>1.2030000000000001</v>
      </c>
      <c r="AF6" s="22">
        <f t="shared" si="6"/>
        <v>1.1777195566035497</v>
      </c>
      <c r="AG6" s="22">
        <f t="shared" si="27"/>
        <v>0.54040918134705218</v>
      </c>
      <c r="AH6" s="22">
        <f t="shared" si="28"/>
        <v>2.1616367253882087</v>
      </c>
      <c r="AI6" s="22">
        <f t="shared" si="29"/>
        <v>2.7020459067352611</v>
      </c>
      <c r="AJ6" s="38">
        <f t="shared" si="30"/>
        <v>3.2158358539531466E-2</v>
      </c>
      <c r="AK6" s="120">
        <f t="shared" si="7"/>
        <v>8.9894854634439163</v>
      </c>
      <c r="AL6" s="122">
        <f t="shared" si="31"/>
        <v>24.046278668324085</v>
      </c>
      <c r="AM6" s="71">
        <v>0.83389999999999997</v>
      </c>
      <c r="AN6" s="18">
        <v>1.7000000000000001E-2</v>
      </c>
      <c r="AO6" s="72">
        <v>1.18</v>
      </c>
      <c r="AP6" s="22">
        <f t="shared" si="8"/>
        <v>1.1552028901015696</v>
      </c>
      <c r="AQ6" s="22">
        <f t="shared" si="32"/>
        <v>0.4474666428630259</v>
      </c>
      <c r="AR6" s="22">
        <f t="shared" si="33"/>
        <v>2.6847998571781555</v>
      </c>
      <c r="AS6" s="22">
        <f t="shared" si="34"/>
        <v>3.1322665000411813</v>
      </c>
      <c r="AT6" s="38">
        <f t="shared" si="35"/>
        <v>4.6410675752890852E-2</v>
      </c>
      <c r="AU6" s="120">
        <f t="shared" si="9"/>
        <v>8.5717883048737118</v>
      </c>
      <c r="AV6" s="122">
        <f t="shared" si="36"/>
        <v>31.321350477725201</v>
      </c>
      <c r="AW6" s="21">
        <v>0.75639999999999996</v>
      </c>
      <c r="AX6" s="21">
        <v>2.3E-2</v>
      </c>
      <c r="AY6" s="21">
        <v>1.169</v>
      </c>
      <c r="AZ6" s="22">
        <f t="shared" si="10"/>
        <v>1.1444340496006229</v>
      </c>
      <c r="BA6" s="22">
        <f t="shared" si="37"/>
        <v>0.36132729186316653</v>
      </c>
      <c r="BB6" s="22">
        <f t="shared" si="38"/>
        <v>2.8906183349053323</v>
      </c>
      <c r="BC6" s="22">
        <f t="shared" si="39"/>
        <v>3.251945626768499</v>
      </c>
      <c r="BD6" s="38">
        <f t="shared" si="40"/>
        <v>8.216759032245434E-2</v>
      </c>
      <c r="BE6" s="120">
        <f t="shared" si="11"/>
        <v>8.073764769655396</v>
      </c>
      <c r="BF6" s="122">
        <f t="shared" si="41"/>
        <v>35.802607796668681</v>
      </c>
      <c r="BG6" s="71">
        <v>0.69489999999999996</v>
      </c>
      <c r="BH6" s="18">
        <v>2.1999999999999999E-2</v>
      </c>
      <c r="BI6" s="72">
        <v>1.1579999999999999</v>
      </c>
      <c r="BJ6" s="22">
        <f t="shared" si="12"/>
        <v>1.1336652090996759</v>
      </c>
      <c r="BK6" s="22">
        <f t="shared" si="42"/>
        <v>0.29924744118746222</v>
      </c>
      <c r="BL6" s="22">
        <f t="shared" si="43"/>
        <v>2.992474411874622</v>
      </c>
      <c r="BM6" s="22">
        <f t="shared" si="44"/>
        <v>3.2917218530620844</v>
      </c>
      <c r="BN6" s="38">
        <f t="shared" si="45"/>
        <v>9.6403656178821531E-2</v>
      </c>
      <c r="BO6" s="120">
        <f t="shared" si="13"/>
        <v>7.6785589965466681</v>
      </c>
      <c r="BP6" s="122">
        <f t="shared" si="46"/>
        <v>38.971822880054034</v>
      </c>
      <c r="BQ6" s="8">
        <v>0.63600000000000001</v>
      </c>
      <c r="BR6" s="8">
        <v>2.1000000000000001E-2</v>
      </c>
      <c r="BS6" s="64">
        <v>1.151</v>
      </c>
      <c r="BT6" s="22">
        <f t="shared" si="14"/>
        <v>1.1268123105990735</v>
      </c>
      <c r="BU6" s="22">
        <f t="shared" si="47"/>
        <v>0.24764729117771708</v>
      </c>
      <c r="BV6" s="22">
        <f t="shared" si="48"/>
        <v>2.9717674941326053</v>
      </c>
      <c r="BW6" s="22">
        <f t="shared" si="49"/>
        <v>3.2194147853103225</v>
      </c>
      <c r="BX6" s="38">
        <f t="shared" si="50"/>
        <v>0.10909501179598632</v>
      </c>
      <c r="BY6" s="120">
        <f t="shared" si="15"/>
        <v>7.3000611097807475</v>
      </c>
      <c r="BZ6" s="122">
        <f t="shared" si="51"/>
        <v>40.708802973594018</v>
      </c>
    </row>
    <row r="7" spans="2:78" ht="20.100000000000001" customHeight="1">
      <c r="B7" s="10" t="s">
        <v>5</v>
      </c>
      <c r="C7" s="11">
        <f>3.5*0.0254</f>
        <v>8.8899999999999993E-2</v>
      </c>
      <c r="D7" s="2"/>
      <c r="E7" s="42">
        <v>28</v>
      </c>
      <c r="F7" s="23">
        <f t="shared" si="16"/>
        <v>0.55460000000000009</v>
      </c>
      <c r="G7" s="23">
        <f t="shared" si="0"/>
        <v>6.1073718599295601</v>
      </c>
      <c r="H7" s="30">
        <f t="shared" si="1"/>
        <v>49601.549295774654</v>
      </c>
      <c r="I7" s="63">
        <v>1.0629999999999999</v>
      </c>
      <c r="J7" s="8">
        <v>1.7000000000000001E-2</v>
      </c>
      <c r="K7" s="8">
        <v>1.2809999999999999</v>
      </c>
      <c r="L7" s="22">
        <f t="shared" si="2"/>
        <v>1.2540804256102633</v>
      </c>
      <c r="M7" s="22">
        <f t="shared" si="17"/>
        <v>0.85690660804870311</v>
      </c>
      <c r="N7" s="22">
        <f t="shared" si="18"/>
        <v>0</v>
      </c>
      <c r="O7" s="22">
        <f t="shared" si="19"/>
        <v>0.85690660804870311</v>
      </c>
      <c r="P7" s="38">
        <f t="shared" si="20"/>
        <v>0</v>
      </c>
      <c r="Q7" s="120">
        <f t="shared" si="3"/>
        <v>12.572955904725472</v>
      </c>
      <c r="R7" s="122">
        <f t="shared" si="21"/>
        <v>0</v>
      </c>
      <c r="S7" s="65">
        <v>0.97219999999999995</v>
      </c>
      <c r="T7" s="3">
        <v>1.9E-2</v>
      </c>
      <c r="U7" s="66">
        <v>1.276</v>
      </c>
      <c r="V7" s="22">
        <f t="shared" si="4"/>
        <v>1.2491854981098331</v>
      </c>
      <c r="W7" s="22">
        <f t="shared" si="22"/>
        <v>0.71118286709650891</v>
      </c>
      <c r="X7" s="22">
        <f t="shared" si="23"/>
        <v>1.4223657341930178</v>
      </c>
      <c r="Y7" s="22">
        <f t="shared" si="24"/>
        <v>2.1335486012895268</v>
      </c>
      <c r="Z7" s="38">
        <f t="shared" si="25"/>
        <v>2.0218021355258197E-2</v>
      </c>
      <c r="AA7" s="120">
        <f t="shared" si="5"/>
        <v>11.842550021072833</v>
      </c>
      <c r="AB7" s="122">
        <f t="shared" si="26"/>
        <v>12.010637334543963</v>
      </c>
      <c r="AC7" s="70">
        <v>0.90890000000000004</v>
      </c>
      <c r="AD7" s="70">
        <v>1.4999999999999999E-2</v>
      </c>
      <c r="AE7" s="70">
        <v>1.2689999999999999</v>
      </c>
      <c r="AF7" s="22">
        <f t="shared" si="6"/>
        <v>1.2423325996092305</v>
      </c>
      <c r="AG7" s="22">
        <f t="shared" si="27"/>
        <v>0.61478626229800337</v>
      </c>
      <c r="AH7" s="22">
        <f t="shared" si="28"/>
        <v>2.4591450491920135</v>
      </c>
      <c r="AI7" s="22">
        <f t="shared" si="29"/>
        <v>3.0739313114900169</v>
      </c>
      <c r="AJ7" s="38">
        <f t="shared" si="30"/>
        <v>3.1573897889425377E-2</v>
      </c>
      <c r="AK7" s="120">
        <f t="shared" si="7"/>
        <v>11.333357373107944</v>
      </c>
      <c r="AL7" s="122">
        <f t="shared" si="31"/>
        <v>21.69829264386501</v>
      </c>
      <c r="AM7" s="71">
        <v>0.85109999999999997</v>
      </c>
      <c r="AN7" s="18">
        <v>1.7999999999999999E-2</v>
      </c>
      <c r="AO7" s="72">
        <v>1.2589999999999999</v>
      </c>
      <c r="AP7" s="22">
        <f t="shared" si="8"/>
        <v>1.2325427446083697</v>
      </c>
      <c r="AQ7" s="22">
        <f t="shared" si="32"/>
        <v>0.53061722572786274</v>
      </c>
      <c r="AR7" s="22">
        <f t="shared" si="33"/>
        <v>3.1837033543671764</v>
      </c>
      <c r="AS7" s="22">
        <f t="shared" si="34"/>
        <v>3.7143205800950394</v>
      </c>
      <c r="AT7" s="38">
        <f t="shared" si="35"/>
        <v>5.5940831995337004E-2</v>
      </c>
      <c r="AU7" s="120">
        <f t="shared" si="9"/>
        <v>10.868407372280604</v>
      </c>
      <c r="AV7" s="122">
        <f t="shared" si="36"/>
        <v>29.293191222175498</v>
      </c>
      <c r="AW7" s="21">
        <v>0.80079999999999996</v>
      </c>
      <c r="AX7" s="21">
        <v>1.4999999999999999E-2</v>
      </c>
      <c r="AY7" s="21">
        <v>1.256</v>
      </c>
      <c r="AZ7" s="22">
        <f t="shared" si="10"/>
        <v>1.2296057881081115</v>
      </c>
      <c r="BA7" s="22">
        <f t="shared" si="37"/>
        <v>0.46751560450938318</v>
      </c>
      <c r="BB7" s="22">
        <f t="shared" si="38"/>
        <v>3.7401248360750654</v>
      </c>
      <c r="BC7" s="22">
        <f t="shared" si="39"/>
        <v>4.2076404405844485</v>
      </c>
      <c r="BD7" s="38">
        <f t="shared" si="40"/>
        <v>6.1860614583801481E-2</v>
      </c>
      <c r="BE7" s="120">
        <f t="shared" si="11"/>
        <v>10.463788253913558</v>
      </c>
      <c r="BF7" s="122">
        <f t="shared" si="41"/>
        <v>35.743506513295728</v>
      </c>
      <c r="BG7" s="71">
        <v>0.74550000000000005</v>
      </c>
      <c r="BH7" s="18">
        <v>1.6E-2</v>
      </c>
      <c r="BI7" s="72">
        <v>1.238</v>
      </c>
      <c r="BJ7" s="22">
        <f t="shared" si="12"/>
        <v>1.2119840491065621</v>
      </c>
      <c r="BK7" s="22">
        <f t="shared" si="42"/>
        <v>0.39364549746148553</v>
      </c>
      <c r="BL7" s="22">
        <f t="shared" si="43"/>
        <v>3.9364549746148554</v>
      </c>
      <c r="BM7" s="22">
        <f t="shared" si="44"/>
        <v>4.3301004720763405</v>
      </c>
      <c r="BN7" s="38">
        <f t="shared" si="45"/>
        <v>8.0133659731104576E-2</v>
      </c>
      <c r="BO7" s="120">
        <f t="shared" si="13"/>
        <v>10.018948547239651</v>
      </c>
      <c r="BP7" s="122">
        <f t="shared" si="46"/>
        <v>39.290100713207075</v>
      </c>
      <c r="BQ7" s="21">
        <v>0.68820000000000003</v>
      </c>
      <c r="BR7" s="21">
        <v>2.5000000000000001E-2</v>
      </c>
      <c r="BS7" s="21">
        <v>1.222</v>
      </c>
      <c r="BT7" s="22">
        <f t="shared" si="14"/>
        <v>1.196320281105185</v>
      </c>
      <c r="BU7" s="22">
        <f t="shared" si="47"/>
        <v>0.32684395100189978</v>
      </c>
      <c r="BV7" s="22">
        <f t="shared" si="48"/>
        <v>3.9221274120227974</v>
      </c>
      <c r="BW7" s="22">
        <f t="shared" si="49"/>
        <v>4.2489713630246975</v>
      </c>
      <c r="BX7" s="38">
        <f t="shared" si="50"/>
        <v>0.14639200941873498</v>
      </c>
      <c r="BY7" s="120">
        <f t="shared" si="15"/>
        <v>9.5580206052429979</v>
      </c>
      <c r="BZ7" s="122">
        <f t="shared" si="51"/>
        <v>41.034933633343876</v>
      </c>
    </row>
    <row r="8" spans="2:78" ht="20.100000000000001" customHeight="1">
      <c r="B8" s="10" t="s">
        <v>6</v>
      </c>
      <c r="C8" s="11">
        <f>35.25*0.0254</f>
        <v>0.89534999999999998</v>
      </c>
      <c r="D8" s="2"/>
      <c r="E8" s="42">
        <v>30</v>
      </c>
      <c r="F8" s="23">
        <f t="shared" si="16"/>
        <v>0.59460000000000002</v>
      </c>
      <c r="G8" s="23">
        <f t="shared" si="0"/>
        <v>6.5478602739165446</v>
      </c>
      <c r="H8" s="30">
        <f t="shared" si="1"/>
        <v>53179.014084507042</v>
      </c>
      <c r="I8" s="63">
        <v>1.0578000000000001</v>
      </c>
      <c r="J8" s="8">
        <v>2.3E-2</v>
      </c>
      <c r="K8" s="8">
        <v>1.321</v>
      </c>
      <c r="L8" s="22">
        <f t="shared" si="2"/>
        <v>1.2932398456137064</v>
      </c>
      <c r="M8" s="22">
        <f t="shared" si="17"/>
        <v>0.9023633834333723</v>
      </c>
      <c r="N8" s="22">
        <f t="shared" si="18"/>
        <v>0</v>
      </c>
      <c r="O8" s="22">
        <f t="shared" si="19"/>
        <v>0.9023633834333723</v>
      </c>
      <c r="P8" s="38">
        <f t="shared" si="20"/>
        <v>0</v>
      </c>
      <c r="Q8" s="120">
        <f t="shared" si="3"/>
        <v>15.442771050498363</v>
      </c>
      <c r="R8" s="122">
        <f t="shared" si="21"/>
        <v>0</v>
      </c>
      <c r="S8" s="65">
        <v>0.98060000000000003</v>
      </c>
      <c r="T8" s="3">
        <v>1.7000000000000001E-2</v>
      </c>
      <c r="U8" s="66">
        <v>1.3240000000000001</v>
      </c>
      <c r="V8" s="22">
        <f t="shared" si="4"/>
        <v>1.2961768021139648</v>
      </c>
      <c r="W8" s="22">
        <f t="shared" si="22"/>
        <v>0.77898384549959321</v>
      </c>
      <c r="X8" s="22">
        <f t="shared" si="23"/>
        <v>1.5579676909991864</v>
      </c>
      <c r="Y8" s="22">
        <f t="shared" si="24"/>
        <v>2.3369515364987796</v>
      </c>
      <c r="Z8" s="38">
        <f t="shared" si="25"/>
        <v>1.9476395848558745E-2</v>
      </c>
      <c r="AA8" s="120">
        <f t="shared" si="5"/>
        <v>14.677472600698339</v>
      </c>
      <c r="AB8" s="122">
        <f t="shared" si="26"/>
        <v>10.614686420365452</v>
      </c>
      <c r="AC8" s="70">
        <v>0.9123</v>
      </c>
      <c r="AD8" s="70">
        <v>1.7000000000000001E-2</v>
      </c>
      <c r="AE8" s="70">
        <v>1.3240000000000001</v>
      </c>
      <c r="AF8" s="22">
        <f t="shared" si="6"/>
        <v>1.2961768021139648</v>
      </c>
      <c r="AG8" s="22">
        <f t="shared" si="27"/>
        <v>0.67424855334423694</v>
      </c>
      <c r="AH8" s="22">
        <f t="shared" si="28"/>
        <v>2.6969942133769478</v>
      </c>
      <c r="AI8" s="22">
        <f t="shared" si="29"/>
        <v>3.3712427667211848</v>
      </c>
      <c r="AJ8" s="38">
        <f t="shared" si="30"/>
        <v>3.8952791697117489E-2</v>
      </c>
      <c r="AK8" s="120">
        <f t="shared" si="7"/>
        <v>14.000401562857132</v>
      </c>
      <c r="AL8" s="122">
        <f t="shared" si="31"/>
        <v>19.263691839611482</v>
      </c>
      <c r="AM8" s="71">
        <v>0.86270000000000002</v>
      </c>
      <c r="AN8" s="18">
        <v>0.02</v>
      </c>
      <c r="AO8" s="72">
        <v>1.3149999999999999</v>
      </c>
      <c r="AP8" s="22">
        <f t="shared" si="8"/>
        <v>1.2873659326131899</v>
      </c>
      <c r="AQ8" s="22">
        <f t="shared" si="32"/>
        <v>0.59475733268750297</v>
      </c>
      <c r="AR8" s="22">
        <f t="shared" si="33"/>
        <v>3.568543996125018</v>
      </c>
      <c r="AS8" s="22">
        <f t="shared" si="34"/>
        <v>4.1633013288125209</v>
      </c>
      <c r="AT8" s="38">
        <f t="shared" si="35"/>
        <v>6.7808862208960125E-2</v>
      </c>
      <c r="AU8" s="120">
        <f t="shared" si="9"/>
        <v>13.508707222052971</v>
      </c>
      <c r="AV8" s="122">
        <f t="shared" si="36"/>
        <v>26.416621053859014</v>
      </c>
      <c r="AW8" s="21">
        <v>0.80649999999999999</v>
      </c>
      <c r="AX8" s="21">
        <v>1.9E-2</v>
      </c>
      <c r="AY8" s="21">
        <v>1.321</v>
      </c>
      <c r="AZ8" s="22">
        <f t="shared" si="10"/>
        <v>1.2932398456137064</v>
      </c>
      <c r="BA8" s="22">
        <f t="shared" si="37"/>
        <v>0.5245453990561425</v>
      </c>
      <c r="BB8" s="22">
        <f t="shared" si="38"/>
        <v>4.19636319244914</v>
      </c>
      <c r="BC8" s="22">
        <f t="shared" si="39"/>
        <v>4.7209085915052826</v>
      </c>
      <c r="BD8" s="38">
        <f t="shared" si="40"/>
        <v>8.6676811852775398E-2</v>
      </c>
      <c r="BE8" s="120">
        <f t="shared" si="11"/>
        <v>12.951585811706323</v>
      </c>
      <c r="BF8" s="122">
        <f t="shared" si="41"/>
        <v>32.400381339065419</v>
      </c>
      <c r="BG8" s="71">
        <v>0.7641</v>
      </c>
      <c r="BH8" s="18">
        <v>1.7999999999999999E-2</v>
      </c>
      <c r="BI8" s="72">
        <v>1.3140000000000001</v>
      </c>
      <c r="BJ8" s="22">
        <f t="shared" si="12"/>
        <v>1.286386947113104</v>
      </c>
      <c r="BK8" s="22">
        <f t="shared" si="42"/>
        <v>0.46586473145472546</v>
      </c>
      <c r="BL8" s="22">
        <f t="shared" si="43"/>
        <v>4.6586473145472551</v>
      </c>
      <c r="BM8" s="22">
        <f t="shared" si="44"/>
        <v>5.1245120460019802</v>
      </c>
      <c r="BN8" s="38">
        <f t="shared" si="45"/>
        <v>0.10155865510955057</v>
      </c>
      <c r="BO8" s="120">
        <f t="shared" si="13"/>
        <v>12.531266455857608</v>
      </c>
      <c r="BP8" s="122">
        <f t="shared" si="46"/>
        <v>37.176189102336259</v>
      </c>
      <c r="BQ8" s="21">
        <v>0.71260000000000001</v>
      </c>
      <c r="BR8" s="21">
        <v>1.7999999999999999E-2</v>
      </c>
      <c r="BS8" s="21">
        <v>1.304</v>
      </c>
      <c r="BT8" s="22">
        <f t="shared" si="14"/>
        <v>1.2765970921122431</v>
      </c>
      <c r="BU8" s="22">
        <f t="shared" si="47"/>
        <v>0.39903916423875835</v>
      </c>
      <c r="BV8" s="22">
        <f t="shared" si="48"/>
        <v>4.7884699708651004</v>
      </c>
      <c r="BW8" s="22">
        <f t="shared" si="49"/>
        <v>5.1875091351038591</v>
      </c>
      <c r="BX8" s="38">
        <f t="shared" si="50"/>
        <v>0.12002249194606837</v>
      </c>
      <c r="BY8" s="120">
        <f t="shared" si="15"/>
        <v>12.020737049579095</v>
      </c>
      <c r="BZ8" s="122">
        <f t="shared" si="51"/>
        <v>39.835077925049269</v>
      </c>
    </row>
    <row r="9" spans="2:78" ht="20.100000000000001" customHeight="1">
      <c r="B9" s="10" t="s">
        <v>15</v>
      </c>
      <c r="C9" s="11">
        <v>5.4249999999999998</v>
      </c>
      <c r="D9" s="2"/>
      <c r="E9" s="42">
        <v>32</v>
      </c>
      <c r="F9" s="23">
        <f t="shared" si="16"/>
        <v>0.63460000000000005</v>
      </c>
      <c r="G9" s="23">
        <f t="shared" si="0"/>
        <v>6.9883486879035308</v>
      </c>
      <c r="H9" s="30">
        <f t="shared" si="1"/>
        <v>56756.478873239437</v>
      </c>
      <c r="I9" s="63">
        <v>1.0557000000000001</v>
      </c>
      <c r="J9" s="8">
        <v>2.3E-2</v>
      </c>
      <c r="K9" s="8">
        <v>1.353</v>
      </c>
      <c r="L9" s="22">
        <f t="shared" si="2"/>
        <v>1.3245673816164609</v>
      </c>
      <c r="M9" s="22">
        <f t="shared" si="17"/>
        <v>0.94285593611084673</v>
      </c>
      <c r="N9" s="22">
        <f t="shared" si="18"/>
        <v>0</v>
      </c>
      <c r="O9" s="22">
        <f t="shared" si="19"/>
        <v>0.94285593611084673</v>
      </c>
      <c r="P9" s="38">
        <f t="shared" si="20"/>
        <v>0</v>
      </c>
      <c r="Q9" s="120">
        <f t="shared" si="3"/>
        <v>18.748428621263514</v>
      </c>
      <c r="R9" s="122">
        <f t="shared" si="21"/>
        <v>0</v>
      </c>
      <c r="S9" s="65">
        <v>0.97170000000000001</v>
      </c>
      <c r="T9" s="3">
        <v>2.1000000000000001E-2</v>
      </c>
      <c r="U9" s="66">
        <v>1.3660000000000001</v>
      </c>
      <c r="V9" s="22">
        <f t="shared" si="4"/>
        <v>1.3372941931175799</v>
      </c>
      <c r="W9" s="22">
        <f t="shared" si="22"/>
        <v>0.81420639200514922</v>
      </c>
      <c r="X9" s="22">
        <f t="shared" si="23"/>
        <v>1.6284127840102984</v>
      </c>
      <c r="Y9" s="22">
        <f t="shared" si="24"/>
        <v>2.4426191760154476</v>
      </c>
      <c r="Z9" s="38">
        <f t="shared" si="25"/>
        <v>2.5609694315195452E-2</v>
      </c>
      <c r="AA9" s="120">
        <f t="shared" si="5"/>
        <v>17.736107476964399</v>
      </c>
      <c r="AB9" s="122">
        <f t="shared" si="26"/>
        <v>9.1813425585364534</v>
      </c>
      <c r="AC9" s="70">
        <v>0.90649999999999997</v>
      </c>
      <c r="AD9" s="70">
        <v>2.1999999999999999E-2</v>
      </c>
      <c r="AE9" s="70">
        <v>1.3640000000000001</v>
      </c>
      <c r="AF9" s="22">
        <f t="shared" si="6"/>
        <v>1.3353362221174079</v>
      </c>
      <c r="AG9" s="22">
        <f t="shared" si="27"/>
        <v>0.70653399181507892</v>
      </c>
      <c r="AH9" s="22">
        <f t="shared" si="28"/>
        <v>2.8261359672603157</v>
      </c>
      <c r="AI9" s="22">
        <f t="shared" si="29"/>
        <v>3.5326699590753945</v>
      </c>
      <c r="AJ9" s="38">
        <f t="shared" si="30"/>
        <v>5.3501396519540501E-2</v>
      </c>
      <c r="AK9" s="120">
        <f t="shared" si="7"/>
        <v>16.95035344591318</v>
      </c>
      <c r="AL9" s="122">
        <f t="shared" si="31"/>
        <v>16.673020868138369</v>
      </c>
      <c r="AM9" s="71">
        <v>0.85209999999999997</v>
      </c>
      <c r="AN9" s="18">
        <v>2.1999999999999999E-2</v>
      </c>
      <c r="AO9" s="72">
        <v>1.3680000000000001</v>
      </c>
      <c r="AP9" s="22">
        <f t="shared" si="8"/>
        <v>1.3392521641177522</v>
      </c>
      <c r="AQ9" s="22">
        <f t="shared" si="32"/>
        <v>0.62794561021265816</v>
      </c>
      <c r="AR9" s="22">
        <f t="shared" si="33"/>
        <v>3.7676736612759489</v>
      </c>
      <c r="AS9" s="22">
        <f t="shared" si="34"/>
        <v>4.3956192714886075</v>
      </c>
      <c r="AT9" s="38">
        <f t="shared" si="35"/>
        <v>8.0723471708768438E-2</v>
      </c>
      <c r="AU9" s="120">
        <f t="shared" si="9"/>
        <v>16.294754990557564</v>
      </c>
      <c r="AV9" s="122">
        <f t="shared" si="36"/>
        <v>23.122002530625522</v>
      </c>
      <c r="AW9" s="21">
        <v>0.80120000000000002</v>
      </c>
      <c r="AX9" s="21">
        <v>0.02</v>
      </c>
      <c r="AY9" s="21">
        <v>1.367</v>
      </c>
      <c r="AZ9" s="22">
        <f t="shared" si="10"/>
        <v>1.338273178617666</v>
      </c>
      <c r="BA9" s="22">
        <f t="shared" si="37"/>
        <v>0.55435454655117955</v>
      </c>
      <c r="BB9" s="22">
        <f t="shared" si="38"/>
        <v>4.4348363724094364</v>
      </c>
      <c r="BC9" s="22">
        <f t="shared" si="39"/>
        <v>4.9891909189606158</v>
      </c>
      <c r="BD9" s="38">
        <f t="shared" si="40"/>
        <v>9.770363402672641E-2</v>
      </c>
      <c r="BE9" s="120">
        <f t="shared" si="11"/>
        <v>15.681336582881078</v>
      </c>
      <c r="BF9" s="122">
        <f t="shared" si="41"/>
        <v>28.280984525584614</v>
      </c>
      <c r="BG9" s="71">
        <v>0.75829999999999997</v>
      </c>
      <c r="BH9" s="18">
        <v>2.3E-2</v>
      </c>
      <c r="BI9" s="72">
        <v>1.371</v>
      </c>
      <c r="BJ9" s="22">
        <f t="shared" si="12"/>
        <v>1.3421891206180103</v>
      </c>
      <c r="BK9" s="22">
        <f t="shared" si="42"/>
        <v>0.49948876596817254</v>
      </c>
      <c r="BL9" s="22">
        <f t="shared" si="43"/>
        <v>4.9948876596817255</v>
      </c>
      <c r="BM9" s="22">
        <f t="shared" si="44"/>
        <v>5.4943764256498984</v>
      </c>
      <c r="BN9" s="38">
        <f t="shared" si="45"/>
        <v>0.1412721163209037</v>
      </c>
      <c r="BO9" s="120">
        <f t="shared" si="13"/>
        <v>15.164329712756881</v>
      </c>
      <c r="BP9" s="122">
        <f t="shared" si="46"/>
        <v>32.938400537940119</v>
      </c>
      <c r="BQ9" s="21">
        <v>0.71689999999999998</v>
      </c>
      <c r="BR9" s="21">
        <v>0.02</v>
      </c>
      <c r="BS9" s="21">
        <v>1.37</v>
      </c>
      <c r="BT9" s="22">
        <f t="shared" si="14"/>
        <v>1.3412101351179244</v>
      </c>
      <c r="BU9" s="22">
        <f t="shared" si="47"/>
        <v>0.44578658837708562</v>
      </c>
      <c r="BV9" s="22">
        <f t="shared" si="48"/>
        <v>5.3494390605250279</v>
      </c>
      <c r="BW9" s="22">
        <f t="shared" si="49"/>
        <v>5.7952256489021137</v>
      </c>
      <c r="BX9" s="38">
        <f t="shared" si="50"/>
        <v>0.14719941416530211</v>
      </c>
      <c r="BY9" s="120">
        <f t="shared" si="15"/>
        <v>14.665400005923745</v>
      </c>
      <c r="BZ9" s="122">
        <f t="shared" si="51"/>
        <v>36.476598376888781</v>
      </c>
    </row>
    <row r="10" spans="2:78" ht="20.100000000000001" customHeight="1">
      <c r="B10" s="10" t="s">
        <v>7</v>
      </c>
      <c r="C10" s="11">
        <v>1.6850000000000001</v>
      </c>
      <c r="D10" s="2"/>
      <c r="E10" s="42">
        <v>34</v>
      </c>
      <c r="F10" s="23">
        <f t="shared" si="16"/>
        <v>0.67460000000000009</v>
      </c>
      <c r="G10" s="23">
        <f t="shared" si="0"/>
        <v>7.4288371018905179</v>
      </c>
      <c r="H10" s="30">
        <f t="shared" si="1"/>
        <v>60333.94366197184</v>
      </c>
      <c r="I10" s="63">
        <v>1.0983000000000001</v>
      </c>
      <c r="J10" s="8">
        <v>3.5999999999999997E-2</v>
      </c>
      <c r="K10" s="8">
        <v>1.294</v>
      </c>
      <c r="L10" s="22">
        <f t="shared" si="2"/>
        <v>1.2668072371113825</v>
      </c>
      <c r="M10" s="22">
        <f t="shared" si="17"/>
        <v>0.93342455895228749</v>
      </c>
      <c r="N10" s="22">
        <f t="shared" si="18"/>
        <v>0</v>
      </c>
      <c r="O10" s="22">
        <f t="shared" si="19"/>
        <v>0.93342455895228749</v>
      </c>
      <c r="P10" s="38">
        <f t="shared" si="20"/>
        <v>0</v>
      </c>
      <c r="Q10" s="120">
        <f t="shared" si="3"/>
        <v>23.13854939863467</v>
      </c>
      <c r="R10" s="122">
        <f t="shared" si="21"/>
        <v>0</v>
      </c>
      <c r="S10" s="65">
        <v>0.94240000000000002</v>
      </c>
      <c r="T10" s="3">
        <v>3.1E-2</v>
      </c>
      <c r="U10" s="66">
        <v>1.3919999999999999</v>
      </c>
      <c r="V10" s="22">
        <f t="shared" si="4"/>
        <v>1.3627478161198179</v>
      </c>
      <c r="W10" s="22">
        <f t="shared" si="22"/>
        <v>0.7952757296939178</v>
      </c>
      <c r="X10" s="22">
        <f t="shared" si="23"/>
        <v>1.5905514593878356</v>
      </c>
      <c r="Y10" s="22">
        <f t="shared" si="24"/>
        <v>2.3858271890817533</v>
      </c>
      <c r="Z10" s="38">
        <f t="shared" si="25"/>
        <v>3.9257610843789731E-2</v>
      </c>
      <c r="AA10" s="120">
        <f t="shared" si="5"/>
        <v>20.881588971150997</v>
      </c>
      <c r="AB10" s="122">
        <f t="shared" si="26"/>
        <v>7.6170039626067982</v>
      </c>
      <c r="AC10" s="70">
        <v>0.89580000000000004</v>
      </c>
      <c r="AD10" s="70">
        <v>2.5000000000000001E-2</v>
      </c>
      <c r="AE10" s="70">
        <v>1.397</v>
      </c>
      <c r="AF10" s="22">
        <f t="shared" si="6"/>
        <v>1.3676427436202483</v>
      </c>
      <c r="AG10" s="22">
        <f t="shared" si="27"/>
        <v>0.72374175936875884</v>
      </c>
      <c r="AH10" s="22">
        <f t="shared" si="28"/>
        <v>2.8949670374750354</v>
      </c>
      <c r="AI10" s="22">
        <f t="shared" si="29"/>
        <v>3.6187087968437943</v>
      </c>
      <c r="AJ10" s="38">
        <f t="shared" si="30"/>
        <v>6.3774420027645579E-2</v>
      </c>
      <c r="AK10" s="120">
        <f t="shared" si="7"/>
        <v>20.206961928683139</v>
      </c>
      <c r="AL10" s="122">
        <f t="shared" si="31"/>
        <v>14.326582331833476</v>
      </c>
      <c r="AM10" s="71">
        <v>0.83530000000000004</v>
      </c>
      <c r="AN10" s="18">
        <v>0.02</v>
      </c>
      <c r="AO10" s="72">
        <v>1.4079999999999999</v>
      </c>
      <c r="AP10" s="22">
        <f t="shared" si="8"/>
        <v>1.378411584121195</v>
      </c>
      <c r="AQ10" s="22">
        <f t="shared" si="32"/>
        <v>0.63923268904489117</v>
      </c>
      <c r="AR10" s="22">
        <f t="shared" si="33"/>
        <v>3.835396134269347</v>
      </c>
      <c r="AS10" s="22">
        <f t="shared" si="34"/>
        <v>4.4746288233142382</v>
      </c>
      <c r="AT10" s="38">
        <f t="shared" si="35"/>
        <v>7.7739234749800587E-2</v>
      </c>
      <c r="AU10" s="120">
        <f t="shared" si="9"/>
        <v>19.331104931487747</v>
      </c>
      <c r="AV10" s="122">
        <f t="shared" si="36"/>
        <v>19.84054273080897</v>
      </c>
      <c r="AW10" s="21">
        <v>0.78720000000000001</v>
      </c>
      <c r="AX10" s="21">
        <v>2.1999999999999999E-2</v>
      </c>
      <c r="AY10" s="21">
        <v>1.415</v>
      </c>
      <c r="AZ10" s="22">
        <f t="shared" si="10"/>
        <v>1.3852644826217977</v>
      </c>
      <c r="BA10" s="22">
        <f t="shared" si="37"/>
        <v>0.57339216449928432</v>
      </c>
      <c r="BB10" s="22">
        <f t="shared" si="38"/>
        <v>4.5871373159942745</v>
      </c>
      <c r="BC10" s="22">
        <f t="shared" si="39"/>
        <v>5.1605294804935591</v>
      </c>
      <c r="BD10" s="38">
        <f t="shared" si="40"/>
        <v>0.11515405961242269</v>
      </c>
      <c r="BE10" s="120">
        <f t="shared" si="11"/>
        <v>18.634762426279512</v>
      </c>
      <c r="BF10" s="122">
        <f t="shared" si="41"/>
        <v>24.616022523181215</v>
      </c>
      <c r="BG10" s="71">
        <v>0.7379</v>
      </c>
      <c r="BH10" s="18">
        <v>2.1999999999999999E-2</v>
      </c>
      <c r="BI10" s="72">
        <v>1.4119999999999999</v>
      </c>
      <c r="BJ10" s="22">
        <f t="shared" si="12"/>
        <v>1.3823275261215393</v>
      </c>
      <c r="BK10" s="22">
        <f t="shared" si="42"/>
        <v>0.50168731191051619</v>
      </c>
      <c r="BL10" s="22">
        <f t="shared" si="43"/>
        <v>5.0168731191051616</v>
      </c>
      <c r="BM10" s="22">
        <f t="shared" si="44"/>
        <v>5.5185604310156782</v>
      </c>
      <c r="BN10" s="38">
        <f t="shared" si="45"/>
        <v>0.14333286433087566</v>
      </c>
      <c r="BO10" s="120">
        <f t="shared" si="13"/>
        <v>17.921047550878967</v>
      </c>
      <c r="BP10" s="122">
        <f t="shared" si="46"/>
        <v>27.99430727953791</v>
      </c>
      <c r="BQ10" s="21">
        <v>0.69699999999999995</v>
      </c>
      <c r="BR10" s="21">
        <v>1.7000000000000001E-2</v>
      </c>
      <c r="BS10" s="21">
        <v>1.415</v>
      </c>
      <c r="BT10" s="22">
        <f t="shared" si="14"/>
        <v>1.3852644826217977</v>
      </c>
      <c r="BU10" s="22">
        <f t="shared" si="47"/>
        <v>0.44951805430852082</v>
      </c>
      <c r="BV10" s="22">
        <f t="shared" si="48"/>
        <v>5.3942166517022496</v>
      </c>
      <c r="BW10" s="22">
        <f t="shared" si="49"/>
        <v>5.8437347060107703</v>
      </c>
      <c r="BX10" s="38">
        <f t="shared" si="50"/>
        <v>0.1334740236416718</v>
      </c>
      <c r="BY10" s="120">
        <f t="shared" si="15"/>
        <v>17.328939266824559</v>
      </c>
      <c r="BZ10" s="122">
        <f t="shared" si="51"/>
        <v>31.128371844601155</v>
      </c>
    </row>
    <row r="11" spans="2:78" ht="20.100000000000001" customHeight="1">
      <c r="B11" s="13" t="s">
        <v>8</v>
      </c>
      <c r="C11" s="11">
        <f>C9*C10</f>
        <v>9.1411250000000006</v>
      </c>
      <c r="D11" s="2"/>
      <c r="E11" s="42">
        <v>36</v>
      </c>
      <c r="F11" s="23">
        <f t="shared" si="16"/>
        <v>0.71460000000000001</v>
      </c>
      <c r="G11" s="23">
        <f t="shared" si="0"/>
        <v>7.8693255158775024</v>
      </c>
      <c r="H11" s="30">
        <f t="shared" si="1"/>
        <v>63911.408450704221</v>
      </c>
      <c r="I11" s="63">
        <v>1.0484</v>
      </c>
      <c r="J11" s="8">
        <v>2.7E-2</v>
      </c>
      <c r="K11" s="8">
        <v>1.403</v>
      </c>
      <c r="L11" s="22">
        <f t="shared" si="2"/>
        <v>1.3735166566207648</v>
      </c>
      <c r="M11" s="22">
        <f t="shared" si="17"/>
        <v>0.99985741103113557</v>
      </c>
      <c r="N11" s="22">
        <f t="shared" si="18"/>
        <v>0</v>
      </c>
      <c r="O11" s="22">
        <f t="shared" si="19"/>
        <v>0.99985741103113557</v>
      </c>
      <c r="P11" s="38">
        <f t="shared" si="20"/>
        <v>0</v>
      </c>
      <c r="Q11" s="120">
        <f t="shared" si="3"/>
        <v>26.644711175648528</v>
      </c>
      <c r="R11" s="122">
        <f t="shared" si="21"/>
        <v>0</v>
      </c>
      <c r="S11" s="65">
        <v>0.96179999999999999</v>
      </c>
      <c r="T11" s="3">
        <v>0.03</v>
      </c>
      <c r="U11" s="66">
        <v>1.4</v>
      </c>
      <c r="V11" s="22">
        <f t="shared" si="4"/>
        <v>1.3705797001205065</v>
      </c>
      <c r="W11" s="22">
        <f t="shared" si="22"/>
        <v>0.83790410908647128</v>
      </c>
      <c r="X11" s="22">
        <f t="shared" si="23"/>
        <v>1.6758082181729426</v>
      </c>
      <c r="Y11" s="22">
        <f t="shared" si="24"/>
        <v>2.5137123272594137</v>
      </c>
      <c r="Z11" s="38">
        <f t="shared" si="25"/>
        <v>3.8429172007564606E-2</v>
      </c>
      <c r="AA11" s="120">
        <f t="shared" si="5"/>
        <v>25.154507101887766</v>
      </c>
      <c r="AB11" s="122">
        <f t="shared" si="26"/>
        <v>6.6620594527458596</v>
      </c>
      <c r="AC11" s="70">
        <v>0.89300000000000002</v>
      </c>
      <c r="AD11" s="70">
        <v>3.1E-2</v>
      </c>
      <c r="AE11" s="70">
        <v>1.415</v>
      </c>
      <c r="AF11" s="22">
        <f t="shared" si="6"/>
        <v>1.3852644826217977</v>
      </c>
      <c r="AG11" s="22">
        <f t="shared" si="27"/>
        <v>0.73787789623139055</v>
      </c>
      <c r="AH11" s="22">
        <f t="shared" si="28"/>
        <v>2.9515115849255622</v>
      </c>
      <c r="AI11" s="22">
        <f t="shared" si="29"/>
        <v>3.6893894811569528</v>
      </c>
      <c r="AJ11" s="38">
        <f t="shared" si="30"/>
        <v>8.1131269272388715E-2</v>
      </c>
      <c r="AK11" s="120">
        <f t="shared" si="7"/>
        <v>23.970603634512013</v>
      </c>
      <c r="AL11" s="122">
        <f t="shared" si="31"/>
        <v>12.313046554556022</v>
      </c>
      <c r="AM11" s="71">
        <v>0.84179999999999999</v>
      </c>
      <c r="AN11" s="18">
        <v>3.1E-2</v>
      </c>
      <c r="AO11" s="72">
        <v>1.4179999999999999</v>
      </c>
      <c r="AP11" s="22">
        <f t="shared" si="8"/>
        <v>1.3882014391220558</v>
      </c>
      <c r="AQ11" s="22">
        <f t="shared" si="32"/>
        <v>0.65847457081248917</v>
      </c>
      <c r="AR11" s="22">
        <f t="shared" si="33"/>
        <v>3.9508474248749352</v>
      </c>
      <c r="AS11" s="22">
        <f t="shared" si="34"/>
        <v>4.6093219956874245</v>
      </c>
      <c r="AT11" s="38">
        <f t="shared" si="35"/>
        <v>0.12221348021060656</v>
      </c>
      <c r="AU11" s="120">
        <f t="shared" si="9"/>
        <v>23.089559193674244</v>
      </c>
      <c r="AV11" s="122">
        <f t="shared" si="36"/>
        <v>17.110969472112458</v>
      </c>
      <c r="AW11" s="21">
        <v>0.78220000000000001</v>
      </c>
      <c r="AX11" s="21">
        <v>2.5000000000000001E-2</v>
      </c>
      <c r="AY11" s="21">
        <v>1.427</v>
      </c>
      <c r="AZ11" s="22">
        <f t="shared" si="10"/>
        <v>1.3970123086228305</v>
      </c>
      <c r="BA11" s="22">
        <f t="shared" si="37"/>
        <v>0.5757742958031371</v>
      </c>
      <c r="BB11" s="22">
        <f t="shared" si="38"/>
        <v>4.6061943664250968</v>
      </c>
      <c r="BC11" s="22">
        <f t="shared" si="39"/>
        <v>5.1819686622282344</v>
      </c>
      <c r="BD11" s="38">
        <f t="shared" si="40"/>
        <v>0.13308577789964637</v>
      </c>
      <c r="BE11" s="120">
        <f t="shared" si="11"/>
        <v>22.063968399261526</v>
      </c>
      <c r="BF11" s="122">
        <f t="shared" si="41"/>
        <v>20.876545338866894</v>
      </c>
      <c r="BG11" s="71">
        <v>0.74270000000000003</v>
      </c>
      <c r="BH11" s="18">
        <v>2.9000000000000001E-2</v>
      </c>
      <c r="BI11" s="72">
        <v>1.4339999999999999</v>
      </c>
      <c r="BJ11" s="22">
        <f t="shared" si="12"/>
        <v>1.403865207123433</v>
      </c>
      <c r="BK11" s="22">
        <f t="shared" si="42"/>
        <v>0.52419618253966749</v>
      </c>
      <c r="BL11" s="22">
        <f t="shared" si="43"/>
        <v>5.2419618253966744</v>
      </c>
      <c r="BM11" s="22">
        <f t="shared" si="44"/>
        <v>5.7661580079363421</v>
      </c>
      <c r="BN11" s="38">
        <f t="shared" si="45"/>
        <v>0.19487225293799648</v>
      </c>
      <c r="BO11" s="120">
        <f t="shared" si="13"/>
        <v>21.384256379474575</v>
      </c>
      <c r="BP11" s="122">
        <f t="shared" si="46"/>
        <v>24.513182653515646</v>
      </c>
      <c r="BQ11" s="21">
        <v>0.69540000000000002</v>
      </c>
      <c r="BR11" s="21">
        <v>2.5999999999999999E-2</v>
      </c>
      <c r="BS11" s="21">
        <v>1.4390000000000001</v>
      </c>
      <c r="BT11" s="22">
        <f t="shared" si="14"/>
        <v>1.4087601346238636</v>
      </c>
      <c r="BU11" s="22">
        <f t="shared" si="47"/>
        <v>0.46276410400740736</v>
      </c>
      <c r="BV11" s="22">
        <f t="shared" si="48"/>
        <v>5.5531692480888886</v>
      </c>
      <c r="BW11" s="22">
        <f t="shared" si="49"/>
        <v>6.0159333520962956</v>
      </c>
      <c r="BX11" s="38">
        <f t="shared" si="50"/>
        <v>0.21112024803118179</v>
      </c>
      <c r="BY11" s="120">
        <f t="shared" si="15"/>
        <v>20.570322745653744</v>
      </c>
      <c r="BZ11" s="122">
        <f t="shared" si="51"/>
        <v>26.996023916358848</v>
      </c>
    </row>
    <row r="12" spans="2:78" ht="20.100000000000001" customHeight="1">
      <c r="B12" s="13" t="s">
        <v>17</v>
      </c>
      <c r="C12" s="11">
        <f>1*C9</f>
        <v>5.4249999999999998</v>
      </c>
      <c r="D12" s="2"/>
      <c r="E12" s="42">
        <v>38</v>
      </c>
      <c r="F12" s="23">
        <f t="shared" si="16"/>
        <v>0.75460000000000005</v>
      </c>
      <c r="G12" s="23">
        <f t="shared" si="0"/>
        <v>8.3098139298644895</v>
      </c>
      <c r="H12" s="30">
        <f t="shared" si="1"/>
        <v>67488.873239436623</v>
      </c>
      <c r="I12" s="63">
        <v>1.1237999999999999</v>
      </c>
      <c r="J12" s="8">
        <v>3.5999999999999997E-2</v>
      </c>
      <c r="K12" s="8">
        <v>1.347</v>
      </c>
      <c r="L12" s="22">
        <f t="shared" si="2"/>
        <v>1.3186934686159444</v>
      </c>
      <c r="M12" s="22">
        <f t="shared" si="17"/>
        <v>1.0589658386073921</v>
      </c>
      <c r="N12" s="22">
        <f t="shared" si="18"/>
        <v>0</v>
      </c>
      <c r="O12" s="22">
        <f t="shared" si="19"/>
        <v>1.0589658386073921</v>
      </c>
      <c r="P12" s="38">
        <f t="shared" si="20"/>
        <v>0</v>
      </c>
      <c r="Q12" s="120">
        <f t="shared" si="3"/>
        <v>32.901959113363723</v>
      </c>
      <c r="R12" s="122">
        <f t="shared" si="21"/>
        <v>0</v>
      </c>
      <c r="S12" s="65">
        <v>0.96899999999999997</v>
      </c>
      <c r="T12" s="3">
        <v>2.9000000000000001E-2</v>
      </c>
      <c r="U12" s="66">
        <v>1.3779999999999999</v>
      </c>
      <c r="V12" s="22">
        <f t="shared" si="4"/>
        <v>1.3490420191186128</v>
      </c>
      <c r="W12" s="22">
        <f t="shared" si="22"/>
        <v>0.82397624752251941</v>
      </c>
      <c r="X12" s="22">
        <f t="shared" si="23"/>
        <v>1.6479524950450388</v>
      </c>
      <c r="Y12" s="22">
        <f t="shared" si="24"/>
        <v>2.4719287425675582</v>
      </c>
      <c r="Z12" s="38">
        <f t="shared" si="25"/>
        <v>3.5989858093434648E-2</v>
      </c>
      <c r="AA12" s="120">
        <f t="shared" si="5"/>
        <v>29.765351605820488</v>
      </c>
      <c r="AB12" s="122">
        <f t="shared" si="26"/>
        <v>5.5364791817973646</v>
      </c>
      <c r="AC12" s="70">
        <v>0.89790000000000003</v>
      </c>
      <c r="AD12" s="70">
        <v>0.03</v>
      </c>
      <c r="AE12" s="70">
        <v>1.385</v>
      </c>
      <c r="AF12" s="22">
        <f t="shared" si="6"/>
        <v>1.3558949176192154</v>
      </c>
      <c r="AG12" s="22">
        <f t="shared" si="27"/>
        <v>0.714700676687961</v>
      </c>
      <c r="AH12" s="22">
        <f t="shared" si="28"/>
        <v>2.858802706751844</v>
      </c>
      <c r="AI12" s="22">
        <f t="shared" si="29"/>
        <v>3.5735033834398049</v>
      </c>
      <c r="AJ12" s="38">
        <f t="shared" si="30"/>
        <v>7.5220202524704724E-2</v>
      </c>
      <c r="AK12" s="120">
        <f t="shared" si="7"/>
        <v>28.324700483169821</v>
      </c>
      <c r="AL12" s="122">
        <f t="shared" si="31"/>
        <v>10.092967120519097</v>
      </c>
      <c r="AM12" s="71">
        <v>0.81069999999999998</v>
      </c>
      <c r="AN12" s="18">
        <v>3.2000000000000001E-2</v>
      </c>
      <c r="AO12" s="72">
        <v>1.415</v>
      </c>
      <c r="AP12" s="22">
        <f t="shared" si="8"/>
        <v>1.3852644826217977</v>
      </c>
      <c r="AQ12" s="22">
        <f t="shared" si="32"/>
        <v>0.60813770261409916</v>
      </c>
      <c r="AR12" s="22">
        <f t="shared" si="33"/>
        <v>3.6488262156845952</v>
      </c>
      <c r="AS12" s="22">
        <f t="shared" si="34"/>
        <v>4.2569639182986947</v>
      </c>
      <c r="AT12" s="38">
        <f t="shared" si="35"/>
        <v>0.12562261048627932</v>
      </c>
      <c r="AU12" s="120">
        <f t="shared" si="9"/>
        <v>26.557825969876728</v>
      </c>
      <c r="AV12" s="122">
        <f t="shared" si="36"/>
        <v>13.739175111032372</v>
      </c>
      <c r="AW12" s="21">
        <v>0.75449999999999995</v>
      </c>
      <c r="AX12" s="21">
        <v>3.5000000000000003E-2</v>
      </c>
      <c r="AY12" s="21">
        <v>1.419</v>
      </c>
      <c r="AZ12" s="22">
        <f t="shared" si="10"/>
        <v>1.389180424622142</v>
      </c>
      <c r="BA12" s="22">
        <f t="shared" si="37"/>
        <v>0.52972684530865899</v>
      </c>
      <c r="BB12" s="22">
        <f t="shared" si="38"/>
        <v>4.2378147624692719</v>
      </c>
      <c r="BC12" s="22">
        <f t="shared" si="39"/>
        <v>4.7675416077779307</v>
      </c>
      <c r="BD12" s="38">
        <f t="shared" si="40"/>
        <v>0.18423686194458055</v>
      </c>
      <c r="BE12" s="120">
        <f t="shared" si="11"/>
        <v>25.419083450988296</v>
      </c>
      <c r="BF12" s="122">
        <f t="shared" si="41"/>
        <v>16.671784294034037</v>
      </c>
      <c r="BG12" s="71">
        <v>0.68100000000000005</v>
      </c>
      <c r="BH12" s="18">
        <v>3.4000000000000002E-2</v>
      </c>
      <c r="BI12" s="72">
        <v>1.4350000000000001</v>
      </c>
      <c r="BJ12" s="22">
        <f t="shared" si="12"/>
        <v>1.4048441926235191</v>
      </c>
      <c r="BK12" s="22">
        <f t="shared" si="42"/>
        <v>0.44133333227444171</v>
      </c>
      <c r="BL12" s="22">
        <f t="shared" si="43"/>
        <v>4.4133333227444176</v>
      </c>
      <c r="BM12" s="22">
        <f t="shared" si="44"/>
        <v>4.8546666550188595</v>
      </c>
      <c r="BN12" s="38">
        <f t="shared" si="45"/>
        <v>0.22878967676253628</v>
      </c>
      <c r="BO12" s="120">
        <f t="shared" si="13"/>
        <v>23.929802754577263</v>
      </c>
      <c r="BP12" s="122">
        <f t="shared" si="46"/>
        <v>18.44283201164389</v>
      </c>
      <c r="BQ12" s="21">
        <v>0.62380000000000002</v>
      </c>
      <c r="BR12" s="21">
        <v>3.4000000000000002E-2</v>
      </c>
      <c r="BS12" s="21">
        <v>1.4530000000000001</v>
      </c>
      <c r="BT12" s="22">
        <f t="shared" si="14"/>
        <v>1.4224659316250685</v>
      </c>
      <c r="BU12" s="22">
        <f t="shared" si="47"/>
        <v>0.37965635409265797</v>
      </c>
      <c r="BV12" s="22">
        <f t="shared" si="48"/>
        <v>4.555876249111896</v>
      </c>
      <c r="BW12" s="22">
        <f t="shared" si="49"/>
        <v>4.9355326032045541</v>
      </c>
      <c r="BX12" s="38">
        <f t="shared" si="50"/>
        <v>0.28147841524155398</v>
      </c>
      <c r="BY12" s="120">
        <f t="shared" si="15"/>
        <v>22.770797913288678</v>
      </c>
      <c r="BZ12" s="122">
        <f t="shared" si="51"/>
        <v>20.007538894599556</v>
      </c>
    </row>
    <row r="13" spans="2:78" ht="20.100000000000001" customHeight="1">
      <c r="B13" s="35" t="s">
        <v>22</v>
      </c>
      <c r="C13" s="36">
        <v>0.02</v>
      </c>
      <c r="D13" s="2"/>
      <c r="E13" s="42">
        <v>40</v>
      </c>
      <c r="F13" s="23">
        <f t="shared" si="16"/>
        <v>0.79460000000000008</v>
      </c>
      <c r="G13" s="23">
        <f t="shared" si="0"/>
        <v>8.7503023438514749</v>
      </c>
      <c r="H13" s="30">
        <f t="shared" si="1"/>
        <v>71066.338028169019</v>
      </c>
      <c r="I13" s="63">
        <v>1.4197</v>
      </c>
      <c r="J13" s="8">
        <v>4.8000000000000001E-2</v>
      </c>
      <c r="K13" s="8">
        <v>1.2230000000000001</v>
      </c>
      <c r="L13" s="22">
        <f t="shared" si="2"/>
        <v>1.1972992666052711</v>
      </c>
      <c r="M13" s="22">
        <f t="shared" si="17"/>
        <v>1.3932042227463219</v>
      </c>
      <c r="N13" s="22">
        <f t="shared" si="18"/>
        <v>0</v>
      </c>
      <c r="O13" s="22">
        <f t="shared" si="19"/>
        <v>1.3932042227463219</v>
      </c>
      <c r="P13" s="38">
        <f t="shared" si="20"/>
        <v>0</v>
      </c>
      <c r="Q13" s="120">
        <f t="shared" si="3"/>
        <v>45.416939557066009</v>
      </c>
      <c r="R13" s="122">
        <f t="shared" si="21"/>
        <v>0</v>
      </c>
      <c r="S13" s="65">
        <v>1.1016999999999999</v>
      </c>
      <c r="T13" s="3">
        <v>5.7000000000000002E-2</v>
      </c>
      <c r="U13" s="66">
        <v>1.228</v>
      </c>
      <c r="V13" s="22">
        <f t="shared" si="4"/>
        <v>1.2021941941057015</v>
      </c>
      <c r="W13" s="22">
        <f t="shared" si="22"/>
        <v>0.84584762817901393</v>
      </c>
      <c r="X13" s="22">
        <f t="shared" si="23"/>
        <v>1.6916952563580279</v>
      </c>
      <c r="Y13" s="22">
        <f t="shared" si="24"/>
        <v>2.537542884537042</v>
      </c>
      <c r="Z13" s="38">
        <f t="shared" si="25"/>
        <v>5.6176579280227096E-2</v>
      </c>
      <c r="AA13" s="120">
        <f t="shared" si="5"/>
        <v>37.893583418530305</v>
      </c>
      <c r="AB13" s="122">
        <f t="shared" si="26"/>
        <v>4.4643316987824742</v>
      </c>
      <c r="AC13" s="70">
        <v>0.67820000000000003</v>
      </c>
      <c r="AD13" s="70">
        <v>4.8000000000000001E-2</v>
      </c>
      <c r="AE13" s="70">
        <v>1.278</v>
      </c>
      <c r="AF13" s="22">
        <f t="shared" si="6"/>
        <v>1.2511434691100052</v>
      </c>
      <c r="AG13" s="22">
        <f t="shared" si="27"/>
        <v>0.34717303166763919</v>
      </c>
      <c r="AH13" s="22">
        <f t="shared" si="28"/>
        <v>1.3886921266705567</v>
      </c>
      <c r="AI13" s="22">
        <f t="shared" si="29"/>
        <v>1.7358651583381959</v>
      </c>
      <c r="AJ13" s="38">
        <f t="shared" si="30"/>
        <v>0.10247469677257659</v>
      </c>
      <c r="AK13" s="120">
        <f t="shared" si="7"/>
        <v>27.874271076801154</v>
      </c>
      <c r="AL13" s="122">
        <f t="shared" si="31"/>
        <v>4.9819854404240189</v>
      </c>
      <c r="AM13" s="71">
        <v>0.47739999999999999</v>
      </c>
      <c r="AN13" s="18">
        <v>5.2999999999999999E-2</v>
      </c>
      <c r="AO13" s="72">
        <v>1.339</v>
      </c>
      <c r="AP13" s="22">
        <f t="shared" si="8"/>
        <v>1.3108615846152558</v>
      </c>
      <c r="AQ13" s="22">
        <f t="shared" si="32"/>
        <v>0.18884030219273462</v>
      </c>
      <c r="AR13" s="22">
        <f t="shared" si="33"/>
        <v>1.1330418131564077</v>
      </c>
      <c r="AS13" s="22">
        <f t="shared" si="34"/>
        <v>1.3218821153491422</v>
      </c>
      <c r="AT13" s="38">
        <f t="shared" si="35"/>
        <v>0.18631249406957459</v>
      </c>
      <c r="AU13" s="120">
        <f t="shared" si="9"/>
        <v>23.123673867310682</v>
      </c>
      <c r="AV13" s="122">
        <f t="shared" si="36"/>
        <v>4.8999212653580901</v>
      </c>
      <c r="AW13" s="21">
        <v>0.3977</v>
      </c>
      <c r="AX13" s="21">
        <v>4.4999999999999998E-2</v>
      </c>
      <c r="AY13" s="21">
        <v>1.371</v>
      </c>
      <c r="AZ13" s="22">
        <f t="shared" si="10"/>
        <v>1.3421891206180103</v>
      </c>
      <c r="BA13" s="22">
        <f t="shared" si="37"/>
        <v>0.13738989604515106</v>
      </c>
      <c r="BB13" s="22">
        <f t="shared" si="38"/>
        <v>1.0991191683612085</v>
      </c>
      <c r="BC13" s="22">
        <f t="shared" si="39"/>
        <v>1.2365090644063597</v>
      </c>
      <c r="BD13" s="38">
        <f t="shared" si="40"/>
        <v>0.22112157337184926</v>
      </c>
      <c r="BE13" s="120">
        <f t="shared" si="11"/>
        <v>21.238103162149375</v>
      </c>
      <c r="BF13" s="122">
        <f t="shared" si="41"/>
        <v>5.1752228528584538</v>
      </c>
      <c r="BG13" s="71">
        <v>0.40200000000000002</v>
      </c>
      <c r="BH13" s="18">
        <v>4.7E-2</v>
      </c>
      <c r="BI13" s="72">
        <v>1.37</v>
      </c>
      <c r="BJ13" s="22">
        <f t="shared" si="12"/>
        <v>1.3412101351179244</v>
      </c>
      <c r="BK13" s="22">
        <f t="shared" si="42"/>
        <v>0.14017221750000081</v>
      </c>
      <c r="BL13" s="22">
        <f t="shared" si="43"/>
        <v>1.4017221750000082</v>
      </c>
      <c r="BM13" s="22">
        <f t="shared" si="44"/>
        <v>1.541894392500009</v>
      </c>
      <c r="BN13" s="38">
        <f t="shared" si="45"/>
        <v>0.28826551940704997</v>
      </c>
      <c r="BO13" s="120">
        <f t="shared" si="13"/>
        <v>21.339834078488071</v>
      </c>
      <c r="BP13" s="122">
        <f t="shared" si="46"/>
        <v>6.5685711043697124</v>
      </c>
      <c r="BQ13" s="21">
        <v>0.31669999999999998</v>
      </c>
      <c r="BR13" s="21">
        <v>4.3999999999999997E-2</v>
      </c>
      <c r="BS13" s="21">
        <v>1.423</v>
      </c>
      <c r="BT13" s="22">
        <f t="shared" si="14"/>
        <v>1.3930963666224863</v>
      </c>
      <c r="BU13" s="22">
        <f t="shared" si="47"/>
        <v>9.385872066366395E-2</v>
      </c>
      <c r="BV13" s="22">
        <f t="shared" si="48"/>
        <v>1.1263046479639673</v>
      </c>
      <c r="BW13" s="22">
        <f t="shared" si="49"/>
        <v>1.2201633686276312</v>
      </c>
      <c r="BX13" s="38">
        <f t="shared" si="50"/>
        <v>0.34937950746333224</v>
      </c>
      <c r="BY13" s="120">
        <f t="shared" si="15"/>
        <v>19.321776598560092</v>
      </c>
      <c r="BZ13" s="122">
        <f t="shared" si="51"/>
        <v>5.8291981703582181</v>
      </c>
    </row>
    <row r="14" spans="2:78" ht="20.100000000000001" customHeight="1" thickBot="1">
      <c r="B14" s="14" t="s">
        <v>16</v>
      </c>
      <c r="C14" s="15">
        <f>1/(2*PI())*SQRT($C$2/(C11+C12))</f>
        <v>1.0214655885220734</v>
      </c>
      <c r="D14" s="2"/>
      <c r="E14" s="42">
        <v>42</v>
      </c>
      <c r="F14" s="23">
        <f t="shared" si="16"/>
        <v>0.83460000000000001</v>
      </c>
      <c r="G14" s="23">
        <f t="shared" si="0"/>
        <v>9.1907907578384602</v>
      </c>
      <c r="H14" s="30">
        <f t="shared" si="1"/>
        <v>74643.8028169014</v>
      </c>
      <c r="I14" s="63">
        <v>1.8139000000000001</v>
      </c>
      <c r="J14" s="8">
        <v>3.6999999999999998E-2</v>
      </c>
      <c r="K14" s="8">
        <v>1.1279999999999999</v>
      </c>
      <c r="L14" s="22">
        <f t="shared" si="2"/>
        <v>1.1042956440970937</v>
      </c>
      <c r="M14" s="22">
        <f t="shared" si="17"/>
        <v>1.9346997889290571</v>
      </c>
      <c r="N14" s="22">
        <f t="shared" si="18"/>
        <v>0</v>
      </c>
      <c r="O14" s="22">
        <f t="shared" si="19"/>
        <v>1.9346997889290571</v>
      </c>
      <c r="P14" s="38">
        <f t="shared" si="20"/>
        <v>0</v>
      </c>
      <c r="Q14" s="120">
        <f t="shared" si="3"/>
        <v>63.43348119308807</v>
      </c>
      <c r="R14" s="122">
        <f t="shared" si="21"/>
        <v>0</v>
      </c>
      <c r="S14" s="65">
        <v>1.4092</v>
      </c>
      <c r="T14" s="3">
        <v>3.9E-2</v>
      </c>
      <c r="U14" s="66">
        <v>1.1120000000000001</v>
      </c>
      <c r="V14" s="22">
        <f t="shared" si="4"/>
        <v>1.0886318760957168</v>
      </c>
      <c r="W14" s="22">
        <f t="shared" si="22"/>
        <v>1.1348110261829789</v>
      </c>
      <c r="X14" s="22">
        <f t="shared" si="23"/>
        <v>2.2696220523659578</v>
      </c>
      <c r="Y14" s="22">
        <f t="shared" si="24"/>
        <v>3.4044330785489367</v>
      </c>
      <c r="Z14" s="38">
        <f t="shared" si="25"/>
        <v>3.1517944230713565E-2</v>
      </c>
      <c r="AA14" s="120">
        <f t="shared" si="5"/>
        <v>52.338995762065665</v>
      </c>
      <c r="AB14" s="122">
        <f t="shared" si="26"/>
        <v>4.3363882308398018</v>
      </c>
      <c r="AC14" s="70">
        <v>1.0122</v>
      </c>
      <c r="AD14" s="70">
        <v>5.5E-2</v>
      </c>
      <c r="AE14" s="70">
        <v>1.1020000000000001</v>
      </c>
      <c r="AF14" s="22">
        <f t="shared" si="6"/>
        <v>1.0788420210948559</v>
      </c>
      <c r="AG14" s="22">
        <f t="shared" si="27"/>
        <v>0.57499564895201682</v>
      </c>
      <c r="AH14" s="22">
        <f t="shared" si="28"/>
        <v>2.2999825958080673</v>
      </c>
      <c r="AI14" s="22">
        <f t="shared" si="29"/>
        <v>2.8749782447600842</v>
      </c>
      <c r="AJ14" s="38">
        <f t="shared" si="30"/>
        <v>8.7305092215887684E-2</v>
      </c>
      <c r="AK14" s="120">
        <f t="shared" si="7"/>
        <v>41.455598885080505</v>
      </c>
      <c r="AL14" s="122">
        <f t="shared" si="31"/>
        <v>5.5480626445269143</v>
      </c>
      <c r="AM14" s="71">
        <v>0.68899999999999995</v>
      </c>
      <c r="AN14" s="18">
        <v>6.4000000000000001E-2</v>
      </c>
      <c r="AO14" s="72">
        <v>1.103</v>
      </c>
      <c r="AP14" s="22">
        <f t="shared" si="8"/>
        <v>1.0798210065949418</v>
      </c>
      <c r="AQ14" s="22">
        <f t="shared" si="32"/>
        <v>0.26690589878656434</v>
      </c>
      <c r="AR14" s="22">
        <f t="shared" si="33"/>
        <v>1.6014353927193861</v>
      </c>
      <c r="AS14" s="22">
        <f t="shared" si="34"/>
        <v>1.8683412915059505</v>
      </c>
      <c r="AT14" s="38">
        <f t="shared" si="35"/>
        <v>0.15266376008800389</v>
      </c>
      <c r="AU14" s="120">
        <f t="shared" si="9"/>
        <v>32.595362435101656</v>
      </c>
      <c r="AV14" s="122">
        <f t="shared" si="36"/>
        <v>4.9130774229244789</v>
      </c>
      <c r="AW14" s="21">
        <v>0.41410000000000002</v>
      </c>
      <c r="AX14" s="21">
        <v>7.1999999999999995E-2</v>
      </c>
      <c r="AY14" s="21">
        <v>1.125</v>
      </c>
      <c r="AZ14" s="22">
        <f t="shared" si="10"/>
        <v>1.1013586875968355</v>
      </c>
      <c r="BA14" s="22">
        <f t="shared" si="37"/>
        <v>0.10029613773753766</v>
      </c>
      <c r="BB14" s="22">
        <f t="shared" si="38"/>
        <v>0.80236910190030131</v>
      </c>
      <c r="BC14" s="22">
        <f t="shared" si="39"/>
        <v>0.90266523963783896</v>
      </c>
      <c r="BD14" s="38">
        <f t="shared" si="40"/>
        <v>0.23822165300607659</v>
      </c>
      <c r="BE14" s="120">
        <f t="shared" si="11"/>
        <v>25.059226914992784</v>
      </c>
      <c r="BF14" s="122">
        <f t="shared" si="41"/>
        <v>3.2018908828358499</v>
      </c>
      <c r="BG14" s="71">
        <v>0.24790000000000001</v>
      </c>
      <c r="BH14" s="18">
        <v>5.3999999999999999E-2</v>
      </c>
      <c r="BI14" s="72">
        <v>1.1739999999999999</v>
      </c>
      <c r="BJ14" s="22">
        <f t="shared" si="12"/>
        <v>1.1493289771010533</v>
      </c>
      <c r="BK14" s="22">
        <f t="shared" si="42"/>
        <v>3.9143346363860243E-2</v>
      </c>
      <c r="BL14" s="22">
        <f t="shared" si="43"/>
        <v>0.39143346363860243</v>
      </c>
      <c r="BM14" s="22">
        <f t="shared" si="44"/>
        <v>0.43057681000246267</v>
      </c>
      <c r="BN14" s="38">
        <f t="shared" si="45"/>
        <v>0.24321124964340976</v>
      </c>
      <c r="BO14" s="120">
        <f t="shared" si="13"/>
        <v>20.503003839539552</v>
      </c>
      <c r="BP14" s="122">
        <f t="shared" si="46"/>
        <v>1.9091517843045631</v>
      </c>
      <c r="BQ14" s="21">
        <v>0.17069999999999999</v>
      </c>
      <c r="BR14" s="21">
        <v>3.6999999999999998E-2</v>
      </c>
      <c r="BS14" s="21">
        <v>1.3280000000000001</v>
      </c>
      <c r="BT14" s="22">
        <f t="shared" si="14"/>
        <v>1.3000927441143091</v>
      </c>
      <c r="BU14" s="22">
        <f t="shared" si="47"/>
        <v>2.3748265504318754E-2</v>
      </c>
      <c r="BV14" s="22">
        <f t="shared" si="48"/>
        <v>0.2849791860518251</v>
      </c>
      <c r="BW14" s="22">
        <f t="shared" si="49"/>
        <v>0.30872745155614384</v>
      </c>
      <c r="BX14" s="38">
        <f t="shared" si="50"/>
        <v>0.25587792824226402</v>
      </c>
      <c r="BY14" s="120">
        <f t="shared" si="15"/>
        <v>18.386635479581734</v>
      </c>
      <c r="BZ14" s="122">
        <f t="shared" si="51"/>
        <v>1.5499256857965833</v>
      </c>
    </row>
    <row r="15" spans="2:78" ht="20.100000000000001" customHeight="1">
      <c r="B15" s="2"/>
      <c r="C15" s="2"/>
      <c r="D15" s="2"/>
      <c r="E15" s="42">
        <v>44</v>
      </c>
      <c r="F15" s="23">
        <f t="shared" si="16"/>
        <v>0.87460000000000004</v>
      </c>
      <c r="G15" s="23">
        <f t="shared" si="0"/>
        <v>9.6312791718254473</v>
      </c>
      <c r="H15" s="30">
        <f t="shared" si="1"/>
        <v>78221.267605633795</v>
      </c>
      <c r="I15" s="63">
        <v>1.9479</v>
      </c>
      <c r="J15" s="8">
        <v>0.03</v>
      </c>
      <c r="K15" s="8">
        <v>1.109</v>
      </c>
      <c r="L15" s="22">
        <f t="shared" si="2"/>
        <v>1.0856949195954584</v>
      </c>
      <c r="M15" s="22">
        <f t="shared" si="17"/>
        <v>2.1565777038062559</v>
      </c>
      <c r="N15" s="22">
        <f t="shared" si="18"/>
        <v>0</v>
      </c>
      <c r="O15" s="22">
        <f t="shared" si="19"/>
        <v>2.1565777038062559</v>
      </c>
      <c r="P15" s="38">
        <f t="shared" si="20"/>
        <v>0</v>
      </c>
      <c r="Q15" s="120">
        <f t="shared" si="3"/>
        <v>77.225532217581375</v>
      </c>
      <c r="R15" s="122">
        <f t="shared" si="21"/>
        <v>0</v>
      </c>
      <c r="S15" s="65">
        <v>1.6278999999999999</v>
      </c>
      <c r="T15" s="3">
        <v>2.7E-2</v>
      </c>
      <c r="U15" s="66">
        <v>1.099</v>
      </c>
      <c r="V15" s="22">
        <f t="shared" si="4"/>
        <v>1.0759050645945976</v>
      </c>
      <c r="W15" s="22">
        <f t="shared" si="22"/>
        <v>1.4791749199422246</v>
      </c>
      <c r="X15" s="22">
        <f t="shared" si="23"/>
        <v>2.9583498398844492</v>
      </c>
      <c r="Y15" s="22">
        <f t="shared" si="24"/>
        <v>4.4375247598266743</v>
      </c>
      <c r="Z15" s="38">
        <f t="shared" si="25"/>
        <v>2.1312914868325355E-2</v>
      </c>
      <c r="AA15" s="120">
        <f t="shared" si="5"/>
        <v>67.130279017031498</v>
      </c>
      <c r="AB15" s="122">
        <f t="shared" si="26"/>
        <v>4.4068785102679104</v>
      </c>
      <c r="AC15" s="70">
        <v>1.3959999999999999</v>
      </c>
      <c r="AD15" s="70">
        <v>3.3000000000000002E-2</v>
      </c>
      <c r="AE15" s="70">
        <v>1.0760000000000001</v>
      </c>
      <c r="AF15" s="22">
        <f t="shared" si="6"/>
        <v>1.053388398092618</v>
      </c>
      <c r="AG15" s="22">
        <f t="shared" si="27"/>
        <v>1.0427113060945394</v>
      </c>
      <c r="AH15" s="22">
        <f t="shared" si="28"/>
        <v>4.1708452243781577</v>
      </c>
      <c r="AI15" s="22">
        <f t="shared" si="29"/>
        <v>5.2135565304726974</v>
      </c>
      <c r="AJ15" s="38">
        <f t="shared" si="30"/>
        <v>4.9940418729850153E-2</v>
      </c>
      <c r="AK15" s="120">
        <f t="shared" si="7"/>
        <v>59.81437521325801</v>
      </c>
      <c r="AL15" s="122">
        <f t="shared" si="31"/>
        <v>6.9729813435444514</v>
      </c>
      <c r="AM15" s="71">
        <v>1.1845000000000001</v>
      </c>
      <c r="AN15" s="18">
        <v>2.5999999999999999E-2</v>
      </c>
      <c r="AO15" s="72">
        <v>1.0509999999999999</v>
      </c>
      <c r="AP15" s="22">
        <f t="shared" si="8"/>
        <v>1.0289137605904659</v>
      </c>
      <c r="AQ15" s="22">
        <f t="shared" si="32"/>
        <v>0.71621640699086497</v>
      </c>
      <c r="AR15" s="22">
        <f t="shared" si="33"/>
        <v>4.2972984419451894</v>
      </c>
      <c r="AS15" s="22">
        <f t="shared" si="34"/>
        <v>5.0135148489360546</v>
      </c>
      <c r="AT15" s="38">
        <f t="shared" si="35"/>
        <v>5.6309767731985962E-2</v>
      </c>
      <c r="AU15" s="120">
        <f t="shared" si="9"/>
        <v>53.142043801019582</v>
      </c>
      <c r="AV15" s="122">
        <f t="shared" si="36"/>
        <v>8.0864380339522093</v>
      </c>
      <c r="AW15" s="21">
        <v>0.93489999999999995</v>
      </c>
      <c r="AX15" s="21">
        <v>5.2999999999999999E-2</v>
      </c>
      <c r="AY15" s="21">
        <v>1.044</v>
      </c>
      <c r="AZ15" s="22">
        <f t="shared" si="10"/>
        <v>1.0220608620898635</v>
      </c>
      <c r="BA15" s="22">
        <f t="shared" si="37"/>
        <v>0.4402506646223589</v>
      </c>
      <c r="BB15" s="22">
        <f t="shared" si="38"/>
        <v>3.5220053169788712</v>
      </c>
      <c r="BC15" s="22">
        <f t="shared" si="39"/>
        <v>3.9622559816012299</v>
      </c>
      <c r="BD15" s="38">
        <f t="shared" si="40"/>
        <v>0.15101516429425565</v>
      </c>
      <c r="BE15" s="120">
        <f t="shared" si="11"/>
        <v>45.267746304590673</v>
      </c>
      <c r="BF15" s="122">
        <f t="shared" si="41"/>
        <v>7.7803858254407929</v>
      </c>
      <c r="BG15" s="71">
        <v>0.78669999999999995</v>
      </c>
      <c r="BH15" s="73">
        <v>4.1000000000000002E-2</v>
      </c>
      <c r="BI15" s="72">
        <v>1.0309999999999999</v>
      </c>
      <c r="BJ15" s="22">
        <f t="shared" si="12"/>
        <v>1.0093340505887443</v>
      </c>
      <c r="BK15" s="22">
        <f t="shared" si="42"/>
        <v>0.30402152579858382</v>
      </c>
      <c r="BL15" s="22">
        <f t="shared" si="43"/>
        <v>3.0402152579858384</v>
      </c>
      <c r="BM15" s="22">
        <f t="shared" si="44"/>
        <v>3.3442367837844222</v>
      </c>
      <c r="BN15" s="38">
        <f t="shared" si="45"/>
        <v>0.14241472409520819</v>
      </c>
      <c r="BO15" s="120">
        <f t="shared" si="13"/>
        <v>40.592382166086018</v>
      </c>
      <c r="BP15" s="122">
        <f t="shared" si="46"/>
        <v>7.4896202089018233</v>
      </c>
      <c r="BQ15" s="21">
        <v>0.65620000000000001</v>
      </c>
      <c r="BR15" s="21">
        <v>4.2999999999999997E-2</v>
      </c>
      <c r="BS15" s="21">
        <v>0.99299999999999999</v>
      </c>
      <c r="BT15" s="22">
        <f t="shared" si="14"/>
        <v>0.97213260158547354</v>
      </c>
      <c r="BU15" s="22">
        <f t="shared" si="47"/>
        <v>0.19621836493541267</v>
      </c>
      <c r="BV15" s="22">
        <f t="shared" si="48"/>
        <v>2.354620379224952</v>
      </c>
      <c r="BW15" s="22">
        <f t="shared" si="49"/>
        <v>2.5508387441603646</v>
      </c>
      <c r="BX15" s="38">
        <f t="shared" si="50"/>
        <v>0.16626540867776984</v>
      </c>
      <c r="BY15" s="120">
        <f t="shared" si="15"/>
        <v>36.475411720236771</v>
      </c>
      <c r="BZ15" s="122">
        <f t="shared" si="51"/>
        <v>6.455363402844319</v>
      </c>
    </row>
    <row r="16" spans="2:78" ht="20.100000000000001" customHeight="1">
      <c r="B16" s="2"/>
      <c r="C16" s="2"/>
      <c r="D16" s="2"/>
      <c r="E16" s="42">
        <v>46</v>
      </c>
      <c r="F16" s="23">
        <f t="shared" si="16"/>
        <v>0.91460000000000008</v>
      </c>
      <c r="G16" s="23">
        <f t="shared" si="0"/>
        <v>10.071767585812433</v>
      </c>
      <c r="H16" s="30">
        <f t="shared" si="1"/>
        <v>81798.732394366205</v>
      </c>
      <c r="I16" s="63">
        <v>2.0773999999999999</v>
      </c>
      <c r="J16" s="8">
        <v>2.9000000000000001E-2</v>
      </c>
      <c r="K16" s="8">
        <v>1.103</v>
      </c>
      <c r="L16" s="22">
        <f t="shared" si="2"/>
        <v>1.0798210065949418</v>
      </c>
      <c r="M16" s="22">
        <f t="shared" si="17"/>
        <v>2.4263865103772373</v>
      </c>
      <c r="N16" s="22">
        <f t="shared" si="18"/>
        <v>0</v>
      </c>
      <c r="O16" s="22">
        <f t="shared" si="19"/>
        <v>2.4263865103772373</v>
      </c>
      <c r="P16" s="38">
        <f t="shared" si="20"/>
        <v>0</v>
      </c>
      <c r="Q16" s="120">
        <f t="shared" si="3"/>
        <v>92.985286599021038</v>
      </c>
      <c r="R16" s="122">
        <f t="shared" si="21"/>
        <v>0</v>
      </c>
      <c r="S16" s="65">
        <v>1.7871999999999999</v>
      </c>
      <c r="T16" s="3">
        <v>2.5999999999999999E-2</v>
      </c>
      <c r="U16" s="66">
        <v>1.1020000000000001</v>
      </c>
      <c r="V16" s="22">
        <f t="shared" si="4"/>
        <v>1.0788420210948559</v>
      </c>
      <c r="W16" s="22">
        <f t="shared" si="22"/>
        <v>1.7925785855049627</v>
      </c>
      <c r="X16" s="22">
        <f t="shared" si="23"/>
        <v>3.5851571710099255</v>
      </c>
      <c r="Y16" s="22">
        <f t="shared" si="24"/>
        <v>5.3777357565148884</v>
      </c>
      <c r="Z16" s="38">
        <f t="shared" si="25"/>
        <v>2.0635749069209817E-2</v>
      </c>
      <c r="AA16" s="120">
        <f t="shared" si="5"/>
        <v>82.5156931439749</v>
      </c>
      <c r="AB16" s="122">
        <f t="shared" si="26"/>
        <v>4.3448185846957346</v>
      </c>
      <c r="AC16" s="70">
        <v>1.599</v>
      </c>
      <c r="AD16" s="70">
        <v>2.5000000000000001E-2</v>
      </c>
      <c r="AE16" s="70">
        <v>1.091</v>
      </c>
      <c r="AF16" s="22">
        <f t="shared" si="6"/>
        <v>1.068073180593909</v>
      </c>
      <c r="AG16" s="22">
        <f t="shared" si="27"/>
        <v>1.4064203186132054</v>
      </c>
      <c r="AH16" s="22">
        <f t="shared" si="28"/>
        <v>5.6256812744528215</v>
      </c>
      <c r="AI16" s="22">
        <f t="shared" si="29"/>
        <v>7.0321015930660273</v>
      </c>
      <c r="AJ16" s="38">
        <f t="shared" si="30"/>
        <v>3.8895844631238116E-2</v>
      </c>
      <c r="AK16" s="120">
        <f t="shared" si="7"/>
        <v>75.725970579399842</v>
      </c>
      <c r="AL16" s="122">
        <f t="shared" si="31"/>
        <v>7.4289985739492224</v>
      </c>
      <c r="AM16" s="71">
        <v>1.4153</v>
      </c>
      <c r="AN16" s="18">
        <v>2.1999999999999999E-2</v>
      </c>
      <c r="AO16" s="72">
        <v>1.07</v>
      </c>
      <c r="AP16" s="22">
        <f t="shared" si="8"/>
        <v>1.0475144850921014</v>
      </c>
      <c r="AQ16" s="22">
        <f t="shared" si="32"/>
        <v>1.0598228337174185</v>
      </c>
      <c r="AR16" s="22">
        <f t="shared" si="33"/>
        <v>6.3589370023045104</v>
      </c>
      <c r="AS16" s="22">
        <f t="shared" si="34"/>
        <v>7.4187598360219287</v>
      </c>
      <c r="AT16" s="38">
        <f t="shared" si="35"/>
        <v>4.9385015239394696E-2</v>
      </c>
      <c r="AU16" s="120">
        <f t="shared" si="9"/>
        <v>69.098595259992635</v>
      </c>
      <c r="AV16" s="122">
        <f t="shared" si="36"/>
        <v>9.2027008340446947</v>
      </c>
      <c r="AW16" s="21">
        <v>1.2529999999999999</v>
      </c>
      <c r="AX16" s="21">
        <v>0.02</v>
      </c>
      <c r="AY16" s="21">
        <v>1.0489999999999999</v>
      </c>
      <c r="AZ16" s="22">
        <f t="shared" si="10"/>
        <v>1.0269557895902937</v>
      </c>
      <c r="BA16" s="22">
        <f t="shared" si="37"/>
        <v>0.79840237790265323</v>
      </c>
      <c r="BB16" s="22">
        <f t="shared" si="38"/>
        <v>6.3872190232212258</v>
      </c>
      <c r="BC16" s="22">
        <f t="shared" si="39"/>
        <v>7.1856214011238793</v>
      </c>
      <c r="BD16" s="38">
        <f t="shared" si="40"/>
        <v>5.7534012661627359E-2</v>
      </c>
      <c r="BE16" s="120">
        <f t="shared" si="11"/>
        <v>63.243271284272481</v>
      </c>
      <c r="BF16" s="122">
        <f t="shared" si="41"/>
        <v>10.099444404941176</v>
      </c>
      <c r="BG16" s="71">
        <v>1.1274</v>
      </c>
      <c r="BH16" s="73">
        <v>2.1999999999999999E-2</v>
      </c>
      <c r="BI16" s="72">
        <v>1.0329999999999999</v>
      </c>
      <c r="BJ16" s="22">
        <f t="shared" si="12"/>
        <v>1.0112920215889165</v>
      </c>
      <c r="BK16" s="22">
        <f t="shared" si="42"/>
        <v>0.62679483255387947</v>
      </c>
      <c r="BL16" s="22">
        <f t="shared" si="43"/>
        <v>6.2679483255387938</v>
      </c>
      <c r="BM16" s="22">
        <f t="shared" si="44"/>
        <v>6.8947431580926732</v>
      </c>
      <c r="BN16" s="38">
        <f t="shared" si="45"/>
        <v>7.6714424151731506E-2</v>
      </c>
      <c r="BO16" s="120">
        <f t="shared" si="13"/>
        <v>58.711979285810067</v>
      </c>
      <c r="BP16" s="122">
        <f t="shared" si="46"/>
        <v>10.67575714834345</v>
      </c>
      <c r="BQ16" s="21">
        <v>0.99860000000000004</v>
      </c>
      <c r="BR16" s="21">
        <v>1.7000000000000001E-2</v>
      </c>
      <c r="BS16" s="21">
        <v>1.0229999999999999</v>
      </c>
      <c r="BT16" s="22">
        <f t="shared" si="14"/>
        <v>1.0015021665880557</v>
      </c>
      <c r="BU16" s="22">
        <f t="shared" si="47"/>
        <v>0.482284266523474</v>
      </c>
      <c r="BV16" s="22">
        <f t="shared" si="48"/>
        <v>5.7874111982816876</v>
      </c>
      <c r="BW16" s="22">
        <f t="shared" si="49"/>
        <v>6.2696954648051619</v>
      </c>
      <c r="BX16" s="38">
        <f t="shared" si="50"/>
        <v>6.976460512065083E-2</v>
      </c>
      <c r="BY16" s="120">
        <f t="shared" si="15"/>
        <v>54.06524035745052</v>
      </c>
      <c r="BZ16" s="122">
        <f t="shared" si="51"/>
        <v>10.704495457744038</v>
      </c>
    </row>
    <row r="17" spans="2:78" ht="20.100000000000001" customHeight="1">
      <c r="B17" s="2"/>
      <c r="C17" s="2"/>
      <c r="D17" s="2"/>
      <c r="E17" s="42">
        <v>48</v>
      </c>
      <c r="F17" s="23">
        <f t="shared" si="16"/>
        <v>0.9546</v>
      </c>
      <c r="G17" s="23">
        <f t="shared" si="0"/>
        <v>10.512255999799418</v>
      </c>
      <c r="H17" s="30">
        <f t="shared" si="1"/>
        <v>85376.1971830986</v>
      </c>
      <c r="I17" s="63">
        <v>2.1234000000000002</v>
      </c>
      <c r="J17" s="8">
        <v>3.5999999999999997E-2</v>
      </c>
      <c r="K17" s="8">
        <v>1.1080000000000001</v>
      </c>
      <c r="L17" s="22">
        <f t="shared" si="2"/>
        <v>1.0847159340953725</v>
      </c>
      <c r="M17" s="22">
        <f t="shared" si="17"/>
        <v>2.5580666172695645</v>
      </c>
      <c r="N17" s="22">
        <f t="shared" si="18"/>
        <v>0</v>
      </c>
      <c r="O17" s="22">
        <f t="shared" si="19"/>
        <v>2.5580666172695645</v>
      </c>
      <c r="P17" s="38">
        <f t="shared" si="20"/>
        <v>0</v>
      </c>
      <c r="Q17" s="120">
        <f t="shared" si="3"/>
        <v>107.61371469483846</v>
      </c>
      <c r="R17" s="122">
        <f t="shared" si="21"/>
        <v>0</v>
      </c>
      <c r="S17" s="65">
        <v>1.9046000000000001</v>
      </c>
      <c r="T17" s="3">
        <v>3.5000000000000003E-2</v>
      </c>
      <c r="U17" s="66">
        <v>1.103</v>
      </c>
      <c r="V17" s="22">
        <f t="shared" si="4"/>
        <v>1.0798210065949418</v>
      </c>
      <c r="W17" s="22">
        <f t="shared" si="22"/>
        <v>2.039516805574443</v>
      </c>
      <c r="X17" s="22">
        <f t="shared" si="23"/>
        <v>4.0790336111488861</v>
      </c>
      <c r="Y17" s="22">
        <f t="shared" si="24"/>
        <v>6.1185504167233287</v>
      </c>
      <c r="Z17" s="38">
        <f t="shared" si="25"/>
        <v>2.7829331266042374E-2</v>
      </c>
      <c r="AA17" s="120">
        <f t="shared" si="5"/>
        <v>98.638384674547751</v>
      </c>
      <c r="AB17" s="122">
        <f t="shared" si="26"/>
        <v>4.1353410486267048</v>
      </c>
      <c r="AC17" s="70">
        <v>1.702</v>
      </c>
      <c r="AD17" s="70">
        <v>2.1999999999999999E-2</v>
      </c>
      <c r="AE17" s="70">
        <v>1.1020000000000001</v>
      </c>
      <c r="AF17" s="22">
        <f t="shared" si="6"/>
        <v>1.0788420210948559</v>
      </c>
      <c r="AG17" s="22">
        <f t="shared" si="27"/>
        <v>1.6257396727585953</v>
      </c>
      <c r="AH17" s="22">
        <f t="shared" si="28"/>
        <v>6.5029586910343813</v>
      </c>
      <c r="AI17" s="22">
        <f t="shared" si="29"/>
        <v>8.1286983637929762</v>
      </c>
      <c r="AJ17" s="38">
        <f t="shared" si="30"/>
        <v>3.4922036886355069E-2</v>
      </c>
      <c r="AK17" s="120">
        <f t="shared" si="7"/>
        <v>90.327590057953145</v>
      </c>
      <c r="AL17" s="122">
        <f t="shared" si="31"/>
        <v>7.1993049818578774</v>
      </c>
      <c r="AM17" s="71">
        <v>1.5147999999999999</v>
      </c>
      <c r="AN17" s="18">
        <v>1.9E-2</v>
      </c>
      <c r="AO17" s="72">
        <v>1.0860000000000001</v>
      </c>
      <c r="AP17" s="22">
        <f t="shared" si="8"/>
        <v>1.0631782530934788</v>
      </c>
      <c r="AQ17" s="22">
        <f t="shared" si="32"/>
        <v>1.2506590980652579</v>
      </c>
      <c r="AR17" s="22">
        <f t="shared" si="33"/>
        <v>7.5039545883915482</v>
      </c>
      <c r="AS17" s="22">
        <f t="shared" si="34"/>
        <v>8.7546136864568069</v>
      </c>
      <c r="AT17" s="38">
        <f t="shared" si="35"/>
        <v>4.3935766491410205E-2</v>
      </c>
      <c r="AU17" s="120">
        <f t="shared" si="9"/>
        <v>82.648514281909172</v>
      </c>
      <c r="AV17" s="122">
        <f t="shared" si="36"/>
        <v>9.079358115012214</v>
      </c>
      <c r="AW17" s="71">
        <v>1.3602000000000001</v>
      </c>
      <c r="AX17" s="18">
        <v>0.02</v>
      </c>
      <c r="AY17" s="18">
        <v>1.0680000000000001</v>
      </c>
      <c r="AZ17" s="22">
        <f t="shared" si="10"/>
        <v>1.0455565140919294</v>
      </c>
      <c r="BA17" s="22">
        <f t="shared" si="37"/>
        <v>0.97525177581451084</v>
      </c>
      <c r="BB17" s="22">
        <f t="shared" si="38"/>
        <v>7.8020142065160867</v>
      </c>
      <c r="BC17" s="22">
        <f t="shared" si="39"/>
        <v>8.7772659823305972</v>
      </c>
      <c r="BD17" s="38">
        <f t="shared" si="40"/>
        <v>5.9637055635314809E-2</v>
      </c>
      <c r="BE17" s="120">
        <f t="shared" si="11"/>
        <v>76.306713454043802</v>
      </c>
      <c r="BF17" s="122">
        <f t="shared" si="41"/>
        <v>10.224544936291744</v>
      </c>
      <c r="BG17" s="71">
        <v>1.2073</v>
      </c>
      <c r="BH17" s="18">
        <v>1.7000000000000001E-2</v>
      </c>
      <c r="BI17" s="72">
        <v>1.0469999999999999</v>
      </c>
      <c r="BJ17" s="22">
        <f t="shared" si="12"/>
        <v>1.0249978185901216</v>
      </c>
      <c r="BK17" s="22">
        <f t="shared" si="42"/>
        <v>0.73840132614705556</v>
      </c>
      <c r="BL17" s="22">
        <f t="shared" si="43"/>
        <v>7.3840132614705549</v>
      </c>
      <c r="BM17" s="22">
        <f t="shared" si="44"/>
        <v>8.1224145876176106</v>
      </c>
      <c r="BN17" s="38">
        <f t="shared" si="45"/>
        <v>6.0897012899071998E-2</v>
      </c>
      <c r="BO17" s="120">
        <f t="shared" si="13"/>
        <v>70.034647822862581</v>
      </c>
      <c r="BP17" s="122">
        <f t="shared" si="46"/>
        <v>10.543371732441365</v>
      </c>
      <c r="BQ17" s="21">
        <v>1.0982000000000001</v>
      </c>
      <c r="BR17" s="21">
        <v>1.2999999999999999E-2</v>
      </c>
      <c r="BS17" s="21">
        <v>1.034</v>
      </c>
      <c r="BT17" s="22">
        <f t="shared" si="14"/>
        <v>1.0122710070890026</v>
      </c>
      <c r="BU17" s="22">
        <f t="shared" si="47"/>
        <v>0.5958990041425456</v>
      </c>
      <c r="BV17" s="22">
        <f t="shared" si="48"/>
        <v>7.150788049710548</v>
      </c>
      <c r="BW17" s="22">
        <f t="shared" si="49"/>
        <v>7.7466870538530941</v>
      </c>
      <c r="BX17" s="38">
        <f t="shared" si="50"/>
        <v>5.4502871198975185E-2</v>
      </c>
      <c r="BY17" s="120">
        <f t="shared" si="15"/>
        <v>65.559289023896795</v>
      </c>
      <c r="BZ17" s="122">
        <f t="shared" si="51"/>
        <v>10.907360583340125</v>
      </c>
    </row>
    <row r="18" spans="2:78" ht="20.100000000000001" customHeight="1">
      <c r="B18" s="2"/>
      <c r="C18" s="2"/>
      <c r="D18" s="2"/>
      <c r="E18" s="42">
        <v>50</v>
      </c>
      <c r="F18" s="23">
        <f t="shared" si="16"/>
        <v>0.99460000000000004</v>
      </c>
      <c r="G18" s="23">
        <f t="shared" si="0"/>
        <v>10.952744413786403</v>
      </c>
      <c r="H18" s="30">
        <f t="shared" si="1"/>
        <v>88953.661971830996</v>
      </c>
      <c r="I18" s="65">
        <v>2.1983000000000001</v>
      </c>
      <c r="J18" s="3">
        <v>2.5999999999999999E-2</v>
      </c>
      <c r="K18" s="3">
        <v>1.111</v>
      </c>
      <c r="L18" s="22">
        <f t="shared" si="2"/>
        <v>1.0876528905956304</v>
      </c>
      <c r="M18" s="22">
        <f t="shared" si="17"/>
        <v>2.7565808899205844</v>
      </c>
      <c r="N18" s="22">
        <f t="shared" si="18"/>
        <v>0</v>
      </c>
      <c r="O18" s="22">
        <f t="shared" si="19"/>
        <v>2.7565808899205844</v>
      </c>
      <c r="P18" s="38">
        <f t="shared" si="20"/>
        <v>0</v>
      </c>
      <c r="Q18" s="120">
        <f t="shared" si="3"/>
        <v>125.19137711400897</v>
      </c>
      <c r="R18" s="122">
        <f t="shared" si="21"/>
        <v>0</v>
      </c>
      <c r="S18" s="65">
        <v>1.9906999999999999</v>
      </c>
      <c r="T18" s="3">
        <v>2.8000000000000001E-2</v>
      </c>
      <c r="U18" s="66">
        <v>1.1080000000000001</v>
      </c>
      <c r="V18" s="22">
        <f t="shared" si="4"/>
        <v>1.0847159340953725</v>
      </c>
      <c r="W18" s="22">
        <f t="shared" si="22"/>
        <v>2.2483289731527361</v>
      </c>
      <c r="X18" s="22">
        <f t="shared" si="23"/>
        <v>4.4966579463054721</v>
      </c>
      <c r="Y18" s="22">
        <f t="shared" si="24"/>
        <v>6.7449869194582082</v>
      </c>
      <c r="Z18" s="38">
        <f t="shared" si="25"/>
        <v>2.2465767154045149E-2</v>
      </c>
      <c r="AA18" s="120">
        <f t="shared" si="5"/>
        <v>115.55948670565249</v>
      </c>
      <c r="AB18" s="122">
        <f t="shared" si="26"/>
        <v>3.8912062302242139</v>
      </c>
      <c r="AC18" s="70">
        <v>1.7955000000000001</v>
      </c>
      <c r="AD18" s="70">
        <v>1.7999999999999999E-2</v>
      </c>
      <c r="AE18" s="70">
        <v>1.107</v>
      </c>
      <c r="AF18" s="22">
        <f t="shared" si="6"/>
        <v>1.0837369485952861</v>
      </c>
      <c r="AG18" s="22">
        <f t="shared" si="27"/>
        <v>1.8257224843152273</v>
      </c>
      <c r="AH18" s="22">
        <f t="shared" si="28"/>
        <v>7.3028899372609093</v>
      </c>
      <c r="AI18" s="22">
        <f t="shared" si="29"/>
        <v>9.1286124215761362</v>
      </c>
      <c r="AJ18" s="38">
        <f t="shared" si="30"/>
        <v>2.8832443106631463E-2</v>
      </c>
      <c r="AK18" s="120">
        <f t="shared" si="7"/>
        <v>106.50291152399939</v>
      </c>
      <c r="AL18" s="122">
        <f t="shared" si="31"/>
        <v>6.8569861919833759</v>
      </c>
      <c r="AM18" s="71">
        <v>1.6036999999999999</v>
      </c>
      <c r="AN18" s="18">
        <v>0.02</v>
      </c>
      <c r="AO18" s="72">
        <v>1.099</v>
      </c>
      <c r="AP18" s="22">
        <f t="shared" si="8"/>
        <v>1.0759050645945976</v>
      </c>
      <c r="AQ18" s="22">
        <f t="shared" si="32"/>
        <v>1.4355236328579133</v>
      </c>
      <c r="AR18" s="22">
        <f t="shared" si="33"/>
        <v>8.6131417971474793</v>
      </c>
      <c r="AS18" s="22">
        <f t="shared" si="34"/>
        <v>10.048665430005393</v>
      </c>
      <c r="AT18" s="38">
        <f t="shared" si="35"/>
        <v>4.7362033040723013E-2</v>
      </c>
      <c r="AU18" s="120">
        <f t="shared" si="9"/>
        <v>97.604084065797224</v>
      </c>
      <c r="AV18" s="122">
        <f t="shared" si="36"/>
        <v>8.8245711023128468</v>
      </c>
      <c r="AW18" s="71">
        <v>1.4510000000000001</v>
      </c>
      <c r="AX18" s="18">
        <v>1.6E-2</v>
      </c>
      <c r="AY18" s="18">
        <v>1.0840000000000001</v>
      </c>
      <c r="AZ18" s="22">
        <f t="shared" si="10"/>
        <v>1.0612202820933065</v>
      </c>
      <c r="BA18" s="22">
        <f t="shared" si="37"/>
        <v>1.1433049733231824</v>
      </c>
      <c r="BB18" s="22">
        <f t="shared" si="38"/>
        <v>9.146439786585459</v>
      </c>
      <c r="BC18" s="22">
        <f t="shared" si="39"/>
        <v>10.289744759908642</v>
      </c>
      <c r="BD18" s="38">
        <f t="shared" si="40"/>
        <v>4.9149854849002292E-2</v>
      </c>
      <c r="BE18" s="120">
        <f t="shared" si="11"/>
        <v>90.519355427280686</v>
      </c>
      <c r="BF18" s="122">
        <f t="shared" si="41"/>
        <v>10.104402250116895</v>
      </c>
      <c r="BG18" s="71">
        <v>1.3161</v>
      </c>
      <c r="BH18" s="18">
        <v>1.7999999999999999E-2</v>
      </c>
      <c r="BI18" s="72">
        <v>1.0620000000000001</v>
      </c>
      <c r="BJ18" s="22">
        <f t="shared" si="12"/>
        <v>1.0396826010914129</v>
      </c>
      <c r="BK18" s="22">
        <f t="shared" si="42"/>
        <v>0.90280824177467178</v>
      </c>
      <c r="BL18" s="22">
        <f t="shared" si="43"/>
        <v>9.0280824177467185</v>
      </c>
      <c r="BM18" s="22">
        <f t="shared" si="44"/>
        <v>9.9308906595213902</v>
      </c>
      <c r="BN18" s="38">
        <f t="shared" si="45"/>
        <v>6.6339965929132216E-2</v>
      </c>
      <c r="BO18" s="120">
        <f t="shared" si="13"/>
        <v>84.260482517419007</v>
      </c>
      <c r="BP18" s="122">
        <f t="shared" si="46"/>
        <v>10.71449171428654</v>
      </c>
      <c r="BQ18" s="21">
        <v>1.1951000000000001</v>
      </c>
      <c r="BR18" s="21">
        <v>1.4999999999999999E-2</v>
      </c>
      <c r="BS18" s="21">
        <v>1.048</v>
      </c>
      <c r="BT18" s="22">
        <f t="shared" si="14"/>
        <v>1.0259768040902078</v>
      </c>
      <c r="BU18" s="22">
        <f t="shared" si="47"/>
        <v>0.72493615742324602</v>
      </c>
      <c r="BV18" s="22">
        <f t="shared" si="48"/>
        <v>8.699233889078954</v>
      </c>
      <c r="BW18" s="22">
        <f t="shared" si="49"/>
        <v>9.4241700465021996</v>
      </c>
      <c r="BX18" s="38">
        <f t="shared" si="50"/>
        <v>6.4602418366218758E-2</v>
      </c>
      <c r="BY18" s="120">
        <f t="shared" si="15"/>
        <v>78.64651941813608</v>
      </c>
      <c r="BZ18" s="122">
        <f t="shared" si="51"/>
        <v>11.061181033108618</v>
      </c>
    </row>
    <row r="19" spans="2:78" ht="20.100000000000001" customHeight="1">
      <c r="B19" s="16"/>
      <c r="C19" s="2"/>
      <c r="D19" s="2"/>
      <c r="E19" s="42">
        <v>52</v>
      </c>
      <c r="F19" s="23">
        <f t="shared" si="16"/>
        <v>1.0346</v>
      </c>
      <c r="G19" s="23">
        <f t="shared" si="0"/>
        <v>11.393232827773389</v>
      </c>
      <c r="H19" s="30">
        <f t="shared" si="1"/>
        <v>92531.126760563377</v>
      </c>
      <c r="I19" s="65">
        <v>2.1938</v>
      </c>
      <c r="J19" s="3">
        <v>3.3000000000000002E-2</v>
      </c>
      <c r="K19" s="3">
        <v>1.119</v>
      </c>
      <c r="L19" s="22">
        <f t="shared" si="2"/>
        <v>1.0954847745963192</v>
      </c>
      <c r="M19" s="22">
        <f t="shared" si="17"/>
        <v>2.7849855151412912</v>
      </c>
      <c r="N19" s="22">
        <f t="shared" si="18"/>
        <v>0</v>
      </c>
      <c r="O19" s="22">
        <f t="shared" si="19"/>
        <v>2.7849855151412912</v>
      </c>
      <c r="P19" s="38">
        <f t="shared" si="20"/>
        <v>0</v>
      </c>
      <c r="Q19" s="120">
        <f t="shared" si="3"/>
        <v>140.67651128692094</v>
      </c>
      <c r="R19" s="122">
        <f t="shared" si="21"/>
        <v>0</v>
      </c>
      <c r="S19" s="65">
        <v>1.9925999999999999</v>
      </c>
      <c r="T19" s="3">
        <v>2.5000000000000001E-2</v>
      </c>
      <c r="U19" s="66">
        <v>1.1140000000000001</v>
      </c>
      <c r="V19" s="22">
        <f t="shared" si="4"/>
        <v>1.0905898470958888</v>
      </c>
      <c r="W19" s="22">
        <f t="shared" si="22"/>
        <v>2.2770854958401117</v>
      </c>
      <c r="X19" s="22">
        <f t="shared" si="23"/>
        <v>4.5541709916802233</v>
      </c>
      <c r="Y19" s="22">
        <f t="shared" si="24"/>
        <v>6.831256487520335</v>
      </c>
      <c r="Z19" s="38">
        <f t="shared" si="25"/>
        <v>2.0276551337032173E-2</v>
      </c>
      <c r="AA19" s="120">
        <f t="shared" si="5"/>
        <v>130.16937858555912</v>
      </c>
      <c r="AB19" s="122">
        <f t="shared" si="26"/>
        <v>3.498650021354146</v>
      </c>
      <c r="AC19" s="70">
        <v>1.8165</v>
      </c>
      <c r="AD19" s="70">
        <v>2.8000000000000001E-2</v>
      </c>
      <c r="AE19" s="70">
        <v>1.113</v>
      </c>
      <c r="AF19" s="22">
        <f t="shared" si="6"/>
        <v>1.0896108615958027</v>
      </c>
      <c r="AG19" s="22">
        <f t="shared" si="27"/>
        <v>1.8889907724750898</v>
      </c>
      <c r="AH19" s="22">
        <f t="shared" si="28"/>
        <v>7.5559630899003594</v>
      </c>
      <c r="AI19" s="22">
        <f t="shared" si="29"/>
        <v>9.4449538623754492</v>
      </c>
      <c r="AJ19" s="38">
        <f t="shared" si="30"/>
        <v>4.533796855108458E-2</v>
      </c>
      <c r="AK19" s="120">
        <f t="shared" si="7"/>
        <v>120.97302635539104</v>
      </c>
      <c r="AL19" s="122">
        <f t="shared" si="31"/>
        <v>6.2459899677988302</v>
      </c>
      <c r="AM19" s="71">
        <v>1.6369</v>
      </c>
      <c r="AN19" s="18">
        <v>2.5000000000000001E-2</v>
      </c>
      <c r="AO19" s="72">
        <v>1.109</v>
      </c>
      <c r="AP19" s="22">
        <f t="shared" si="8"/>
        <v>1.0856949195954584</v>
      </c>
      <c r="AQ19" s="22">
        <f t="shared" si="32"/>
        <v>1.5229165035843029</v>
      </c>
      <c r="AR19" s="22">
        <f t="shared" si="33"/>
        <v>9.1374990215058176</v>
      </c>
      <c r="AS19" s="22">
        <f t="shared" si="34"/>
        <v>10.660415525090121</v>
      </c>
      <c r="AT19" s="38">
        <f t="shared" si="35"/>
        <v>6.0284832267647422E-2</v>
      </c>
      <c r="AU19" s="120">
        <f t="shared" si="9"/>
        <v>111.59389597186923</v>
      </c>
      <c r="AV19" s="122">
        <f t="shared" si="36"/>
        <v>8.1881709944146159</v>
      </c>
      <c r="AW19" s="71">
        <v>1.4926999999999999</v>
      </c>
      <c r="AX19" s="18">
        <v>2.1000000000000001E-2</v>
      </c>
      <c r="AY19" s="18">
        <v>1.093</v>
      </c>
      <c r="AZ19" s="22">
        <f t="shared" si="10"/>
        <v>1.070031151594081</v>
      </c>
      <c r="BA19" s="22">
        <f t="shared" si="37"/>
        <v>1.2301387321531707</v>
      </c>
      <c r="BB19" s="22">
        <f t="shared" si="38"/>
        <v>9.8411098572253657</v>
      </c>
      <c r="BC19" s="22">
        <f t="shared" si="39"/>
        <v>11.071248589378536</v>
      </c>
      <c r="BD19" s="38">
        <f t="shared" si="40"/>
        <v>6.5584817013807237E-2</v>
      </c>
      <c r="BE19" s="120">
        <f t="shared" si="11"/>
        <v>104.06343605369638</v>
      </c>
      <c r="BF19" s="122">
        <f t="shared" si="41"/>
        <v>9.4568373200240927</v>
      </c>
      <c r="BG19" s="71">
        <v>1.3469</v>
      </c>
      <c r="BH19" s="18">
        <v>1.4999999999999999E-2</v>
      </c>
      <c r="BI19" s="72">
        <v>1.073</v>
      </c>
      <c r="BJ19" s="22">
        <f t="shared" si="12"/>
        <v>1.0504514415923596</v>
      </c>
      <c r="BK19" s="22">
        <f t="shared" si="42"/>
        <v>0.9652478726585878</v>
      </c>
      <c r="BL19" s="22">
        <f t="shared" si="43"/>
        <v>9.652478726585878</v>
      </c>
      <c r="BM19" s="22">
        <f t="shared" si="44"/>
        <v>10.617726599244467</v>
      </c>
      <c r="BN19" s="38">
        <f t="shared" si="45"/>
        <v>5.6434464513134372E-2</v>
      </c>
      <c r="BO19" s="120">
        <f t="shared" si="13"/>
        <v>96.449420408276154</v>
      </c>
      <c r="BP19" s="122">
        <f t="shared" si="46"/>
        <v>10.007814132761357</v>
      </c>
      <c r="BQ19" s="21">
        <v>1.2242999999999999</v>
      </c>
      <c r="BR19" s="21">
        <v>1.7999999999999999E-2</v>
      </c>
      <c r="BS19" s="21">
        <v>1.0609999999999999</v>
      </c>
      <c r="BT19" s="22">
        <f t="shared" si="14"/>
        <v>1.0387036155913267</v>
      </c>
      <c r="BU19" s="22">
        <f t="shared" si="47"/>
        <v>0.77978552672057999</v>
      </c>
      <c r="BV19" s="22">
        <f t="shared" si="48"/>
        <v>9.3574263206469599</v>
      </c>
      <c r="BW19" s="22">
        <f t="shared" si="49"/>
        <v>10.13721184736754</v>
      </c>
      <c r="BX19" s="38">
        <f t="shared" si="50"/>
        <v>7.9458108872193636E-2</v>
      </c>
      <c r="BY19" s="120">
        <f t="shared" si="15"/>
        <v>90.046962807943331</v>
      </c>
      <c r="BZ19" s="122">
        <f t="shared" si="51"/>
        <v>10.39171786460466</v>
      </c>
    </row>
    <row r="20" spans="2:78" ht="20.100000000000001" customHeight="1">
      <c r="B20" s="16"/>
      <c r="C20" s="2"/>
      <c r="D20" s="17"/>
      <c r="E20" s="42">
        <v>54</v>
      </c>
      <c r="F20" s="23">
        <f t="shared" si="16"/>
        <v>1.0746</v>
      </c>
      <c r="G20" s="23">
        <f t="shared" si="0"/>
        <v>11.833721241760376</v>
      </c>
      <c r="H20" s="30">
        <f t="shared" si="1"/>
        <v>96108.591549295772</v>
      </c>
      <c r="I20" s="63">
        <v>2.2347000000000001</v>
      </c>
      <c r="J20" s="8">
        <v>2.7E-2</v>
      </c>
      <c r="K20" s="3">
        <v>1.1240000000000001</v>
      </c>
      <c r="L20" s="22">
        <f t="shared" si="2"/>
        <v>1.1003797020967496</v>
      </c>
      <c r="M20" s="22">
        <f t="shared" si="17"/>
        <v>2.9156795032069005</v>
      </c>
      <c r="N20" s="22">
        <f t="shared" si="18"/>
        <v>0</v>
      </c>
      <c r="O20" s="22">
        <f t="shared" si="19"/>
        <v>2.9156795032069005</v>
      </c>
      <c r="P20" s="38">
        <f t="shared" si="20"/>
        <v>0</v>
      </c>
      <c r="Q20" s="120">
        <f t="shared" si="3"/>
        <v>160.02543558545875</v>
      </c>
      <c r="R20" s="122">
        <f t="shared" si="21"/>
        <v>0</v>
      </c>
      <c r="S20" s="65">
        <v>2.0365000000000002</v>
      </c>
      <c r="T20" s="3">
        <v>3.3000000000000002E-2</v>
      </c>
      <c r="U20" s="66">
        <v>1.1160000000000001</v>
      </c>
      <c r="V20" s="22">
        <f t="shared" si="4"/>
        <v>1.0925478180960611</v>
      </c>
      <c r="W20" s="22">
        <f t="shared" si="22"/>
        <v>2.3870742140905024</v>
      </c>
      <c r="X20" s="22">
        <f t="shared" si="23"/>
        <v>4.7741484281810047</v>
      </c>
      <c r="Y20" s="22">
        <f t="shared" si="24"/>
        <v>7.1612226422715075</v>
      </c>
      <c r="Z20" s="38">
        <f t="shared" si="25"/>
        <v>2.6861238335223855E-2</v>
      </c>
      <c r="AA20" s="120">
        <f t="shared" si="5"/>
        <v>148.42743897411646</v>
      </c>
      <c r="AB20" s="122">
        <f t="shared" si="26"/>
        <v>3.2164864267539812</v>
      </c>
      <c r="AC20" s="70">
        <v>1.8757999999999999</v>
      </c>
      <c r="AD20" s="70">
        <v>2.8000000000000001E-2</v>
      </c>
      <c r="AE20" s="70">
        <v>1.115</v>
      </c>
      <c r="AF20" s="22">
        <f t="shared" si="6"/>
        <v>1.0915688325959747</v>
      </c>
      <c r="AG20" s="22">
        <f t="shared" si="27"/>
        <v>2.0215826478875951</v>
      </c>
      <c r="AH20" s="22">
        <f t="shared" si="28"/>
        <v>8.0863305915503805</v>
      </c>
      <c r="AI20" s="22">
        <f t="shared" si="29"/>
        <v>10.107913239437975</v>
      </c>
      <c r="AJ20" s="38">
        <f t="shared" si="30"/>
        <v>4.5501054637242397E-2</v>
      </c>
      <c r="AK20" s="120">
        <f t="shared" si="7"/>
        <v>139.02381609095437</v>
      </c>
      <c r="AL20" s="122">
        <f t="shared" si="31"/>
        <v>5.8165074293889427</v>
      </c>
      <c r="AM20" s="71">
        <v>1.6939</v>
      </c>
      <c r="AN20" s="18">
        <v>2.4E-2</v>
      </c>
      <c r="AO20" s="72">
        <v>1.115</v>
      </c>
      <c r="AP20" s="22">
        <f t="shared" si="8"/>
        <v>1.0915688325959747</v>
      </c>
      <c r="AQ20" s="22">
        <f t="shared" si="32"/>
        <v>1.6485190653496997</v>
      </c>
      <c r="AR20" s="22">
        <f t="shared" si="33"/>
        <v>9.8911143920981992</v>
      </c>
      <c r="AS20" s="22">
        <f t="shared" si="34"/>
        <v>11.539633457447898</v>
      </c>
      <c r="AT20" s="38">
        <f t="shared" si="35"/>
        <v>5.8501355962168801E-2</v>
      </c>
      <c r="AU20" s="120">
        <f t="shared" si="9"/>
        <v>128.37964059346106</v>
      </c>
      <c r="AV20" s="122">
        <f t="shared" si="36"/>
        <v>7.7045817750965089</v>
      </c>
      <c r="AW20" s="71">
        <v>1.5510999999999999</v>
      </c>
      <c r="AX20" s="18">
        <v>2.3E-2</v>
      </c>
      <c r="AY20" s="18">
        <v>1.1040000000000001</v>
      </c>
      <c r="AZ20" s="22">
        <f t="shared" si="10"/>
        <v>1.080799992095028</v>
      </c>
      <c r="BA20" s="22">
        <f t="shared" si="37"/>
        <v>1.355147118120299</v>
      </c>
      <c r="BB20" s="22">
        <f t="shared" si="38"/>
        <v>10.841176944962392</v>
      </c>
      <c r="BC20" s="22">
        <f t="shared" si="39"/>
        <v>12.196324063082692</v>
      </c>
      <c r="BD20" s="38">
        <f t="shared" si="40"/>
        <v>7.3284085940146487E-2</v>
      </c>
      <c r="BE20" s="120">
        <f t="shared" si="11"/>
        <v>120.02346543655044</v>
      </c>
      <c r="BF20" s="122">
        <f t="shared" si="41"/>
        <v>9.0325478484817658</v>
      </c>
      <c r="BG20" s="71">
        <v>1.4117</v>
      </c>
      <c r="BH20" s="18">
        <v>2.1000000000000001E-2</v>
      </c>
      <c r="BI20" s="72">
        <v>1.083</v>
      </c>
      <c r="BJ20" s="22">
        <f t="shared" si="12"/>
        <v>1.0602412965932204</v>
      </c>
      <c r="BK20" s="22">
        <f t="shared" si="42"/>
        <v>1.080215602917459</v>
      </c>
      <c r="BL20" s="22">
        <f t="shared" si="43"/>
        <v>10.80215602917459</v>
      </c>
      <c r="BM20" s="22">
        <f t="shared" si="44"/>
        <v>11.882371632092049</v>
      </c>
      <c r="BN20" s="38">
        <f t="shared" si="45"/>
        <v>8.048777344067938E-2</v>
      </c>
      <c r="BO20" s="120">
        <f t="shared" si="13"/>
        <v>111.86624683099483</v>
      </c>
      <c r="BP20" s="122">
        <f t="shared" si="46"/>
        <v>9.6563139777937312</v>
      </c>
      <c r="BQ20" s="21">
        <v>1.2876000000000001</v>
      </c>
      <c r="BR20" s="21">
        <v>1.7000000000000001E-2</v>
      </c>
      <c r="BS20" s="21">
        <v>1.069</v>
      </c>
      <c r="BT20" s="22">
        <f t="shared" si="14"/>
        <v>1.0465354995920153</v>
      </c>
      <c r="BU20" s="22">
        <f t="shared" si="47"/>
        <v>0.87556027667483016</v>
      </c>
      <c r="BV20" s="22">
        <f t="shared" si="48"/>
        <v>10.506723320097963</v>
      </c>
      <c r="BW20" s="22">
        <f t="shared" si="49"/>
        <v>11.382283596772794</v>
      </c>
      <c r="BX20" s="38">
        <f t="shared" si="50"/>
        <v>7.617970444419607E-2</v>
      </c>
      <c r="BY20" s="120">
        <f t="shared" si="15"/>
        <v>104.60433270653678</v>
      </c>
      <c r="BZ20" s="122">
        <f t="shared" si="51"/>
        <v>10.044252516360054</v>
      </c>
    </row>
    <row r="21" spans="2:78" ht="20.100000000000001" customHeight="1">
      <c r="B21" s="16"/>
      <c r="C21" s="2"/>
      <c r="D21" s="17"/>
      <c r="E21" s="42">
        <v>56</v>
      </c>
      <c r="F21" s="23">
        <f t="shared" si="16"/>
        <v>1.1146</v>
      </c>
      <c r="G21" s="23">
        <f t="shared" si="0"/>
        <v>12.274209655747361</v>
      </c>
      <c r="H21" s="30">
        <f t="shared" si="1"/>
        <v>99686.056338028182</v>
      </c>
      <c r="I21" s="65">
        <v>2.3041999999999998</v>
      </c>
      <c r="J21" s="3">
        <v>3.5000000000000003E-2</v>
      </c>
      <c r="K21" s="3">
        <v>1.1259999999999999</v>
      </c>
      <c r="L21" s="22">
        <f t="shared" si="2"/>
        <v>1.1023376730969217</v>
      </c>
      <c r="M21" s="22">
        <f t="shared" si="17"/>
        <v>3.1108984102508286</v>
      </c>
      <c r="N21" s="22">
        <f t="shared" si="18"/>
        <v>0</v>
      </c>
      <c r="O21" s="22">
        <f t="shared" si="19"/>
        <v>3.1108984102508286</v>
      </c>
      <c r="P21" s="38">
        <f t="shared" si="20"/>
        <v>0</v>
      </c>
      <c r="Q21" s="120">
        <f t="shared" si="3"/>
        <v>183.10698842152414</v>
      </c>
      <c r="R21" s="122">
        <f t="shared" si="21"/>
        <v>0</v>
      </c>
      <c r="S21" s="65">
        <v>2.1013999999999999</v>
      </c>
      <c r="T21" s="3">
        <v>0.03</v>
      </c>
      <c r="U21" s="66">
        <v>1.1180000000000001</v>
      </c>
      <c r="V21" s="22">
        <f t="shared" si="4"/>
        <v>1.0945057890962331</v>
      </c>
      <c r="W21" s="22">
        <f t="shared" si="22"/>
        <v>2.5507609889788689</v>
      </c>
      <c r="X21" s="22">
        <f t="shared" si="23"/>
        <v>5.1015219779577379</v>
      </c>
      <c r="Y21" s="22">
        <f t="shared" si="24"/>
        <v>7.6522829669366068</v>
      </c>
      <c r="Z21" s="38">
        <f t="shared" si="25"/>
        <v>2.4506910404277143E-2</v>
      </c>
      <c r="AA21" s="120">
        <f t="shared" si="5"/>
        <v>169.86467430274337</v>
      </c>
      <c r="AB21" s="122">
        <f t="shared" si="26"/>
        <v>3.0032859974555328</v>
      </c>
      <c r="AC21" s="70">
        <v>1.9262999999999999</v>
      </c>
      <c r="AD21" s="70">
        <v>2.9000000000000001E-2</v>
      </c>
      <c r="AE21" s="70">
        <v>1.1160000000000001</v>
      </c>
      <c r="AF21" s="22">
        <f t="shared" si="6"/>
        <v>1.0925478180960611</v>
      </c>
      <c r="AG21" s="22">
        <f t="shared" si="27"/>
        <v>2.1357230844444781</v>
      </c>
      <c r="AH21" s="22">
        <f t="shared" si="28"/>
        <v>8.5428923377779125</v>
      </c>
      <c r="AI21" s="22">
        <f t="shared" si="29"/>
        <v>10.678615422222391</v>
      </c>
      <c r="AJ21" s="38">
        <f t="shared" si="30"/>
        <v>4.7210661316454051E-2</v>
      </c>
      <c r="AK21" s="120">
        <f t="shared" si="7"/>
        <v>158.43109835501889</v>
      </c>
      <c r="AL21" s="122">
        <f t="shared" si="31"/>
        <v>5.3921814760348692</v>
      </c>
      <c r="AM21" s="71">
        <v>1.7486999999999999</v>
      </c>
      <c r="AN21" s="18">
        <v>2.7E-2</v>
      </c>
      <c r="AO21" s="72">
        <v>1.119</v>
      </c>
      <c r="AP21" s="22">
        <f t="shared" si="8"/>
        <v>1.0954847745963192</v>
      </c>
      <c r="AQ21" s="22">
        <f t="shared" si="32"/>
        <v>1.7695363831000486</v>
      </c>
      <c r="AR21" s="22">
        <f t="shared" si="33"/>
        <v>10.617218298600292</v>
      </c>
      <c r="AS21" s="22">
        <f t="shared" si="34"/>
        <v>12.38675468170034</v>
      </c>
      <c r="AT21" s="38">
        <f t="shared" si="35"/>
        <v>6.6287080722164868E-2</v>
      </c>
      <c r="AU21" s="120">
        <f t="shared" si="9"/>
        <v>146.83427889005111</v>
      </c>
      <c r="AV21" s="122">
        <f t="shared" si="36"/>
        <v>7.2307490995004109</v>
      </c>
      <c r="AW21" s="71">
        <v>1.6072</v>
      </c>
      <c r="AX21" s="18">
        <v>2.1000000000000001E-2</v>
      </c>
      <c r="AY21" s="18">
        <v>1.1100000000000001</v>
      </c>
      <c r="AZ21" s="22">
        <f t="shared" si="10"/>
        <v>1.0866739050955445</v>
      </c>
      <c r="BA21" s="22">
        <f t="shared" si="37"/>
        <v>1.4708030047447587</v>
      </c>
      <c r="BB21" s="22">
        <f t="shared" si="38"/>
        <v>11.766424037958069</v>
      </c>
      <c r="BC21" s="22">
        <f t="shared" si="39"/>
        <v>13.237227042702829</v>
      </c>
      <c r="BD21" s="38">
        <f t="shared" si="40"/>
        <v>6.7640832615029123E-2</v>
      </c>
      <c r="BE21" s="120">
        <f t="shared" si="11"/>
        <v>137.59469581407734</v>
      </c>
      <c r="BF21" s="122">
        <f t="shared" si="41"/>
        <v>8.5515099025744892</v>
      </c>
      <c r="BG21" s="71">
        <v>1.4652000000000001</v>
      </c>
      <c r="BH21" s="18">
        <v>0.02</v>
      </c>
      <c r="BI21" s="72">
        <v>1.093</v>
      </c>
      <c r="BJ21" s="22">
        <f t="shared" si="12"/>
        <v>1.070031151594081</v>
      </c>
      <c r="BK21" s="22">
        <f t="shared" si="42"/>
        <v>1.18523057761346</v>
      </c>
      <c r="BL21" s="22">
        <f t="shared" si="43"/>
        <v>11.8523057761346</v>
      </c>
      <c r="BM21" s="22">
        <f t="shared" si="44"/>
        <v>13.03753635374806</v>
      </c>
      <c r="BN21" s="38">
        <f t="shared" si="45"/>
        <v>7.8077163111675271E-2</v>
      </c>
      <c r="BO21" s="120">
        <f t="shared" si="13"/>
        <v>128.3224640346549</v>
      </c>
      <c r="BP21" s="122">
        <f t="shared" si="46"/>
        <v>9.2363452224029565</v>
      </c>
      <c r="BQ21" s="21">
        <v>1.3456999999999999</v>
      </c>
      <c r="BR21" s="21">
        <v>1.9E-2</v>
      </c>
      <c r="BS21" s="21">
        <v>1.077</v>
      </c>
      <c r="BT21" s="22">
        <f t="shared" si="14"/>
        <v>1.0543673835927039</v>
      </c>
      <c r="BU21" s="22">
        <f t="shared" si="47"/>
        <v>0.97072589457614344</v>
      </c>
      <c r="BV21" s="22">
        <f t="shared" si="48"/>
        <v>11.648710734913722</v>
      </c>
      <c r="BW21" s="22">
        <f t="shared" si="49"/>
        <v>12.619436629489865</v>
      </c>
      <c r="BX21" s="38">
        <f t="shared" si="50"/>
        <v>8.6421133683029186E-2</v>
      </c>
      <c r="BY21" s="120">
        <f t="shared" si="15"/>
        <v>120.51942391042262</v>
      </c>
      <c r="BZ21" s="122">
        <f t="shared" si="51"/>
        <v>9.6654218523080182</v>
      </c>
    </row>
    <row r="22" spans="2:78" ht="20.100000000000001" customHeight="1">
      <c r="B22" s="2"/>
      <c r="C22" s="2"/>
      <c r="D22" s="17"/>
      <c r="E22" s="42">
        <v>58</v>
      </c>
      <c r="F22" s="23">
        <f t="shared" si="16"/>
        <v>1.1545999999999998</v>
      </c>
      <c r="G22" s="24">
        <f t="shared" si="0"/>
        <v>12.714698069734347</v>
      </c>
      <c r="H22" s="31">
        <f t="shared" si="1"/>
        <v>103263.52112676055</v>
      </c>
      <c r="I22" s="71">
        <v>2.3327</v>
      </c>
      <c r="J22" s="18">
        <v>2.5000000000000001E-2</v>
      </c>
      <c r="K22" s="18">
        <v>1.129</v>
      </c>
      <c r="L22" s="22">
        <f t="shared" si="2"/>
        <v>1.1052746295971798</v>
      </c>
      <c r="M22" s="22">
        <f t="shared" si="17"/>
        <v>3.2053419391665861</v>
      </c>
      <c r="N22" s="22">
        <f t="shared" si="18"/>
        <v>0</v>
      </c>
      <c r="O22" s="22">
        <f t="shared" si="19"/>
        <v>3.2053419391665861</v>
      </c>
      <c r="P22" s="38">
        <f t="shared" si="20"/>
        <v>0</v>
      </c>
      <c r="Q22" s="120">
        <f t="shared" si="3"/>
        <v>205.60518410687493</v>
      </c>
      <c r="R22" s="122">
        <f t="shared" si="21"/>
        <v>0</v>
      </c>
      <c r="S22" s="65">
        <v>2.1160999999999999</v>
      </c>
      <c r="T22" s="3">
        <v>3.2000000000000001E-2</v>
      </c>
      <c r="U22" s="66">
        <v>1.1220000000000001</v>
      </c>
      <c r="V22" s="22">
        <f t="shared" si="4"/>
        <v>1.0984217310965774</v>
      </c>
      <c r="W22" s="22">
        <f t="shared" si="22"/>
        <v>2.6051143526379175</v>
      </c>
      <c r="X22" s="22">
        <f t="shared" si="23"/>
        <v>5.2102287052758349</v>
      </c>
      <c r="Y22" s="22">
        <f t="shared" si="24"/>
        <v>7.8153430579137524</v>
      </c>
      <c r="Z22" s="38">
        <f t="shared" si="25"/>
        <v>2.6328092393780134E-2</v>
      </c>
      <c r="AA22" s="120">
        <f t="shared" si="5"/>
        <v>189.88375830197177</v>
      </c>
      <c r="AB22" s="122">
        <f t="shared" si="26"/>
        <v>2.7439043506764902</v>
      </c>
      <c r="AC22" s="70">
        <v>1.944</v>
      </c>
      <c r="AD22" s="70">
        <v>3.5999999999999997E-2</v>
      </c>
      <c r="AE22" s="70">
        <v>1.117</v>
      </c>
      <c r="AF22" s="22">
        <f t="shared" si="6"/>
        <v>1.093526803596147</v>
      </c>
      <c r="AG22" s="22">
        <f t="shared" si="27"/>
        <v>2.1790518825589036</v>
      </c>
      <c r="AH22" s="22">
        <f t="shared" si="28"/>
        <v>8.7162075302356143</v>
      </c>
      <c r="AI22" s="22">
        <f t="shared" si="29"/>
        <v>10.895259412794518</v>
      </c>
      <c r="AJ22" s="38">
        <f t="shared" si="30"/>
        <v>5.8711414521975057E-2</v>
      </c>
      <c r="AK22" s="120">
        <f t="shared" si="7"/>
        <v>177.39226531478883</v>
      </c>
      <c r="AL22" s="122">
        <f t="shared" si="31"/>
        <v>4.9135217450255775</v>
      </c>
      <c r="AM22" s="71">
        <v>1.75</v>
      </c>
      <c r="AN22" s="18">
        <v>0.02</v>
      </c>
      <c r="AO22" s="72">
        <v>1.119</v>
      </c>
      <c r="AP22" s="22">
        <f t="shared" si="8"/>
        <v>1.0954847745963192</v>
      </c>
      <c r="AQ22" s="22">
        <f t="shared" si="32"/>
        <v>1.7721683409733326</v>
      </c>
      <c r="AR22" s="22">
        <f t="shared" si="33"/>
        <v>10.633010045839997</v>
      </c>
      <c r="AS22" s="22">
        <f t="shared" si="34"/>
        <v>12.405178386813329</v>
      </c>
      <c r="AT22" s="38">
        <f t="shared" si="35"/>
        <v>4.9101541275677681E-2</v>
      </c>
      <c r="AU22" s="120">
        <f t="shared" si="9"/>
        <v>163.31120988472784</v>
      </c>
      <c r="AV22" s="122">
        <f t="shared" si="36"/>
        <v>6.5108880482517018</v>
      </c>
      <c r="AW22" s="71">
        <v>1.633</v>
      </c>
      <c r="AX22" s="18">
        <v>2.5999999999999999E-2</v>
      </c>
      <c r="AY22" s="18">
        <v>1.1100000000000001</v>
      </c>
      <c r="AZ22" s="22">
        <f t="shared" si="10"/>
        <v>1.0866739050955445</v>
      </c>
      <c r="BA22" s="22">
        <f t="shared" si="37"/>
        <v>1.518402920555777</v>
      </c>
      <c r="BB22" s="22">
        <f t="shared" si="38"/>
        <v>12.147223364446216</v>
      </c>
      <c r="BC22" s="22">
        <f t="shared" si="39"/>
        <v>13.665626285001993</v>
      </c>
      <c r="BD22" s="38">
        <f t="shared" si="40"/>
        <v>8.3745792761464585E-2</v>
      </c>
      <c r="BE22" s="120">
        <f t="shared" si="11"/>
        <v>154.81902697072201</v>
      </c>
      <c r="BF22" s="122">
        <f t="shared" si="41"/>
        <v>7.8460791300176496</v>
      </c>
      <c r="BG22" s="71">
        <v>1.4869000000000001</v>
      </c>
      <c r="BH22" s="18">
        <v>2.5999999999999999E-2</v>
      </c>
      <c r="BI22" s="72">
        <v>1.0960000000000001</v>
      </c>
      <c r="BJ22" s="22">
        <f t="shared" si="12"/>
        <v>1.0729681080943394</v>
      </c>
      <c r="BK22" s="22">
        <f t="shared" si="42"/>
        <v>1.2273073485567065</v>
      </c>
      <c r="BL22" s="22">
        <f t="shared" si="43"/>
        <v>12.273073485567066</v>
      </c>
      <c r="BM22" s="22">
        <f t="shared" si="44"/>
        <v>13.500380834123773</v>
      </c>
      <c r="BN22" s="38">
        <f t="shared" si="45"/>
        <v>0.10205826048794281</v>
      </c>
      <c r="BO22" s="120">
        <f t="shared" si="13"/>
        <v>144.214685742207</v>
      </c>
      <c r="BP22" s="122">
        <f t="shared" si="46"/>
        <v>8.5102799499254687</v>
      </c>
      <c r="BQ22" s="21">
        <v>1.3749</v>
      </c>
      <c r="BR22" s="21">
        <v>1.9E-2</v>
      </c>
      <c r="BS22" s="21">
        <v>1.0820000000000001</v>
      </c>
      <c r="BT22" s="22">
        <f t="shared" si="14"/>
        <v>1.0592623110931343</v>
      </c>
      <c r="BU22" s="22">
        <f t="shared" si="47"/>
        <v>1.0227404875618498</v>
      </c>
      <c r="BV22" s="22">
        <f t="shared" si="48"/>
        <v>12.272885850742197</v>
      </c>
      <c r="BW22" s="22">
        <f t="shared" si="49"/>
        <v>13.295626338304046</v>
      </c>
      <c r="BX22" s="38">
        <f t="shared" si="50"/>
        <v>8.7225420961050779E-2</v>
      </c>
      <c r="BY22" s="120">
        <f t="shared" si="15"/>
        <v>136.08541662794499</v>
      </c>
      <c r="BZ22" s="122">
        <f t="shared" si="51"/>
        <v>9.0185165720556508</v>
      </c>
    </row>
    <row r="23" spans="2:78" ht="20.100000000000001" customHeight="1">
      <c r="B23" s="17"/>
      <c r="C23" s="17"/>
      <c r="D23" s="17"/>
      <c r="E23" s="42">
        <v>60</v>
      </c>
      <c r="F23" s="23">
        <f t="shared" si="16"/>
        <v>1.1945999999999999</v>
      </c>
      <c r="G23" s="24">
        <f t="shared" si="0"/>
        <v>13.155186483721332</v>
      </c>
      <c r="H23" s="31">
        <f t="shared" si="1"/>
        <v>106840.98591549294</v>
      </c>
      <c r="I23" s="71">
        <v>2.3176999999999999</v>
      </c>
      <c r="J23" s="18">
        <v>5.2999999999999999E-2</v>
      </c>
      <c r="K23" s="18">
        <v>1.129</v>
      </c>
      <c r="L23" s="22">
        <f t="shared" si="2"/>
        <v>1.1052746295971798</v>
      </c>
      <c r="M23" s="22">
        <f t="shared" si="17"/>
        <v>3.1642517485234825</v>
      </c>
      <c r="N23" s="22">
        <f t="shared" si="18"/>
        <v>0</v>
      </c>
      <c r="O23" s="22">
        <f t="shared" si="19"/>
        <v>3.1642517485234825</v>
      </c>
      <c r="P23" s="38">
        <f t="shared" si="20"/>
        <v>0</v>
      </c>
      <c r="Q23" s="120">
        <f t="shared" si="3"/>
        <v>226.51715684242683</v>
      </c>
      <c r="R23" s="122">
        <f t="shared" si="21"/>
        <v>0</v>
      </c>
      <c r="S23" s="65">
        <v>2.0882999999999998</v>
      </c>
      <c r="T23" s="3">
        <v>3.9E-2</v>
      </c>
      <c r="U23" s="66">
        <v>1.1220000000000001</v>
      </c>
      <c r="V23" s="22">
        <f t="shared" si="4"/>
        <v>1.0984217310965774</v>
      </c>
      <c r="W23" s="22">
        <f t="shared" si="22"/>
        <v>2.5371152407544106</v>
      </c>
      <c r="X23" s="22">
        <f t="shared" si="23"/>
        <v>5.0742304815088213</v>
      </c>
      <c r="Y23" s="22">
        <f t="shared" si="24"/>
        <v>7.6113457222632324</v>
      </c>
      <c r="Z23" s="38">
        <f t="shared" si="25"/>
        <v>3.2087362604919532E-2</v>
      </c>
      <c r="AA23" s="120">
        <f t="shared" si="5"/>
        <v>208.07550734828172</v>
      </c>
      <c r="AB23" s="122">
        <f t="shared" si="26"/>
        <v>2.4386486166367742</v>
      </c>
      <c r="AC23" s="70">
        <v>1.9325000000000001</v>
      </c>
      <c r="AD23" s="70">
        <v>3.5999999999999997E-2</v>
      </c>
      <c r="AE23" s="70">
        <v>1.1200000000000001</v>
      </c>
      <c r="AF23" s="22">
        <f t="shared" si="6"/>
        <v>1.0964637600964053</v>
      </c>
      <c r="AG23" s="22">
        <f t="shared" si="27"/>
        <v>2.1649294780227493</v>
      </c>
      <c r="AH23" s="22">
        <f t="shared" si="28"/>
        <v>8.6597179120909971</v>
      </c>
      <c r="AI23" s="22">
        <f t="shared" si="29"/>
        <v>10.824647390113746</v>
      </c>
      <c r="AJ23" s="38">
        <f t="shared" si="30"/>
        <v>5.9027208203619265E-2</v>
      </c>
      <c r="AK23" s="120">
        <f t="shared" si="7"/>
        <v>195.55062072584138</v>
      </c>
      <c r="AL23" s="122">
        <f t="shared" si="31"/>
        <v>4.4283765911598785</v>
      </c>
      <c r="AM23" s="71">
        <v>1.7664</v>
      </c>
      <c r="AN23" s="18">
        <v>2.5000000000000001E-2</v>
      </c>
      <c r="AO23" s="72">
        <v>1.117</v>
      </c>
      <c r="AP23" s="22">
        <f t="shared" si="8"/>
        <v>1.093526803596147</v>
      </c>
      <c r="AQ23" s="22">
        <f t="shared" si="32"/>
        <v>1.7990911272285133</v>
      </c>
      <c r="AR23" s="22">
        <f t="shared" si="33"/>
        <v>10.794546763371081</v>
      </c>
      <c r="AS23" s="22">
        <f t="shared" si="34"/>
        <v>12.593637890599593</v>
      </c>
      <c r="AT23" s="38">
        <f t="shared" si="35"/>
        <v>6.1157723460390674E-2</v>
      </c>
      <c r="AU23" s="120">
        <f t="shared" si="9"/>
        <v>182.19770886456195</v>
      </c>
      <c r="AV23" s="122">
        <f t="shared" si="36"/>
        <v>5.9246336469550718</v>
      </c>
      <c r="AW23" s="71">
        <v>1.6253</v>
      </c>
      <c r="AX23" s="18">
        <v>2.8000000000000001E-2</v>
      </c>
      <c r="AY23" s="18">
        <v>1.109</v>
      </c>
      <c r="AZ23" s="22">
        <f t="shared" si="10"/>
        <v>1.0856949195954584</v>
      </c>
      <c r="BA23" s="22">
        <f t="shared" si="37"/>
        <v>1.5014084867222688</v>
      </c>
      <c r="BB23" s="22">
        <f t="shared" si="38"/>
        <v>12.01126789377815</v>
      </c>
      <c r="BC23" s="22">
        <f t="shared" si="39"/>
        <v>13.51267638050042</v>
      </c>
      <c r="BD23" s="38">
        <f t="shared" si="40"/>
        <v>9.0025349519686812E-2</v>
      </c>
      <c r="BE23" s="120">
        <f t="shared" si="11"/>
        <v>170.85456700046484</v>
      </c>
      <c r="BF23" s="122">
        <f t="shared" si="41"/>
        <v>7.030112278909975</v>
      </c>
      <c r="BG23" s="71">
        <v>1.4925999999999999</v>
      </c>
      <c r="BH23" s="18">
        <v>2.1999999999999999E-2</v>
      </c>
      <c r="BI23" s="72">
        <v>1.1000000000000001</v>
      </c>
      <c r="BJ23" s="22">
        <f t="shared" si="12"/>
        <v>1.0768840500946837</v>
      </c>
      <c r="BK23" s="22">
        <f t="shared" si="42"/>
        <v>1.2457788351472057</v>
      </c>
      <c r="BL23" s="22">
        <f t="shared" si="43"/>
        <v>12.457788351472058</v>
      </c>
      <c r="BM23" s="22">
        <f t="shared" si="44"/>
        <v>13.703567186619264</v>
      </c>
      <c r="BN23" s="38">
        <f t="shared" si="45"/>
        <v>8.698848289467434E-2</v>
      </c>
      <c r="BO23" s="120">
        <f t="shared" si="13"/>
        <v>160.18670785542099</v>
      </c>
      <c r="BP23" s="122">
        <f t="shared" si="46"/>
        <v>7.7770425013765996</v>
      </c>
      <c r="BQ23" s="21">
        <v>1.3593999999999999</v>
      </c>
      <c r="BR23" s="21">
        <v>2.5000000000000001E-2</v>
      </c>
      <c r="BS23" s="21">
        <v>1.0840000000000001</v>
      </c>
      <c r="BT23" s="22">
        <f t="shared" si="14"/>
        <v>1.0612202820933065</v>
      </c>
      <c r="BU23" s="22">
        <f t="shared" si="47"/>
        <v>1.0035102180211204</v>
      </c>
      <c r="BV23" s="22">
        <f t="shared" si="48"/>
        <v>12.042122616253446</v>
      </c>
      <c r="BW23" s="22">
        <f t="shared" si="49"/>
        <v>13.045632834274565</v>
      </c>
      <c r="BX23" s="38">
        <f t="shared" si="50"/>
        <v>0.11519497230234912</v>
      </c>
      <c r="BY23" s="120">
        <f t="shared" si="15"/>
        <v>149.47865331043351</v>
      </c>
      <c r="BZ23" s="122">
        <f t="shared" si="51"/>
        <v>8.0560818214254759</v>
      </c>
    </row>
    <row r="24" spans="2:78" ht="20.100000000000001" customHeight="1">
      <c r="B24" s="17"/>
      <c r="C24" s="17"/>
      <c r="D24" s="20"/>
      <c r="E24" s="42">
        <v>62</v>
      </c>
      <c r="F24" s="23">
        <f t="shared" si="16"/>
        <v>1.2345999999999999</v>
      </c>
      <c r="G24" s="24">
        <f t="shared" si="0"/>
        <v>13.595674897708319</v>
      </c>
      <c r="H24" s="31">
        <f t="shared" si="1"/>
        <v>110418.45070422534</v>
      </c>
      <c r="I24" s="71">
        <v>2.3473000000000002</v>
      </c>
      <c r="J24" s="18">
        <v>3.2000000000000001E-2</v>
      </c>
      <c r="K24" s="18">
        <v>1.131</v>
      </c>
      <c r="L24" s="22">
        <f t="shared" si="2"/>
        <v>1.1072326005973521</v>
      </c>
      <c r="M24" s="22">
        <f t="shared" si="17"/>
        <v>3.2571001365997887</v>
      </c>
      <c r="N24" s="22">
        <f t="shared" si="18"/>
        <v>0</v>
      </c>
      <c r="O24" s="22">
        <f t="shared" si="19"/>
        <v>3.2571001365997887</v>
      </c>
      <c r="P24" s="38">
        <f t="shared" si="20"/>
        <v>0</v>
      </c>
      <c r="Q24" s="120">
        <f t="shared" si="3"/>
        <v>252.66836186552459</v>
      </c>
      <c r="R24" s="122">
        <f t="shared" si="21"/>
        <v>0</v>
      </c>
      <c r="S24" s="65">
        <v>2.1301000000000001</v>
      </c>
      <c r="T24" s="3">
        <v>0.03</v>
      </c>
      <c r="U24" s="66">
        <v>1.1240000000000001</v>
      </c>
      <c r="V24" s="22">
        <f t="shared" si="4"/>
        <v>1.1003797020967496</v>
      </c>
      <c r="W24" s="22">
        <f t="shared" si="22"/>
        <v>2.6491180428507999</v>
      </c>
      <c r="X24" s="22">
        <f t="shared" si="23"/>
        <v>5.2982360857015998</v>
      </c>
      <c r="Y24" s="22">
        <f t="shared" si="24"/>
        <v>7.9473541285523996</v>
      </c>
      <c r="Z24" s="38">
        <f t="shared" si="25"/>
        <v>2.4770660007259672E-2</v>
      </c>
      <c r="AA24" s="120">
        <f t="shared" si="5"/>
        <v>233.39411320988867</v>
      </c>
      <c r="AB24" s="122">
        <f t="shared" si="26"/>
        <v>2.2700812856136419</v>
      </c>
      <c r="AC24" s="70">
        <v>1.9770000000000001</v>
      </c>
      <c r="AD24" s="70">
        <v>2.7E-2</v>
      </c>
      <c r="AE24" s="70">
        <v>1.121</v>
      </c>
      <c r="AF24" s="22">
        <f t="shared" si="6"/>
        <v>1.0974427455964912</v>
      </c>
      <c r="AG24" s="22">
        <f t="shared" si="27"/>
        <v>2.2698296627609582</v>
      </c>
      <c r="AH24" s="22">
        <f t="shared" si="28"/>
        <v>9.0793186510438328</v>
      </c>
      <c r="AI24" s="22">
        <f t="shared" si="29"/>
        <v>11.349148313804791</v>
      </c>
      <c r="AJ24" s="38">
        <f t="shared" si="30"/>
        <v>4.4349495741512458E-2</v>
      </c>
      <c r="AK24" s="120">
        <f t="shared" si="7"/>
        <v>219.80807513816748</v>
      </c>
      <c r="AL24" s="122">
        <f t="shared" si="31"/>
        <v>4.130566470470538</v>
      </c>
      <c r="AM24" s="71">
        <v>1.8217000000000001</v>
      </c>
      <c r="AN24" s="18">
        <v>2.5999999999999999E-2</v>
      </c>
      <c r="AO24" s="72">
        <v>1.119</v>
      </c>
      <c r="AP24" s="22">
        <f t="shared" si="8"/>
        <v>1.0954847745963192</v>
      </c>
      <c r="AQ24" s="22">
        <f t="shared" si="32"/>
        <v>1.9203597426613928</v>
      </c>
      <c r="AR24" s="22">
        <f t="shared" si="33"/>
        <v>11.522158455968357</v>
      </c>
      <c r="AS24" s="22">
        <f t="shared" si="34"/>
        <v>13.442518198629751</v>
      </c>
      <c r="AT24" s="38">
        <f t="shared" si="35"/>
        <v>6.3832003658380973E-2</v>
      </c>
      <c r="AU24" s="120">
        <f t="shared" si="9"/>
        <v>206.02680987011848</v>
      </c>
      <c r="AV24" s="122">
        <f t="shared" si="36"/>
        <v>5.592552961059801</v>
      </c>
      <c r="AW24" s="71">
        <v>1.6866000000000001</v>
      </c>
      <c r="AX24" s="18">
        <v>3.1E-2</v>
      </c>
      <c r="AY24" s="18">
        <v>1.113</v>
      </c>
      <c r="AZ24" s="22">
        <f t="shared" si="10"/>
        <v>1.0896108615958027</v>
      </c>
      <c r="BA24" s="22">
        <f t="shared" si="37"/>
        <v>1.6284829804057512</v>
      </c>
      <c r="BB24" s="22">
        <f t="shared" si="38"/>
        <v>13.02786384324601</v>
      </c>
      <c r="BC24" s="22">
        <f t="shared" si="39"/>
        <v>14.656346823651761</v>
      </c>
      <c r="BD24" s="38">
        <f t="shared" si="40"/>
        <v>0.10039121607740159</v>
      </c>
      <c r="BE24" s="120">
        <f t="shared" si="11"/>
        <v>194.03808522289745</v>
      </c>
      <c r="BF24" s="122">
        <f t="shared" si="41"/>
        <v>6.7140756559623371</v>
      </c>
      <c r="BG24" s="71">
        <v>1.5266</v>
      </c>
      <c r="BH24" s="18">
        <v>2.5000000000000001E-2</v>
      </c>
      <c r="BI24" s="72">
        <v>1.1040000000000001</v>
      </c>
      <c r="BJ24" s="22">
        <f t="shared" si="12"/>
        <v>1.080799992095028</v>
      </c>
      <c r="BK24" s="22">
        <f t="shared" si="42"/>
        <v>1.3126754597446548</v>
      </c>
      <c r="BL24" s="22">
        <f t="shared" si="43"/>
        <v>13.126754597446547</v>
      </c>
      <c r="BM24" s="22">
        <f t="shared" si="44"/>
        <v>14.439430057191203</v>
      </c>
      <c r="BN24" s="38">
        <f t="shared" si="45"/>
        <v>9.9570768940416401E-2</v>
      </c>
      <c r="BO24" s="120">
        <f t="shared" si="13"/>
        <v>179.83974367178448</v>
      </c>
      <c r="BP24" s="122">
        <f t="shared" si="46"/>
        <v>7.2991399617447508</v>
      </c>
      <c r="BQ24" s="21">
        <v>1.4059999999999999</v>
      </c>
      <c r="BR24" s="21">
        <v>2.5000000000000001E-2</v>
      </c>
      <c r="BS24" s="21">
        <v>1.087</v>
      </c>
      <c r="BT24" s="22">
        <f t="shared" si="14"/>
        <v>1.0641572385935647</v>
      </c>
      <c r="BU24" s="22">
        <f t="shared" si="47"/>
        <v>1.0794398149885143</v>
      </c>
      <c r="BV24" s="22">
        <f t="shared" si="48"/>
        <v>12.953277779862171</v>
      </c>
      <c r="BW24" s="22">
        <f t="shared" si="49"/>
        <v>14.032717594850686</v>
      </c>
      <c r="BX24" s="38">
        <f t="shared" si="50"/>
        <v>0.11583346515256662</v>
      </c>
      <c r="BY24" s="120">
        <f t="shared" si="15"/>
        <v>169.13774372763308</v>
      </c>
      <c r="BZ24" s="122">
        <f t="shared" si="51"/>
        <v>7.658419400888528</v>
      </c>
    </row>
    <row r="25" spans="2:78" ht="20.100000000000001" customHeight="1">
      <c r="B25" s="17"/>
      <c r="C25" s="17"/>
      <c r="D25" s="20"/>
      <c r="E25" s="42">
        <v>64</v>
      </c>
      <c r="F25" s="23">
        <f t="shared" si="16"/>
        <v>1.2746</v>
      </c>
      <c r="G25" s="24">
        <f t="shared" si="0"/>
        <v>14.036163311695304</v>
      </c>
      <c r="H25" s="31">
        <f t="shared" si="1"/>
        <v>113995.91549295773</v>
      </c>
      <c r="I25" s="71">
        <v>2.4228000000000001</v>
      </c>
      <c r="J25" s="18">
        <v>2.9000000000000001E-2</v>
      </c>
      <c r="K25" s="18">
        <v>1.1299999999999999</v>
      </c>
      <c r="L25" s="22">
        <f t="shared" si="2"/>
        <v>1.1062536150972659</v>
      </c>
      <c r="M25" s="22">
        <f t="shared" si="17"/>
        <v>3.4638631078050941</v>
      </c>
      <c r="N25" s="22">
        <f t="shared" si="18"/>
        <v>0</v>
      </c>
      <c r="O25" s="22">
        <f t="shared" si="19"/>
        <v>3.4638631078050941</v>
      </c>
      <c r="P25" s="38">
        <f t="shared" si="20"/>
        <v>0</v>
      </c>
      <c r="Q25" s="120">
        <f t="shared" si="3"/>
        <v>285.40373990982226</v>
      </c>
      <c r="R25" s="122">
        <f t="shared" si="21"/>
        <v>0</v>
      </c>
      <c r="S25" s="65">
        <v>2.2368999999999999</v>
      </c>
      <c r="T25" s="3">
        <v>3.1E-2</v>
      </c>
      <c r="U25" s="66">
        <v>1.1259999999999999</v>
      </c>
      <c r="V25" s="22">
        <f t="shared" si="4"/>
        <v>1.1023376730969217</v>
      </c>
      <c r="W25" s="22">
        <f t="shared" si="22"/>
        <v>2.93182891301046</v>
      </c>
      <c r="X25" s="22">
        <f t="shared" si="23"/>
        <v>5.86365782602092</v>
      </c>
      <c r="Y25" s="22">
        <f t="shared" si="24"/>
        <v>8.7954867390313805</v>
      </c>
      <c r="Z25" s="38">
        <f t="shared" si="25"/>
        <v>2.5687519924084228E-2</v>
      </c>
      <c r="AA25" s="120">
        <f t="shared" si="5"/>
        <v>267.25109338962386</v>
      </c>
      <c r="AB25" s="122">
        <f t="shared" si="26"/>
        <v>2.1940631754394082</v>
      </c>
      <c r="AC25" s="70">
        <v>1.9138999999999999</v>
      </c>
      <c r="AD25" s="70">
        <v>3.1E-2</v>
      </c>
      <c r="AE25" s="70">
        <v>1.1180000000000001</v>
      </c>
      <c r="AF25" s="22">
        <f t="shared" si="6"/>
        <v>1.0945057890962331</v>
      </c>
      <c r="AG25" s="22">
        <f t="shared" si="27"/>
        <v>2.1158788397917818</v>
      </c>
      <c r="AH25" s="22">
        <f t="shared" si="28"/>
        <v>8.4635153591671273</v>
      </c>
      <c r="AI25" s="22">
        <f t="shared" si="29"/>
        <v>10.579394198958909</v>
      </c>
      <c r="AJ25" s="38">
        <f t="shared" si="30"/>
        <v>5.0647614835506102E-2</v>
      </c>
      <c r="AK25" s="120">
        <f t="shared" si="7"/>
        <v>235.71099211999453</v>
      </c>
      <c r="AL25" s="122">
        <f t="shared" si="31"/>
        <v>3.5906324448622087</v>
      </c>
      <c r="AM25" s="71">
        <v>1.7694000000000001</v>
      </c>
      <c r="AN25" s="18">
        <v>2.8000000000000001E-2</v>
      </c>
      <c r="AO25" s="72">
        <v>1.117</v>
      </c>
      <c r="AP25" s="22">
        <f t="shared" si="8"/>
        <v>1.093526803596147</v>
      </c>
      <c r="AQ25" s="22">
        <f t="shared" si="32"/>
        <v>1.8052073598645069</v>
      </c>
      <c r="AR25" s="22">
        <f t="shared" si="33"/>
        <v>10.831244159187042</v>
      </c>
      <c r="AS25" s="22">
        <f t="shared" si="34"/>
        <v>12.636451519051549</v>
      </c>
      <c r="AT25" s="38">
        <f t="shared" si="35"/>
        <v>6.8496650275637574E-2</v>
      </c>
      <c r="AU25" s="120">
        <f t="shared" si="9"/>
        <v>221.60094681516037</v>
      </c>
      <c r="AV25" s="122">
        <f t="shared" si="36"/>
        <v>4.8877246757530752</v>
      </c>
      <c r="AW25" s="71">
        <v>1.7682</v>
      </c>
      <c r="AX25" s="18">
        <v>2.7E-2</v>
      </c>
      <c r="AY25" s="18">
        <v>1.119</v>
      </c>
      <c r="AZ25" s="22">
        <f t="shared" si="10"/>
        <v>1.0954847745963192</v>
      </c>
      <c r="BA25" s="22">
        <f t="shared" si="37"/>
        <v>1.8092211201933373</v>
      </c>
      <c r="BB25" s="22">
        <f t="shared" si="38"/>
        <v>14.473768961546698</v>
      </c>
      <c r="BC25" s="22">
        <f t="shared" si="39"/>
        <v>16.282990081740035</v>
      </c>
      <c r="BD25" s="38">
        <f t="shared" si="40"/>
        <v>8.8382774296219824E-2</v>
      </c>
      <c r="BE25" s="120">
        <f t="shared" si="11"/>
        <v>221.48376996833821</v>
      </c>
      <c r="BF25" s="122">
        <f t="shared" si="41"/>
        <v>6.5349117741745903</v>
      </c>
      <c r="BG25" s="71">
        <v>1.6296999999999999</v>
      </c>
      <c r="BH25" s="18">
        <v>2.1999999999999999E-2</v>
      </c>
      <c r="BI25" s="72">
        <v>1.1100000000000001</v>
      </c>
      <c r="BJ25" s="22">
        <f t="shared" si="12"/>
        <v>1.0866739050955445</v>
      </c>
      <c r="BK25" s="22">
        <f t="shared" si="42"/>
        <v>1.5122722815538678</v>
      </c>
      <c r="BL25" s="22">
        <f t="shared" si="43"/>
        <v>15.122722815538678</v>
      </c>
      <c r="BM25" s="22">
        <f t="shared" si="44"/>
        <v>16.634995097092546</v>
      </c>
      <c r="BN25" s="38">
        <f t="shared" si="45"/>
        <v>8.8577280805395245E-2</v>
      </c>
      <c r="BO25" s="120">
        <f t="shared" si="13"/>
        <v>207.95960889761477</v>
      </c>
      <c r="BP25" s="122">
        <f t="shared" si="46"/>
        <v>7.2719519409098723</v>
      </c>
      <c r="BQ25" s="21">
        <v>1.5123</v>
      </c>
      <c r="BR25" s="21">
        <v>2.4E-2</v>
      </c>
      <c r="BS25" s="21">
        <v>1.097</v>
      </c>
      <c r="BT25" s="22">
        <f t="shared" si="14"/>
        <v>1.0739470935944255</v>
      </c>
      <c r="BU25" s="22">
        <f t="shared" si="47"/>
        <v>1.2719143373821187</v>
      </c>
      <c r="BV25" s="22">
        <f t="shared" si="48"/>
        <v>15.262972048585425</v>
      </c>
      <c r="BW25" s="22">
        <f t="shared" si="49"/>
        <v>16.534886385967543</v>
      </c>
      <c r="BX25" s="38">
        <f t="shared" si="50"/>
        <v>0.11325553826069713</v>
      </c>
      <c r="BY25" s="120">
        <f t="shared" si="15"/>
        <v>196.49580738351423</v>
      </c>
      <c r="BZ25" s="122">
        <f t="shared" si="51"/>
        <v>7.7675815335823657</v>
      </c>
    </row>
    <row r="26" spans="2:78" ht="20.100000000000001" customHeight="1" thickBot="1">
      <c r="B26" s="17"/>
      <c r="C26" s="17"/>
      <c r="D26" s="20"/>
      <c r="E26" s="42">
        <v>66</v>
      </c>
      <c r="F26" s="27">
        <f t="shared" si="16"/>
        <v>1.3146</v>
      </c>
      <c r="G26" s="28">
        <f t="shared" si="0"/>
        <v>14.476651725682292</v>
      </c>
      <c r="H26" s="32">
        <f t="shared" si="1"/>
        <v>117573.38028169014</v>
      </c>
      <c r="I26" s="74">
        <v>2.4215</v>
      </c>
      <c r="J26" s="75">
        <v>3.4000000000000002E-2</v>
      </c>
      <c r="K26" s="75">
        <v>1.135</v>
      </c>
      <c r="L26" s="37">
        <f t="shared" si="2"/>
        <v>1.1111485425976964</v>
      </c>
      <c r="M26" s="37">
        <f t="shared" si="17"/>
        <v>3.4908354142461224</v>
      </c>
      <c r="N26" s="37">
        <f t="shared" si="18"/>
        <v>0</v>
      </c>
      <c r="O26" s="37">
        <f t="shared" si="19"/>
        <v>3.4908354142461224</v>
      </c>
      <c r="P26" s="39">
        <f t="shared" si="20"/>
        <v>0</v>
      </c>
      <c r="Q26" s="120">
        <f t="shared" si="3"/>
        <v>312.98649103652684</v>
      </c>
      <c r="R26" s="122">
        <f t="shared" si="21"/>
        <v>0</v>
      </c>
      <c r="S26" s="76">
        <v>2.2501000000000002</v>
      </c>
      <c r="T26" s="77">
        <v>3.9E-2</v>
      </c>
      <c r="U26" s="78">
        <v>1.127</v>
      </c>
      <c r="V26" s="37">
        <f t="shared" si="4"/>
        <v>1.1033166585970078</v>
      </c>
      <c r="W26" s="37">
        <f t="shared" si="22"/>
        <v>2.9718040812082855</v>
      </c>
      <c r="X26" s="37">
        <f t="shared" si="23"/>
        <v>5.9436081624165711</v>
      </c>
      <c r="Y26" s="37">
        <f t="shared" si="24"/>
        <v>8.9154122436248571</v>
      </c>
      <c r="Z26" s="39">
        <f t="shared" si="25"/>
        <v>3.237398344726268E-2</v>
      </c>
      <c r="AA26" s="120">
        <f t="shared" si="5"/>
        <v>294.62404552440614</v>
      </c>
      <c r="AB26" s="122">
        <f t="shared" si="26"/>
        <v>2.0173533873779537</v>
      </c>
      <c r="AC26" s="76">
        <v>2.0724999999999998</v>
      </c>
      <c r="AD26" s="77">
        <v>2.3E-2</v>
      </c>
      <c r="AE26" s="77">
        <v>1.125</v>
      </c>
      <c r="AF26" s="37">
        <f t="shared" si="6"/>
        <v>1.1013586875968355</v>
      </c>
      <c r="AG26" s="37">
        <f t="shared" si="27"/>
        <v>2.5122498369799713</v>
      </c>
      <c r="AH26" s="37">
        <f t="shared" si="28"/>
        <v>10.048999347919885</v>
      </c>
      <c r="AI26" s="37">
        <f t="shared" si="29"/>
        <v>12.561249184899857</v>
      </c>
      <c r="AJ26" s="39">
        <f t="shared" si="30"/>
        <v>3.8049291799581678E-2</v>
      </c>
      <c r="AK26" s="120">
        <f t="shared" si="7"/>
        <v>275.59738086307215</v>
      </c>
      <c r="AL26" s="122">
        <f t="shared" si="31"/>
        <v>3.6462608303642159</v>
      </c>
      <c r="AM26" s="74">
        <v>1.9241999999999999</v>
      </c>
      <c r="AN26" s="75">
        <v>3.1E-2</v>
      </c>
      <c r="AO26" s="79">
        <v>1.1200000000000001</v>
      </c>
      <c r="AP26" s="37">
        <f t="shared" si="8"/>
        <v>1.0964637600964053</v>
      </c>
      <c r="AQ26" s="37">
        <f t="shared" si="32"/>
        <v>2.1463728655206644</v>
      </c>
      <c r="AR26" s="37">
        <f t="shared" si="33"/>
        <v>12.878237193123987</v>
      </c>
      <c r="AS26" s="37">
        <f t="shared" si="34"/>
        <v>15.024610058644651</v>
      </c>
      <c r="AT26" s="39">
        <f t="shared" si="35"/>
        <v>7.6243477263008216E-2</v>
      </c>
      <c r="AU26" s="120">
        <f t="shared" si="9"/>
        <v>259.70968734237493</v>
      </c>
      <c r="AV26" s="122">
        <f t="shared" si="36"/>
        <v>4.9587049774337544</v>
      </c>
      <c r="AW26" s="74">
        <v>1.7838000000000001</v>
      </c>
      <c r="AX26" s="75">
        <v>0.03</v>
      </c>
      <c r="AY26" s="75">
        <v>1.119</v>
      </c>
      <c r="AZ26" s="37">
        <f t="shared" si="10"/>
        <v>1.0954847745963192</v>
      </c>
      <c r="BA26" s="37">
        <f t="shared" si="37"/>
        <v>1.8412857648873266</v>
      </c>
      <c r="BB26" s="37">
        <f t="shared" si="38"/>
        <v>14.730286119098613</v>
      </c>
      <c r="BC26" s="37">
        <f t="shared" si="39"/>
        <v>16.571571883985939</v>
      </c>
      <c r="BD26" s="39">
        <f t="shared" si="40"/>
        <v>9.8203082551355333E-2</v>
      </c>
      <c r="BE26" s="120">
        <f t="shared" si="11"/>
        <v>244.66833757632037</v>
      </c>
      <c r="BF26" s="122">
        <f t="shared" si="41"/>
        <v>6.0205117936454426</v>
      </c>
      <c r="BG26" s="74">
        <v>1.6382000000000001</v>
      </c>
      <c r="BH26" s="75">
        <v>2.5999999999999999E-2</v>
      </c>
      <c r="BI26" s="79">
        <v>1.113</v>
      </c>
      <c r="BJ26" s="37">
        <f t="shared" si="12"/>
        <v>1.0896108615958027</v>
      </c>
      <c r="BK26" s="37">
        <f t="shared" si="42"/>
        <v>1.5363595885798698</v>
      </c>
      <c r="BL26" s="37">
        <f t="shared" si="43"/>
        <v>15.363595885798697</v>
      </c>
      <c r="BM26" s="37">
        <f t="shared" si="44"/>
        <v>16.899955474378565</v>
      </c>
      <c r="BN26" s="39">
        <f t="shared" si="45"/>
        <v>0.10524885556501778</v>
      </c>
      <c r="BO26" s="120">
        <f t="shared" si="13"/>
        <v>229.06990078189347</v>
      </c>
      <c r="BP26" s="122">
        <f t="shared" si="46"/>
        <v>6.7069465841463751</v>
      </c>
      <c r="BQ26" s="74">
        <v>1.5168999999999999</v>
      </c>
      <c r="BR26" s="75">
        <v>2.4E-2</v>
      </c>
      <c r="BS26" s="79">
        <v>1.1040000000000001</v>
      </c>
      <c r="BT26" s="37">
        <f t="shared" si="14"/>
        <v>1.080799992095028</v>
      </c>
      <c r="BU26" s="37">
        <f t="shared" si="47"/>
        <v>1.2960470050878468</v>
      </c>
      <c r="BV26" s="37">
        <f t="shared" si="48"/>
        <v>15.552564061054161</v>
      </c>
      <c r="BW26" s="37">
        <f t="shared" si="49"/>
        <v>16.848611066142009</v>
      </c>
      <c r="BX26" s="39">
        <f t="shared" si="50"/>
        <v>0.11470552581935972</v>
      </c>
      <c r="BY26" s="120">
        <f t="shared" si="15"/>
        <v>216.07477452389901</v>
      </c>
      <c r="BZ26" s="122">
        <f t="shared" si="51"/>
        <v>7.1977694274228972</v>
      </c>
    </row>
    <row r="27" spans="2:78" ht="20.100000000000001" customHeight="1">
      <c r="B27" s="20"/>
      <c r="C27" s="20"/>
      <c r="D27" s="20"/>
    </row>
    <row r="28" spans="2:78" ht="20.100000000000001" customHeight="1">
      <c r="B28" s="20"/>
      <c r="C28" s="20"/>
    </row>
    <row r="29" spans="2:78" ht="20.100000000000001" customHeight="1">
      <c r="B29" s="20"/>
      <c r="C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0"/>
      <c r="T29" s="20"/>
      <c r="W29" s="3"/>
      <c r="X29" s="3"/>
      <c r="Y29" s="3"/>
      <c r="Z29" s="3"/>
      <c r="AA29" s="3"/>
      <c r="AB29" s="3"/>
      <c r="AC29" s="20"/>
      <c r="AD29" s="20"/>
      <c r="AG29" s="3"/>
      <c r="AH29" s="3"/>
      <c r="AI29" s="3"/>
      <c r="AJ29" s="3"/>
      <c r="AK29" s="3"/>
      <c r="AL29" s="3"/>
      <c r="AM29" s="20"/>
      <c r="AN29" s="20"/>
      <c r="AQ29" s="3"/>
      <c r="AR29" s="3"/>
      <c r="AS29" s="3"/>
      <c r="AT29" s="3"/>
      <c r="AU29" s="3"/>
      <c r="AV29" s="3"/>
      <c r="AW29" s="20"/>
      <c r="AX29" s="20"/>
      <c r="BA29" s="3"/>
      <c r="BB29" s="3"/>
      <c r="BC29" s="3"/>
      <c r="BD29" s="3"/>
      <c r="BE29" s="3"/>
      <c r="BF29" s="3"/>
      <c r="BG29" s="20"/>
      <c r="BH29" s="20"/>
      <c r="BK29" s="3"/>
      <c r="BL29" s="3"/>
      <c r="BM29" s="3"/>
      <c r="BN29" s="3"/>
      <c r="BO29" s="3"/>
      <c r="BP29" s="3"/>
    </row>
    <row r="30" spans="2:78" ht="20.100000000000001" customHeight="1">
      <c r="B30" s="20"/>
      <c r="C30" s="20"/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21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20.100000000000001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21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20.100000000000001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21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20.100000000000001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21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20.100000000000001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21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20.100000000000001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21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20.100000000000001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21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20.100000000000001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21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20.100000000000001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21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20.100000000000001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21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20.100000000000001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21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20.100000000000001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21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20.100000000000001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21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20.100000000000001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21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20.100000000000001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21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20.100000000000001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21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20.100000000000001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21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20.100000000000001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21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20.100000000000001" customHeight="1">
      <c r="H48" s="3"/>
      <c r="I48" s="8"/>
      <c r="J48" s="8"/>
      <c r="K48" s="9"/>
      <c r="L48" s="9"/>
      <c r="M48" s="9"/>
      <c r="N48" s="9"/>
      <c r="O48" s="9"/>
      <c r="P48" s="9"/>
      <c r="Q48" s="9"/>
      <c r="R48" s="9"/>
      <c r="W48" s="9"/>
      <c r="X48" s="9"/>
      <c r="Y48" s="9"/>
      <c r="Z48" s="9"/>
      <c r="AA48" s="9"/>
      <c r="AB48" s="9"/>
      <c r="AC48" s="21"/>
      <c r="AD48" s="21"/>
      <c r="AG48" s="9"/>
      <c r="AH48" s="9"/>
      <c r="AI48" s="9"/>
      <c r="AJ48" s="9"/>
      <c r="AK48" s="9"/>
      <c r="AL48" s="9"/>
      <c r="AM48" s="21"/>
      <c r="AN48" s="21"/>
      <c r="AQ48" s="9"/>
      <c r="AR48" s="9"/>
      <c r="AS48" s="9"/>
      <c r="AT48" s="9"/>
      <c r="AU48" s="9"/>
      <c r="AV48" s="9"/>
      <c r="AW48" s="21"/>
      <c r="AX48" s="21"/>
      <c r="BA48" s="9"/>
      <c r="BB48" s="9"/>
      <c r="BC48" s="9"/>
      <c r="BD48" s="9"/>
      <c r="BE48" s="9"/>
      <c r="BF48" s="9"/>
      <c r="BG48" s="21"/>
      <c r="BH48" s="21"/>
      <c r="BK48" s="9"/>
      <c r="BL48" s="9"/>
      <c r="BM48" s="9"/>
      <c r="BN48" s="9"/>
      <c r="BO48" s="9"/>
      <c r="BP48" s="9"/>
    </row>
    <row r="49" spans="8:68" ht="20.100000000000001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21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20.100000000000001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20.100000000000001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20.100000000000001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20.100000000000001" customHeight="1">
      <c r="H53" s="3"/>
      <c r="I53" s="8"/>
      <c r="J53" s="18"/>
      <c r="K53" s="19"/>
      <c r="L53" s="19"/>
      <c r="M53" s="19"/>
      <c r="N53" s="19"/>
      <c r="O53" s="19"/>
      <c r="P53" s="19"/>
      <c r="Q53" s="19"/>
      <c r="R53" s="19"/>
      <c r="W53" s="19"/>
      <c r="X53" s="19"/>
      <c r="Y53" s="19"/>
      <c r="Z53" s="19"/>
      <c r="AA53" s="19"/>
      <c r="AB53" s="19"/>
      <c r="AC53" s="21"/>
      <c r="AD53" s="21"/>
      <c r="AG53" s="19"/>
      <c r="AH53" s="19"/>
      <c r="AI53" s="19"/>
      <c r="AJ53" s="19"/>
      <c r="AK53" s="19"/>
      <c r="AL53" s="19"/>
      <c r="AM53" s="21"/>
      <c r="AN53" s="21"/>
      <c r="AQ53" s="19"/>
      <c r="AR53" s="19"/>
      <c r="AS53" s="19"/>
      <c r="AT53" s="19"/>
      <c r="AU53" s="19"/>
      <c r="AV53" s="19"/>
      <c r="AW53" s="21"/>
      <c r="AX53" s="21"/>
      <c r="BA53" s="19"/>
      <c r="BB53" s="19"/>
      <c r="BC53" s="19"/>
      <c r="BD53" s="19"/>
      <c r="BE53" s="19"/>
      <c r="BF53" s="19"/>
      <c r="BG53" s="21"/>
      <c r="BH53" s="21"/>
      <c r="BK53" s="19"/>
      <c r="BL53" s="19"/>
      <c r="BM53" s="19"/>
      <c r="BN53" s="19"/>
      <c r="BO53" s="19"/>
      <c r="BP53" s="19"/>
    </row>
    <row r="54" spans="8:68" ht="20.100000000000001" customHeight="1">
      <c r="H54" s="33"/>
      <c r="I54" s="33"/>
      <c r="J54" s="33"/>
      <c r="K54" s="33"/>
      <c r="S54" s="21"/>
    </row>
  </sheetData>
  <mergeCells count="15">
    <mergeCell ref="AC1:AG1"/>
    <mergeCell ref="E1:H1"/>
    <mergeCell ref="I1:M1"/>
    <mergeCell ref="N1:O1"/>
    <mergeCell ref="S1:W1"/>
    <mergeCell ref="X1:Y1"/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53"/>
  <sheetViews>
    <sheetView topLeftCell="AT1" zoomScale="70" zoomScaleNormal="70" zoomScalePageLayoutView="70" workbookViewId="0">
      <selection activeCell="BF3" sqref="BF3:BF26"/>
    </sheetView>
  </sheetViews>
  <sheetFormatPr defaultColWidth="8.7109375" defaultRowHeight="20.100000000000001" customHeight="1"/>
  <cols>
    <col min="1" max="1" width="6.28515625" style="1" customWidth="1"/>
    <col min="2" max="2" width="21.7109375" style="1" customWidth="1"/>
    <col min="3" max="3" width="12.7109375" style="1" customWidth="1"/>
    <col min="4" max="4" width="8.7109375" style="1"/>
    <col min="5" max="5" width="18.7109375" style="1" customWidth="1"/>
    <col min="6" max="66" width="11.140625" style="1" customWidth="1"/>
    <col min="67" max="67" width="14.5703125" style="1" customWidth="1"/>
    <col min="68" max="76" width="11.140625" style="1" customWidth="1"/>
    <col min="77" max="77" width="14.42578125" style="1" customWidth="1"/>
    <col min="78" max="16384" width="8.7109375" style="1"/>
  </cols>
  <sheetData>
    <row r="1" spans="2:78" ht="20.100000000000001" customHeight="1" thickBot="1">
      <c r="D1" s="2"/>
      <c r="E1" s="143" t="s">
        <v>19</v>
      </c>
      <c r="F1" s="144"/>
      <c r="G1" s="144"/>
      <c r="H1" s="145"/>
      <c r="I1" s="140" t="s">
        <v>21</v>
      </c>
      <c r="J1" s="141"/>
      <c r="K1" s="141"/>
      <c r="L1" s="141"/>
      <c r="M1" s="142"/>
      <c r="N1" s="138">
        <v>0</v>
      </c>
      <c r="O1" s="139"/>
      <c r="P1" s="34"/>
      <c r="Q1" s="137"/>
      <c r="R1" s="137"/>
      <c r="S1" s="140" t="s">
        <v>21</v>
      </c>
      <c r="T1" s="141"/>
      <c r="U1" s="141"/>
      <c r="V1" s="141"/>
      <c r="W1" s="142"/>
      <c r="X1" s="138">
        <v>0.04</v>
      </c>
      <c r="Y1" s="139"/>
      <c r="Z1" s="34"/>
      <c r="AA1" s="137"/>
      <c r="AB1" s="137"/>
      <c r="AC1" s="140" t="s">
        <v>21</v>
      </c>
      <c r="AD1" s="141"/>
      <c r="AE1" s="141"/>
      <c r="AF1" s="141"/>
      <c r="AG1" s="142"/>
      <c r="AH1" s="138">
        <v>0.08</v>
      </c>
      <c r="AI1" s="139"/>
      <c r="AJ1" s="34"/>
      <c r="AK1" s="137"/>
      <c r="AL1" s="137"/>
      <c r="AM1" s="140" t="s">
        <v>21</v>
      </c>
      <c r="AN1" s="141"/>
      <c r="AO1" s="141"/>
      <c r="AP1" s="141"/>
      <c r="AQ1" s="142"/>
      <c r="AR1" s="138">
        <v>0.12</v>
      </c>
      <c r="AS1" s="139"/>
      <c r="AT1" s="34"/>
      <c r="AU1" s="137"/>
      <c r="AV1" s="137"/>
      <c r="AW1" s="140" t="s">
        <v>21</v>
      </c>
      <c r="AX1" s="141"/>
      <c r="AY1" s="141"/>
      <c r="AZ1" s="141"/>
      <c r="BA1" s="142"/>
      <c r="BB1" s="138">
        <v>0.16</v>
      </c>
      <c r="BC1" s="139"/>
      <c r="BD1" s="34"/>
      <c r="BE1" s="137"/>
      <c r="BF1" s="137"/>
      <c r="BG1" s="140" t="s">
        <v>21</v>
      </c>
      <c r="BH1" s="141"/>
      <c r="BI1" s="141"/>
      <c r="BJ1" s="141"/>
      <c r="BK1" s="142"/>
      <c r="BL1" s="138">
        <v>0.2</v>
      </c>
      <c r="BM1" s="139"/>
      <c r="BN1" s="34"/>
      <c r="BO1" s="137"/>
      <c r="BP1" s="137"/>
      <c r="BQ1" s="140" t="s">
        <v>21</v>
      </c>
      <c r="BR1" s="141"/>
      <c r="BS1" s="141"/>
      <c r="BT1" s="141"/>
      <c r="BU1" s="142"/>
      <c r="BV1" s="138">
        <v>0.24</v>
      </c>
      <c r="BW1" s="139"/>
      <c r="BX1" s="34"/>
    </row>
    <row r="2" spans="2:78" ht="20.100000000000001" customHeight="1">
      <c r="B2" s="4" t="s">
        <v>1</v>
      </c>
      <c r="C2" s="5">
        <v>400</v>
      </c>
      <c r="D2" s="2"/>
      <c r="E2" s="25" t="s">
        <v>26</v>
      </c>
      <c r="F2" s="22" t="s">
        <v>28</v>
      </c>
      <c r="G2" s="45" t="s">
        <v>0</v>
      </c>
      <c r="H2" s="26" t="s">
        <v>29</v>
      </c>
      <c r="I2" s="25" t="s">
        <v>30</v>
      </c>
      <c r="J2" s="22" t="s">
        <v>23</v>
      </c>
      <c r="K2" s="22" t="s">
        <v>27</v>
      </c>
      <c r="L2" s="45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36" t="s">
        <v>56</v>
      </c>
      <c r="R2" s="136" t="s">
        <v>55</v>
      </c>
      <c r="S2" s="25" t="s">
        <v>9</v>
      </c>
      <c r="T2" s="22" t="s">
        <v>23</v>
      </c>
      <c r="U2" s="22" t="s">
        <v>27</v>
      </c>
      <c r="V2" s="45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36" t="s">
        <v>56</v>
      </c>
      <c r="AB2" s="136" t="s">
        <v>55</v>
      </c>
      <c r="AC2" s="25" t="s">
        <v>10</v>
      </c>
      <c r="AD2" s="22" t="s">
        <v>23</v>
      </c>
      <c r="AE2" s="22" t="s">
        <v>27</v>
      </c>
      <c r="AF2" s="45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36" t="s">
        <v>56</v>
      </c>
      <c r="AL2" s="136" t="s">
        <v>55</v>
      </c>
      <c r="AM2" s="25" t="s">
        <v>11</v>
      </c>
      <c r="AN2" s="22" t="s">
        <v>23</v>
      </c>
      <c r="AO2" s="22" t="s">
        <v>27</v>
      </c>
      <c r="AP2" s="45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36" t="s">
        <v>56</v>
      </c>
      <c r="AV2" s="136" t="s">
        <v>55</v>
      </c>
      <c r="AW2" s="25" t="s">
        <v>12</v>
      </c>
      <c r="AX2" s="22" t="s">
        <v>23</v>
      </c>
      <c r="AY2" s="22" t="s">
        <v>27</v>
      </c>
      <c r="AZ2" s="45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36" t="s">
        <v>56</v>
      </c>
      <c r="BF2" s="136" t="s">
        <v>55</v>
      </c>
      <c r="BG2" s="25" t="s">
        <v>13</v>
      </c>
      <c r="BH2" s="22" t="s">
        <v>23</v>
      </c>
      <c r="BI2" s="22" t="s">
        <v>27</v>
      </c>
      <c r="BJ2" s="45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36" t="s">
        <v>56</v>
      </c>
      <c r="BP2" s="136" t="s">
        <v>55</v>
      </c>
      <c r="BQ2" s="25" t="s">
        <v>14</v>
      </c>
      <c r="BR2" s="22" t="s">
        <v>23</v>
      </c>
      <c r="BS2" s="22" t="s">
        <v>27</v>
      </c>
      <c r="BT2" s="45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36" t="s">
        <v>56</v>
      </c>
      <c r="BZ2" s="136" t="s">
        <v>55</v>
      </c>
    </row>
    <row r="3" spans="2:78" ht="20.100000000000001" customHeight="1">
      <c r="B3" s="6" t="s">
        <v>24</v>
      </c>
      <c r="C3" s="7">
        <v>20.5</v>
      </c>
      <c r="D3" s="2"/>
      <c r="E3" s="42">
        <v>20</v>
      </c>
      <c r="F3" s="23">
        <f>0.02*E3-0.0054</f>
        <v>0.39460000000000001</v>
      </c>
      <c r="G3" s="23">
        <f t="shared" ref="G3:G25" si="0">F3/$C$14/$C$7</f>
        <v>5.3220286593781347</v>
      </c>
      <c r="H3" s="30">
        <f t="shared" ref="H3:H25" si="1">F3*$C$7/$C$5</f>
        <v>35291.690140845072</v>
      </c>
      <c r="I3" s="51">
        <v>0.99490000000000001</v>
      </c>
      <c r="J3" s="46">
        <v>1.4E-2</v>
      </c>
      <c r="K3" s="46">
        <v>0.96799999999999997</v>
      </c>
      <c r="L3" s="22">
        <f t="shared" ref="L3:L25" si="2">K3/$C$14</f>
        <v>1.1606392313444429</v>
      </c>
      <c r="M3" s="22">
        <f>4*PI()^2*$C$13*SQRT($C$11*$C$2)*($C$7*I3*K3)^2</f>
        <v>0.34997147684456692</v>
      </c>
      <c r="N3" s="22">
        <f>4*PI()^2*N$1*SQRT($C$11*$C$2)*($C$7*I3*K3)^2</f>
        <v>0</v>
      </c>
      <c r="O3" s="22">
        <f>M3+N3</f>
        <v>0.34997147684456692</v>
      </c>
      <c r="P3" s="38">
        <f>2*PI()^2*N$1*2*SQRT($C$2*$C$11)*J3*$C$7^2*K3^2/SQRT(2)</f>
        <v>0</v>
      </c>
      <c r="Q3" s="120">
        <f t="shared" ref="Q3:Q26" si="3">0.5926*0.5*$C$6*$F3^3*($C$7*I3*2+$C$7)*$C$8</f>
        <v>4.3313392734531364</v>
      </c>
      <c r="R3" s="122">
        <f t="shared" ref="R3:R26" si="4">N3/Q3</f>
        <v>0</v>
      </c>
      <c r="S3" s="51">
        <v>0.9113</v>
      </c>
      <c r="T3" s="46">
        <v>1.4999999999999999E-2</v>
      </c>
      <c r="U3" s="56">
        <v>0.95299999999999996</v>
      </c>
      <c r="V3" s="22">
        <f t="shared" ref="V3:V25" si="5">U3/$C$14</f>
        <v>1.1426541192884856</v>
      </c>
      <c r="W3" s="22">
        <f>4*PI()^2*$C$13*SQRT($C$11*$C$2)*($C$7*S3*U3)^2</f>
        <v>0.28459785052273379</v>
      </c>
      <c r="X3" s="22">
        <f>4*PI()^2*X$1*SQRT($C$11*$C$2)*($C$7*S3*U3)^2</f>
        <v>0.56919570104546757</v>
      </c>
      <c r="Y3" s="22">
        <f>W3+X3</f>
        <v>0.85379355156820136</v>
      </c>
      <c r="Z3" s="38">
        <f>2*PI()^2*X$1*2*SQRT($C$2*$C$11)*T3*$C$7^2*U3^2/SQRT(2)</f>
        <v>7.269677283257359E-3</v>
      </c>
      <c r="AA3" s="120">
        <f t="shared" ref="AA3:AA26" si="6">0.5926*0.5*$C$6*$F3^3*($C$7*S3*2+$C$7)*$C$8</f>
        <v>4.089115737925221</v>
      </c>
      <c r="AB3" s="122">
        <f t="shared" ref="AB3:AB26" si="7">X3/AA3</f>
        <v>0.13919774775909671</v>
      </c>
      <c r="AC3" s="46">
        <v>0.82520000000000004</v>
      </c>
      <c r="AD3" s="46">
        <v>2.1000000000000001E-2</v>
      </c>
      <c r="AE3" s="46">
        <v>0.93500000000000005</v>
      </c>
      <c r="AF3" s="22">
        <f t="shared" ref="AF3:AF25" si="8">AE3/$C$14</f>
        <v>1.1210719848213371</v>
      </c>
      <c r="AG3" s="22">
        <f>4*PI()^2*$C$13*SQRT($C$11*$C$2)*($C$7*AC3*AE3)^2</f>
        <v>0.22462843646461594</v>
      </c>
      <c r="AH3" s="22">
        <f>4*PI()^2*AH$1*SQRT($C$11*$C$2)*($C$7*AC3*AE3)^2</f>
        <v>0.89851374585846377</v>
      </c>
      <c r="AI3" s="22">
        <f>AG3+AH3</f>
        <v>1.1231421823230798</v>
      </c>
      <c r="AJ3" s="38">
        <f>2*PI()^2*AH$1*2*SQRT($C$2*$C$11)*AD3*$C$7^2*AE3^2/SQRT(2)</f>
        <v>1.9593435150142609E-2</v>
      </c>
      <c r="AK3" s="120">
        <f t="shared" ref="AK3:AK26" si="9">0.5926*0.5*$C$6*$F3^3*($C$7*AC3*2+$C$7)*$C$8</f>
        <v>3.8396486756171631</v>
      </c>
      <c r="AL3" s="122">
        <f t="shared" ref="AL3:AL26" si="10">AH3/AK3</f>
        <v>0.2340093643369707</v>
      </c>
      <c r="AM3" s="51">
        <v>0.73850000000000005</v>
      </c>
      <c r="AN3" s="46">
        <v>1.4999999999999999E-2</v>
      </c>
      <c r="AO3" s="56">
        <v>0.91700000000000004</v>
      </c>
      <c r="AP3" s="22">
        <f t="shared" ref="AP3:AP25" si="11">AO3/$C$14</f>
        <v>1.0994898503541883</v>
      </c>
      <c r="AQ3" s="22">
        <f>4*PI()^2*$C$13*SQRT($C$11*$C$2)*($C$7*AM3*AO3)^2</f>
        <v>0.17304647000003218</v>
      </c>
      <c r="AR3" s="22">
        <f>4*PI()^2*AR$1*SQRT($C$11*$C$2)*($C$7*AM3*AO3)^2</f>
        <v>1.0382788200001929</v>
      </c>
      <c r="AS3" s="22">
        <f>AQ3+AR3</f>
        <v>1.2113252900002252</v>
      </c>
      <c r="AT3" s="38">
        <f>2*PI()^2*AR$1*2*SQRT($C$2*$C$11)*AN3*$C$7^2*AO3^2/SQRT(2)</f>
        <v>2.0192461188033802E-2</v>
      </c>
      <c r="AU3" s="120">
        <f t="shared" ref="AU3:AU26" si="12">0.5926*0.5*$C$6*$F3^3*($C$7*AM3*2+$C$7)*$C$8</f>
        <v>3.5884431668818717</v>
      </c>
      <c r="AV3" s="122">
        <f t="shared" ref="AV3:AV26" si="13">AR3/AU3</f>
        <v>0.28933963050678352</v>
      </c>
      <c r="AW3" s="46">
        <v>0.65700000000000003</v>
      </c>
      <c r="AX3" s="46">
        <v>2.3E-2</v>
      </c>
      <c r="AY3" s="46">
        <v>0.89800000000000002</v>
      </c>
      <c r="AZ3" s="22">
        <f t="shared" ref="AZ3:AZ25" si="14">AY3/$C$14</f>
        <v>1.0767087084166425</v>
      </c>
      <c r="BA3" s="22">
        <f>4*PI()^2*$C$13*SQRT($C$11*$C$2)*($C$7*AW3*AY3)^2</f>
        <v>0.13134286527899555</v>
      </c>
      <c r="BB3" s="22">
        <f>4*PI()^2*BB$1*SQRT($C$11*$C$2)*($C$7*AW3*AY3)^2</f>
        <v>1.0507429222319644</v>
      </c>
      <c r="BC3" s="22">
        <f>BA3+BB3</f>
        <v>1.1820857875109601</v>
      </c>
      <c r="BD3" s="38">
        <f>2*PI()^2*BB$1*2*SQRT($C$2*$C$11)*AX3*$C$7^2*AY3^2/SQRT(2)</f>
        <v>3.9589368326259977E-2</v>
      </c>
      <c r="BE3" s="120">
        <f t="shared" ref="BE3:BE26" si="15">0.5926*0.5*$C$6*$F3^3*($C$7*AW3*2+$C$7)*$C$8</f>
        <v>3.3523041938492733</v>
      </c>
      <c r="BF3" s="122">
        <f>BB3/BE3*100</f>
        <v>31.343901432329506</v>
      </c>
      <c r="BG3" s="51">
        <v>0.60740000000000005</v>
      </c>
      <c r="BH3" s="46">
        <v>2.1000000000000001E-2</v>
      </c>
      <c r="BI3" s="56">
        <v>0.88400000000000001</v>
      </c>
      <c r="BJ3" s="22">
        <f t="shared" ref="BJ3:BJ25" si="16">BI3/$C$14</f>
        <v>1.0599226038310823</v>
      </c>
      <c r="BK3" s="22">
        <f>4*PI()^2*$C$13*SQRT($C$11*$C$2)*($C$7*BG3*BI3)^2</f>
        <v>0.10878704473309177</v>
      </c>
      <c r="BL3" s="22">
        <f>4*PI()^2*BL$1*SQRT($C$11*$C$2)*($C$7*BG3*BI3)^2</f>
        <v>1.0878704473309175</v>
      </c>
      <c r="BM3" s="22">
        <f>BK3+BL3</f>
        <v>1.1966574920640094</v>
      </c>
      <c r="BN3" s="38">
        <f>2*PI()^2*BL$1*2*SQRT($C$2*$C$11)*BH3*$C$7^2*BI3^2/SQRT(2)</f>
        <v>4.3785660038004617E-2</v>
      </c>
      <c r="BO3" s="120">
        <f t="shared" ref="BO3:BO26" si="17">0.5926*0.5*$C$6*$F3^3*($C$7*BG3*2+$C$7)*$C$8</f>
        <v>3.2085926225312753</v>
      </c>
      <c r="BP3" s="122">
        <f t="shared" ref="BP3:BP26" si="18">BL3/BO3</f>
        <v>0.3390491019931009</v>
      </c>
      <c r="BQ3" s="46">
        <v>0.54800000000000004</v>
      </c>
      <c r="BR3" s="46">
        <v>2.4E-2</v>
      </c>
      <c r="BS3" s="56">
        <v>0.874</v>
      </c>
      <c r="BT3" s="22">
        <f t="shared" ref="BT3:BT25" si="19">BS3/$C$14</f>
        <v>1.0479325291271107</v>
      </c>
      <c r="BU3" s="22">
        <f>4*PI()^2*$C$13*SQRT($C$11*$C$2)*($C$7*BQ3*BS3)^2</f>
        <v>8.6557968702822757E-2</v>
      </c>
      <c r="BV3" s="22">
        <f>4*PI()^2*BV$1*SQRT($C$11*$C$2)*($C$7*BQ3*BS3)^2</f>
        <v>1.0386956244338732</v>
      </c>
      <c r="BW3" s="22">
        <f>BU3+BV3</f>
        <v>1.125253593136696</v>
      </c>
      <c r="BX3" s="38">
        <f>2*PI()^2*BV$1*2*SQRT($C$2*$C$11)*BR3*$C$7^2*BS3^2/SQRT(2)</f>
        <v>5.86980169129405E-2</v>
      </c>
      <c r="BY3" s="120">
        <f t="shared" ref="BY3:BY25" si="20">0.5926*0.5*$C$6*$F3^3*($C$7*BQ3*2+$C$7)*$C$8</f>
        <v>3.0364864262351241</v>
      </c>
      <c r="BZ3" s="122">
        <f t="shared" ref="BZ3:BZ25" si="21">BV3/BY3</f>
        <v>0.34207155199495826</v>
      </c>
    </row>
    <row r="4" spans="2:78" ht="20.100000000000001" customHeight="1">
      <c r="B4" s="10" t="s">
        <v>2</v>
      </c>
      <c r="C4" s="11">
        <f>1.003887*10^-3</f>
        <v>1.003887E-3</v>
      </c>
      <c r="D4" s="2"/>
      <c r="E4" s="42">
        <v>22</v>
      </c>
      <c r="F4" s="23">
        <f t="shared" ref="F4:F25" si="22">0.02*E4-0.0054</f>
        <v>0.43459999999999999</v>
      </c>
      <c r="G4" s="23">
        <f t="shared" si="0"/>
        <v>5.8615145853161108</v>
      </c>
      <c r="H4" s="30">
        <f t="shared" si="1"/>
        <v>38869.15492957746</v>
      </c>
      <c r="I4" s="52">
        <v>1.0304</v>
      </c>
      <c r="J4" s="47">
        <v>2.1999999999999999E-2</v>
      </c>
      <c r="K4" s="47">
        <v>1.028</v>
      </c>
      <c r="L4" s="22">
        <f t="shared" si="2"/>
        <v>1.2325796795682722</v>
      </c>
      <c r="M4" s="22">
        <f t="shared" ref="M4:M25" si="23">4*PI()^2*$C$13*SQRT($C$11*$C$2)*($C$7*I4*K4)^2</f>
        <v>0.42337089932877031</v>
      </c>
      <c r="N4" s="22">
        <f t="shared" ref="N4:N25" si="24">4*PI()^2*N$1*SQRT($C$11*$C$2)*($C$7*I4*K4)^2</f>
        <v>0</v>
      </c>
      <c r="O4" s="22">
        <f t="shared" ref="O4:O25" si="25">M4+N4</f>
        <v>0.42337089932877031</v>
      </c>
      <c r="P4" s="38">
        <f t="shared" ref="P4:P25" si="26">2*PI()^2*N$1*2*SQRT($C$2*$C$11)*J4*$C$7^2*K4^2/SQRT(2)</f>
        <v>0</v>
      </c>
      <c r="Q4" s="120">
        <f t="shared" si="3"/>
        <v>5.9239712431112883</v>
      </c>
      <c r="R4" s="122">
        <f t="shared" si="4"/>
        <v>0</v>
      </c>
      <c r="S4" s="52">
        <v>0.94910000000000005</v>
      </c>
      <c r="T4" s="47">
        <v>1.7999999999999999E-2</v>
      </c>
      <c r="U4" s="57">
        <v>1.014</v>
      </c>
      <c r="V4" s="22">
        <f t="shared" si="5"/>
        <v>1.215793574982712</v>
      </c>
      <c r="W4" s="22">
        <f t="shared" ref="W4:W25" si="27">4*PI()^2*$C$13*SQRT($C$11*$C$2)*($C$7*S4*U4)^2</f>
        <v>0.34948048571961071</v>
      </c>
      <c r="X4" s="22">
        <f t="shared" ref="X4:X25" si="28">4*PI()^2*X$1*SQRT($C$11*$C$2)*($C$7*S4*U4)^2</f>
        <v>0.69896097143922142</v>
      </c>
      <c r="Y4" s="22">
        <f t="shared" ref="Y4:Y25" si="29">W4+X4</f>
        <v>1.0484414571588321</v>
      </c>
      <c r="Z4" s="38">
        <f t="shared" ref="Z4:Z25" si="30">2*PI()^2*X$1*2*SQRT($C$2*$C$11)*T4*$C$7^2*U4^2/SQRT(2)</f>
        <v>9.8761229240442467E-3</v>
      </c>
      <c r="AA4" s="120">
        <f t="shared" si="6"/>
        <v>5.6092699479825985</v>
      </c>
      <c r="AB4" s="122">
        <f t="shared" si="7"/>
        <v>0.12460818928684403</v>
      </c>
      <c r="AC4" s="47">
        <v>0.87570000000000003</v>
      </c>
      <c r="AD4" s="47">
        <v>1.7999999999999999E-2</v>
      </c>
      <c r="AE4" s="47">
        <v>1.0069999999999999</v>
      </c>
      <c r="AF4" s="22">
        <f t="shared" si="8"/>
        <v>1.2074005226899318</v>
      </c>
      <c r="AG4" s="22">
        <f t="shared" ref="AG4:AG25" si="31">4*PI()^2*$C$13*SQRT($C$11*$C$2)*($C$7*AC4*AE4)^2</f>
        <v>0.29342202797082206</v>
      </c>
      <c r="AH4" s="22">
        <f t="shared" ref="AH4:AH25" si="32">4*PI()^2*AH$1*SQRT($C$11*$C$2)*($C$7*AC4*AE4)^2</f>
        <v>1.1736881118832883</v>
      </c>
      <c r="AI4" s="22">
        <f t="shared" ref="AI4:AI25" si="33">AG4+AH4</f>
        <v>1.4671101398541104</v>
      </c>
      <c r="AJ4" s="38">
        <f t="shared" ref="AJ4:AJ25" si="34">2*PI()^2*AH$1*2*SQRT($C$2*$C$11)*AD4*$C$7^2*AE4^2/SQRT(2)</f>
        <v>1.948047371319114E-2</v>
      </c>
      <c r="AK4" s="120">
        <f t="shared" si="9"/>
        <v>5.325148483499869</v>
      </c>
      <c r="AL4" s="122">
        <f t="shared" si="10"/>
        <v>0.22040476721353325</v>
      </c>
      <c r="AM4" s="52">
        <v>0.80789999999999995</v>
      </c>
      <c r="AN4" s="47">
        <v>1.7000000000000001E-2</v>
      </c>
      <c r="AO4" s="57">
        <v>0.99199999999999999</v>
      </c>
      <c r="AP4" s="22">
        <f t="shared" si="11"/>
        <v>1.1894154106339747</v>
      </c>
      <c r="AQ4" s="22">
        <f t="shared" ref="AQ4:AQ25" si="35">4*PI()^2*$C$13*SQRT($C$11*$C$2)*($C$7*AM4*AO4)^2</f>
        <v>0.24236038538985422</v>
      </c>
      <c r="AR4" s="22">
        <f t="shared" ref="AR4:AR25" si="36">4*PI()^2*AR$1*SQRT($C$11*$C$2)*($C$7*AM4*AO4)^2</f>
        <v>1.4541623123391252</v>
      </c>
      <c r="AS4" s="22">
        <f t="shared" ref="AS4:AS25" si="37">AQ4+AR4</f>
        <v>1.6965226977289793</v>
      </c>
      <c r="AT4" s="38">
        <f t="shared" ref="AT4:AT25" si="38">2*PI()^2*AR$1*2*SQRT($C$2*$C$11)*AN4*$C$7^2*AO4^2/SQRT(2)</f>
        <v>2.6781296156107963E-2</v>
      </c>
      <c r="AU4" s="120">
        <f t="shared" si="12"/>
        <v>5.0627038609940236</v>
      </c>
      <c r="AV4" s="122">
        <f t="shared" si="13"/>
        <v>0.28723037180642269</v>
      </c>
      <c r="AW4" s="47">
        <v>0.74809999999999999</v>
      </c>
      <c r="AX4" s="47">
        <v>1.9E-2</v>
      </c>
      <c r="AY4" s="47">
        <v>0.97699999999999998</v>
      </c>
      <c r="AZ4" s="22">
        <f t="shared" si="14"/>
        <v>1.1714302985780174</v>
      </c>
      <c r="BA4" s="22">
        <f t="shared" ref="BA4:BA25" si="39">4*PI()^2*$C$13*SQRT($C$11*$C$2)*($C$7*AW4*AY4)^2</f>
        <v>0.20157260610149044</v>
      </c>
      <c r="BB4" s="22">
        <f t="shared" ref="BB4:BB25" si="40">4*PI()^2*BB$1*SQRT($C$11*$C$2)*($C$7*AW4*AY4)^2</f>
        <v>1.6125808488119235</v>
      </c>
      <c r="BC4" s="22">
        <f t="shared" ref="BC4:BC25" si="41">BA4+BB4</f>
        <v>1.814153454913414</v>
      </c>
      <c r="BD4" s="38">
        <f t="shared" ref="BD4:BD25" si="42">2*PI()^2*BB$1*2*SQRT($C$2*$C$11)*AX4*$C$7^2*AY4^2/SQRT(2)</f>
        <v>3.8711570563661563E-2</v>
      </c>
      <c r="BE4" s="120">
        <f t="shared" si="15"/>
        <v>4.8312261555980118</v>
      </c>
      <c r="BF4" s="122">
        <f t="shared" ref="BF4:BF26" si="43">BB4/BE4*100</f>
        <v>33.378293561012512</v>
      </c>
      <c r="BG4" s="53">
        <v>0.70309999999999995</v>
      </c>
      <c r="BH4" s="47">
        <v>2.1000000000000001E-2</v>
      </c>
      <c r="BI4" s="57">
        <v>0.96499999999999997</v>
      </c>
      <c r="BJ4" s="22">
        <f t="shared" si="16"/>
        <v>1.1570422089332515</v>
      </c>
      <c r="BK4" s="22">
        <f t="shared" ref="BK4:BK25" si="44">4*PI()^2*$C$13*SQRT($C$11*$C$2)*($C$7*BG4*BI4)^2</f>
        <v>0.17370483075625726</v>
      </c>
      <c r="BL4" s="22">
        <f t="shared" ref="BL4:BL25" si="45">4*PI()^2*BL$1*SQRT($C$11*$C$2)*($C$7*BG4*BI4)^2</f>
        <v>1.7370483075625722</v>
      </c>
      <c r="BM4" s="22">
        <f t="shared" ref="BM4:BM25" si="46">BK4+BL4</f>
        <v>1.9107531383188294</v>
      </c>
      <c r="BN4" s="38">
        <f t="shared" ref="BN4:BN25" si="47">2*PI()^2*BL$1*2*SQRT($C$2*$C$11)*BH4*$C$7^2*BI4^2/SQRT(2)</f>
        <v>5.2177347501191164E-2</v>
      </c>
      <c r="BO4" s="120">
        <f t="shared" si="17"/>
        <v>4.6570372468551957</v>
      </c>
      <c r="BP4" s="122">
        <f t="shared" si="18"/>
        <v>0.37299429132450385</v>
      </c>
      <c r="BQ4" s="47">
        <v>0.64400000000000002</v>
      </c>
      <c r="BR4" s="47">
        <v>2.4E-2</v>
      </c>
      <c r="BS4" s="57">
        <v>0.96</v>
      </c>
      <c r="BT4" s="22">
        <f t="shared" si="19"/>
        <v>1.1510471715812658</v>
      </c>
      <c r="BU4" s="22">
        <f t="shared" ref="BU4:BU25" si="48">4*PI()^2*$C$13*SQRT($C$11*$C$2)*($C$7*BQ4*BS4)^2</f>
        <v>0.14422391307812887</v>
      </c>
      <c r="BV4" s="22">
        <f t="shared" ref="BV4:BV25" si="49">4*PI()^2*BV$1*SQRT($C$11*$C$2)*($C$7*BQ4*BS4)^2</f>
        <v>1.7306869569375465</v>
      </c>
      <c r="BW4" s="22">
        <f t="shared" ref="BW4:BW25" si="50">BU4+BV4</f>
        <v>1.8749108700156754</v>
      </c>
      <c r="BX4" s="38">
        <f t="shared" ref="BX4:BX25" si="51">2*PI()^2*BV$1*2*SQRT($C$2*$C$11)*BR4*$C$7^2*BS4^2/SQRT(2)</f>
        <v>7.0817897652192194E-2</v>
      </c>
      <c r="BY4" s="120">
        <f t="shared" si="20"/>
        <v>4.4282691467062953</v>
      </c>
      <c r="BZ4" s="122">
        <f t="shared" si="21"/>
        <v>0.39082695735077777</v>
      </c>
    </row>
    <row r="5" spans="2:78" ht="20.100000000000001" customHeight="1">
      <c r="B5" s="6" t="s">
        <v>3</v>
      </c>
      <c r="C5" s="12">
        <f>9.94*10^-7</f>
        <v>9.9399999999999993E-7</v>
      </c>
      <c r="D5" s="2"/>
      <c r="E5" s="42">
        <v>24</v>
      </c>
      <c r="F5" s="23">
        <f t="shared" si="22"/>
        <v>0.47459999999999997</v>
      </c>
      <c r="G5" s="23">
        <f t="shared" si="0"/>
        <v>6.401000511254086</v>
      </c>
      <c r="H5" s="30">
        <f t="shared" si="1"/>
        <v>42446.619718309856</v>
      </c>
      <c r="I5" s="52">
        <v>1.0081</v>
      </c>
      <c r="J5" s="47">
        <v>2.5999999999999999E-2</v>
      </c>
      <c r="K5" s="48">
        <v>1.0780000000000001</v>
      </c>
      <c r="L5" s="22">
        <f t="shared" si="2"/>
        <v>1.2925300530881298</v>
      </c>
      <c r="M5" s="22">
        <f t="shared" si="23"/>
        <v>0.44562323291237327</v>
      </c>
      <c r="N5" s="22">
        <f t="shared" si="24"/>
        <v>0</v>
      </c>
      <c r="O5" s="22">
        <f t="shared" si="25"/>
        <v>0.44562323291237327</v>
      </c>
      <c r="P5" s="38">
        <f t="shared" si="26"/>
        <v>0</v>
      </c>
      <c r="Q5" s="120">
        <f t="shared" si="3"/>
        <v>7.6024252776782495</v>
      </c>
      <c r="R5" s="122">
        <f t="shared" si="4"/>
        <v>0</v>
      </c>
      <c r="S5" s="52">
        <v>0.93269999999999997</v>
      </c>
      <c r="T5" s="47">
        <v>2.3E-2</v>
      </c>
      <c r="U5" s="58">
        <v>1.0740000000000001</v>
      </c>
      <c r="V5" s="22">
        <f t="shared" si="5"/>
        <v>1.2877340232065413</v>
      </c>
      <c r="W5" s="22">
        <f t="shared" si="27"/>
        <v>0.37863049576087787</v>
      </c>
      <c r="X5" s="22">
        <f t="shared" si="28"/>
        <v>0.75726099152175574</v>
      </c>
      <c r="Y5" s="22">
        <f t="shared" si="29"/>
        <v>1.1358914872826336</v>
      </c>
      <c r="Z5" s="38">
        <f t="shared" si="30"/>
        <v>1.4157105563557801E-2</v>
      </c>
      <c r="AA5" s="120">
        <f t="shared" si="6"/>
        <v>7.2223292191032629</v>
      </c>
      <c r="AB5" s="122">
        <f t="shared" si="7"/>
        <v>0.10484996855568135</v>
      </c>
      <c r="AC5" s="47">
        <v>0.877</v>
      </c>
      <c r="AD5" s="47">
        <v>2.5000000000000001E-2</v>
      </c>
      <c r="AE5" s="48">
        <v>1.0680000000000001</v>
      </c>
      <c r="AF5" s="22">
        <f t="shared" si="8"/>
        <v>1.2805399783841582</v>
      </c>
      <c r="AG5" s="22">
        <f t="shared" si="31"/>
        <v>0.33102802731950182</v>
      </c>
      <c r="AH5" s="22">
        <f t="shared" si="32"/>
        <v>1.3241121092780073</v>
      </c>
      <c r="AI5" s="22">
        <f t="shared" si="33"/>
        <v>1.6551401365975091</v>
      </c>
      <c r="AJ5" s="38">
        <f t="shared" si="34"/>
        <v>3.0433407514269453E-2</v>
      </c>
      <c r="AK5" s="120">
        <f t="shared" si="9"/>
        <v>6.9415420776891121</v>
      </c>
      <c r="AL5" s="122">
        <f t="shared" si="10"/>
        <v>0.19075186672624961</v>
      </c>
      <c r="AM5" s="52">
        <v>0.82110000000000005</v>
      </c>
      <c r="AN5" s="47">
        <v>0.02</v>
      </c>
      <c r="AO5" s="58">
        <v>1.0580000000000001</v>
      </c>
      <c r="AP5" s="22">
        <f t="shared" si="11"/>
        <v>1.2685499036801868</v>
      </c>
      <c r="AQ5" s="22">
        <f t="shared" si="35"/>
        <v>0.2847649368469809</v>
      </c>
      <c r="AR5" s="22">
        <f t="shared" si="36"/>
        <v>1.7085896210818854</v>
      </c>
      <c r="AS5" s="22">
        <f t="shared" si="37"/>
        <v>1.9933545579288663</v>
      </c>
      <c r="AT5" s="38">
        <f t="shared" si="38"/>
        <v>3.583939398308579E-2</v>
      </c>
      <c r="AU5" s="120">
        <f t="shared" si="12"/>
        <v>6.6597467239180004</v>
      </c>
      <c r="AV5" s="122">
        <f t="shared" si="13"/>
        <v>0.25655474478415358</v>
      </c>
      <c r="AW5" s="47">
        <v>0.76839999999999997</v>
      </c>
      <c r="AX5" s="47">
        <v>2.1999999999999999E-2</v>
      </c>
      <c r="AY5" s="48">
        <v>1.056</v>
      </c>
      <c r="AZ5" s="22">
        <f t="shared" si="14"/>
        <v>1.2661518887393926</v>
      </c>
      <c r="BA5" s="22">
        <f t="shared" si="39"/>
        <v>0.24844234660616121</v>
      </c>
      <c r="BB5" s="22">
        <f t="shared" si="40"/>
        <v>1.9875387728492897</v>
      </c>
      <c r="BC5" s="22">
        <f t="shared" si="41"/>
        <v>2.2359811194554511</v>
      </c>
      <c r="BD5" s="38">
        <f t="shared" si="42"/>
        <v>5.2365900986148795E-2</v>
      </c>
      <c r="BE5" s="120">
        <f t="shared" si="15"/>
        <v>6.3940827678582934</v>
      </c>
      <c r="BF5" s="122">
        <f t="shared" si="43"/>
        <v>31.084032612781122</v>
      </c>
      <c r="BG5" s="53">
        <v>0.72929999999999995</v>
      </c>
      <c r="BH5" s="47">
        <v>1.9E-2</v>
      </c>
      <c r="BI5" s="58">
        <v>1.044</v>
      </c>
      <c r="BJ5" s="22">
        <f t="shared" si="16"/>
        <v>1.2517637990946267</v>
      </c>
      <c r="BK5" s="22">
        <f t="shared" si="44"/>
        <v>0.21874417570934065</v>
      </c>
      <c r="BL5" s="22">
        <f t="shared" si="45"/>
        <v>2.1874417570934064</v>
      </c>
      <c r="BM5" s="22">
        <f t="shared" si="46"/>
        <v>2.4061859328027468</v>
      </c>
      <c r="BN5" s="38">
        <f t="shared" si="47"/>
        <v>5.5253866532440382E-2</v>
      </c>
      <c r="BO5" s="120">
        <f t="shared" si="17"/>
        <v>6.1969772520720596</v>
      </c>
      <c r="BP5" s="122">
        <f t="shared" si="18"/>
        <v>0.35298528106779797</v>
      </c>
      <c r="BQ5" s="47">
        <v>0.6885</v>
      </c>
      <c r="BR5" s="47">
        <v>1.7999999999999999E-2</v>
      </c>
      <c r="BS5" s="58">
        <v>1.0369999999999999</v>
      </c>
      <c r="BT5" s="22">
        <f t="shared" si="19"/>
        <v>1.2433707468018464</v>
      </c>
      <c r="BU5" s="22">
        <f t="shared" si="48"/>
        <v>0.19234835470037234</v>
      </c>
      <c r="BV5" s="22">
        <f t="shared" si="49"/>
        <v>2.308180256404468</v>
      </c>
      <c r="BW5" s="22">
        <f t="shared" si="50"/>
        <v>2.5005286111048401</v>
      </c>
      <c r="BX5" s="38">
        <f t="shared" si="51"/>
        <v>6.1975400211865442E-2</v>
      </c>
      <c r="BY5" s="120">
        <f t="shared" si="20"/>
        <v>5.991301931251642</v>
      </c>
      <c r="BZ5" s="122">
        <f t="shared" si="21"/>
        <v>0.38525520544451453</v>
      </c>
    </row>
    <row r="6" spans="2:78" ht="20.100000000000001" customHeight="1">
      <c r="B6" s="10" t="s">
        <v>4</v>
      </c>
      <c r="C6" s="11">
        <v>999.72964999999999</v>
      </c>
      <c r="D6" s="2"/>
      <c r="E6" s="42">
        <v>26</v>
      </c>
      <c r="F6" s="23">
        <f t="shared" si="22"/>
        <v>0.51460000000000006</v>
      </c>
      <c r="G6" s="23">
        <f t="shared" si="0"/>
        <v>6.9404864371920629</v>
      </c>
      <c r="H6" s="30">
        <f t="shared" si="1"/>
        <v>46024.084507042258</v>
      </c>
      <c r="I6" s="52">
        <v>0.98140000000000005</v>
      </c>
      <c r="J6" s="47">
        <v>2.7E-2</v>
      </c>
      <c r="K6" s="47">
        <v>1.1319999999999999</v>
      </c>
      <c r="L6" s="22">
        <f t="shared" si="2"/>
        <v>1.3572764564895758</v>
      </c>
      <c r="M6" s="22">
        <f t="shared" si="23"/>
        <v>0.46570192685567652</v>
      </c>
      <c r="N6" s="22">
        <f t="shared" si="24"/>
        <v>0</v>
      </c>
      <c r="O6" s="22">
        <f t="shared" si="25"/>
        <v>0.46570192685567652</v>
      </c>
      <c r="P6" s="38">
        <f t="shared" si="26"/>
        <v>0</v>
      </c>
      <c r="Q6" s="120">
        <f t="shared" si="3"/>
        <v>9.5196395493214787</v>
      </c>
      <c r="R6" s="122">
        <f t="shared" si="4"/>
        <v>0</v>
      </c>
      <c r="S6" s="52">
        <v>0.92789999999999995</v>
      </c>
      <c r="T6" s="47">
        <v>2.4E-2</v>
      </c>
      <c r="U6" s="57">
        <v>1.1259999999999999</v>
      </c>
      <c r="V6" s="22">
        <f t="shared" si="5"/>
        <v>1.350082411667193</v>
      </c>
      <c r="W6" s="22">
        <f t="shared" si="27"/>
        <v>0.41190987557102038</v>
      </c>
      <c r="X6" s="22">
        <f t="shared" si="28"/>
        <v>0.82381975114204076</v>
      </c>
      <c r="Y6" s="22">
        <f t="shared" si="29"/>
        <v>1.2357296267130611</v>
      </c>
      <c r="Z6" s="38">
        <f t="shared" si="30"/>
        <v>1.6237759115247184E-2</v>
      </c>
      <c r="AA6" s="120">
        <f t="shared" si="6"/>
        <v>9.1758426572675429</v>
      </c>
      <c r="AB6" s="122">
        <f t="shared" si="7"/>
        <v>8.9781372884543825E-2</v>
      </c>
      <c r="AC6" s="47">
        <v>0.87809999999999999</v>
      </c>
      <c r="AD6" s="47">
        <v>2.7E-2</v>
      </c>
      <c r="AE6" s="47">
        <v>1.1240000000000001</v>
      </c>
      <c r="AF6" s="22">
        <f t="shared" si="8"/>
        <v>1.3476843967263989</v>
      </c>
      <c r="AG6" s="22">
        <f t="shared" si="31"/>
        <v>0.36757304041307143</v>
      </c>
      <c r="AH6" s="22">
        <f t="shared" si="32"/>
        <v>1.4702921616522857</v>
      </c>
      <c r="AI6" s="22">
        <f t="shared" si="33"/>
        <v>1.8378652020653572</v>
      </c>
      <c r="AJ6" s="38">
        <f t="shared" si="34"/>
        <v>3.6405286565851229E-2</v>
      </c>
      <c r="AK6" s="120">
        <f t="shared" si="9"/>
        <v>8.85582237270145</v>
      </c>
      <c r="AL6" s="122">
        <f t="shared" si="10"/>
        <v>0.1660254801614518</v>
      </c>
      <c r="AM6" s="52">
        <v>0.82499999999999996</v>
      </c>
      <c r="AN6" s="47">
        <v>2.4E-2</v>
      </c>
      <c r="AO6" s="57">
        <v>1.123</v>
      </c>
      <c r="AP6" s="22">
        <f t="shared" si="11"/>
        <v>1.3464853892560016</v>
      </c>
      <c r="AQ6" s="22">
        <f t="shared" si="35"/>
        <v>0.32388473775690385</v>
      </c>
      <c r="AR6" s="22">
        <f t="shared" si="36"/>
        <v>1.9433084265414231</v>
      </c>
      <c r="AS6" s="22">
        <f t="shared" si="37"/>
        <v>2.2671931642983267</v>
      </c>
      <c r="AT6" s="38">
        <f t="shared" si="38"/>
        <v>4.845404972233696E-2</v>
      </c>
      <c r="AU6" s="120">
        <f t="shared" si="12"/>
        <v>8.5145959247002558</v>
      </c>
      <c r="AV6" s="122">
        <f t="shared" si="13"/>
        <v>0.22823260712866236</v>
      </c>
      <c r="AW6" s="47">
        <v>0.78300000000000003</v>
      </c>
      <c r="AX6" s="47">
        <v>2.3E-2</v>
      </c>
      <c r="AY6" s="47">
        <v>1.115</v>
      </c>
      <c r="AZ6" s="22">
        <f t="shared" si="14"/>
        <v>1.3368933294928242</v>
      </c>
      <c r="BA6" s="22">
        <f t="shared" si="39"/>
        <v>0.28760493428398065</v>
      </c>
      <c r="BB6" s="22">
        <f t="shared" si="40"/>
        <v>2.3008394742718452</v>
      </c>
      <c r="BC6" s="22">
        <f t="shared" si="41"/>
        <v>2.588444408555826</v>
      </c>
      <c r="BD6" s="38">
        <f t="shared" si="42"/>
        <v>6.1034534101287397E-2</v>
      </c>
      <c r="BE6" s="120">
        <f t="shared" si="15"/>
        <v>8.2446992991625869</v>
      </c>
      <c r="BF6" s="122">
        <f t="shared" si="43"/>
        <v>27.906893760279907</v>
      </c>
      <c r="BG6" s="52">
        <v>0.74180000000000001</v>
      </c>
      <c r="BH6" s="47">
        <v>2.4E-2</v>
      </c>
      <c r="BI6" s="57">
        <v>1.109</v>
      </c>
      <c r="BJ6" s="22">
        <f t="shared" si="16"/>
        <v>1.3296992846704414</v>
      </c>
      <c r="BK6" s="22">
        <f t="shared" si="44"/>
        <v>0.25536408917351866</v>
      </c>
      <c r="BL6" s="22">
        <f t="shared" si="45"/>
        <v>2.5536408917351863</v>
      </c>
      <c r="BM6" s="22">
        <f t="shared" si="46"/>
        <v>2.8090049809087048</v>
      </c>
      <c r="BN6" s="38">
        <f t="shared" si="47"/>
        <v>7.8755775085336918E-2</v>
      </c>
      <c r="BO6" s="120">
        <f t="shared" si="17"/>
        <v>7.9799435617303978</v>
      </c>
      <c r="BP6" s="122">
        <f t="shared" si="18"/>
        <v>0.3200073875185962</v>
      </c>
      <c r="BQ6" s="47">
        <v>0.69569999999999999</v>
      </c>
      <c r="BR6" s="47">
        <v>1.7000000000000001E-2</v>
      </c>
      <c r="BS6" s="57">
        <v>1.107</v>
      </c>
      <c r="BT6" s="22">
        <f t="shared" si="19"/>
        <v>1.3273012697296471</v>
      </c>
      <c r="BU6" s="22">
        <f t="shared" si="48"/>
        <v>0.22380115438298942</v>
      </c>
      <c r="BV6" s="22">
        <f t="shared" si="49"/>
        <v>2.685613852595873</v>
      </c>
      <c r="BW6" s="22">
        <f t="shared" si="50"/>
        <v>2.9094150069788625</v>
      </c>
      <c r="BX6" s="38">
        <f t="shared" si="51"/>
        <v>6.6701175113013683E-2</v>
      </c>
      <c r="BY6" s="120">
        <f t="shared" si="20"/>
        <v>7.6836998846521478</v>
      </c>
      <c r="BZ6" s="122">
        <f t="shared" si="21"/>
        <v>0.3495209199880735</v>
      </c>
    </row>
    <row r="7" spans="2:78" ht="20.100000000000001" customHeight="1">
      <c r="B7" s="10" t="s">
        <v>5</v>
      </c>
      <c r="C7" s="11">
        <f>3.5*0.0254</f>
        <v>8.8899999999999993E-2</v>
      </c>
      <c r="D7" s="2"/>
      <c r="E7" s="42">
        <v>28</v>
      </c>
      <c r="F7" s="23">
        <f t="shared" si="22"/>
        <v>0.55460000000000009</v>
      </c>
      <c r="G7" s="23">
        <f t="shared" si="0"/>
        <v>7.4799723631300399</v>
      </c>
      <c r="H7" s="30">
        <f t="shared" si="1"/>
        <v>49601.549295774654</v>
      </c>
      <c r="I7" s="52">
        <v>0.97589999999999999</v>
      </c>
      <c r="J7" s="47">
        <v>3.3000000000000002E-2</v>
      </c>
      <c r="K7" s="47">
        <v>1.177</v>
      </c>
      <c r="L7" s="22">
        <f t="shared" si="2"/>
        <v>1.4112317926574478</v>
      </c>
      <c r="M7" s="22">
        <f t="shared" si="23"/>
        <v>0.49783638631373694</v>
      </c>
      <c r="N7" s="22">
        <f t="shared" si="24"/>
        <v>0</v>
      </c>
      <c r="O7" s="22">
        <f t="shared" si="25"/>
        <v>0.49783638631373694</v>
      </c>
      <c r="P7" s="38">
        <f t="shared" si="26"/>
        <v>0</v>
      </c>
      <c r="Q7" s="120">
        <f t="shared" si="3"/>
        <v>11.872313256419913</v>
      </c>
      <c r="R7" s="122">
        <f t="shared" si="4"/>
        <v>0</v>
      </c>
      <c r="S7" s="52">
        <v>0.91259999999999997</v>
      </c>
      <c r="T7" s="47">
        <v>2.1000000000000001E-2</v>
      </c>
      <c r="U7" s="57">
        <v>1.181</v>
      </c>
      <c r="V7" s="22">
        <f t="shared" si="5"/>
        <v>1.4160278225390364</v>
      </c>
      <c r="W7" s="22">
        <f t="shared" si="27"/>
        <v>0.43831244116671625</v>
      </c>
      <c r="X7" s="22">
        <f t="shared" si="28"/>
        <v>0.8766248823334325</v>
      </c>
      <c r="Y7" s="22">
        <f t="shared" si="29"/>
        <v>1.3149373235001487</v>
      </c>
      <c r="Z7" s="38">
        <f t="shared" si="30"/>
        <v>1.5629934629785267E-2</v>
      </c>
      <c r="AA7" s="120">
        <f t="shared" si="6"/>
        <v>11.363120608455022</v>
      </c>
      <c r="AB7" s="122">
        <f t="shared" si="7"/>
        <v>7.7146491051160476E-2</v>
      </c>
      <c r="AC7" s="47">
        <v>0.86539999999999995</v>
      </c>
      <c r="AD7" s="47">
        <v>2.5000000000000001E-2</v>
      </c>
      <c r="AE7" s="47">
        <v>1.1779999999999999</v>
      </c>
      <c r="AF7" s="22">
        <f t="shared" si="8"/>
        <v>1.4124308001278449</v>
      </c>
      <c r="AG7" s="22">
        <f t="shared" si="31"/>
        <v>0.39214568128953631</v>
      </c>
      <c r="AH7" s="22">
        <f t="shared" si="32"/>
        <v>1.5685827251581452</v>
      </c>
      <c r="AI7" s="22">
        <f t="shared" si="33"/>
        <v>1.9607284064476815</v>
      </c>
      <c r="AJ7" s="38">
        <f t="shared" si="34"/>
        <v>3.7025306036898652E-2</v>
      </c>
      <c r="AK7" s="120">
        <f t="shared" si="9"/>
        <v>10.983438254838232</v>
      </c>
      <c r="AL7" s="122">
        <f t="shared" si="10"/>
        <v>0.14281345137686557</v>
      </c>
      <c r="AM7" s="52">
        <v>0.82310000000000005</v>
      </c>
      <c r="AN7" s="47">
        <v>2.1999999999999999E-2</v>
      </c>
      <c r="AO7" s="57">
        <v>1.1719999999999999</v>
      </c>
      <c r="AP7" s="22">
        <f t="shared" si="11"/>
        <v>1.4052367553054619</v>
      </c>
      <c r="AQ7" s="22">
        <f t="shared" si="35"/>
        <v>0.35114258390095182</v>
      </c>
      <c r="AR7" s="22">
        <f t="shared" si="36"/>
        <v>2.1068555034057108</v>
      </c>
      <c r="AS7" s="22">
        <f t="shared" si="37"/>
        <v>2.4579980873066627</v>
      </c>
      <c r="AT7" s="38">
        <f t="shared" si="38"/>
        <v>4.8376810366734323E-2</v>
      </c>
      <c r="AU7" s="120">
        <f t="shared" si="12"/>
        <v>10.64317207776217</v>
      </c>
      <c r="AV7" s="122">
        <f t="shared" si="13"/>
        <v>0.1979537198132662</v>
      </c>
      <c r="AW7" s="47">
        <v>0.77</v>
      </c>
      <c r="AX7" s="47">
        <v>2.5000000000000001E-2</v>
      </c>
      <c r="AY7" s="47">
        <v>1.1719999999999999</v>
      </c>
      <c r="AZ7" s="22">
        <f t="shared" si="14"/>
        <v>1.4052367553054619</v>
      </c>
      <c r="BA7" s="22">
        <f t="shared" si="39"/>
        <v>0.30729800978473343</v>
      </c>
      <c r="BB7" s="22">
        <f t="shared" si="40"/>
        <v>2.4583840782778674</v>
      </c>
      <c r="BC7" s="22">
        <f t="shared" si="41"/>
        <v>2.7656820880626007</v>
      </c>
      <c r="BD7" s="38">
        <f t="shared" si="42"/>
        <v>7.3298197525355047E-2</v>
      </c>
      <c r="BE7" s="120">
        <f t="shared" si="15"/>
        <v>10.216029429943282</v>
      </c>
      <c r="BF7" s="122">
        <f t="shared" si="43"/>
        <v>24.063987825566748</v>
      </c>
      <c r="BG7" s="52">
        <v>0.73660000000000003</v>
      </c>
      <c r="BH7" s="47">
        <v>2.1999999999999999E-2</v>
      </c>
      <c r="BI7" s="57">
        <v>1.1739999999999999</v>
      </c>
      <c r="BJ7" s="22">
        <f t="shared" si="16"/>
        <v>1.4076347702462562</v>
      </c>
      <c r="BK7" s="22">
        <f t="shared" si="44"/>
        <v>0.28217770484243077</v>
      </c>
      <c r="BL7" s="22">
        <f t="shared" si="45"/>
        <v>2.8217770484243072</v>
      </c>
      <c r="BM7" s="22">
        <f t="shared" si="46"/>
        <v>3.1039547532667378</v>
      </c>
      <c r="BN7" s="38">
        <f t="shared" si="47"/>
        <v>8.0903433020260748E-2</v>
      </c>
      <c r="BO7" s="120">
        <f t="shared" si="17"/>
        <v>9.9473559000534362</v>
      </c>
      <c r="BP7" s="122">
        <f t="shared" si="18"/>
        <v>0.28367106563555738</v>
      </c>
      <c r="BQ7" s="47">
        <v>0.68269999999999997</v>
      </c>
      <c r="BR7" s="47">
        <v>2.5000000000000001E-2</v>
      </c>
      <c r="BS7" s="57">
        <v>1.169</v>
      </c>
      <c r="BT7" s="22">
        <f t="shared" si="19"/>
        <v>1.4016397328942707</v>
      </c>
      <c r="BU7" s="22">
        <f t="shared" si="48"/>
        <v>0.24033216672566191</v>
      </c>
      <c r="BV7" s="22">
        <f t="shared" si="49"/>
        <v>2.8839860007079428</v>
      </c>
      <c r="BW7" s="22">
        <f t="shared" si="50"/>
        <v>3.1243181674336045</v>
      </c>
      <c r="BX7" s="38">
        <f t="shared" si="51"/>
        <v>0.10938514656742514</v>
      </c>
      <c r="BY7" s="120">
        <f t="shared" si="20"/>
        <v>9.5137779581054485</v>
      </c>
      <c r="BZ7" s="122">
        <f t="shared" si="21"/>
        <v>0.30313782951502194</v>
      </c>
    </row>
    <row r="8" spans="2:78" ht="20.100000000000001" customHeight="1">
      <c r="B8" s="10" t="s">
        <v>6</v>
      </c>
      <c r="C8" s="11">
        <f>35.25*0.0254</f>
        <v>0.89534999999999998</v>
      </c>
      <c r="D8" s="2"/>
      <c r="E8" s="42">
        <v>30</v>
      </c>
      <c r="F8" s="23">
        <f t="shared" si="22"/>
        <v>0.59460000000000002</v>
      </c>
      <c r="G8" s="23">
        <f t="shared" si="0"/>
        <v>8.0194582890680159</v>
      </c>
      <c r="H8" s="30">
        <f t="shared" si="1"/>
        <v>53179.014084507042</v>
      </c>
      <c r="I8" s="52">
        <v>0.9667</v>
      </c>
      <c r="J8" s="47">
        <v>2.7E-2</v>
      </c>
      <c r="K8" s="47">
        <v>1.214</v>
      </c>
      <c r="L8" s="22">
        <f t="shared" si="2"/>
        <v>1.4555950690621424</v>
      </c>
      <c r="M8" s="22">
        <f t="shared" si="23"/>
        <v>0.51968943089301001</v>
      </c>
      <c r="N8" s="22">
        <f t="shared" si="24"/>
        <v>0</v>
      </c>
      <c r="O8" s="22">
        <f t="shared" si="25"/>
        <v>0.51968943089301001</v>
      </c>
      <c r="P8" s="38">
        <f t="shared" si="26"/>
        <v>0</v>
      </c>
      <c r="Q8" s="120">
        <f t="shared" si="3"/>
        <v>14.539679226964914</v>
      </c>
      <c r="R8" s="122">
        <f t="shared" si="4"/>
        <v>0</v>
      </c>
      <c r="S8" s="52">
        <v>0.89439999999999997</v>
      </c>
      <c r="T8" s="47">
        <v>2.9000000000000001E-2</v>
      </c>
      <c r="U8" s="57">
        <v>1.214</v>
      </c>
      <c r="V8" s="22">
        <f t="shared" si="5"/>
        <v>1.4555950690621424</v>
      </c>
      <c r="W8" s="22">
        <f t="shared" si="27"/>
        <v>0.44486068722202249</v>
      </c>
      <c r="X8" s="22">
        <f t="shared" si="28"/>
        <v>0.88972137444404498</v>
      </c>
      <c r="Y8" s="22">
        <f t="shared" si="29"/>
        <v>1.3345820616660675</v>
      </c>
      <c r="Z8" s="38">
        <f t="shared" si="30"/>
        <v>2.2807277307265273E-2</v>
      </c>
      <c r="AA8" s="120">
        <f t="shared" si="6"/>
        <v>13.822955419704016</v>
      </c>
      <c r="AB8" s="122">
        <f t="shared" si="7"/>
        <v>6.4365495469643652E-2</v>
      </c>
      <c r="AC8" s="47">
        <v>0.84809999999999997</v>
      </c>
      <c r="AD8" s="47">
        <v>2.5000000000000001E-2</v>
      </c>
      <c r="AE8" s="47">
        <v>1.2210000000000001</v>
      </c>
      <c r="AF8" s="22">
        <f t="shared" si="8"/>
        <v>1.4639881213549226</v>
      </c>
      <c r="AG8" s="22">
        <f t="shared" si="31"/>
        <v>0.4046211016184722</v>
      </c>
      <c r="AH8" s="22">
        <f t="shared" si="32"/>
        <v>1.6184844064738888</v>
      </c>
      <c r="AI8" s="22">
        <f t="shared" si="33"/>
        <v>2.0231055080923612</v>
      </c>
      <c r="AJ8" s="38">
        <f t="shared" si="34"/>
        <v>3.9777675809014174E-2</v>
      </c>
      <c r="AK8" s="120">
        <f t="shared" si="9"/>
        <v>13.363974613671102</v>
      </c>
      <c r="AL8" s="122">
        <f t="shared" si="10"/>
        <v>0.12110801264305072</v>
      </c>
      <c r="AM8" s="52">
        <v>0.79530000000000001</v>
      </c>
      <c r="AN8" s="47">
        <v>2.7E-2</v>
      </c>
      <c r="AO8" s="57">
        <v>1.2250000000000001</v>
      </c>
      <c r="AP8" s="22">
        <f t="shared" si="11"/>
        <v>1.4687841512365112</v>
      </c>
      <c r="AQ8" s="22">
        <f t="shared" si="35"/>
        <v>0.35814361764922242</v>
      </c>
      <c r="AR8" s="22">
        <f t="shared" si="36"/>
        <v>2.1488617058953343</v>
      </c>
      <c r="AS8" s="22">
        <f t="shared" si="37"/>
        <v>2.5070053235445569</v>
      </c>
      <c r="AT8" s="38">
        <f t="shared" si="38"/>
        <v>6.4862736611524016E-2</v>
      </c>
      <c r="AU8" s="120">
        <f t="shared" si="12"/>
        <v>12.84055805733119</v>
      </c>
      <c r="AV8" s="122">
        <f t="shared" si="13"/>
        <v>0.16734955726230785</v>
      </c>
      <c r="AW8" s="47">
        <v>0.75429999999999997</v>
      </c>
      <c r="AX8" s="47">
        <v>3.7999999999999999E-2</v>
      </c>
      <c r="AY8" s="47">
        <v>1.22</v>
      </c>
      <c r="AZ8" s="22">
        <f t="shared" si="14"/>
        <v>1.4627891138845253</v>
      </c>
      <c r="BA8" s="22">
        <f t="shared" si="39"/>
        <v>0.31954420845366133</v>
      </c>
      <c r="BB8" s="22">
        <f t="shared" si="40"/>
        <v>2.5563536676292906</v>
      </c>
      <c r="BC8" s="22">
        <f t="shared" si="41"/>
        <v>2.8758978760829521</v>
      </c>
      <c r="BD8" s="38">
        <f t="shared" si="42"/>
        <v>0.1207261416404402</v>
      </c>
      <c r="BE8" s="120">
        <f t="shared" si="15"/>
        <v>12.434117170779365</v>
      </c>
      <c r="BF8" s="122">
        <f t="shared" si="43"/>
        <v>20.559189144821769</v>
      </c>
      <c r="BG8" s="52">
        <v>0.71309999999999996</v>
      </c>
      <c r="BH8" s="47">
        <v>2.8000000000000001E-2</v>
      </c>
      <c r="BI8" s="57">
        <v>1.2210000000000001</v>
      </c>
      <c r="BJ8" s="22">
        <f t="shared" si="16"/>
        <v>1.4639881213549226</v>
      </c>
      <c r="BK8" s="22">
        <f t="shared" si="44"/>
        <v>0.28605877508001848</v>
      </c>
      <c r="BL8" s="22">
        <f t="shared" si="45"/>
        <v>2.8605877508001845</v>
      </c>
      <c r="BM8" s="22">
        <f t="shared" si="46"/>
        <v>3.146646525880203</v>
      </c>
      <c r="BN8" s="38">
        <f t="shared" si="47"/>
        <v>0.11137749226523969</v>
      </c>
      <c r="BO8" s="120">
        <f t="shared" si="17"/>
        <v>12.025693645756554</v>
      </c>
      <c r="BP8" s="122">
        <f t="shared" si="18"/>
        <v>0.23787299386340061</v>
      </c>
      <c r="BQ8" s="47">
        <v>0.67549999999999999</v>
      </c>
      <c r="BR8" s="47">
        <v>2.9000000000000001E-2</v>
      </c>
      <c r="BS8" s="57">
        <v>1.222</v>
      </c>
      <c r="BT8" s="22">
        <f t="shared" si="19"/>
        <v>1.4651871288253195</v>
      </c>
      <c r="BU8" s="22">
        <f t="shared" si="48"/>
        <v>0.25710835657502229</v>
      </c>
      <c r="BV8" s="22">
        <f t="shared" si="49"/>
        <v>3.085300278900267</v>
      </c>
      <c r="BW8" s="22">
        <f t="shared" si="50"/>
        <v>3.3424086354752891</v>
      </c>
      <c r="BX8" s="38">
        <f t="shared" si="51"/>
        <v>0.1386531471920224</v>
      </c>
      <c r="BY8" s="120">
        <f t="shared" si="20"/>
        <v>11.652957613211468</v>
      </c>
      <c r="BZ8" s="122">
        <f t="shared" si="21"/>
        <v>0.26476542533736902</v>
      </c>
    </row>
    <row r="9" spans="2:78" ht="20.100000000000001" customHeight="1">
      <c r="B9" s="10" t="s">
        <v>15</v>
      </c>
      <c r="C9" s="11">
        <v>5.4249999999999998</v>
      </c>
      <c r="D9" s="2"/>
      <c r="E9" s="42">
        <v>32</v>
      </c>
      <c r="F9" s="23">
        <f t="shared" si="22"/>
        <v>0.63460000000000005</v>
      </c>
      <c r="G9" s="23">
        <f t="shared" si="0"/>
        <v>8.558944215005992</v>
      </c>
      <c r="H9" s="30">
        <f t="shared" si="1"/>
        <v>56756.478873239437</v>
      </c>
      <c r="I9" s="52">
        <v>0.95850000000000002</v>
      </c>
      <c r="J9" s="47">
        <v>0.03</v>
      </c>
      <c r="K9" s="47">
        <v>1.25</v>
      </c>
      <c r="L9" s="22">
        <f t="shared" si="2"/>
        <v>1.4987593379964399</v>
      </c>
      <c r="M9" s="22">
        <f t="shared" si="23"/>
        <v>0.54166070953465928</v>
      </c>
      <c r="N9" s="22">
        <f t="shared" si="24"/>
        <v>0</v>
      </c>
      <c r="O9" s="22">
        <f t="shared" si="25"/>
        <v>0.54166070953465928</v>
      </c>
      <c r="P9" s="38">
        <f t="shared" si="26"/>
        <v>0</v>
      </c>
      <c r="Q9" s="120">
        <f t="shared" si="3"/>
        <v>17.577028440003112</v>
      </c>
      <c r="R9" s="122">
        <f t="shared" si="4"/>
        <v>0</v>
      </c>
      <c r="S9" s="52">
        <v>0.87019999999999997</v>
      </c>
      <c r="T9" s="47">
        <v>3.7999999999999999E-2</v>
      </c>
      <c r="U9" s="57">
        <v>1.2450000000000001</v>
      </c>
      <c r="V9" s="22">
        <f t="shared" si="5"/>
        <v>1.4927643006444542</v>
      </c>
      <c r="W9" s="22">
        <f t="shared" si="27"/>
        <v>0.44289414052960974</v>
      </c>
      <c r="X9" s="22">
        <f t="shared" si="28"/>
        <v>0.88578828105921947</v>
      </c>
      <c r="Y9" s="22">
        <f t="shared" si="29"/>
        <v>1.3286824215888293</v>
      </c>
      <c r="Z9" s="38">
        <f t="shared" si="30"/>
        <v>3.1431157231964414E-2</v>
      </c>
      <c r="AA9" s="120">
        <f t="shared" si="6"/>
        <v>16.512886094269632</v>
      </c>
      <c r="AB9" s="122">
        <f t="shared" si="7"/>
        <v>5.3642244971738119E-2</v>
      </c>
      <c r="AC9" s="47">
        <v>0.82979999999999998</v>
      </c>
      <c r="AD9" s="47">
        <v>3.4000000000000002E-2</v>
      </c>
      <c r="AE9" s="47">
        <v>1.2529999999999999</v>
      </c>
      <c r="AF9" s="22">
        <f t="shared" si="8"/>
        <v>1.5023563604076311</v>
      </c>
      <c r="AG9" s="22">
        <f t="shared" si="31"/>
        <v>0.40791725533247075</v>
      </c>
      <c r="AH9" s="22">
        <f t="shared" si="32"/>
        <v>1.631669021329883</v>
      </c>
      <c r="AI9" s="22">
        <f t="shared" si="33"/>
        <v>2.0395862766623538</v>
      </c>
      <c r="AJ9" s="38">
        <f t="shared" si="34"/>
        <v>5.697038132581473E-2</v>
      </c>
      <c r="AK9" s="120">
        <f t="shared" si="9"/>
        <v>16.026007829630537</v>
      </c>
      <c r="AL9" s="122">
        <f t="shared" si="10"/>
        <v>0.10181381655842479</v>
      </c>
      <c r="AM9" s="52">
        <v>0.77290000000000003</v>
      </c>
      <c r="AN9" s="47">
        <v>3.3000000000000002E-2</v>
      </c>
      <c r="AO9" s="57">
        <v>1.2609999999999999</v>
      </c>
      <c r="AP9" s="22">
        <f t="shared" si="11"/>
        <v>1.5119484201708084</v>
      </c>
      <c r="AQ9" s="22">
        <f t="shared" si="35"/>
        <v>0.35842629381341262</v>
      </c>
      <c r="AR9" s="22">
        <f t="shared" si="36"/>
        <v>2.1505577628804757</v>
      </c>
      <c r="AS9" s="22">
        <f t="shared" si="37"/>
        <v>2.5089840566938886</v>
      </c>
      <c r="AT9" s="38">
        <f t="shared" si="38"/>
        <v>8.4004671804376665E-2</v>
      </c>
      <c r="AU9" s="120">
        <f t="shared" si="12"/>
        <v>15.340280768789828</v>
      </c>
      <c r="AV9" s="122">
        <f t="shared" si="13"/>
        <v>0.14019024783795597</v>
      </c>
      <c r="AW9" s="47">
        <v>0.72950000000000004</v>
      </c>
      <c r="AX9" s="47">
        <v>3.2000000000000001E-2</v>
      </c>
      <c r="AY9" s="47">
        <v>1.262</v>
      </c>
      <c r="AZ9" s="22">
        <f t="shared" si="14"/>
        <v>1.5131474276412058</v>
      </c>
      <c r="BA9" s="22">
        <f t="shared" si="39"/>
        <v>0.31981024796879443</v>
      </c>
      <c r="BB9" s="22">
        <f t="shared" si="40"/>
        <v>2.5584819837503554</v>
      </c>
      <c r="BC9" s="22">
        <f t="shared" si="41"/>
        <v>2.8782922317191497</v>
      </c>
      <c r="BD9" s="38">
        <f t="shared" si="42"/>
        <v>0.10878443266625963</v>
      </c>
      <c r="BE9" s="120">
        <f t="shared" si="15"/>
        <v>14.817248177568617</v>
      </c>
      <c r="BF9" s="122">
        <f t="shared" si="43"/>
        <v>17.266917264864091</v>
      </c>
      <c r="BG9" s="52">
        <v>0.68230000000000002</v>
      </c>
      <c r="BH9" s="47">
        <v>2.9000000000000001E-2</v>
      </c>
      <c r="BI9" s="57">
        <v>1.274</v>
      </c>
      <c r="BJ9" s="22">
        <f t="shared" si="16"/>
        <v>1.5275355172859715</v>
      </c>
      <c r="BK9" s="22">
        <f t="shared" si="44"/>
        <v>0.28511014594223855</v>
      </c>
      <c r="BL9" s="22">
        <f t="shared" si="45"/>
        <v>2.8511014594223854</v>
      </c>
      <c r="BM9" s="22">
        <f t="shared" si="46"/>
        <v>3.1362116053646241</v>
      </c>
      <c r="BN9" s="38">
        <f t="shared" si="47"/>
        <v>0.12558707047232753</v>
      </c>
      <c r="BO9" s="120">
        <f t="shared" si="17"/>
        <v>14.248420106010064</v>
      </c>
      <c r="BP9" s="122">
        <f t="shared" si="18"/>
        <v>0.20009948037816311</v>
      </c>
      <c r="BQ9" s="47">
        <v>0.65410000000000001</v>
      </c>
      <c r="BR9" s="47">
        <v>2.7E-2</v>
      </c>
      <c r="BS9" s="57">
        <v>1.274</v>
      </c>
      <c r="BT9" s="22">
        <f t="shared" si="19"/>
        <v>1.5275355172859715</v>
      </c>
      <c r="BU9" s="22">
        <f t="shared" si="48"/>
        <v>0.26202952411850339</v>
      </c>
      <c r="BV9" s="22">
        <f t="shared" si="49"/>
        <v>3.1443542894220404</v>
      </c>
      <c r="BW9" s="22">
        <f t="shared" si="50"/>
        <v>3.4063838135405438</v>
      </c>
      <c r="BX9" s="38">
        <f t="shared" si="51"/>
        <v>0.14031107183804872</v>
      </c>
      <c r="BY9" s="120">
        <f t="shared" si="20"/>
        <v>13.908569436138217</v>
      </c>
      <c r="BZ9" s="122">
        <f t="shared" si="21"/>
        <v>0.22607316330119182</v>
      </c>
    </row>
    <row r="10" spans="2:78" ht="20.100000000000001" customHeight="1">
      <c r="B10" s="10" t="s">
        <v>7</v>
      </c>
      <c r="C10" s="11">
        <v>1.6850000000000001</v>
      </c>
      <c r="D10" s="2"/>
      <c r="E10" s="42">
        <v>34</v>
      </c>
      <c r="F10" s="23">
        <f t="shared" si="22"/>
        <v>0.67460000000000009</v>
      </c>
      <c r="G10" s="23">
        <f t="shared" si="0"/>
        <v>9.0984301409439681</v>
      </c>
      <c r="H10" s="30">
        <f t="shared" si="1"/>
        <v>60333.94366197184</v>
      </c>
      <c r="I10" s="52">
        <v>0.9365</v>
      </c>
      <c r="J10" s="47">
        <v>3.2000000000000001E-2</v>
      </c>
      <c r="K10" s="47">
        <v>1.2709999999999999</v>
      </c>
      <c r="L10" s="22">
        <f t="shared" si="2"/>
        <v>1.5239384948747798</v>
      </c>
      <c r="M10" s="22">
        <f t="shared" si="23"/>
        <v>0.53460096502410048</v>
      </c>
      <c r="N10" s="22">
        <f t="shared" si="24"/>
        <v>0</v>
      </c>
      <c r="O10" s="22">
        <f t="shared" si="25"/>
        <v>0.53460096502410048</v>
      </c>
      <c r="P10" s="38">
        <f t="shared" si="26"/>
        <v>0</v>
      </c>
      <c r="Q10" s="120">
        <f t="shared" si="3"/>
        <v>20.796174817705495</v>
      </c>
      <c r="R10" s="122">
        <f t="shared" si="4"/>
        <v>0</v>
      </c>
      <c r="S10" s="52">
        <v>0.87560000000000004</v>
      </c>
      <c r="T10" s="47">
        <v>3.1E-2</v>
      </c>
      <c r="U10" s="57">
        <v>1.28</v>
      </c>
      <c r="V10" s="22">
        <f t="shared" si="5"/>
        <v>1.5347295621083545</v>
      </c>
      <c r="W10" s="22">
        <f t="shared" si="27"/>
        <v>0.47397399997335132</v>
      </c>
      <c r="X10" s="22">
        <f t="shared" si="28"/>
        <v>0.94794799994670265</v>
      </c>
      <c r="Y10" s="22">
        <f t="shared" si="29"/>
        <v>1.4219219999200541</v>
      </c>
      <c r="Z10" s="38">
        <f t="shared" si="30"/>
        <v>2.7103146015036526E-2</v>
      </c>
      <c r="AA10" s="120">
        <f t="shared" si="6"/>
        <v>19.914527030446003</v>
      </c>
      <c r="AB10" s="122">
        <f t="shared" si="7"/>
        <v>4.7600829208619799E-2</v>
      </c>
      <c r="AC10" s="47">
        <v>0.81220000000000003</v>
      </c>
      <c r="AD10" s="47">
        <v>3.5000000000000003E-2</v>
      </c>
      <c r="AE10" s="47">
        <v>1.2849999999999999</v>
      </c>
      <c r="AF10" s="22">
        <f t="shared" si="8"/>
        <v>1.54072459946034</v>
      </c>
      <c r="AG10" s="22">
        <f t="shared" si="31"/>
        <v>0.41101275490714356</v>
      </c>
      <c r="AH10" s="22">
        <f t="shared" si="32"/>
        <v>1.6440510196285743</v>
      </c>
      <c r="AI10" s="22">
        <f t="shared" si="33"/>
        <v>2.0550637745357179</v>
      </c>
      <c r="AJ10" s="38">
        <f t="shared" si="34"/>
        <v>6.1679716235893148E-2</v>
      </c>
      <c r="AK10" s="120">
        <f t="shared" si="9"/>
        <v>18.996686805285869</v>
      </c>
      <c r="AL10" s="122">
        <f t="shared" si="10"/>
        <v>8.6544092476753029E-2</v>
      </c>
      <c r="AM10" s="52">
        <v>0.75760000000000005</v>
      </c>
      <c r="AN10" s="47">
        <v>3.1E-2</v>
      </c>
      <c r="AO10" s="57">
        <v>1.296</v>
      </c>
      <c r="AP10" s="22">
        <f t="shared" si="11"/>
        <v>1.553913681634709</v>
      </c>
      <c r="AQ10" s="22">
        <f t="shared" si="35"/>
        <v>0.36375838154093371</v>
      </c>
      <c r="AR10" s="22">
        <f t="shared" si="36"/>
        <v>2.1825502892456021</v>
      </c>
      <c r="AS10" s="22">
        <f t="shared" si="37"/>
        <v>2.5463086707865359</v>
      </c>
      <c r="AT10" s="38">
        <f t="shared" si="38"/>
        <v>8.3354878595931853E-2</v>
      </c>
      <c r="AU10" s="120">
        <f t="shared" si="12"/>
        <v>18.206243961535979</v>
      </c>
      <c r="AV10" s="122">
        <f t="shared" si="13"/>
        <v>0.11987921802303864</v>
      </c>
      <c r="AW10" s="47">
        <v>0.70809999999999995</v>
      </c>
      <c r="AX10" s="47">
        <v>3.5000000000000003E-2</v>
      </c>
      <c r="AY10" s="47">
        <v>1.304</v>
      </c>
      <c r="AZ10" s="22">
        <f t="shared" si="14"/>
        <v>1.5635057413978861</v>
      </c>
      <c r="BA10" s="22">
        <f t="shared" si="39"/>
        <v>0.32171213691883993</v>
      </c>
      <c r="BB10" s="22">
        <f t="shared" si="40"/>
        <v>2.5736970953507194</v>
      </c>
      <c r="BC10" s="22">
        <f t="shared" si="41"/>
        <v>2.8954092322695595</v>
      </c>
      <c r="BD10" s="38">
        <f t="shared" si="42"/>
        <v>0.1270343852145801</v>
      </c>
      <c r="BE10" s="120">
        <f t="shared" si="15"/>
        <v>17.489633691103382</v>
      </c>
      <c r="BF10" s="122">
        <f t="shared" si="43"/>
        <v>14.715557459959303</v>
      </c>
      <c r="BG10" s="52">
        <v>0.67279999999999995</v>
      </c>
      <c r="BH10" s="47">
        <v>3.3000000000000002E-2</v>
      </c>
      <c r="BI10" s="57">
        <v>1.3149999999999999</v>
      </c>
      <c r="BJ10" s="22">
        <f t="shared" si="16"/>
        <v>1.5766948235722547</v>
      </c>
      <c r="BK10" s="22">
        <f t="shared" si="44"/>
        <v>0.29535650824982446</v>
      </c>
      <c r="BL10" s="22">
        <f t="shared" si="45"/>
        <v>2.953565082498244</v>
      </c>
      <c r="BM10" s="22">
        <f t="shared" si="46"/>
        <v>3.2489215907480684</v>
      </c>
      <c r="BN10" s="38">
        <f t="shared" si="47"/>
        <v>0.15225568641309184</v>
      </c>
      <c r="BO10" s="120">
        <f t="shared" si="17"/>
        <v>16.978596467946399</v>
      </c>
      <c r="BP10" s="122">
        <f t="shared" si="18"/>
        <v>0.17395814124413811</v>
      </c>
      <c r="BQ10" s="47">
        <v>0.62150000000000005</v>
      </c>
      <c r="BR10" s="47">
        <v>3.3000000000000002E-2</v>
      </c>
      <c r="BS10" s="57">
        <v>1.331</v>
      </c>
      <c r="BT10" s="22">
        <f t="shared" si="19"/>
        <v>1.5958789430986091</v>
      </c>
      <c r="BU10" s="22">
        <f t="shared" si="48"/>
        <v>0.25820309918499029</v>
      </c>
      <c r="BV10" s="22">
        <f t="shared" si="49"/>
        <v>3.0984371902198831</v>
      </c>
      <c r="BW10" s="22">
        <f t="shared" si="50"/>
        <v>3.3566402894048735</v>
      </c>
      <c r="BX10" s="38">
        <f t="shared" si="51"/>
        <v>0.18717996980913193</v>
      </c>
      <c r="BY10" s="120">
        <f t="shared" si="20"/>
        <v>16.235927642225349</v>
      </c>
      <c r="BZ10" s="122">
        <f t="shared" si="21"/>
        <v>0.19083832217641009</v>
      </c>
    </row>
    <row r="11" spans="2:78" ht="20.100000000000001" customHeight="1">
      <c r="B11" s="13" t="s">
        <v>8</v>
      </c>
      <c r="C11" s="11">
        <f>C9*C10</f>
        <v>9.1411250000000006</v>
      </c>
      <c r="D11" s="2"/>
      <c r="E11" s="42">
        <v>36</v>
      </c>
      <c r="F11" s="23">
        <f t="shared" si="22"/>
        <v>0.71460000000000001</v>
      </c>
      <c r="G11" s="23">
        <f t="shared" si="0"/>
        <v>9.6379160668819441</v>
      </c>
      <c r="H11" s="30">
        <f t="shared" si="1"/>
        <v>63911.408450704221</v>
      </c>
      <c r="I11" s="52">
        <v>0.92689999999999995</v>
      </c>
      <c r="J11" s="47">
        <v>3.6999999999999998E-2</v>
      </c>
      <c r="K11" s="47">
        <v>1.284</v>
      </c>
      <c r="L11" s="22">
        <f t="shared" si="2"/>
        <v>1.5395255919899431</v>
      </c>
      <c r="M11" s="22">
        <f t="shared" si="23"/>
        <v>0.53446452667263766</v>
      </c>
      <c r="N11" s="22">
        <f t="shared" si="24"/>
        <v>0</v>
      </c>
      <c r="O11" s="22">
        <f t="shared" si="25"/>
        <v>0.53446452667263766</v>
      </c>
      <c r="P11" s="38">
        <f t="shared" si="26"/>
        <v>0</v>
      </c>
      <c r="Q11" s="120">
        <f t="shared" si="3"/>
        <v>24.553951418582333</v>
      </c>
      <c r="R11" s="122">
        <f t="shared" si="4"/>
        <v>0</v>
      </c>
      <c r="S11" s="52">
        <v>0.86539999999999995</v>
      </c>
      <c r="T11" s="47">
        <v>3.6999999999999998E-2</v>
      </c>
      <c r="U11" s="57">
        <v>1.286</v>
      </c>
      <c r="V11" s="22">
        <f t="shared" si="5"/>
        <v>1.5419236069307374</v>
      </c>
      <c r="W11" s="22">
        <f t="shared" si="27"/>
        <v>0.46734628282369062</v>
      </c>
      <c r="X11" s="22">
        <f t="shared" si="28"/>
        <v>0.93469256564738123</v>
      </c>
      <c r="Y11" s="22">
        <f t="shared" si="29"/>
        <v>1.4020388484710717</v>
      </c>
      <c r="Z11" s="38">
        <f t="shared" si="30"/>
        <v>3.2652898092593939E-2</v>
      </c>
      <c r="AA11" s="120">
        <f t="shared" si="6"/>
        <v>23.495665615622901</v>
      </c>
      <c r="AB11" s="122">
        <f t="shared" si="7"/>
        <v>3.9781489102648747E-2</v>
      </c>
      <c r="AC11" s="47">
        <v>0.78080000000000005</v>
      </c>
      <c r="AD11" s="47">
        <v>3.5000000000000003E-2</v>
      </c>
      <c r="AE11" s="47">
        <v>1.3</v>
      </c>
      <c r="AF11" s="22">
        <f t="shared" si="8"/>
        <v>1.5587097115162976</v>
      </c>
      <c r="AG11" s="22">
        <f t="shared" si="31"/>
        <v>0.38876699508021495</v>
      </c>
      <c r="AH11" s="22">
        <f t="shared" si="32"/>
        <v>1.5550679803208598</v>
      </c>
      <c r="AI11" s="22">
        <f t="shared" si="33"/>
        <v>1.9438349754010749</v>
      </c>
      <c r="AJ11" s="38">
        <f t="shared" si="34"/>
        <v>6.3128114241644509E-2</v>
      </c>
      <c r="AK11" s="120">
        <f t="shared" si="9"/>
        <v>22.039877340332364</v>
      </c>
      <c r="AL11" s="122">
        <f t="shared" si="10"/>
        <v>7.0557016098956621E-2</v>
      </c>
      <c r="AM11" s="52">
        <v>0.72560000000000002</v>
      </c>
      <c r="AN11" s="47">
        <v>4.4999999999999998E-2</v>
      </c>
      <c r="AO11" s="57">
        <v>1.32</v>
      </c>
      <c r="AP11" s="22">
        <f t="shared" si="11"/>
        <v>1.5826898609242406</v>
      </c>
      <c r="AQ11" s="22">
        <f t="shared" si="35"/>
        <v>0.34615091533522452</v>
      </c>
      <c r="AR11" s="22">
        <f t="shared" si="36"/>
        <v>2.0769054920113472</v>
      </c>
      <c r="AS11" s="22">
        <f t="shared" si="37"/>
        <v>2.4230564073465719</v>
      </c>
      <c r="AT11" s="38">
        <f t="shared" si="38"/>
        <v>0.12552195726438362</v>
      </c>
      <c r="AU11" s="120">
        <f t="shared" si="12"/>
        <v>21.090001302554146</v>
      </c>
      <c r="AV11" s="122">
        <f t="shared" si="13"/>
        <v>9.847820596197969E-2</v>
      </c>
      <c r="AW11" s="47">
        <v>0.65820000000000001</v>
      </c>
      <c r="AX11" s="47">
        <v>3.7999999999999999E-2</v>
      </c>
      <c r="AY11" s="47">
        <v>1.335</v>
      </c>
      <c r="AZ11" s="22">
        <f t="shared" si="14"/>
        <v>1.6006749729801977</v>
      </c>
      <c r="BA11" s="22">
        <f t="shared" si="39"/>
        <v>0.29134083537651101</v>
      </c>
      <c r="BB11" s="22">
        <f t="shared" si="40"/>
        <v>2.3307266830120881</v>
      </c>
      <c r="BC11" s="22">
        <f t="shared" si="41"/>
        <v>2.6220675183885991</v>
      </c>
      <c r="BD11" s="38">
        <f t="shared" si="42"/>
        <v>0.14455868569277985</v>
      </c>
      <c r="BE11" s="120">
        <f t="shared" si="15"/>
        <v>19.930188894107545</v>
      </c>
      <c r="BF11" s="122">
        <f t="shared" si="43"/>
        <v>11.694453551823477</v>
      </c>
      <c r="BG11" s="52">
        <v>0.60870000000000002</v>
      </c>
      <c r="BH11" s="47">
        <v>3.5999999999999997E-2</v>
      </c>
      <c r="BI11" s="57">
        <v>1.3480000000000001</v>
      </c>
      <c r="BJ11" s="22">
        <f t="shared" si="16"/>
        <v>1.6162620700953609</v>
      </c>
      <c r="BK11" s="22">
        <f t="shared" si="44"/>
        <v>0.25404430390553973</v>
      </c>
      <c r="BL11" s="22">
        <f t="shared" si="45"/>
        <v>2.5404430390553969</v>
      </c>
      <c r="BM11" s="22">
        <f t="shared" si="46"/>
        <v>2.7944873429609367</v>
      </c>
      <c r="BN11" s="38">
        <f t="shared" si="47"/>
        <v>0.17453814710203597</v>
      </c>
      <c r="BO11" s="120">
        <f t="shared" si="17"/>
        <v>19.078397881969469</v>
      </c>
      <c r="BP11" s="122">
        <f t="shared" si="18"/>
        <v>0.13315809088226993</v>
      </c>
      <c r="BQ11" s="47">
        <v>0.57010000000000005</v>
      </c>
      <c r="BR11" s="47">
        <v>4.2000000000000003E-2</v>
      </c>
      <c r="BS11" s="57">
        <v>1.3720000000000001</v>
      </c>
      <c r="BT11" s="22">
        <f t="shared" si="19"/>
        <v>1.6450382493848925</v>
      </c>
      <c r="BU11" s="22">
        <f t="shared" si="48"/>
        <v>0.23085186028514826</v>
      </c>
      <c r="BV11" s="22">
        <f t="shared" si="49"/>
        <v>2.7702223234217787</v>
      </c>
      <c r="BW11" s="22">
        <f t="shared" si="50"/>
        <v>3.001074183706927</v>
      </c>
      <c r="BX11" s="38">
        <f t="shared" si="51"/>
        <v>0.25313187450598668</v>
      </c>
      <c r="BY11" s="120">
        <f t="shared" si="20"/>
        <v>18.414172971494118</v>
      </c>
      <c r="BZ11" s="122">
        <f t="shared" si="21"/>
        <v>0.15043968185322221</v>
      </c>
    </row>
    <row r="12" spans="2:78" ht="20.100000000000001" customHeight="1">
      <c r="B12" s="13" t="s">
        <v>17</v>
      </c>
      <c r="C12" s="11">
        <f>1*C9</f>
        <v>5.4249999999999998</v>
      </c>
      <c r="D12" s="2"/>
      <c r="E12" s="42">
        <v>38</v>
      </c>
      <c r="F12" s="23">
        <f t="shared" si="22"/>
        <v>0.75460000000000005</v>
      </c>
      <c r="G12" s="23">
        <f t="shared" si="0"/>
        <v>10.17740199281992</v>
      </c>
      <c r="H12" s="30">
        <f t="shared" si="1"/>
        <v>67488.873239436623</v>
      </c>
      <c r="I12" s="52">
        <v>0.91159999999999997</v>
      </c>
      <c r="J12" s="47">
        <v>5.2999999999999999E-2</v>
      </c>
      <c r="K12" s="47">
        <v>1.2410000000000001</v>
      </c>
      <c r="L12" s="22">
        <f t="shared" si="2"/>
        <v>1.4879682707628656</v>
      </c>
      <c r="M12" s="22">
        <f t="shared" si="23"/>
        <v>0.48292008662478658</v>
      </c>
      <c r="N12" s="22">
        <f t="shared" si="24"/>
        <v>0</v>
      </c>
      <c r="O12" s="22">
        <f t="shared" si="25"/>
        <v>0.48292008662478658</v>
      </c>
      <c r="P12" s="38">
        <f t="shared" si="26"/>
        <v>0</v>
      </c>
      <c r="Q12" s="120">
        <f t="shared" si="3"/>
        <v>28.602294300051874</v>
      </c>
      <c r="R12" s="122">
        <f t="shared" si="4"/>
        <v>0</v>
      </c>
      <c r="S12" s="52">
        <v>0.75970000000000004</v>
      </c>
      <c r="T12" s="47">
        <v>0.05</v>
      </c>
      <c r="U12" s="57">
        <v>1.262</v>
      </c>
      <c r="V12" s="22">
        <f t="shared" si="5"/>
        <v>1.5131474276412058</v>
      </c>
      <c r="W12" s="22">
        <f t="shared" si="27"/>
        <v>0.34683749145433102</v>
      </c>
      <c r="X12" s="22">
        <f t="shared" si="28"/>
        <v>0.69367498290866203</v>
      </c>
      <c r="Y12" s="22">
        <f t="shared" si="29"/>
        <v>1.040512474362993</v>
      </c>
      <c r="Z12" s="38">
        <f t="shared" si="30"/>
        <v>4.2493919010257675E-2</v>
      </c>
      <c r="AA12" s="120">
        <f t="shared" si="6"/>
        <v>25.524447527469079</v>
      </c>
      <c r="AB12" s="122">
        <f t="shared" si="7"/>
        <v>2.717688530426126E-2</v>
      </c>
      <c r="AC12" s="47">
        <v>0.68279999999999996</v>
      </c>
      <c r="AD12" s="47">
        <v>4.8000000000000001E-2</v>
      </c>
      <c r="AE12" s="47">
        <v>1.2929999999999999</v>
      </c>
      <c r="AF12" s="22">
        <f t="shared" si="8"/>
        <v>1.5503166592235174</v>
      </c>
      <c r="AG12" s="22">
        <f t="shared" si="31"/>
        <v>0.29410821036117191</v>
      </c>
      <c r="AH12" s="22">
        <f t="shared" si="32"/>
        <v>1.1764328414446876</v>
      </c>
      <c r="AI12" s="22">
        <f t="shared" si="33"/>
        <v>1.4705410518058595</v>
      </c>
      <c r="AJ12" s="38">
        <f t="shared" si="34"/>
        <v>8.5645856027141101E-2</v>
      </c>
      <c r="AK12" s="120">
        <f t="shared" si="9"/>
        <v>23.96627493489753</v>
      </c>
      <c r="AL12" s="122">
        <f t="shared" si="10"/>
        <v>4.9087012672614887E-2</v>
      </c>
      <c r="AM12" s="52">
        <v>0.60760000000000003</v>
      </c>
      <c r="AN12" s="47">
        <v>0.04</v>
      </c>
      <c r="AO12" s="57">
        <v>1.3120000000000001</v>
      </c>
      <c r="AP12" s="22">
        <f t="shared" si="11"/>
        <v>1.5730978011610632</v>
      </c>
      <c r="AQ12" s="22">
        <f t="shared" si="35"/>
        <v>0.23978735341263258</v>
      </c>
      <c r="AR12" s="22">
        <f t="shared" si="36"/>
        <v>1.4387241204757952</v>
      </c>
      <c r="AS12" s="22">
        <f t="shared" si="37"/>
        <v>1.6785114738884279</v>
      </c>
      <c r="AT12" s="38">
        <f t="shared" si="38"/>
        <v>0.11022674625308806</v>
      </c>
      <c r="AU12" s="120">
        <f t="shared" si="12"/>
        <v>22.442548290406247</v>
      </c>
      <c r="AV12" s="122">
        <f t="shared" si="13"/>
        <v>6.4106985617619086E-2</v>
      </c>
      <c r="AW12" s="47">
        <v>0.55979999999999996</v>
      </c>
      <c r="AX12" s="47">
        <v>4.8000000000000001E-2</v>
      </c>
      <c r="AY12" s="47">
        <v>1.3440000000000001</v>
      </c>
      <c r="AZ12" s="22">
        <f t="shared" si="14"/>
        <v>1.6114660402137722</v>
      </c>
      <c r="BA12" s="22">
        <f t="shared" si="39"/>
        <v>0.21359318881724121</v>
      </c>
      <c r="BB12" s="22">
        <f t="shared" si="40"/>
        <v>1.7087455105379297</v>
      </c>
      <c r="BC12" s="22">
        <f t="shared" si="41"/>
        <v>1.922338699355171</v>
      </c>
      <c r="BD12" s="38">
        <f t="shared" si="42"/>
        <v>0.1850707725310623</v>
      </c>
      <c r="BE12" s="120">
        <f t="shared" si="15"/>
        <v>21.474009279679073</v>
      </c>
      <c r="BF12" s="122">
        <f t="shared" si="43"/>
        <v>7.9572728514880602</v>
      </c>
      <c r="BG12" s="52">
        <v>0.53739999999999999</v>
      </c>
      <c r="BH12" s="47">
        <v>4.3999999999999997E-2</v>
      </c>
      <c r="BI12" s="57">
        <v>1.369</v>
      </c>
      <c r="BJ12" s="22">
        <f t="shared" si="16"/>
        <v>1.6414412269737009</v>
      </c>
      <c r="BK12" s="22">
        <f t="shared" si="44"/>
        <v>0.20423270727032</v>
      </c>
      <c r="BL12" s="22">
        <f t="shared" si="45"/>
        <v>2.0423270727031997</v>
      </c>
      <c r="BM12" s="22">
        <f t="shared" si="46"/>
        <v>2.2465597799735195</v>
      </c>
      <c r="BN12" s="38">
        <f t="shared" si="47"/>
        <v>0.22002278053551672</v>
      </c>
      <c r="BO12" s="120">
        <f t="shared" si="17"/>
        <v>21.02013325791571</v>
      </c>
      <c r="BP12" s="122">
        <f t="shared" si="18"/>
        <v>9.7160519757128805E-2</v>
      </c>
      <c r="BQ12" s="47">
        <v>0.49740000000000001</v>
      </c>
      <c r="BR12" s="47">
        <v>4.5999999999999999E-2</v>
      </c>
      <c r="BS12" s="57">
        <v>1.3919999999999999</v>
      </c>
      <c r="BT12" s="22">
        <f t="shared" si="19"/>
        <v>1.6690183987928353</v>
      </c>
      <c r="BU12" s="22">
        <f t="shared" si="48"/>
        <v>0.18088939501491089</v>
      </c>
      <c r="BV12" s="22">
        <f t="shared" si="49"/>
        <v>2.1706727401789303</v>
      </c>
      <c r="BW12" s="22">
        <f t="shared" si="50"/>
        <v>2.3515621351938414</v>
      </c>
      <c r="BX12" s="38">
        <f t="shared" si="51"/>
        <v>0.28538137380965695</v>
      </c>
      <c r="BY12" s="120">
        <f t="shared" si="20"/>
        <v>20.209640361909706</v>
      </c>
      <c r="BZ12" s="122">
        <f t="shared" si="21"/>
        <v>0.10740778664572995</v>
      </c>
    </row>
    <row r="13" spans="2:78" ht="20.100000000000001" customHeight="1">
      <c r="B13" s="35" t="s">
        <v>22</v>
      </c>
      <c r="C13" s="36">
        <v>0.02</v>
      </c>
      <c r="D13" s="2"/>
      <c r="E13" s="42">
        <v>40</v>
      </c>
      <c r="F13" s="23">
        <f t="shared" si="22"/>
        <v>0.79460000000000008</v>
      </c>
      <c r="G13" s="23">
        <f t="shared" si="0"/>
        <v>10.716887918757896</v>
      </c>
      <c r="H13" s="30">
        <f t="shared" si="1"/>
        <v>71066.338028169019</v>
      </c>
      <c r="I13" s="52">
        <v>1.0471999999999999</v>
      </c>
      <c r="J13" s="47">
        <v>0.11799999999999999</v>
      </c>
      <c r="K13" s="47">
        <v>1.0349999999999999</v>
      </c>
      <c r="L13" s="22">
        <f t="shared" si="2"/>
        <v>1.2409727318610522</v>
      </c>
      <c r="M13" s="22">
        <f t="shared" si="23"/>
        <v>0.44326459128771278</v>
      </c>
      <c r="N13" s="22">
        <f t="shared" si="24"/>
        <v>0</v>
      </c>
      <c r="O13" s="22">
        <f t="shared" si="25"/>
        <v>0.44326459128771278</v>
      </c>
      <c r="P13" s="38">
        <f t="shared" si="26"/>
        <v>0</v>
      </c>
      <c r="Q13" s="120">
        <f t="shared" si="3"/>
        <v>36.604203199819004</v>
      </c>
      <c r="R13" s="122">
        <f t="shared" si="4"/>
        <v>0</v>
      </c>
      <c r="S13" s="52">
        <v>0.64890000000000003</v>
      </c>
      <c r="T13" s="47">
        <v>0.108</v>
      </c>
      <c r="U13" s="57">
        <v>1.0780000000000001</v>
      </c>
      <c r="V13" s="22">
        <f t="shared" si="5"/>
        <v>1.2925300530881298</v>
      </c>
      <c r="W13" s="22">
        <f t="shared" si="27"/>
        <v>0.18463589837161257</v>
      </c>
      <c r="X13" s="22">
        <f t="shared" si="28"/>
        <v>0.36927179674322513</v>
      </c>
      <c r="Y13" s="22">
        <f t="shared" si="29"/>
        <v>0.55390769511483773</v>
      </c>
      <c r="Z13" s="38">
        <f t="shared" si="30"/>
        <v>6.6972937642618913E-2</v>
      </c>
      <c r="AA13" s="120">
        <f t="shared" si="6"/>
        <v>27.181081344539844</v>
      </c>
      <c r="AB13" s="122">
        <f t="shared" si="7"/>
        <v>1.3585618322628092E-2</v>
      </c>
      <c r="AC13" s="47">
        <v>0.49859999999999999</v>
      </c>
      <c r="AD13" s="47">
        <v>9.0999999999999998E-2</v>
      </c>
      <c r="AE13" s="47">
        <v>1.157</v>
      </c>
      <c r="AF13" s="22">
        <f t="shared" si="8"/>
        <v>1.3872516432495048</v>
      </c>
      <c r="AG13" s="22">
        <f t="shared" si="31"/>
        <v>0.12557244201547871</v>
      </c>
      <c r="AH13" s="22">
        <f t="shared" si="32"/>
        <v>0.50228976806191483</v>
      </c>
      <c r="AI13" s="22">
        <f t="shared" si="33"/>
        <v>0.62786221007739351</v>
      </c>
      <c r="AJ13" s="38">
        <f t="shared" si="34"/>
        <v>0.13000982615609716</v>
      </c>
      <c r="AK13" s="120">
        <f t="shared" si="9"/>
        <v>23.625230943213062</v>
      </c>
      <c r="AL13" s="122">
        <f t="shared" si="10"/>
        <v>2.1260734731831696E-2</v>
      </c>
      <c r="AM13" s="52">
        <v>0.39760000000000001</v>
      </c>
      <c r="AN13" s="47">
        <v>0.06</v>
      </c>
      <c r="AO13" s="57">
        <v>1.2110000000000001</v>
      </c>
      <c r="AP13" s="22">
        <f t="shared" si="11"/>
        <v>1.451998046650951</v>
      </c>
      <c r="AQ13" s="22">
        <f t="shared" si="35"/>
        <v>8.747906078052263E-2</v>
      </c>
      <c r="AR13" s="22">
        <f t="shared" si="36"/>
        <v>0.52487436468313575</v>
      </c>
      <c r="AS13" s="22">
        <f t="shared" si="37"/>
        <v>0.61235342546365834</v>
      </c>
      <c r="AT13" s="38">
        <f t="shared" si="38"/>
        <v>0.14086362587184051</v>
      </c>
      <c r="AU13" s="120">
        <f t="shared" si="12"/>
        <v>21.235737326885687</v>
      </c>
      <c r="AV13" s="122">
        <f t="shared" si="13"/>
        <v>2.4716559477245655E-2</v>
      </c>
      <c r="AW13" s="47">
        <v>0.32600000000000001</v>
      </c>
      <c r="AX13" s="47">
        <v>5.7000000000000002E-2</v>
      </c>
      <c r="AY13" s="47">
        <v>1.286</v>
      </c>
      <c r="AZ13" s="22">
        <f t="shared" si="14"/>
        <v>1.5419236069307374</v>
      </c>
      <c r="BA13" s="22">
        <f t="shared" si="39"/>
        <v>6.6319342386774185E-2</v>
      </c>
      <c r="BB13" s="22">
        <f t="shared" si="40"/>
        <v>0.53055473909419348</v>
      </c>
      <c r="BC13" s="22">
        <f t="shared" si="41"/>
        <v>0.59687408148096766</v>
      </c>
      <c r="BD13" s="38">
        <f t="shared" si="42"/>
        <v>0.20121245311111946</v>
      </c>
      <c r="BE13" s="120">
        <f t="shared" si="15"/>
        <v>19.541799278083307</v>
      </c>
      <c r="BF13" s="122">
        <f t="shared" si="43"/>
        <v>2.7149738442417939</v>
      </c>
      <c r="BG13" s="52">
        <v>0.313</v>
      </c>
      <c r="BH13" s="47">
        <v>3.4000000000000002E-2</v>
      </c>
      <c r="BI13" s="57">
        <v>1.2969999999999999</v>
      </c>
      <c r="BJ13" s="22">
        <f t="shared" si="16"/>
        <v>1.5551126891051059</v>
      </c>
      <c r="BK13" s="22">
        <f t="shared" si="44"/>
        <v>6.218586806491052E-2</v>
      </c>
      <c r="BL13" s="22">
        <f t="shared" si="45"/>
        <v>0.62185868064910521</v>
      </c>
      <c r="BM13" s="22">
        <f t="shared" si="46"/>
        <v>0.68404454871401577</v>
      </c>
      <c r="BN13" s="38">
        <f t="shared" si="47"/>
        <v>0.15260436118474077</v>
      </c>
      <c r="BO13" s="120">
        <f t="shared" si="17"/>
        <v>19.23424069380355</v>
      </c>
      <c r="BP13" s="122">
        <f t="shared" si="18"/>
        <v>3.2330815161808885E-2</v>
      </c>
      <c r="BQ13" s="47">
        <v>0.30220000000000002</v>
      </c>
      <c r="BR13" s="47">
        <v>3.2000000000000001E-2</v>
      </c>
      <c r="BS13" s="57">
        <v>1.333</v>
      </c>
      <c r="BT13" s="22">
        <f t="shared" si="19"/>
        <v>1.5982769580394034</v>
      </c>
      <c r="BU13" s="22">
        <f t="shared" si="48"/>
        <v>6.1231132596102029E-2</v>
      </c>
      <c r="BV13" s="22">
        <f t="shared" si="49"/>
        <v>0.73477359115322427</v>
      </c>
      <c r="BW13" s="22">
        <f t="shared" si="50"/>
        <v>0.79600472374932629</v>
      </c>
      <c r="BX13" s="38">
        <f t="shared" si="51"/>
        <v>0.18205373747295447</v>
      </c>
      <c r="BY13" s="120">
        <f t="shared" si="20"/>
        <v>18.978730485324974</v>
      </c>
      <c r="BZ13" s="122">
        <f t="shared" si="21"/>
        <v>3.8715634416189068E-2</v>
      </c>
    </row>
    <row r="14" spans="2:78" ht="20.100000000000001" customHeight="1" thickBot="1">
      <c r="B14" s="14" t="s">
        <v>16</v>
      </c>
      <c r="C14" s="15">
        <f>1/(2*PI())*SQRT($C$2/(C11+C12))</f>
        <v>0.83402316056360026</v>
      </c>
      <c r="D14" s="2"/>
      <c r="E14" s="42">
        <v>42</v>
      </c>
      <c r="F14" s="23">
        <f t="shared" si="22"/>
        <v>0.83460000000000001</v>
      </c>
      <c r="G14" s="23">
        <f t="shared" si="0"/>
        <v>11.256373844695872</v>
      </c>
      <c r="H14" s="30">
        <f t="shared" si="1"/>
        <v>74643.8028169014</v>
      </c>
      <c r="I14" s="52">
        <v>2.1358000000000001</v>
      </c>
      <c r="J14" s="47">
        <v>7.6999999999999999E-2</v>
      </c>
      <c r="K14" s="47">
        <v>0.91500000000000004</v>
      </c>
      <c r="L14" s="22">
        <f t="shared" si="2"/>
        <v>1.0970918354133941</v>
      </c>
      <c r="M14" s="22">
        <f t="shared" si="23"/>
        <v>1.4410744767174584</v>
      </c>
      <c r="N14" s="22">
        <f t="shared" si="24"/>
        <v>0</v>
      </c>
      <c r="O14" s="22">
        <f t="shared" si="25"/>
        <v>1.4410744767174584</v>
      </c>
      <c r="P14" s="38">
        <f t="shared" si="26"/>
        <v>0</v>
      </c>
      <c r="Q14" s="120">
        <f t="shared" si="3"/>
        <v>72.258079315761933</v>
      </c>
      <c r="R14" s="122">
        <f t="shared" si="4"/>
        <v>0</v>
      </c>
      <c r="S14" s="52">
        <v>1.5978000000000001</v>
      </c>
      <c r="T14" s="47">
        <v>7.5999999999999998E-2</v>
      </c>
      <c r="U14" s="57">
        <v>0.91700000000000004</v>
      </c>
      <c r="V14" s="22">
        <f t="shared" si="5"/>
        <v>1.0994898503541883</v>
      </c>
      <c r="W14" s="22">
        <f t="shared" si="27"/>
        <v>0.81004021233950529</v>
      </c>
      <c r="X14" s="22">
        <f t="shared" si="28"/>
        <v>1.6200804246790106</v>
      </c>
      <c r="Y14" s="22">
        <f t="shared" si="29"/>
        <v>2.4301206370185158</v>
      </c>
      <c r="Z14" s="38">
        <f t="shared" si="30"/>
        <v>3.4102823339790422E-2</v>
      </c>
      <c r="AA14" s="120">
        <f t="shared" si="6"/>
        <v>57.509294631081794</v>
      </c>
      <c r="AB14" s="122">
        <f t="shared" si="7"/>
        <v>2.8170758050011152E-2</v>
      </c>
      <c r="AC14" s="47">
        <v>1.1893</v>
      </c>
      <c r="AD14" s="47">
        <v>9.7000000000000003E-2</v>
      </c>
      <c r="AE14" s="47">
        <v>0.92400000000000004</v>
      </c>
      <c r="AF14" s="22">
        <f t="shared" si="8"/>
        <v>1.1078829026469683</v>
      </c>
      <c r="AG14" s="22">
        <f t="shared" si="31"/>
        <v>0.45566938854628014</v>
      </c>
      <c r="AH14" s="22">
        <f t="shared" si="32"/>
        <v>1.8226775541851206</v>
      </c>
      <c r="AI14" s="22">
        <f t="shared" si="33"/>
        <v>2.2783469427314005</v>
      </c>
      <c r="AJ14" s="38">
        <f t="shared" si="34"/>
        <v>8.838605375964674E-2</v>
      </c>
      <c r="AK14" s="120">
        <f t="shared" si="9"/>
        <v>46.31063562793711</v>
      </c>
      <c r="AL14" s="122">
        <f t="shared" si="10"/>
        <v>3.9357644944211942E-2</v>
      </c>
      <c r="AM14" s="52">
        <v>0.8538</v>
      </c>
      <c r="AN14" s="47">
        <v>0.11600000000000001</v>
      </c>
      <c r="AO14" s="57">
        <v>0.88200000000000001</v>
      </c>
      <c r="AP14" s="22">
        <f t="shared" si="11"/>
        <v>1.057524588890288</v>
      </c>
      <c r="AQ14" s="22">
        <f t="shared" si="35"/>
        <v>0.21397968558654354</v>
      </c>
      <c r="AR14" s="22">
        <f t="shared" si="36"/>
        <v>1.2838781135192612</v>
      </c>
      <c r="AS14" s="22">
        <f t="shared" si="37"/>
        <v>1.4978577991058046</v>
      </c>
      <c r="AT14" s="38">
        <f t="shared" si="38"/>
        <v>0.14446228698118624</v>
      </c>
      <c r="AU14" s="120">
        <f t="shared" si="12"/>
        <v>37.11320577345721</v>
      </c>
      <c r="AV14" s="122">
        <f t="shared" si="13"/>
        <v>3.4593565464438293E-2</v>
      </c>
      <c r="AW14" s="47">
        <v>0.3654</v>
      </c>
      <c r="AX14" s="47">
        <v>0.105</v>
      </c>
      <c r="AY14" s="47">
        <v>0.94199999999999995</v>
      </c>
      <c r="AZ14" s="22">
        <f t="shared" si="14"/>
        <v>1.1294650371141171</v>
      </c>
      <c r="BA14" s="22">
        <f t="shared" si="39"/>
        <v>4.4705603858754585E-2</v>
      </c>
      <c r="BB14" s="22">
        <f t="shared" si="40"/>
        <v>0.35764483087003668</v>
      </c>
      <c r="BC14" s="22">
        <f t="shared" si="41"/>
        <v>0.40235043472879128</v>
      </c>
      <c r="BD14" s="38">
        <f t="shared" si="42"/>
        <v>0.1988791099381868</v>
      </c>
      <c r="BE14" s="120">
        <f t="shared" si="15"/>
        <v>23.724160345952036</v>
      </c>
      <c r="BF14" s="122">
        <f t="shared" si="43"/>
        <v>1.5075131244046758</v>
      </c>
      <c r="BG14" s="52">
        <v>0.2646</v>
      </c>
      <c r="BH14" s="47">
        <v>7.2999999999999995E-2</v>
      </c>
      <c r="BI14" s="57">
        <v>0.98799999999999999</v>
      </c>
      <c r="BJ14" s="22">
        <f t="shared" si="16"/>
        <v>1.1846193807523862</v>
      </c>
      <c r="BK14" s="22">
        <f t="shared" si="44"/>
        <v>2.5787939503951855E-2</v>
      </c>
      <c r="BL14" s="22">
        <f t="shared" si="45"/>
        <v>0.25787939503951857</v>
      </c>
      <c r="BM14" s="22">
        <f t="shared" si="46"/>
        <v>0.28366733454347043</v>
      </c>
      <c r="BN14" s="38">
        <f t="shared" si="47"/>
        <v>0.19012745081257795</v>
      </c>
      <c r="BO14" s="120">
        <f t="shared" si="17"/>
        <v>20.960819274919029</v>
      </c>
      <c r="BP14" s="122">
        <f t="shared" si="18"/>
        <v>1.2302925360750946E-2</v>
      </c>
      <c r="BQ14" s="47">
        <v>0.26640000000000003</v>
      </c>
      <c r="BR14" s="47">
        <v>5.7000000000000002E-2</v>
      </c>
      <c r="BS14" s="57">
        <v>0.99399999999999999</v>
      </c>
      <c r="BT14" s="22">
        <f t="shared" si="19"/>
        <v>1.191813425574769</v>
      </c>
      <c r="BU14" s="22">
        <f t="shared" si="48"/>
        <v>2.6458442997792382E-2</v>
      </c>
      <c r="BV14" s="22">
        <f t="shared" si="49"/>
        <v>0.31750131597350856</v>
      </c>
      <c r="BW14" s="22">
        <f t="shared" si="50"/>
        <v>0.34395975897130093</v>
      </c>
      <c r="BX14" s="38">
        <f t="shared" si="51"/>
        <v>0.18031711346692519</v>
      </c>
      <c r="BY14" s="120">
        <f t="shared" si="20"/>
        <v>21.010164651187477</v>
      </c>
      <c r="BZ14" s="122">
        <f t="shared" si="21"/>
        <v>1.5111795706730154E-2</v>
      </c>
    </row>
    <row r="15" spans="2:78" ht="20.100000000000001" customHeight="1">
      <c r="B15" s="2"/>
      <c r="C15" s="2"/>
      <c r="D15" s="2"/>
      <c r="E15" s="42">
        <v>44</v>
      </c>
      <c r="F15" s="23">
        <f t="shared" si="22"/>
        <v>0.87460000000000004</v>
      </c>
      <c r="G15" s="23">
        <f t="shared" si="0"/>
        <v>11.79585977063385</v>
      </c>
      <c r="H15" s="30">
        <f t="shared" si="1"/>
        <v>78221.267605633795</v>
      </c>
      <c r="I15" s="52">
        <v>2.5116000000000001</v>
      </c>
      <c r="J15" s="47">
        <v>4.3999999999999997E-2</v>
      </c>
      <c r="K15" s="47">
        <v>0.90700000000000003</v>
      </c>
      <c r="L15" s="22">
        <f t="shared" si="2"/>
        <v>1.0874997756502167</v>
      </c>
      <c r="M15" s="22">
        <f t="shared" si="23"/>
        <v>1.9581168144529129</v>
      </c>
      <c r="N15" s="22">
        <f t="shared" si="24"/>
        <v>0</v>
      </c>
      <c r="O15" s="22">
        <f t="shared" si="25"/>
        <v>1.9581168144529129</v>
      </c>
      <c r="P15" s="38">
        <f t="shared" si="26"/>
        <v>0</v>
      </c>
      <c r="Q15" s="120">
        <f t="shared" si="3"/>
        <v>95.008951683675022</v>
      </c>
      <c r="R15" s="122">
        <f t="shared" si="4"/>
        <v>0</v>
      </c>
      <c r="S15" s="52">
        <v>2.14</v>
      </c>
      <c r="T15" s="47">
        <v>4.8000000000000001E-2</v>
      </c>
      <c r="U15" s="57">
        <v>0.89600000000000002</v>
      </c>
      <c r="V15" s="22">
        <f t="shared" si="5"/>
        <v>1.0743106934758482</v>
      </c>
      <c r="W15" s="22">
        <f t="shared" si="27"/>
        <v>1.3872880326246568</v>
      </c>
      <c r="X15" s="22">
        <f t="shared" si="28"/>
        <v>2.7745760652493137</v>
      </c>
      <c r="Y15" s="22">
        <f t="shared" si="29"/>
        <v>4.1618640978739707</v>
      </c>
      <c r="Z15" s="38">
        <f t="shared" si="30"/>
        <v>2.0563419170118034E-2</v>
      </c>
      <c r="AA15" s="120">
        <f t="shared" si="6"/>
        <v>83.285838904536476</v>
      </c>
      <c r="AB15" s="122">
        <f t="shared" si="7"/>
        <v>3.3313899478512501E-2</v>
      </c>
      <c r="AC15" s="47">
        <v>1.8071999999999999</v>
      </c>
      <c r="AD15" s="47">
        <v>0.04</v>
      </c>
      <c r="AE15" s="47">
        <v>0.90100000000000002</v>
      </c>
      <c r="AF15" s="22">
        <f t="shared" si="8"/>
        <v>1.0803057308278339</v>
      </c>
      <c r="AG15" s="22">
        <f t="shared" si="31"/>
        <v>1.0004262800626518</v>
      </c>
      <c r="AH15" s="22">
        <f t="shared" si="32"/>
        <v>4.0017051202506071</v>
      </c>
      <c r="AI15" s="22">
        <f t="shared" si="33"/>
        <v>5.0021314003132584</v>
      </c>
      <c r="AJ15" s="38">
        <f t="shared" si="34"/>
        <v>3.4655936615033807E-2</v>
      </c>
      <c r="AK15" s="120">
        <f t="shared" si="9"/>
        <v>72.786775575964612</v>
      </c>
      <c r="AL15" s="122">
        <f t="shared" si="10"/>
        <v>5.4978463994110986E-2</v>
      </c>
      <c r="AM15" s="52">
        <v>1.5669</v>
      </c>
      <c r="AN15" s="47">
        <v>4.2999999999999997E-2</v>
      </c>
      <c r="AO15" s="57">
        <v>0.89900000000000002</v>
      </c>
      <c r="AP15" s="22">
        <f t="shared" si="11"/>
        <v>1.0779077158870396</v>
      </c>
      <c r="AQ15" s="22">
        <f t="shared" si="35"/>
        <v>0.74872962710661561</v>
      </c>
      <c r="AR15" s="22">
        <f t="shared" si="36"/>
        <v>4.4923777626396939</v>
      </c>
      <c r="AS15" s="22">
        <f t="shared" si="37"/>
        <v>5.2411073897463094</v>
      </c>
      <c r="AT15" s="38">
        <f t="shared" si="38"/>
        <v>5.5634881255361458E-2</v>
      </c>
      <c r="AU15" s="120">
        <f t="shared" si="12"/>
        <v>65.205871375676679</v>
      </c>
      <c r="AV15" s="122">
        <f t="shared" si="13"/>
        <v>6.8895295283416091E-2</v>
      </c>
      <c r="AW15" s="47">
        <v>1.3585</v>
      </c>
      <c r="AX15" s="47">
        <v>4.4999999999999998E-2</v>
      </c>
      <c r="AY15" s="47">
        <v>0.88400000000000001</v>
      </c>
      <c r="AZ15" s="22">
        <f t="shared" si="14"/>
        <v>1.0599226038310823</v>
      </c>
      <c r="BA15" s="22">
        <f t="shared" si="39"/>
        <v>0.54418540439688068</v>
      </c>
      <c r="BB15" s="22">
        <f t="shared" si="40"/>
        <v>4.3534832351750454</v>
      </c>
      <c r="BC15" s="22">
        <f t="shared" si="41"/>
        <v>4.8976686395719264</v>
      </c>
      <c r="BD15" s="38">
        <f t="shared" si="42"/>
        <v>7.5061131493722205E-2</v>
      </c>
      <c r="BE15" s="120">
        <f t="shared" si="15"/>
        <v>58.631337728818579</v>
      </c>
      <c r="BF15" s="122">
        <f t="shared" si="43"/>
        <v>7.4251814879455047</v>
      </c>
      <c r="BG15" s="52">
        <v>1.1367</v>
      </c>
      <c r="BH15" s="47">
        <v>5.0999999999999997E-2</v>
      </c>
      <c r="BI15" s="57">
        <v>0.85499999999999998</v>
      </c>
      <c r="BJ15" s="22">
        <f t="shared" si="16"/>
        <v>1.0251513871895648</v>
      </c>
      <c r="BK15" s="22">
        <f t="shared" si="44"/>
        <v>0.35640765496657123</v>
      </c>
      <c r="BL15" s="22">
        <f t="shared" si="45"/>
        <v>3.5640765496657116</v>
      </c>
      <c r="BM15" s="22">
        <f t="shared" si="46"/>
        <v>3.9204842046322828</v>
      </c>
      <c r="BN15" s="38">
        <f t="shared" si="47"/>
        <v>9.9474206060372175E-2</v>
      </c>
      <c r="BO15" s="120">
        <f t="shared" si="17"/>
        <v>51.634065354187442</v>
      </c>
      <c r="BP15" s="122">
        <f t="shared" si="18"/>
        <v>6.9025681499562008E-2</v>
      </c>
      <c r="BQ15" s="47">
        <v>0.97799999999999998</v>
      </c>
      <c r="BR15" s="47">
        <v>5.5E-2</v>
      </c>
      <c r="BS15" s="57">
        <v>0.84099999999999997</v>
      </c>
      <c r="BT15" s="22">
        <f t="shared" si="19"/>
        <v>1.0083652826040046</v>
      </c>
      <c r="BU15" s="22">
        <f t="shared" si="48"/>
        <v>0.25526588359382907</v>
      </c>
      <c r="BV15" s="22">
        <f t="shared" si="49"/>
        <v>3.0631906031259488</v>
      </c>
      <c r="BW15" s="22">
        <f t="shared" si="50"/>
        <v>3.3184564867197777</v>
      </c>
      <c r="BX15" s="38">
        <f t="shared" si="51"/>
        <v>0.12455007780009891</v>
      </c>
      <c r="BY15" s="120">
        <f t="shared" si="20"/>
        <v>46.627450720039739</v>
      </c>
      <c r="BZ15" s="122">
        <f t="shared" si="21"/>
        <v>6.5695004891387687E-2</v>
      </c>
    </row>
    <row r="16" spans="2:78" ht="20.100000000000001" customHeight="1">
      <c r="B16" s="2"/>
      <c r="C16" s="2"/>
      <c r="D16" s="2"/>
      <c r="E16" s="42">
        <v>46</v>
      </c>
      <c r="F16" s="23">
        <f t="shared" si="22"/>
        <v>0.91460000000000008</v>
      </c>
      <c r="G16" s="23">
        <f t="shared" si="0"/>
        <v>12.335345696571826</v>
      </c>
      <c r="H16" s="30">
        <f t="shared" si="1"/>
        <v>81798.732394366205</v>
      </c>
      <c r="I16" s="52">
        <v>2.6053999999999999</v>
      </c>
      <c r="J16" s="47">
        <v>3.5999999999999997E-2</v>
      </c>
      <c r="K16" s="47">
        <v>0.90900000000000003</v>
      </c>
      <c r="L16" s="22">
        <f t="shared" si="2"/>
        <v>1.089897790591011</v>
      </c>
      <c r="M16" s="22">
        <f t="shared" si="23"/>
        <v>2.1164092836955244</v>
      </c>
      <c r="N16" s="22">
        <f t="shared" si="24"/>
        <v>0</v>
      </c>
      <c r="O16" s="22">
        <f t="shared" si="25"/>
        <v>2.1164092836955244</v>
      </c>
      <c r="P16" s="38">
        <f t="shared" si="26"/>
        <v>0</v>
      </c>
      <c r="Q16" s="120">
        <f t="shared" si="3"/>
        <v>112.03403003204781</v>
      </c>
      <c r="R16" s="122">
        <f t="shared" si="4"/>
        <v>0</v>
      </c>
      <c r="S16" s="52">
        <v>2.3250000000000002</v>
      </c>
      <c r="T16" s="47">
        <v>3.7999999999999999E-2</v>
      </c>
      <c r="U16" s="57">
        <v>0.89900000000000002</v>
      </c>
      <c r="V16" s="22">
        <f t="shared" si="5"/>
        <v>1.0779077158870396</v>
      </c>
      <c r="W16" s="22">
        <f t="shared" si="27"/>
        <v>1.6484977995232688</v>
      </c>
      <c r="X16" s="22">
        <f t="shared" si="28"/>
        <v>3.2969955990465376</v>
      </c>
      <c r="Y16" s="22">
        <f t="shared" si="29"/>
        <v>4.9454933985698064</v>
      </c>
      <c r="Z16" s="38">
        <f t="shared" si="30"/>
        <v>1.6388569672121982E-2</v>
      </c>
      <c r="AA16" s="120">
        <f t="shared" si="6"/>
        <v>101.91799279981161</v>
      </c>
      <c r="AB16" s="122">
        <f t="shared" si="7"/>
        <v>3.2349495005484757E-2</v>
      </c>
      <c r="AC16" s="47">
        <v>2.089</v>
      </c>
      <c r="AD16" s="47">
        <v>2.5999999999999999E-2</v>
      </c>
      <c r="AE16" s="47">
        <v>0.89</v>
      </c>
      <c r="AF16" s="22">
        <f t="shared" si="8"/>
        <v>1.0671166486534651</v>
      </c>
      <c r="AG16" s="22">
        <f t="shared" si="31"/>
        <v>1.3043074265465544</v>
      </c>
      <c r="AH16" s="22">
        <f t="shared" si="32"/>
        <v>5.2172297061862176</v>
      </c>
      <c r="AI16" s="22">
        <f t="shared" si="33"/>
        <v>6.5215371327327718</v>
      </c>
      <c r="AJ16" s="38">
        <f t="shared" si="34"/>
        <v>2.1979683204750158E-2</v>
      </c>
      <c r="AK16" s="120">
        <f t="shared" si="9"/>
        <v>93.403781719898149</v>
      </c>
      <c r="AL16" s="122">
        <f t="shared" si="10"/>
        <v>5.5856728818880062E-2</v>
      </c>
      <c r="AM16" s="52">
        <v>1.8498000000000001</v>
      </c>
      <c r="AN16" s="47">
        <v>0.03</v>
      </c>
      <c r="AO16" s="57">
        <v>0.89600000000000002</v>
      </c>
      <c r="AP16" s="22">
        <f t="shared" si="11"/>
        <v>1.0743106934758482</v>
      </c>
      <c r="AQ16" s="22">
        <f t="shared" si="35"/>
        <v>1.036546151193394</v>
      </c>
      <c r="AR16" s="22">
        <f t="shared" si="36"/>
        <v>6.2192769071603635</v>
      </c>
      <c r="AS16" s="22">
        <f t="shared" si="37"/>
        <v>7.2558230583537577</v>
      </c>
      <c r="AT16" s="38">
        <f t="shared" si="38"/>
        <v>3.855641094397131E-2</v>
      </c>
      <c r="AU16" s="120">
        <f t="shared" si="12"/>
        <v>84.774123710087551</v>
      </c>
      <c r="AV16" s="122">
        <f t="shared" si="13"/>
        <v>7.3362915887272229E-2</v>
      </c>
      <c r="AW16" s="47">
        <v>1.6525000000000001</v>
      </c>
      <c r="AX16" s="47">
        <v>2.5999999999999999E-2</v>
      </c>
      <c r="AY16" s="47">
        <v>0.89600000000000002</v>
      </c>
      <c r="AZ16" s="22">
        <f t="shared" si="14"/>
        <v>1.0743106934758482</v>
      </c>
      <c r="BA16" s="22">
        <f t="shared" si="39"/>
        <v>0.82722191144204404</v>
      </c>
      <c r="BB16" s="22">
        <f t="shared" si="40"/>
        <v>6.6177752915363524</v>
      </c>
      <c r="BC16" s="22">
        <f t="shared" si="41"/>
        <v>7.4449972029783966</v>
      </c>
      <c r="BD16" s="38">
        <f t="shared" si="42"/>
        <v>4.4554074868589075E-2</v>
      </c>
      <c r="BE16" s="120">
        <f t="shared" si="15"/>
        <v>77.656098938617532</v>
      </c>
      <c r="BF16" s="122">
        <f t="shared" si="43"/>
        <v>8.5219002525059935</v>
      </c>
      <c r="BG16" s="52">
        <v>1.4719</v>
      </c>
      <c r="BH16" s="47">
        <v>2.9000000000000001E-2</v>
      </c>
      <c r="BI16" s="57">
        <v>0.878</v>
      </c>
      <c r="BJ16" s="22">
        <f t="shared" si="16"/>
        <v>1.0527285590086994</v>
      </c>
      <c r="BK16" s="22">
        <f t="shared" si="44"/>
        <v>0.63018594986850485</v>
      </c>
      <c r="BL16" s="22">
        <f t="shared" si="45"/>
        <v>6.3018594986850482</v>
      </c>
      <c r="BM16" s="22">
        <f t="shared" si="46"/>
        <v>6.932045448553553</v>
      </c>
      <c r="BN16" s="38">
        <f t="shared" si="47"/>
        <v>5.9647892787515651E-2</v>
      </c>
      <c r="BO16" s="120">
        <f t="shared" si="17"/>
        <v>71.140562832548156</v>
      </c>
      <c r="BP16" s="122">
        <f t="shared" si="18"/>
        <v>8.8583211149432003E-2</v>
      </c>
      <c r="BQ16" s="47">
        <v>1.3402000000000001</v>
      </c>
      <c r="BR16" s="47">
        <v>2.5999999999999999E-2</v>
      </c>
      <c r="BS16" s="57">
        <v>0.86499999999999999</v>
      </c>
      <c r="BT16" s="22">
        <f t="shared" si="19"/>
        <v>1.0371414618935364</v>
      </c>
      <c r="BU16" s="22">
        <f t="shared" si="48"/>
        <v>0.50710105721835363</v>
      </c>
      <c r="BV16" s="22">
        <f t="shared" si="49"/>
        <v>6.0852126866202427</v>
      </c>
      <c r="BW16" s="22">
        <f t="shared" si="50"/>
        <v>6.5923137438385968</v>
      </c>
      <c r="BX16" s="38">
        <f t="shared" si="51"/>
        <v>6.2286637290269599E-2</v>
      </c>
      <c r="BY16" s="120">
        <f t="shared" si="20"/>
        <v>66.389200123969331</v>
      </c>
      <c r="BZ16" s="122">
        <f t="shared" si="21"/>
        <v>9.1659677707477322E-2</v>
      </c>
    </row>
    <row r="17" spans="2:78" ht="20.100000000000001" customHeight="1">
      <c r="B17" s="2"/>
      <c r="C17" s="2"/>
      <c r="D17" s="2"/>
      <c r="E17" s="42">
        <v>48</v>
      </c>
      <c r="F17" s="23">
        <f t="shared" si="22"/>
        <v>0.9546</v>
      </c>
      <c r="G17" s="23">
        <f t="shared" si="0"/>
        <v>12.874831622509801</v>
      </c>
      <c r="H17" s="30">
        <f t="shared" si="1"/>
        <v>85376.1971830986</v>
      </c>
      <c r="I17" s="52">
        <v>2.6339000000000001</v>
      </c>
      <c r="J17" s="47">
        <v>2.7E-2</v>
      </c>
      <c r="K17" s="47">
        <v>0.91</v>
      </c>
      <c r="L17" s="22">
        <f t="shared" si="2"/>
        <v>1.0910967980614084</v>
      </c>
      <c r="M17" s="22">
        <f t="shared" si="23"/>
        <v>2.1677261819220504</v>
      </c>
      <c r="N17" s="22">
        <f t="shared" si="24"/>
        <v>0</v>
      </c>
      <c r="O17" s="22">
        <f t="shared" si="25"/>
        <v>2.1677261819220504</v>
      </c>
      <c r="P17" s="38">
        <f t="shared" si="26"/>
        <v>0</v>
      </c>
      <c r="Q17" s="120">
        <f t="shared" si="3"/>
        <v>128.55478405205238</v>
      </c>
      <c r="R17" s="122">
        <f t="shared" si="4"/>
        <v>0</v>
      </c>
      <c r="S17" s="52">
        <v>2.3921000000000001</v>
      </c>
      <c r="T17" s="47">
        <v>3.5000000000000003E-2</v>
      </c>
      <c r="U17" s="57">
        <v>0.90600000000000003</v>
      </c>
      <c r="V17" s="22">
        <f t="shared" si="5"/>
        <v>1.0863007681798196</v>
      </c>
      <c r="W17" s="22">
        <f t="shared" si="27"/>
        <v>1.7723036476582859</v>
      </c>
      <c r="X17" s="22">
        <f t="shared" si="28"/>
        <v>3.5446072953165717</v>
      </c>
      <c r="Y17" s="22">
        <f t="shared" si="29"/>
        <v>5.3169109429748573</v>
      </c>
      <c r="Z17" s="38">
        <f t="shared" si="30"/>
        <v>1.5330718574453997E-2</v>
      </c>
      <c r="AA17" s="120">
        <f t="shared" si="6"/>
        <v>118.63597784132892</v>
      </c>
      <c r="AB17" s="122">
        <f t="shared" si="7"/>
        <v>2.9878013059894428E-2</v>
      </c>
      <c r="AC17" s="47">
        <v>2.1745999999999999</v>
      </c>
      <c r="AD17" s="47">
        <v>3.4000000000000002E-2</v>
      </c>
      <c r="AE17" s="47">
        <v>0.89800000000000002</v>
      </c>
      <c r="AF17" s="22">
        <f t="shared" si="8"/>
        <v>1.0767087084166425</v>
      </c>
      <c r="AG17" s="22">
        <f t="shared" si="31"/>
        <v>1.4389129280728581</v>
      </c>
      <c r="AH17" s="22">
        <f t="shared" si="32"/>
        <v>5.7556517122914324</v>
      </c>
      <c r="AI17" s="22">
        <f t="shared" si="33"/>
        <v>7.1945646403642902</v>
      </c>
      <c r="AJ17" s="38">
        <f t="shared" si="34"/>
        <v>2.9261707023757383E-2</v>
      </c>
      <c r="AK17" s="120">
        <f t="shared" si="9"/>
        <v>109.71397473614962</v>
      </c>
      <c r="AL17" s="122">
        <f t="shared" si="10"/>
        <v>5.2460515865304848E-2</v>
      </c>
      <c r="AM17" s="52">
        <v>1.9664999999999999</v>
      </c>
      <c r="AN17" s="47">
        <v>3.4000000000000002E-2</v>
      </c>
      <c r="AO17" s="57">
        <v>0.89600000000000002</v>
      </c>
      <c r="AP17" s="22">
        <f t="shared" si="11"/>
        <v>1.0743106934758482</v>
      </c>
      <c r="AQ17" s="22">
        <f t="shared" si="35"/>
        <v>1.1714587339771017</v>
      </c>
      <c r="AR17" s="22">
        <f t="shared" si="36"/>
        <v>7.0287524038626099</v>
      </c>
      <c r="AS17" s="22">
        <f t="shared" si="37"/>
        <v>8.2002111378397124</v>
      </c>
      <c r="AT17" s="38">
        <f t="shared" si="38"/>
        <v>4.3697265736500825E-2</v>
      </c>
      <c r="AU17" s="120">
        <f t="shared" si="12"/>
        <v>101.1775662479298</v>
      </c>
      <c r="AV17" s="122">
        <f t="shared" si="13"/>
        <v>6.9469474949012483E-2</v>
      </c>
      <c r="AW17" s="47">
        <v>1.7945</v>
      </c>
      <c r="AX17" s="47">
        <v>2.5000000000000001E-2</v>
      </c>
      <c r="AY17" s="47">
        <v>0.89600000000000002</v>
      </c>
      <c r="AZ17" s="22">
        <f t="shared" si="14"/>
        <v>1.0743106934758482</v>
      </c>
      <c r="BA17" s="22">
        <f t="shared" si="39"/>
        <v>0.97549718056618595</v>
      </c>
      <c r="BB17" s="22">
        <f t="shared" si="40"/>
        <v>7.8039774445294876</v>
      </c>
      <c r="BC17" s="22">
        <f t="shared" si="41"/>
        <v>8.7794746250956734</v>
      </c>
      <c r="BD17" s="38">
        <f t="shared" si="42"/>
        <v>4.2840456604412575E-2</v>
      </c>
      <c r="BE17" s="120">
        <f t="shared" si="15"/>
        <v>94.122005171650088</v>
      </c>
      <c r="BF17" s="122">
        <f t="shared" si="43"/>
        <v>8.2913421046410889</v>
      </c>
      <c r="BG17" s="52">
        <v>1.6317999999999999</v>
      </c>
      <c r="BH17" s="47">
        <v>2.1000000000000001E-2</v>
      </c>
      <c r="BI17" s="57">
        <v>0.89200000000000002</v>
      </c>
      <c r="BJ17" s="22">
        <f t="shared" si="16"/>
        <v>1.0695146635942594</v>
      </c>
      <c r="BK17" s="22">
        <f t="shared" si="44"/>
        <v>0.79944140964170496</v>
      </c>
      <c r="BL17" s="22">
        <f t="shared" si="45"/>
        <v>7.9944140964170494</v>
      </c>
      <c r="BM17" s="22">
        <f t="shared" si="46"/>
        <v>8.7938555060587547</v>
      </c>
      <c r="BN17" s="38">
        <f t="shared" si="47"/>
        <v>4.4581746647896887E-2</v>
      </c>
      <c r="BO17" s="120">
        <f t="shared" si="17"/>
        <v>87.447936641936664</v>
      </c>
      <c r="BP17" s="122">
        <f t="shared" si="18"/>
        <v>9.141912780802236E-2</v>
      </c>
      <c r="BQ17" s="47">
        <v>1.4964999999999999</v>
      </c>
      <c r="BR17" s="47">
        <v>2.3E-2</v>
      </c>
      <c r="BS17" s="57">
        <v>0.88</v>
      </c>
      <c r="BT17" s="22">
        <f t="shared" si="19"/>
        <v>1.0551265739494937</v>
      </c>
      <c r="BU17" s="22">
        <f t="shared" si="48"/>
        <v>0.65439784501884557</v>
      </c>
      <c r="BV17" s="22">
        <f t="shared" si="49"/>
        <v>7.8527741402261464</v>
      </c>
      <c r="BW17" s="22">
        <f t="shared" si="50"/>
        <v>8.5071719852449927</v>
      </c>
      <c r="BX17" s="38">
        <f t="shared" si="51"/>
        <v>5.7027259596658234E-2</v>
      </c>
      <c r="BY17" s="120">
        <f t="shared" si="20"/>
        <v>81.897835399956151</v>
      </c>
      <c r="BZ17" s="122">
        <f t="shared" si="21"/>
        <v>9.5885002355390103E-2</v>
      </c>
    </row>
    <row r="18" spans="2:78" ht="20.100000000000001" customHeight="1">
      <c r="B18" s="16"/>
      <c r="C18" s="2"/>
      <c r="D18" s="2"/>
      <c r="E18" s="42">
        <v>50</v>
      </c>
      <c r="F18" s="23">
        <f t="shared" si="22"/>
        <v>0.99460000000000004</v>
      </c>
      <c r="G18" s="23">
        <f t="shared" si="0"/>
        <v>13.414317548447777</v>
      </c>
      <c r="H18" s="30">
        <f t="shared" si="1"/>
        <v>88953.661971830996</v>
      </c>
      <c r="I18" s="53">
        <v>2.7362000000000002</v>
      </c>
      <c r="J18" s="48">
        <v>3.3000000000000002E-2</v>
      </c>
      <c r="K18" s="48">
        <v>0.91500000000000004</v>
      </c>
      <c r="L18" s="22">
        <f t="shared" si="2"/>
        <v>1.0970918354133941</v>
      </c>
      <c r="M18" s="22">
        <f t="shared" si="23"/>
        <v>2.3651622523369173</v>
      </c>
      <c r="N18" s="22">
        <f t="shared" si="24"/>
        <v>0</v>
      </c>
      <c r="O18" s="22">
        <f t="shared" si="25"/>
        <v>2.3651622523369173</v>
      </c>
      <c r="P18" s="38">
        <f t="shared" si="26"/>
        <v>0</v>
      </c>
      <c r="Q18" s="120">
        <f t="shared" si="3"/>
        <v>150.14799489173032</v>
      </c>
      <c r="R18" s="122">
        <f t="shared" si="4"/>
        <v>0</v>
      </c>
      <c r="S18" s="53">
        <v>2.5045999999999999</v>
      </c>
      <c r="T18" s="48">
        <v>4.1000000000000002E-2</v>
      </c>
      <c r="U18" s="58">
        <v>0.91</v>
      </c>
      <c r="V18" s="22">
        <f t="shared" si="5"/>
        <v>1.0910967980614084</v>
      </c>
      <c r="W18" s="22">
        <f t="shared" si="27"/>
        <v>1.9601197787621141</v>
      </c>
      <c r="X18" s="22">
        <f t="shared" si="28"/>
        <v>3.9202395575242281</v>
      </c>
      <c r="Y18" s="22">
        <f t="shared" si="29"/>
        <v>5.8803593362863422</v>
      </c>
      <c r="Z18" s="38">
        <f t="shared" si="30"/>
        <v>1.8117768787351971E-2</v>
      </c>
      <c r="AA18" s="120">
        <f t="shared" si="6"/>
        <v>139.40259114136728</v>
      </c>
      <c r="AB18" s="122">
        <f t="shared" si="7"/>
        <v>2.8121712268237096E-2</v>
      </c>
      <c r="AC18" s="48">
        <v>2.2902999999999998</v>
      </c>
      <c r="AD18" s="48">
        <v>2.5999999999999999E-2</v>
      </c>
      <c r="AE18" s="48">
        <v>0.90500000000000003</v>
      </c>
      <c r="AF18" s="22">
        <f t="shared" si="8"/>
        <v>1.0851017607094224</v>
      </c>
      <c r="AG18" s="22">
        <f t="shared" si="31"/>
        <v>1.6210819809428205</v>
      </c>
      <c r="AH18" s="22">
        <f t="shared" si="32"/>
        <v>6.4843279237712821</v>
      </c>
      <c r="AI18" s="22">
        <f t="shared" si="33"/>
        <v>8.1054099047141026</v>
      </c>
      <c r="AJ18" s="38">
        <f t="shared" si="34"/>
        <v>2.2726814842533135E-2</v>
      </c>
      <c r="AK18" s="120">
        <f t="shared" si="9"/>
        <v>129.45984492503396</v>
      </c>
      <c r="AL18" s="122">
        <f t="shared" si="10"/>
        <v>5.0087561340168049E-2</v>
      </c>
      <c r="AM18" s="52">
        <v>2.1185999999999998</v>
      </c>
      <c r="AN18" s="47">
        <v>3.5999999999999997E-2</v>
      </c>
      <c r="AO18" s="57">
        <v>0.9</v>
      </c>
      <c r="AP18" s="22">
        <f t="shared" si="11"/>
        <v>1.0791067233574367</v>
      </c>
      <c r="AQ18" s="22">
        <f t="shared" si="35"/>
        <v>1.3718481079451514</v>
      </c>
      <c r="AR18" s="22">
        <f t="shared" si="36"/>
        <v>8.2310886476709086</v>
      </c>
      <c r="AS18" s="22">
        <f t="shared" si="37"/>
        <v>9.6029367556160601</v>
      </c>
      <c r="AT18" s="38">
        <f t="shared" si="38"/>
        <v>4.668171964377904E-2</v>
      </c>
      <c r="AU18" s="120">
        <f t="shared" si="12"/>
        <v>121.49358489076228</v>
      </c>
      <c r="AV18" s="122">
        <f t="shared" si="13"/>
        <v>6.774916268271837E-2</v>
      </c>
      <c r="AW18" s="48">
        <v>1.9197</v>
      </c>
      <c r="AX18" s="48">
        <v>3.1E-2</v>
      </c>
      <c r="AY18" s="48">
        <v>0.89800000000000002</v>
      </c>
      <c r="AZ18" s="22">
        <f t="shared" si="14"/>
        <v>1.0767087084166425</v>
      </c>
      <c r="BA18" s="22">
        <f t="shared" si="39"/>
        <v>1.1213533296834826</v>
      </c>
      <c r="BB18" s="22">
        <f t="shared" si="40"/>
        <v>8.9708266374678605</v>
      </c>
      <c r="BC18" s="22">
        <f t="shared" si="41"/>
        <v>10.092179967151344</v>
      </c>
      <c r="BD18" s="38">
        <f t="shared" si="42"/>
        <v>5.3359583396263462E-2</v>
      </c>
      <c r="BE18" s="120">
        <f t="shared" si="15"/>
        <v>112.26534306888317</v>
      </c>
      <c r="BF18" s="122">
        <f t="shared" si="43"/>
        <v>7.9907355130635365</v>
      </c>
      <c r="BG18" s="53">
        <v>1.7541</v>
      </c>
      <c r="BH18" s="48">
        <v>2.1000000000000001E-2</v>
      </c>
      <c r="BI18" s="58">
        <v>0.9</v>
      </c>
      <c r="BJ18" s="22">
        <f t="shared" si="16"/>
        <v>1.0791067233574367</v>
      </c>
      <c r="BK18" s="22">
        <f t="shared" si="44"/>
        <v>0.94040902823238393</v>
      </c>
      <c r="BL18" s="22">
        <f t="shared" si="45"/>
        <v>9.404090282323839</v>
      </c>
      <c r="BM18" s="22">
        <f t="shared" si="46"/>
        <v>10.344499310556223</v>
      </c>
      <c r="BN18" s="38">
        <f t="shared" si="47"/>
        <v>4.5385005209229619E-2</v>
      </c>
      <c r="BO18" s="120">
        <f t="shared" si="17"/>
        <v>104.58210100903814</v>
      </c>
      <c r="BP18" s="122">
        <f t="shared" si="18"/>
        <v>8.9920647908107373E-2</v>
      </c>
      <c r="BQ18" s="48">
        <v>1.6157999999999999</v>
      </c>
      <c r="BR18" s="48">
        <v>2.1000000000000001E-2</v>
      </c>
      <c r="BS18" s="58">
        <v>0.89300000000000002</v>
      </c>
      <c r="BT18" s="22">
        <f t="shared" si="19"/>
        <v>1.0707136710646568</v>
      </c>
      <c r="BU18" s="22">
        <f t="shared" si="48"/>
        <v>0.78559950153142033</v>
      </c>
      <c r="BV18" s="22">
        <f t="shared" si="49"/>
        <v>9.427194018377044</v>
      </c>
      <c r="BW18" s="22">
        <f t="shared" si="50"/>
        <v>10.212793519908464</v>
      </c>
      <c r="BX18" s="38">
        <f t="shared" si="51"/>
        <v>5.361811410236289E-2</v>
      </c>
      <c r="BY18" s="120">
        <f t="shared" si="20"/>
        <v>98.165480375725508</v>
      </c>
      <c r="BZ18" s="122">
        <f t="shared" si="21"/>
        <v>9.6033697204910867E-2</v>
      </c>
    </row>
    <row r="19" spans="2:78" ht="20.100000000000001" customHeight="1">
      <c r="B19" s="16"/>
      <c r="C19" s="2"/>
      <c r="D19" s="2"/>
      <c r="E19" s="42">
        <v>52</v>
      </c>
      <c r="F19" s="23">
        <f t="shared" si="22"/>
        <v>1.0346</v>
      </c>
      <c r="G19" s="23">
        <f t="shared" si="0"/>
        <v>13.953803474385753</v>
      </c>
      <c r="H19" s="30">
        <f t="shared" si="1"/>
        <v>92531.126760563377</v>
      </c>
      <c r="I19" s="53">
        <v>2.7562000000000002</v>
      </c>
      <c r="J19" s="48">
        <v>3.5000000000000003E-2</v>
      </c>
      <c r="K19" s="48">
        <v>0.91700000000000004</v>
      </c>
      <c r="L19" s="22">
        <f t="shared" si="2"/>
        <v>1.0994898503541883</v>
      </c>
      <c r="M19" s="22">
        <f t="shared" si="23"/>
        <v>2.4103671615798858</v>
      </c>
      <c r="N19" s="22">
        <f t="shared" si="24"/>
        <v>0</v>
      </c>
      <c r="O19" s="22">
        <f t="shared" si="25"/>
        <v>2.4103671615798858</v>
      </c>
      <c r="P19" s="38">
        <f t="shared" si="26"/>
        <v>0</v>
      </c>
      <c r="Q19" s="120">
        <f t="shared" si="3"/>
        <v>170.04634941438565</v>
      </c>
      <c r="R19" s="122">
        <f t="shared" si="4"/>
        <v>0</v>
      </c>
      <c r="S19" s="53">
        <v>2.4906999999999999</v>
      </c>
      <c r="T19" s="48">
        <v>3.1E-2</v>
      </c>
      <c r="U19" s="58">
        <v>0.91300000000000003</v>
      </c>
      <c r="V19" s="22">
        <f t="shared" si="5"/>
        <v>1.0946938204725998</v>
      </c>
      <c r="W19" s="22">
        <f t="shared" si="27"/>
        <v>1.9512255333254545</v>
      </c>
      <c r="X19" s="22">
        <f t="shared" si="28"/>
        <v>3.9024510666509089</v>
      </c>
      <c r="Y19" s="22">
        <f t="shared" si="29"/>
        <v>5.8536765999763638</v>
      </c>
      <c r="Z19" s="38">
        <f t="shared" si="30"/>
        <v>1.3789271435917958E-2</v>
      </c>
      <c r="AA19" s="120">
        <f t="shared" si="6"/>
        <v>156.18132092426848</v>
      </c>
      <c r="AB19" s="122">
        <f t="shared" si="7"/>
        <v>2.4986669619366245E-2</v>
      </c>
      <c r="AC19" s="48">
        <v>2.2909000000000002</v>
      </c>
      <c r="AD19" s="48">
        <v>3.3000000000000002E-2</v>
      </c>
      <c r="AE19" s="48">
        <v>0.90800000000000003</v>
      </c>
      <c r="AF19" s="22">
        <f t="shared" si="8"/>
        <v>1.0886987831206139</v>
      </c>
      <c r="AG19" s="22">
        <f t="shared" si="31"/>
        <v>1.6327024158068566</v>
      </c>
      <c r="AH19" s="22">
        <f t="shared" si="32"/>
        <v>6.5308096632274264</v>
      </c>
      <c r="AI19" s="22">
        <f t="shared" si="33"/>
        <v>8.1635120790342839</v>
      </c>
      <c r="AJ19" s="38">
        <f t="shared" si="34"/>
        <v>2.9037131025258924E-2</v>
      </c>
      <c r="AK19" s="120">
        <f t="shared" si="9"/>
        <v>145.74729948424815</v>
      </c>
      <c r="AL19" s="122">
        <f t="shared" si="10"/>
        <v>4.4809129818101728E-2</v>
      </c>
      <c r="AM19" s="53">
        <v>2.1103000000000001</v>
      </c>
      <c r="AN19" s="48">
        <v>2.7E-2</v>
      </c>
      <c r="AO19" s="58">
        <v>0.90200000000000002</v>
      </c>
      <c r="AP19" s="22">
        <f t="shared" si="11"/>
        <v>1.081504738298231</v>
      </c>
      <c r="AQ19" s="22">
        <f t="shared" si="35"/>
        <v>1.3671763803602945</v>
      </c>
      <c r="AR19" s="22">
        <f t="shared" si="36"/>
        <v>8.2030582821617664</v>
      </c>
      <c r="AS19" s="22">
        <f t="shared" si="37"/>
        <v>9.5702346625220613</v>
      </c>
      <c r="AT19" s="38">
        <f t="shared" si="38"/>
        <v>3.5167068360238148E-2</v>
      </c>
      <c r="AU19" s="120">
        <f t="shared" si="12"/>
        <v>136.31594677119674</v>
      </c>
      <c r="AV19" s="122">
        <f t="shared" si="13"/>
        <v>6.0176805989767407E-2</v>
      </c>
      <c r="AW19" s="48">
        <v>1.9466000000000001</v>
      </c>
      <c r="AX19" s="48">
        <v>2.4E-2</v>
      </c>
      <c r="AY19" s="48">
        <v>0.9</v>
      </c>
      <c r="AZ19" s="22">
        <f t="shared" si="14"/>
        <v>1.0791067233574367</v>
      </c>
      <c r="BA19" s="22">
        <f t="shared" si="39"/>
        <v>1.1581412512515112</v>
      </c>
      <c r="BB19" s="22">
        <f t="shared" si="40"/>
        <v>9.2651300100120899</v>
      </c>
      <c r="BC19" s="22">
        <f t="shared" si="41"/>
        <v>10.423271261263601</v>
      </c>
      <c r="BD19" s="38">
        <f t="shared" si="42"/>
        <v>4.1494861905581368E-2</v>
      </c>
      <c r="BE19" s="120">
        <f t="shared" si="15"/>
        <v>127.76715142719607</v>
      </c>
      <c r="BF19" s="122">
        <f t="shared" si="43"/>
        <v>7.2515743730042548</v>
      </c>
      <c r="BG19" s="53">
        <v>1.7982</v>
      </c>
      <c r="BH19" s="48">
        <v>2.0400000000000001E-2</v>
      </c>
      <c r="BI19" s="58">
        <v>0.9</v>
      </c>
      <c r="BJ19" s="22">
        <f t="shared" si="16"/>
        <v>1.0791067233574367</v>
      </c>
      <c r="BK19" s="22">
        <f t="shared" si="44"/>
        <v>0.98828926816472418</v>
      </c>
      <c r="BL19" s="22">
        <f t="shared" si="45"/>
        <v>9.8828926816472418</v>
      </c>
      <c r="BM19" s="22">
        <f t="shared" si="46"/>
        <v>10.871181949811966</v>
      </c>
      <c r="BN19" s="38">
        <f t="shared" si="47"/>
        <v>4.4088290774680211E-2</v>
      </c>
      <c r="BO19" s="120">
        <f t="shared" si="17"/>
        <v>120.01735772499876</v>
      </c>
      <c r="BP19" s="122">
        <f t="shared" si="18"/>
        <v>8.2345527921822481E-2</v>
      </c>
      <c r="BQ19" s="48">
        <v>1.6233</v>
      </c>
      <c r="BR19" s="48">
        <v>1.4999999999999999E-2</v>
      </c>
      <c r="BS19" s="58">
        <v>0.89800000000000002</v>
      </c>
      <c r="BT19" s="22">
        <f t="shared" si="19"/>
        <v>1.0767087084166425</v>
      </c>
      <c r="BU19" s="22">
        <f t="shared" si="48"/>
        <v>0.80181342682958101</v>
      </c>
      <c r="BV19" s="22">
        <f t="shared" si="49"/>
        <v>9.6217611219549717</v>
      </c>
      <c r="BW19" s="22">
        <f t="shared" si="50"/>
        <v>10.423574548784552</v>
      </c>
      <c r="BX19" s="38">
        <f t="shared" si="51"/>
        <v>3.8728729884384763E-2</v>
      </c>
      <c r="BY19" s="120">
        <f t="shared" si="20"/>
        <v>110.88367229026625</v>
      </c>
      <c r="BZ19" s="122">
        <f t="shared" si="21"/>
        <v>8.6773471000920338E-2</v>
      </c>
    </row>
    <row r="20" spans="2:78" ht="20.100000000000001" customHeight="1">
      <c r="B20" s="16"/>
      <c r="C20" s="2"/>
      <c r="D20" s="17"/>
      <c r="E20" s="42">
        <v>54</v>
      </c>
      <c r="F20" s="23">
        <f t="shared" si="22"/>
        <v>1.0746</v>
      </c>
      <c r="G20" s="23">
        <f t="shared" si="0"/>
        <v>14.493289400323729</v>
      </c>
      <c r="H20" s="30">
        <f t="shared" si="1"/>
        <v>96108.591549295772</v>
      </c>
      <c r="I20" s="52">
        <v>2.7980999999999998</v>
      </c>
      <c r="J20" s="47">
        <v>4.2000000000000003E-2</v>
      </c>
      <c r="K20" s="48">
        <v>0.92300000000000004</v>
      </c>
      <c r="L20" s="22">
        <f t="shared" si="2"/>
        <v>1.1066838951765712</v>
      </c>
      <c r="M20" s="22">
        <f t="shared" si="23"/>
        <v>2.5168245343705635</v>
      </c>
      <c r="N20" s="22">
        <f t="shared" si="24"/>
        <v>0</v>
      </c>
      <c r="O20" s="22">
        <f t="shared" si="25"/>
        <v>2.5168245343705635</v>
      </c>
      <c r="P20" s="38">
        <f t="shared" si="26"/>
        <v>0</v>
      </c>
      <c r="Q20" s="120">
        <f t="shared" si="3"/>
        <v>192.99370647763979</v>
      </c>
      <c r="R20" s="122">
        <f t="shared" si="4"/>
        <v>0</v>
      </c>
      <c r="S20" s="52">
        <v>2.5579999999999998</v>
      </c>
      <c r="T20" s="47">
        <v>3.2000000000000001E-2</v>
      </c>
      <c r="U20" s="58">
        <v>0.91600000000000004</v>
      </c>
      <c r="V20" s="22">
        <f t="shared" si="5"/>
        <v>1.0982908428837912</v>
      </c>
      <c r="W20" s="22">
        <f t="shared" si="27"/>
        <v>2.0716438806092987</v>
      </c>
      <c r="X20" s="22">
        <f t="shared" si="28"/>
        <v>4.1432877612185974</v>
      </c>
      <c r="Y20" s="22">
        <f t="shared" si="29"/>
        <v>6.2149316418278957</v>
      </c>
      <c r="Z20" s="38">
        <f t="shared" si="30"/>
        <v>1.4327783066275508E-2</v>
      </c>
      <c r="AA20" s="120">
        <f t="shared" si="6"/>
        <v>178.94386295401065</v>
      </c>
      <c r="AB20" s="122">
        <f t="shared" si="7"/>
        <v>2.3154120475668061E-2</v>
      </c>
      <c r="AC20" s="47">
        <v>2.3531</v>
      </c>
      <c r="AD20" s="47">
        <v>3.1E-2</v>
      </c>
      <c r="AE20" s="48">
        <v>0.90900000000000003</v>
      </c>
      <c r="AF20" s="22">
        <f t="shared" si="8"/>
        <v>1.089897790591011</v>
      </c>
      <c r="AG20" s="22">
        <f t="shared" si="31"/>
        <v>1.7263609666473299</v>
      </c>
      <c r="AH20" s="22">
        <f t="shared" si="32"/>
        <v>6.9054438665893194</v>
      </c>
      <c r="AI20" s="22">
        <f t="shared" si="33"/>
        <v>8.6318048332366502</v>
      </c>
      <c r="AJ20" s="38">
        <f t="shared" si="34"/>
        <v>2.7337420156799797E-2</v>
      </c>
      <c r="AK20" s="120">
        <f t="shared" si="9"/>
        <v>166.95380490323345</v>
      </c>
      <c r="AL20" s="122">
        <f t="shared" si="10"/>
        <v>4.1361404554940931E-2</v>
      </c>
      <c r="AM20" s="53">
        <v>2.1711</v>
      </c>
      <c r="AN20" s="48">
        <v>3.2000000000000001E-2</v>
      </c>
      <c r="AO20" s="58">
        <v>0.90400000000000003</v>
      </c>
      <c r="AP20" s="22">
        <f t="shared" si="11"/>
        <v>1.0839027532390253</v>
      </c>
      <c r="AQ20" s="22">
        <f t="shared" si="35"/>
        <v>1.4535152393802886</v>
      </c>
      <c r="AR20" s="22">
        <f t="shared" si="36"/>
        <v>8.7210914362817302</v>
      </c>
      <c r="AS20" s="22">
        <f t="shared" si="37"/>
        <v>10.174606675662019</v>
      </c>
      <c r="AT20" s="38">
        <f t="shared" si="38"/>
        <v>4.1864524774113065E-2</v>
      </c>
      <c r="AU20" s="120">
        <f t="shared" si="12"/>
        <v>156.30377774246497</v>
      </c>
      <c r="AV20" s="122">
        <f t="shared" si="13"/>
        <v>5.5795781536714349E-2</v>
      </c>
      <c r="AW20" s="47">
        <v>1.9937</v>
      </c>
      <c r="AX20" s="47">
        <v>3.5000000000000003E-2</v>
      </c>
      <c r="AY20" s="48">
        <v>0.90300000000000002</v>
      </c>
      <c r="AZ20" s="22">
        <f t="shared" si="14"/>
        <v>1.0827037457686282</v>
      </c>
      <c r="BA20" s="22">
        <f t="shared" si="39"/>
        <v>1.2229767259607498</v>
      </c>
      <c r="BB20" s="22">
        <f t="shared" si="40"/>
        <v>9.7838138076859984</v>
      </c>
      <c r="BC20" s="22">
        <f t="shared" si="41"/>
        <v>11.006790533646749</v>
      </c>
      <c r="BD20" s="38">
        <f t="shared" si="42"/>
        <v>6.0917434917946871E-2</v>
      </c>
      <c r="BE20" s="120">
        <f t="shared" si="15"/>
        <v>145.92292709235329</v>
      </c>
      <c r="BF20" s="122">
        <f t="shared" si="43"/>
        <v>6.7047817657152065</v>
      </c>
      <c r="BG20" s="52">
        <v>1.8292999999999999</v>
      </c>
      <c r="BH20" s="47">
        <v>2.8000000000000001E-2</v>
      </c>
      <c r="BI20" s="58">
        <v>0.90700000000000003</v>
      </c>
      <c r="BJ20" s="22">
        <f t="shared" si="16"/>
        <v>1.0874997756502167</v>
      </c>
      <c r="BK20" s="22">
        <f t="shared" si="44"/>
        <v>1.0387415806995672</v>
      </c>
      <c r="BL20" s="22">
        <f t="shared" si="45"/>
        <v>10.387415806995673</v>
      </c>
      <c r="BM20" s="22">
        <f t="shared" si="46"/>
        <v>11.426157387695239</v>
      </c>
      <c r="BN20" s="38">
        <f t="shared" si="47"/>
        <v>6.1458319589082371E-2</v>
      </c>
      <c r="BO20" s="120">
        <f t="shared" si="17"/>
        <v>136.3027926680108</v>
      </c>
      <c r="BP20" s="122">
        <f t="shared" si="18"/>
        <v>7.6208385783378879E-2</v>
      </c>
      <c r="BQ20" s="47">
        <v>1.6697</v>
      </c>
      <c r="BR20" s="47">
        <v>2.1000000000000001E-2</v>
      </c>
      <c r="BS20" s="58">
        <v>0.90700000000000003</v>
      </c>
      <c r="BT20" s="22">
        <f t="shared" si="19"/>
        <v>1.0874997756502167</v>
      </c>
      <c r="BU20" s="22">
        <f t="shared" si="48"/>
        <v>0.86539532013568221</v>
      </c>
      <c r="BV20" s="22">
        <f t="shared" si="49"/>
        <v>10.384743841628186</v>
      </c>
      <c r="BW20" s="22">
        <f t="shared" si="50"/>
        <v>11.250139161763869</v>
      </c>
      <c r="BX20" s="38">
        <f t="shared" si="51"/>
        <v>5.5312487630174136E-2</v>
      </c>
      <c r="BY20" s="120">
        <f t="shared" si="20"/>
        <v>126.96353808087538</v>
      </c>
      <c r="BZ20" s="122">
        <f t="shared" si="21"/>
        <v>8.1793119493985239E-2</v>
      </c>
    </row>
    <row r="21" spans="2:78" ht="20.100000000000001" customHeight="1">
      <c r="B21" s="2"/>
      <c r="C21" s="2"/>
      <c r="D21" s="17"/>
      <c r="E21" s="42">
        <v>56</v>
      </c>
      <c r="F21" s="23">
        <f t="shared" si="22"/>
        <v>1.1146</v>
      </c>
      <c r="G21" s="24">
        <f t="shared" si="0"/>
        <v>15.032775326261707</v>
      </c>
      <c r="H21" s="31">
        <f t="shared" si="1"/>
        <v>99686.056338028182</v>
      </c>
      <c r="I21" s="53">
        <v>2.8551000000000002</v>
      </c>
      <c r="J21" s="48">
        <v>3.7999999999999999E-2</v>
      </c>
      <c r="K21" s="48">
        <v>0.92500000000000004</v>
      </c>
      <c r="L21" s="22">
        <f t="shared" si="2"/>
        <v>1.1090819101173655</v>
      </c>
      <c r="M21" s="22">
        <f t="shared" si="23"/>
        <v>2.6317776074002719</v>
      </c>
      <c r="N21" s="22">
        <f t="shared" si="24"/>
        <v>0</v>
      </c>
      <c r="O21" s="22">
        <f t="shared" si="25"/>
        <v>2.6317776074002719</v>
      </c>
      <c r="P21" s="38">
        <f t="shared" si="26"/>
        <v>0</v>
      </c>
      <c r="Q21" s="120">
        <f t="shared" si="3"/>
        <v>219.07932988126944</v>
      </c>
      <c r="R21" s="122">
        <f t="shared" si="4"/>
        <v>0</v>
      </c>
      <c r="S21" s="53">
        <v>2.6331000000000002</v>
      </c>
      <c r="T21" s="48">
        <v>0.04</v>
      </c>
      <c r="U21" s="58">
        <v>0.92100000000000004</v>
      </c>
      <c r="V21" s="22">
        <f t="shared" si="5"/>
        <v>1.1042858802357769</v>
      </c>
      <c r="W21" s="22">
        <f t="shared" si="27"/>
        <v>2.2191008531776255</v>
      </c>
      <c r="X21" s="22">
        <f t="shared" si="28"/>
        <v>4.438201706355251</v>
      </c>
      <c r="Y21" s="22">
        <f t="shared" si="29"/>
        <v>6.6573025595328765</v>
      </c>
      <c r="Z21" s="38">
        <f t="shared" si="30"/>
        <v>1.8105783517310826E-2</v>
      </c>
      <c r="AA21" s="120">
        <f t="shared" si="6"/>
        <v>204.58330555005969</v>
      </c>
      <c r="AB21" s="122">
        <f t="shared" si="7"/>
        <v>2.1693860573922846E-2</v>
      </c>
      <c r="AC21" s="48">
        <v>2.4089</v>
      </c>
      <c r="AD21" s="48">
        <v>4.2000000000000003E-2</v>
      </c>
      <c r="AE21" s="48">
        <v>0.91600000000000004</v>
      </c>
      <c r="AF21" s="22">
        <f t="shared" si="8"/>
        <v>1.0982908428837912</v>
      </c>
      <c r="AG21" s="22">
        <f t="shared" si="31"/>
        <v>1.8371793887365846</v>
      </c>
      <c r="AH21" s="22">
        <f t="shared" si="32"/>
        <v>7.3487175549463384</v>
      </c>
      <c r="AI21" s="22">
        <f t="shared" si="33"/>
        <v>9.1858969436829234</v>
      </c>
      <c r="AJ21" s="38">
        <f t="shared" si="34"/>
        <v>3.7610430548973214E-2</v>
      </c>
      <c r="AK21" s="120">
        <f t="shared" si="9"/>
        <v>189.94362692367577</v>
      </c>
      <c r="AL21" s="122">
        <f t="shared" si="10"/>
        <v>3.8688939839499024E-2</v>
      </c>
      <c r="AM21" s="52">
        <v>2.2374000000000001</v>
      </c>
      <c r="AN21" s="47">
        <v>3.5999999999999997E-2</v>
      </c>
      <c r="AO21" s="58">
        <v>0.90900000000000003</v>
      </c>
      <c r="AP21" s="22">
        <f t="shared" si="11"/>
        <v>1.089897790591011</v>
      </c>
      <c r="AQ21" s="22">
        <f t="shared" si="35"/>
        <v>1.5607671214086567</v>
      </c>
      <c r="AR21" s="22">
        <f t="shared" si="36"/>
        <v>9.3646027284519402</v>
      </c>
      <c r="AS21" s="22">
        <f t="shared" si="37"/>
        <v>10.925369849860598</v>
      </c>
      <c r="AT21" s="38">
        <f t="shared" si="38"/>
        <v>4.7620022208618995E-2</v>
      </c>
      <c r="AU21" s="120">
        <f t="shared" si="12"/>
        <v>178.74512164078175</v>
      </c>
      <c r="AV21" s="122">
        <f t="shared" si="13"/>
        <v>5.2390815718437775E-2</v>
      </c>
      <c r="AW21" s="48">
        <v>2.069</v>
      </c>
      <c r="AX21" s="48">
        <v>3.4000000000000002E-2</v>
      </c>
      <c r="AY21" s="48">
        <v>0.90600000000000003</v>
      </c>
      <c r="AZ21" s="22">
        <f t="shared" si="14"/>
        <v>1.0863007681798196</v>
      </c>
      <c r="BA21" s="22">
        <f t="shared" si="39"/>
        <v>1.3258684932053855</v>
      </c>
      <c r="BB21" s="22">
        <f t="shared" si="40"/>
        <v>10.606947945643084</v>
      </c>
      <c r="BC21" s="22">
        <f t="shared" si="41"/>
        <v>11.932816438848469</v>
      </c>
      <c r="BD21" s="38">
        <f t="shared" si="42"/>
        <v>5.9570792175021245E-2</v>
      </c>
      <c r="BE21" s="120">
        <f t="shared" si="15"/>
        <v>167.74903831926952</v>
      </c>
      <c r="BF21" s="122">
        <f t="shared" si="43"/>
        <v>6.3231050692853081</v>
      </c>
      <c r="BG21" s="53">
        <v>1.8985000000000001</v>
      </c>
      <c r="BH21" s="48">
        <v>3.3000000000000002E-2</v>
      </c>
      <c r="BI21" s="58">
        <v>0.90900000000000003</v>
      </c>
      <c r="BJ21" s="22">
        <f t="shared" si="16"/>
        <v>1.089897790591011</v>
      </c>
      <c r="BK21" s="22">
        <f t="shared" si="44"/>
        <v>1.1237560509626023</v>
      </c>
      <c r="BL21" s="22">
        <f t="shared" si="45"/>
        <v>11.237560509626022</v>
      </c>
      <c r="BM21" s="22">
        <f t="shared" si="46"/>
        <v>12.361316560588623</v>
      </c>
      <c r="BN21" s="38">
        <f t="shared" si="47"/>
        <v>7.2752811707612358E-2</v>
      </c>
      <c r="BO21" s="120">
        <f t="shared" si="17"/>
        <v>156.61583044327284</v>
      </c>
      <c r="BP21" s="122">
        <f t="shared" si="18"/>
        <v>7.175239232087928E-2</v>
      </c>
      <c r="BQ21" s="48">
        <v>1.7551000000000001</v>
      </c>
      <c r="BR21" s="48">
        <v>2.5000000000000001E-2</v>
      </c>
      <c r="BS21" s="58">
        <v>0.91300000000000003</v>
      </c>
      <c r="BT21" s="22">
        <f t="shared" si="19"/>
        <v>1.0946938204725998</v>
      </c>
      <c r="BU21" s="22">
        <f t="shared" si="48"/>
        <v>0.96887636412322919</v>
      </c>
      <c r="BV21" s="22">
        <f t="shared" si="49"/>
        <v>11.62651636947875</v>
      </c>
      <c r="BW21" s="22">
        <f t="shared" si="50"/>
        <v>12.59539273360198</v>
      </c>
      <c r="BX21" s="38">
        <f t="shared" si="51"/>
        <v>6.6722281141538511E-2</v>
      </c>
      <c r="BY21" s="120">
        <f t="shared" si="20"/>
        <v>147.25218229419411</v>
      </c>
      <c r="BZ21" s="122">
        <f t="shared" si="21"/>
        <v>7.8956496184553748E-2</v>
      </c>
    </row>
    <row r="22" spans="2:78" ht="20.100000000000001" customHeight="1">
      <c r="B22" s="17"/>
      <c r="C22" s="17"/>
      <c r="D22" s="17"/>
      <c r="E22" s="42">
        <v>58</v>
      </c>
      <c r="F22" s="23">
        <f t="shared" si="22"/>
        <v>1.1545999999999998</v>
      </c>
      <c r="G22" s="24">
        <f t="shared" si="0"/>
        <v>15.572261252199679</v>
      </c>
      <c r="H22" s="31">
        <f t="shared" si="1"/>
        <v>103263.52112676055</v>
      </c>
      <c r="I22" s="54">
        <v>2.8780999999999999</v>
      </c>
      <c r="J22" s="49">
        <v>4.3999999999999997E-2</v>
      </c>
      <c r="K22" s="49">
        <v>0.92800000000000005</v>
      </c>
      <c r="L22" s="22">
        <f t="shared" si="2"/>
        <v>1.1126789325285571</v>
      </c>
      <c r="M22" s="22">
        <f t="shared" si="23"/>
        <v>2.6917256019706164</v>
      </c>
      <c r="N22" s="22">
        <f t="shared" si="24"/>
        <v>0</v>
      </c>
      <c r="O22" s="22">
        <f t="shared" si="25"/>
        <v>2.6917256019706164</v>
      </c>
      <c r="P22" s="38">
        <f t="shared" si="26"/>
        <v>0</v>
      </c>
      <c r="Q22" s="120">
        <f t="shared" si="3"/>
        <v>245.19182138293294</v>
      </c>
      <c r="R22" s="122">
        <f t="shared" si="4"/>
        <v>0</v>
      </c>
      <c r="S22" s="54">
        <v>2.6486999999999998</v>
      </c>
      <c r="T22" s="49">
        <v>4.3999999999999997E-2</v>
      </c>
      <c r="U22" s="59">
        <v>0.92300000000000004</v>
      </c>
      <c r="V22" s="22">
        <f t="shared" si="5"/>
        <v>1.1066838951765712</v>
      </c>
      <c r="W22" s="22">
        <f t="shared" si="27"/>
        <v>2.2552361219316177</v>
      </c>
      <c r="X22" s="22">
        <f t="shared" si="28"/>
        <v>4.5104722438632354</v>
      </c>
      <c r="Y22" s="22">
        <f t="shared" si="29"/>
        <v>6.7657083657948531</v>
      </c>
      <c r="Z22" s="38">
        <f t="shared" si="30"/>
        <v>2.0002954644648165E-2</v>
      </c>
      <c r="AA22" s="120">
        <f t="shared" si="6"/>
        <v>228.54133625068556</v>
      </c>
      <c r="AB22" s="122">
        <f t="shared" si="7"/>
        <v>1.9735914377063617E-2</v>
      </c>
      <c r="AC22" s="49">
        <v>2.4392</v>
      </c>
      <c r="AD22" s="49">
        <v>4.2000000000000003E-2</v>
      </c>
      <c r="AE22" s="49">
        <v>0.91800000000000004</v>
      </c>
      <c r="AF22" s="22">
        <f t="shared" si="8"/>
        <v>1.1006888578245855</v>
      </c>
      <c r="AG22" s="22">
        <f t="shared" si="31"/>
        <v>1.8919221376027247</v>
      </c>
      <c r="AH22" s="22">
        <f t="shared" si="32"/>
        <v>7.5676885504108986</v>
      </c>
      <c r="AI22" s="22">
        <f t="shared" si="33"/>
        <v>9.4596106880136226</v>
      </c>
      <c r="AJ22" s="38">
        <f t="shared" si="34"/>
        <v>3.777484753574601E-2</v>
      </c>
      <c r="AK22" s="120">
        <f t="shared" si="9"/>
        <v>213.33524804141874</v>
      </c>
      <c r="AL22" s="122">
        <f t="shared" si="10"/>
        <v>3.5473221700999182E-2</v>
      </c>
      <c r="AM22" s="53">
        <v>2.2692999999999999</v>
      </c>
      <c r="AN22" s="48">
        <v>3.2000000000000001E-2</v>
      </c>
      <c r="AO22" s="58">
        <v>0.91200000000000003</v>
      </c>
      <c r="AP22" s="22">
        <f t="shared" si="11"/>
        <v>1.0934948130022026</v>
      </c>
      <c r="AQ22" s="22">
        <f t="shared" si="35"/>
        <v>1.6162054866680406</v>
      </c>
      <c r="AR22" s="22">
        <f t="shared" si="36"/>
        <v>9.6972329200082434</v>
      </c>
      <c r="AS22" s="22">
        <f t="shared" si="37"/>
        <v>11.313438406676283</v>
      </c>
      <c r="AT22" s="38">
        <f t="shared" si="38"/>
        <v>4.2608768420735646E-2</v>
      </c>
      <c r="AU22" s="120">
        <f t="shared" si="12"/>
        <v>201.00343712612303</v>
      </c>
      <c r="AV22" s="122">
        <f t="shared" si="13"/>
        <v>4.8244114919903332E-2</v>
      </c>
      <c r="AW22" s="49">
        <v>2.0937999999999999</v>
      </c>
      <c r="AX22" s="49">
        <v>3.5999999999999997E-2</v>
      </c>
      <c r="AY22" s="49">
        <v>0.91</v>
      </c>
      <c r="AZ22" s="22">
        <f t="shared" si="14"/>
        <v>1.0910967980614084</v>
      </c>
      <c r="BA22" s="22">
        <f t="shared" si="39"/>
        <v>1.3698602050158324</v>
      </c>
      <c r="BB22" s="22">
        <f t="shared" si="40"/>
        <v>10.958881640126659</v>
      </c>
      <c r="BC22" s="22">
        <f t="shared" si="41"/>
        <v>12.328741845142492</v>
      </c>
      <c r="BD22" s="38">
        <f t="shared" si="42"/>
        <v>6.3633139155577639E-2</v>
      </c>
      <c r="BE22" s="120">
        <f t="shared" si="15"/>
        <v>188.26516275511426</v>
      </c>
      <c r="BF22" s="122">
        <f t="shared" si="43"/>
        <v>5.8209822145276098</v>
      </c>
      <c r="BG22" s="54">
        <v>1.9423999999999999</v>
      </c>
      <c r="BH22" s="49">
        <v>3.4000000000000002E-2</v>
      </c>
      <c r="BI22" s="59">
        <v>0.90800000000000003</v>
      </c>
      <c r="BJ22" s="22">
        <f t="shared" si="16"/>
        <v>1.0886987831206139</v>
      </c>
      <c r="BK22" s="22">
        <f t="shared" si="44"/>
        <v>1.1737405526410172</v>
      </c>
      <c r="BL22" s="22">
        <f t="shared" si="45"/>
        <v>11.737405526410171</v>
      </c>
      <c r="BM22" s="22">
        <f t="shared" si="46"/>
        <v>12.911146079051189</v>
      </c>
      <c r="BN22" s="38">
        <f t="shared" si="47"/>
        <v>7.479261021657603E-2</v>
      </c>
      <c r="BO22" s="120">
        <f t="shared" si="17"/>
        <v>177.2761328988708</v>
      </c>
      <c r="BP22" s="122">
        <f t="shared" si="18"/>
        <v>6.6209733563546924E-2</v>
      </c>
      <c r="BQ22" s="49">
        <v>1.7786999999999999</v>
      </c>
      <c r="BR22" s="49">
        <v>3.6999999999999998E-2</v>
      </c>
      <c r="BS22" s="59">
        <v>0.91200000000000003</v>
      </c>
      <c r="BT22" s="22">
        <f t="shared" si="19"/>
        <v>1.0934948130022026</v>
      </c>
      <c r="BU22" s="22">
        <f t="shared" si="48"/>
        <v>0.99292892117648712</v>
      </c>
      <c r="BV22" s="22">
        <f t="shared" si="49"/>
        <v>11.915147054117844</v>
      </c>
      <c r="BW22" s="22">
        <f t="shared" si="50"/>
        <v>12.908075975294331</v>
      </c>
      <c r="BX22" s="38">
        <f t="shared" si="51"/>
        <v>9.8532776972951167E-2</v>
      </c>
      <c r="BY22" s="120">
        <f t="shared" si="20"/>
        <v>165.39433509525747</v>
      </c>
      <c r="BZ22" s="122">
        <f t="shared" si="21"/>
        <v>7.2040841345959131E-2</v>
      </c>
    </row>
    <row r="23" spans="2:78" ht="20.100000000000001" customHeight="1">
      <c r="B23" s="17"/>
      <c r="C23" s="17"/>
      <c r="D23" s="17"/>
      <c r="E23" s="42">
        <v>60</v>
      </c>
      <c r="F23" s="23">
        <f t="shared" si="22"/>
        <v>1.1945999999999999</v>
      </c>
      <c r="G23" s="24">
        <f t="shared" si="0"/>
        <v>16.111747178137655</v>
      </c>
      <c r="H23" s="31">
        <f t="shared" si="1"/>
        <v>106840.98591549294</v>
      </c>
      <c r="I23" s="54">
        <v>2.8597000000000001</v>
      </c>
      <c r="J23" s="49">
        <v>3.7999999999999999E-2</v>
      </c>
      <c r="K23" s="49">
        <v>0.93100000000000005</v>
      </c>
      <c r="L23" s="22">
        <f t="shared" si="2"/>
        <v>1.1162759549397485</v>
      </c>
      <c r="M23" s="22">
        <f t="shared" si="23"/>
        <v>2.6746279984442398</v>
      </c>
      <c r="N23" s="22">
        <f t="shared" si="24"/>
        <v>0</v>
      </c>
      <c r="O23" s="22">
        <f t="shared" si="25"/>
        <v>2.6746279984442398</v>
      </c>
      <c r="P23" s="38">
        <f t="shared" si="26"/>
        <v>0</v>
      </c>
      <c r="Q23" s="120">
        <f t="shared" si="3"/>
        <v>270.08897038133995</v>
      </c>
      <c r="R23" s="122">
        <f t="shared" si="4"/>
        <v>0</v>
      </c>
      <c r="S23" s="54">
        <v>2.6396999999999999</v>
      </c>
      <c r="T23" s="49">
        <v>4.7E-2</v>
      </c>
      <c r="U23" s="59">
        <v>0.92200000000000004</v>
      </c>
      <c r="V23" s="22">
        <f t="shared" si="5"/>
        <v>1.105484887706174</v>
      </c>
      <c r="W23" s="22">
        <f t="shared" si="27"/>
        <v>2.2350850867146441</v>
      </c>
      <c r="X23" s="22">
        <f t="shared" si="28"/>
        <v>4.4701701734292882</v>
      </c>
      <c r="Y23" s="22">
        <f t="shared" si="29"/>
        <v>6.7052552601439324</v>
      </c>
      <c r="Z23" s="38">
        <f t="shared" si="30"/>
        <v>2.1320518966599526E-2</v>
      </c>
      <c r="AA23" s="120">
        <f t="shared" si="6"/>
        <v>252.40299440613541</v>
      </c>
      <c r="AB23" s="122">
        <f t="shared" si="7"/>
        <v>1.771044826130885E-2</v>
      </c>
      <c r="AC23" s="49">
        <v>2.4323999999999999</v>
      </c>
      <c r="AD23" s="49">
        <v>4.3999999999999997E-2</v>
      </c>
      <c r="AE23" s="49">
        <v>0.91900000000000004</v>
      </c>
      <c r="AF23" s="22">
        <f t="shared" si="8"/>
        <v>1.1018878652949826</v>
      </c>
      <c r="AG23" s="22">
        <f t="shared" si="31"/>
        <v>1.8854893605190486</v>
      </c>
      <c r="AH23" s="22">
        <f t="shared" si="32"/>
        <v>7.5419574420761943</v>
      </c>
      <c r="AI23" s="22">
        <f t="shared" si="33"/>
        <v>9.4274468025952434</v>
      </c>
      <c r="AJ23" s="38">
        <f t="shared" si="34"/>
        <v>3.9659913860518189E-2</v>
      </c>
      <c r="AK23" s="120">
        <f t="shared" si="9"/>
        <v>235.73798158949941</v>
      </c>
      <c r="AL23" s="122">
        <f t="shared" si="10"/>
        <v>3.1992966900044668E-2</v>
      </c>
      <c r="AM23" s="54">
        <v>2.2562000000000002</v>
      </c>
      <c r="AN23" s="49">
        <v>3.9E-2</v>
      </c>
      <c r="AO23" s="59">
        <v>0.91400000000000003</v>
      </c>
      <c r="AP23" s="22">
        <f t="shared" si="11"/>
        <v>1.0958928279429969</v>
      </c>
      <c r="AQ23" s="22">
        <f t="shared" si="35"/>
        <v>1.6046142884158687</v>
      </c>
      <c r="AR23" s="22">
        <f t="shared" si="36"/>
        <v>9.6276857304952106</v>
      </c>
      <c r="AS23" s="22">
        <f t="shared" si="37"/>
        <v>11.232300018911079</v>
      </c>
      <c r="AT23" s="38">
        <f t="shared" si="38"/>
        <v>5.2157446936825891E-2</v>
      </c>
      <c r="AU23" s="120">
        <f t="shared" si="12"/>
        <v>221.57312264935831</v>
      </c>
      <c r="AV23" s="122">
        <f t="shared" si="13"/>
        <v>4.3451505378344649E-2</v>
      </c>
      <c r="AW23" s="49">
        <v>2.0983000000000001</v>
      </c>
      <c r="AX23" s="49">
        <v>4.2000000000000003E-2</v>
      </c>
      <c r="AY23" s="49">
        <v>0.91200000000000003</v>
      </c>
      <c r="AZ23" s="22">
        <f t="shared" si="14"/>
        <v>1.0934948130022026</v>
      </c>
      <c r="BA23" s="22">
        <f t="shared" si="39"/>
        <v>1.3818086651626746</v>
      </c>
      <c r="BB23" s="22">
        <f t="shared" si="40"/>
        <v>11.054469321301397</v>
      </c>
      <c r="BC23" s="22">
        <f t="shared" si="41"/>
        <v>12.436277986464072</v>
      </c>
      <c r="BD23" s="38">
        <f t="shared" si="42"/>
        <v>7.4565344736287398E-2</v>
      </c>
      <c r="BE23" s="120">
        <f t="shared" si="15"/>
        <v>208.87941534715466</v>
      </c>
      <c r="BF23" s="122">
        <f t="shared" si="43"/>
        <v>5.2922732012290554</v>
      </c>
      <c r="BG23" s="54">
        <v>1.9342999999999999</v>
      </c>
      <c r="BH23" s="49">
        <v>3.5999999999999997E-2</v>
      </c>
      <c r="BI23" s="59">
        <v>0.91</v>
      </c>
      <c r="BJ23" s="22">
        <f t="shared" si="16"/>
        <v>1.0910967980614084</v>
      </c>
      <c r="BK23" s="22">
        <f t="shared" si="44"/>
        <v>1.1691050113743919</v>
      </c>
      <c r="BL23" s="22">
        <f t="shared" si="45"/>
        <v>11.691050113743918</v>
      </c>
      <c r="BM23" s="22">
        <f t="shared" si="46"/>
        <v>12.860155125118309</v>
      </c>
      <c r="BN23" s="38">
        <f t="shared" si="47"/>
        <v>7.9541423944472056E-2</v>
      </c>
      <c r="BO23" s="120">
        <f t="shared" si="17"/>
        <v>195.69532416563851</v>
      </c>
      <c r="BP23" s="122">
        <f t="shared" si="18"/>
        <v>5.9741080496376574E-2</v>
      </c>
      <c r="BQ23" s="49">
        <v>1.7591000000000001</v>
      </c>
      <c r="BR23" s="49">
        <v>3.7999999999999999E-2</v>
      </c>
      <c r="BS23" s="59">
        <v>0.91100000000000003</v>
      </c>
      <c r="BT23" s="22">
        <f t="shared" si="19"/>
        <v>1.0922958055318055</v>
      </c>
      <c r="BU23" s="22">
        <f t="shared" si="48"/>
        <v>0.96903817211134213</v>
      </c>
      <c r="BV23" s="22">
        <f t="shared" si="49"/>
        <v>11.628458065336105</v>
      </c>
      <c r="BW23" s="22">
        <f t="shared" si="50"/>
        <v>12.597496237447446</v>
      </c>
      <c r="BX23" s="38">
        <f t="shared" si="51"/>
        <v>0.1009740259974225</v>
      </c>
      <c r="BY23" s="120">
        <f t="shared" si="20"/>
        <v>181.61085602538472</v>
      </c>
      <c r="BZ23" s="122">
        <f t="shared" si="21"/>
        <v>6.4029531713185317E-2</v>
      </c>
    </row>
    <row r="24" spans="2:78" ht="20.100000000000001" customHeight="1">
      <c r="B24" s="17"/>
      <c r="C24" s="17"/>
      <c r="D24" s="20"/>
      <c r="E24" s="42">
        <v>62</v>
      </c>
      <c r="F24" s="23">
        <f t="shared" si="22"/>
        <v>1.2345999999999999</v>
      </c>
      <c r="G24" s="24">
        <f t="shared" si="0"/>
        <v>16.651233104075633</v>
      </c>
      <c r="H24" s="31">
        <f t="shared" si="1"/>
        <v>110418.45070422534</v>
      </c>
      <c r="I24" s="54">
        <v>2.8645</v>
      </c>
      <c r="J24" s="49">
        <v>4.8000000000000001E-2</v>
      </c>
      <c r="K24" s="49">
        <v>0.93400000000000005</v>
      </c>
      <c r="L24" s="22">
        <f t="shared" si="2"/>
        <v>1.1198729773509399</v>
      </c>
      <c r="M24" s="22">
        <f t="shared" si="23"/>
        <v>2.7009371567027234</v>
      </c>
      <c r="N24" s="22">
        <f t="shared" si="24"/>
        <v>0</v>
      </c>
      <c r="O24" s="22">
        <f t="shared" si="25"/>
        <v>2.7009371567027234</v>
      </c>
      <c r="P24" s="38">
        <f t="shared" si="26"/>
        <v>0</v>
      </c>
      <c r="Q24" s="120">
        <f t="shared" si="3"/>
        <v>298.56450092949711</v>
      </c>
      <c r="R24" s="122">
        <f t="shared" si="4"/>
        <v>0</v>
      </c>
      <c r="S24" s="54">
        <v>2.6421000000000001</v>
      </c>
      <c r="T24" s="49">
        <v>4.7E-2</v>
      </c>
      <c r="U24" s="59">
        <v>0.92300000000000004</v>
      </c>
      <c r="V24" s="22">
        <f t="shared" si="5"/>
        <v>1.1066838951765712</v>
      </c>
      <c r="W24" s="22">
        <f t="shared" si="27"/>
        <v>2.24401098218791</v>
      </c>
      <c r="X24" s="22">
        <f t="shared" si="28"/>
        <v>4.4880219643758199</v>
      </c>
      <c r="Y24" s="22">
        <f t="shared" si="29"/>
        <v>6.7320329465637299</v>
      </c>
      <c r="Z24" s="38">
        <f t="shared" si="30"/>
        <v>2.1366792461328724E-2</v>
      </c>
      <c r="AA24" s="120">
        <f t="shared" si="6"/>
        <v>278.82880617345018</v>
      </c>
      <c r="AB24" s="122">
        <f t="shared" si="7"/>
        <v>1.6095976688950745E-2</v>
      </c>
      <c r="AC24" s="49">
        <v>2.4384000000000001</v>
      </c>
      <c r="AD24" s="49">
        <v>4.9000000000000002E-2</v>
      </c>
      <c r="AE24" s="49">
        <v>0.92</v>
      </c>
      <c r="AF24" s="22">
        <f t="shared" si="8"/>
        <v>1.1030868727653798</v>
      </c>
      <c r="AG24" s="22">
        <f t="shared" si="31"/>
        <v>1.8989285665609315</v>
      </c>
      <c r="AH24" s="22">
        <f t="shared" si="32"/>
        <v>7.5957142662437258</v>
      </c>
      <c r="AI24" s="22">
        <f t="shared" si="33"/>
        <v>9.4946428328046579</v>
      </c>
      <c r="AJ24" s="38">
        <f t="shared" si="34"/>
        <v>4.4262893640105959E-2</v>
      </c>
      <c r="AK24" s="120">
        <f t="shared" si="9"/>
        <v>260.75254258618946</v>
      </c>
      <c r="AL24" s="122">
        <f t="shared" si="10"/>
        <v>2.91299720068234E-2</v>
      </c>
      <c r="AM24" s="54">
        <v>2.2648999999999999</v>
      </c>
      <c r="AN24" s="49">
        <v>0.05</v>
      </c>
      <c r="AO24" s="59">
        <v>0.91700000000000004</v>
      </c>
      <c r="AP24" s="22">
        <f t="shared" si="11"/>
        <v>1.0994898503541883</v>
      </c>
      <c r="AQ24" s="22">
        <f t="shared" si="35"/>
        <v>1.6276454509391713</v>
      </c>
      <c r="AR24" s="22">
        <f t="shared" si="36"/>
        <v>9.7658727056350276</v>
      </c>
      <c r="AS24" s="22">
        <f t="shared" si="37"/>
        <v>11.393518156574199</v>
      </c>
      <c r="AT24" s="38">
        <f t="shared" si="38"/>
        <v>6.7308203960112681E-2</v>
      </c>
      <c r="AU24" s="120">
        <f t="shared" si="12"/>
        <v>245.35621596670134</v>
      </c>
      <c r="AV24" s="122">
        <f t="shared" si="13"/>
        <v>3.9802833880354632E-2</v>
      </c>
      <c r="AW24" s="49">
        <v>2.1046999999999998</v>
      </c>
      <c r="AX24" s="49">
        <v>3.7999999999999999E-2</v>
      </c>
      <c r="AY24" s="49">
        <v>0.91400000000000003</v>
      </c>
      <c r="AZ24" s="22">
        <f t="shared" si="14"/>
        <v>1.0958928279429969</v>
      </c>
      <c r="BA24" s="22">
        <f t="shared" si="39"/>
        <v>1.396355073866081</v>
      </c>
      <c r="BB24" s="22">
        <f t="shared" si="40"/>
        <v>11.170840590928648</v>
      </c>
      <c r="BC24" s="22">
        <f t="shared" si="41"/>
        <v>12.567195664794729</v>
      </c>
      <c r="BD24" s="38">
        <f t="shared" si="42"/>
        <v>6.7760102003397729E-2</v>
      </c>
      <c r="BE24" s="120">
        <f t="shared" si="15"/>
        <v>231.14012648864951</v>
      </c>
      <c r="BF24" s="122">
        <f t="shared" si="43"/>
        <v>4.832930032802941</v>
      </c>
      <c r="BG24" s="54">
        <v>1.9729000000000001</v>
      </c>
      <c r="BH24" s="49">
        <v>4.8000000000000001E-2</v>
      </c>
      <c r="BI24" s="59">
        <v>0.90800000000000003</v>
      </c>
      <c r="BJ24" s="22">
        <f t="shared" si="16"/>
        <v>1.0886987831206139</v>
      </c>
      <c r="BK24" s="22">
        <f t="shared" si="44"/>
        <v>1.2108906241987762</v>
      </c>
      <c r="BL24" s="22">
        <f t="shared" si="45"/>
        <v>12.108906241987761</v>
      </c>
      <c r="BM24" s="22">
        <f t="shared" si="46"/>
        <v>13.319796866186536</v>
      </c>
      <c r="BN24" s="38">
        <f t="shared" si="47"/>
        <v>0.10558956736457789</v>
      </c>
      <c r="BO24" s="120">
        <f t="shared" si="17"/>
        <v>219.44424263592023</v>
      </c>
      <c r="BP24" s="122">
        <f t="shared" si="18"/>
        <v>5.5179876658134237E-2</v>
      </c>
      <c r="BQ24" s="49">
        <v>1.8041</v>
      </c>
      <c r="BR24" s="49">
        <v>4.1000000000000002E-2</v>
      </c>
      <c r="BS24" s="59">
        <v>0.90800000000000003</v>
      </c>
      <c r="BT24" s="22">
        <f t="shared" si="19"/>
        <v>1.0886987831206139</v>
      </c>
      <c r="BU24" s="22">
        <f t="shared" si="48"/>
        <v>1.0125488480545537</v>
      </c>
      <c r="BV24" s="22">
        <f t="shared" si="49"/>
        <v>12.150586176654643</v>
      </c>
      <c r="BW24" s="22">
        <f t="shared" si="50"/>
        <v>13.163135024709197</v>
      </c>
      <c r="BX24" s="38">
        <f t="shared" si="51"/>
        <v>0.10822930654869235</v>
      </c>
      <c r="BY24" s="120">
        <f t="shared" si="20"/>
        <v>204.46499229949603</v>
      </c>
      <c r="BZ24" s="122">
        <f t="shared" si="21"/>
        <v>5.9426242311724053E-2</v>
      </c>
    </row>
    <row r="25" spans="2:78" ht="20.100000000000001" customHeight="1" thickBot="1">
      <c r="B25" s="17"/>
      <c r="C25" s="17"/>
      <c r="D25" s="20"/>
      <c r="E25" s="42">
        <v>64</v>
      </c>
      <c r="F25" s="27">
        <f t="shared" si="22"/>
        <v>1.2746</v>
      </c>
      <c r="G25" s="28">
        <f t="shared" si="0"/>
        <v>17.190719030013611</v>
      </c>
      <c r="H25" s="32">
        <f t="shared" si="1"/>
        <v>113995.91549295773</v>
      </c>
      <c r="I25" s="54">
        <v>2.9883999999999999</v>
      </c>
      <c r="J25" s="49">
        <v>4.8000000000000001E-2</v>
      </c>
      <c r="K25" s="49">
        <v>0.93799999999999994</v>
      </c>
      <c r="L25" s="37">
        <f t="shared" si="2"/>
        <v>1.1246690072325285</v>
      </c>
      <c r="M25" s="37">
        <f t="shared" si="23"/>
        <v>2.9648737573548045</v>
      </c>
      <c r="N25" s="37">
        <f t="shared" si="24"/>
        <v>0</v>
      </c>
      <c r="O25" s="37">
        <f t="shared" si="25"/>
        <v>2.9648737573548045</v>
      </c>
      <c r="P25" s="39">
        <f t="shared" si="26"/>
        <v>0</v>
      </c>
      <c r="Q25" s="120">
        <f t="shared" si="3"/>
        <v>340.63309371199671</v>
      </c>
      <c r="R25" s="122">
        <f t="shared" si="4"/>
        <v>0</v>
      </c>
      <c r="S25" s="54">
        <v>2.7707000000000002</v>
      </c>
      <c r="T25" s="49">
        <v>4.2999999999999997E-2</v>
      </c>
      <c r="U25" s="59">
        <v>0.92600000000000005</v>
      </c>
      <c r="V25" s="37">
        <f t="shared" si="5"/>
        <v>1.1102809175877626</v>
      </c>
      <c r="W25" s="37">
        <f t="shared" si="27"/>
        <v>2.4838425159218636</v>
      </c>
      <c r="X25" s="37">
        <f t="shared" si="28"/>
        <v>4.9676850318437271</v>
      </c>
      <c r="Y25" s="37">
        <f t="shared" si="29"/>
        <v>7.4515275477655907</v>
      </c>
      <c r="Z25" s="39">
        <f t="shared" si="30"/>
        <v>1.9675623365690106E-2</v>
      </c>
      <c r="AA25" s="120">
        <f t="shared" si="6"/>
        <v>319.3752607510113</v>
      </c>
      <c r="AB25" s="122">
        <f t="shared" si="7"/>
        <v>1.5554382703789298E-2</v>
      </c>
      <c r="AC25" s="49">
        <v>2.5651999999999999</v>
      </c>
      <c r="AD25" s="49">
        <v>3.9E-2</v>
      </c>
      <c r="AE25" s="49">
        <v>0.91900000000000004</v>
      </c>
      <c r="AF25" s="37">
        <f t="shared" si="8"/>
        <v>1.1018878652949826</v>
      </c>
      <c r="AG25" s="37">
        <f t="shared" si="31"/>
        <v>2.0969909641468347</v>
      </c>
      <c r="AH25" s="37">
        <f t="shared" si="32"/>
        <v>8.3879638565873389</v>
      </c>
      <c r="AI25" s="37">
        <f t="shared" si="33"/>
        <v>10.484954820734174</v>
      </c>
      <c r="AJ25" s="39">
        <f t="shared" si="34"/>
        <v>3.5153105467277485E-2</v>
      </c>
      <c r="AK25" s="120">
        <f t="shared" si="9"/>
        <v>299.30872573271773</v>
      </c>
      <c r="AL25" s="122">
        <f t="shared" si="10"/>
        <v>2.8024454803492027E-2</v>
      </c>
      <c r="AM25" s="54">
        <v>2.3887999999999998</v>
      </c>
      <c r="AN25" s="49">
        <v>4.7E-2</v>
      </c>
      <c r="AO25" s="59">
        <v>0.91800000000000004</v>
      </c>
      <c r="AP25" s="37">
        <f t="shared" si="11"/>
        <v>1.1006888578245855</v>
      </c>
      <c r="AQ25" s="37">
        <f t="shared" si="35"/>
        <v>1.8145461448580864</v>
      </c>
      <c r="AR25" s="37">
        <f t="shared" si="36"/>
        <v>10.887276869148518</v>
      </c>
      <c r="AS25" s="37">
        <f t="shared" si="37"/>
        <v>12.701823014006605</v>
      </c>
      <c r="AT25" s="39">
        <f t="shared" si="38"/>
        <v>6.3407779792145069E-2</v>
      </c>
      <c r="AU25" s="120">
        <f t="shared" si="12"/>
        <v>282.08372924986134</v>
      </c>
      <c r="AV25" s="122">
        <f t="shared" si="13"/>
        <v>3.859590518779938E-2</v>
      </c>
      <c r="AW25" s="49">
        <v>2.1905000000000001</v>
      </c>
      <c r="AX25" s="49">
        <v>3.7999999999999999E-2</v>
      </c>
      <c r="AY25" s="49">
        <v>0.91500000000000004</v>
      </c>
      <c r="AZ25" s="37">
        <f t="shared" si="14"/>
        <v>1.0970918354133941</v>
      </c>
      <c r="BA25" s="37">
        <f t="shared" si="39"/>
        <v>1.5158344641814594</v>
      </c>
      <c r="BB25" s="37">
        <f t="shared" si="40"/>
        <v>12.126675713451675</v>
      </c>
      <c r="BC25" s="37">
        <f t="shared" si="41"/>
        <v>13.642510177633135</v>
      </c>
      <c r="BD25" s="39">
        <f t="shared" si="42"/>
        <v>6.7908454672747615E-2</v>
      </c>
      <c r="BE25" s="120">
        <f t="shared" si="15"/>
        <v>262.72025531250063</v>
      </c>
      <c r="BF25" s="122">
        <f t="shared" si="43"/>
        <v>4.6158130057491116</v>
      </c>
      <c r="BG25" s="54">
        <v>2.0710000000000002</v>
      </c>
      <c r="BH25" s="49">
        <v>3.9E-2</v>
      </c>
      <c r="BI25" s="59">
        <v>0.91200000000000003</v>
      </c>
      <c r="BJ25" s="37">
        <f t="shared" si="16"/>
        <v>1.0934948130022026</v>
      </c>
      <c r="BK25" s="37">
        <f t="shared" si="44"/>
        <v>1.3460864367361631</v>
      </c>
      <c r="BL25" s="37">
        <f t="shared" si="45"/>
        <v>13.46086436736163</v>
      </c>
      <c r="BM25" s="37">
        <f t="shared" si="46"/>
        <v>14.806950804097793</v>
      </c>
      <c r="BN25" s="39">
        <f t="shared" si="47"/>
        <v>8.6549060854619261E-2</v>
      </c>
      <c r="BO25" s="120">
        <f t="shared" si="17"/>
        <v>251.05139431646131</v>
      </c>
      <c r="BP25" s="122">
        <f t="shared" si="18"/>
        <v>5.3617962983283092E-2</v>
      </c>
      <c r="BQ25" s="49">
        <v>1.9215</v>
      </c>
      <c r="BR25" s="49">
        <v>4.5999999999999999E-2</v>
      </c>
      <c r="BS25" s="59">
        <v>0.91100000000000003</v>
      </c>
      <c r="BT25" s="37">
        <f t="shared" si="19"/>
        <v>1.0922958055318055</v>
      </c>
      <c r="BU25" s="37">
        <f t="shared" si="48"/>
        <v>1.1562203407087386</v>
      </c>
      <c r="BV25" s="37">
        <f t="shared" si="49"/>
        <v>13.874644088504862</v>
      </c>
      <c r="BW25" s="37">
        <f t="shared" si="50"/>
        <v>15.030864429213601</v>
      </c>
      <c r="BX25" s="39">
        <f t="shared" si="51"/>
        <v>0.12223171568109038</v>
      </c>
      <c r="BY25" s="120">
        <f t="shared" si="20"/>
        <v>236.45311214986816</v>
      </c>
      <c r="BZ25" s="122">
        <f t="shared" si="21"/>
        <v>5.8678204580834052E-2</v>
      </c>
    </row>
    <row r="26" spans="2:78" ht="20.100000000000001" customHeight="1" thickBot="1">
      <c r="B26" s="20"/>
      <c r="C26" s="20"/>
      <c r="D26" s="20"/>
      <c r="E26" s="42">
        <v>66</v>
      </c>
      <c r="F26" s="27">
        <f t="shared" ref="F26" si="52">0.02*E26-0.0054</f>
        <v>1.3146</v>
      </c>
      <c r="G26" s="28">
        <f t="shared" ref="G26" si="53">F26/$C$14/$C$7</f>
        <v>17.730204955951585</v>
      </c>
      <c r="H26" s="32">
        <f t="shared" ref="H26" si="54">F26*$C$7/$C$5</f>
        <v>117573.38028169014</v>
      </c>
      <c r="I26" s="55">
        <v>3.0053000000000001</v>
      </c>
      <c r="J26" s="50">
        <v>5.8000000000000003E-2</v>
      </c>
      <c r="K26" s="50">
        <v>0.93799999999999994</v>
      </c>
      <c r="L26" s="37">
        <f t="shared" ref="L26" si="55">K26/$C$14</f>
        <v>1.1246690072325285</v>
      </c>
      <c r="M26" s="37">
        <f t="shared" ref="M26" si="56">4*PI()^2*$C$13*SQRT($C$11*$C$2)*($C$7*I26*K26)^2</f>
        <v>2.9985024866172147</v>
      </c>
      <c r="N26" s="37">
        <f t="shared" ref="N26" si="57">4*PI()^2*N$1*SQRT($C$11*$C$2)*($C$7*I26*K26)^2</f>
        <v>0</v>
      </c>
      <c r="O26" s="37">
        <f t="shared" ref="O26" si="58">M26+N26</f>
        <v>2.9985024866172147</v>
      </c>
      <c r="P26" s="39">
        <f t="shared" ref="P26" si="59">2*PI()^2*N$1*2*SQRT($C$2*$C$11)*J26*$C$7^2*K26^2/SQRT(2)</f>
        <v>0</v>
      </c>
      <c r="Q26" s="120">
        <f t="shared" si="3"/>
        <v>375.53022318341186</v>
      </c>
      <c r="R26" s="122">
        <f t="shared" si="4"/>
        <v>0</v>
      </c>
      <c r="S26" s="55">
        <v>2.8058000000000001</v>
      </c>
      <c r="T26" s="50">
        <v>6.3E-2</v>
      </c>
      <c r="U26" s="60">
        <v>0.92800000000000005</v>
      </c>
      <c r="V26" s="37">
        <f t="shared" ref="V26" si="60">U26/$C$14</f>
        <v>1.1126789325285571</v>
      </c>
      <c r="W26" s="37">
        <f t="shared" ref="W26" si="61">4*PI()^2*$C$13*SQRT($C$11*$C$2)*($C$7*S26*U26)^2</f>
        <v>2.5581879449341454</v>
      </c>
      <c r="X26" s="37">
        <f t="shared" ref="X26" si="62">4*PI()^2*X$1*SQRT($C$11*$C$2)*($C$7*S26*U26)^2</f>
        <v>5.1163758898682907</v>
      </c>
      <c r="Y26" s="37">
        <f t="shared" ref="Y26" si="63">W26+X26</f>
        <v>7.6745638348024361</v>
      </c>
      <c r="Z26" s="39">
        <f t="shared" ref="Z26" si="64">2*PI()^2*X$1*2*SQRT($C$2*$C$11)*T26*$C$7^2*U26^2/SQRT(2)</f>
        <v>2.8951733574892741E-2</v>
      </c>
      <c r="AA26" s="120">
        <f t="shared" si="6"/>
        <v>354.15736507566339</v>
      </c>
      <c r="AB26" s="122">
        <f t="shared" si="7"/>
        <v>1.4446617222756926E-2</v>
      </c>
      <c r="AC26" s="50">
        <v>2.6011000000000002</v>
      </c>
      <c r="AD26" s="50">
        <v>5.1999999999999998E-2</v>
      </c>
      <c r="AE26" s="50">
        <v>0.92400000000000004</v>
      </c>
      <c r="AF26" s="37">
        <f t="shared" ref="AF26" si="65">AE26/$C$14</f>
        <v>1.1078829026469683</v>
      </c>
      <c r="AG26" s="37">
        <f t="shared" ref="AG26" si="66">4*PI()^2*$C$13*SQRT($C$11*$C$2)*($C$7*AC26*AE26)^2</f>
        <v>2.1796216570166487</v>
      </c>
      <c r="AH26" s="37">
        <f t="shared" ref="AH26" si="67">4*PI()^2*AH$1*SQRT($C$11*$C$2)*($C$7*AC26*AE26)^2</f>
        <v>8.7184866280665947</v>
      </c>
      <c r="AI26" s="37">
        <f t="shared" ref="AI26" si="68">AG26+AH26</f>
        <v>10.898108285083243</v>
      </c>
      <c r="AJ26" s="39">
        <f t="shared" ref="AJ26" si="69">2*PI()^2*AH$1*2*SQRT($C$2*$C$11)*AD26*$C$7^2*AE26^2/SQRT(2)</f>
        <v>4.7382214386614746E-2</v>
      </c>
      <c r="AK26" s="120">
        <f t="shared" si="9"/>
        <v>332.22741993954253</v>
      </c>
      <c r="AL26" s="122">
        <f t="shared" si="10"/>
        <v>2.6242525766395654E-2</v>
      </c>
      <c r="AM26" s="55">
        <v>2.4239000000000002</v>
      </c>
      <c r="AN26" s="50">
        <v>5.0999999999999997E-2</v>
      </c>
      <c r="AO26" s="60">
        <v>0.92300000000000004</v>
      </c>
      <c r="AP26" s="37">
        <f t="shared" ref="AP26" si="70">AO26/$C$14</f>
        <v>1.1066838951765712</v>
      </c>
      <c r="AQ26" s="37">
        <f t="shared" ref="AQ26" si="71">4*PI()^2*$C$13*SQRT($C$11*$C$2)*($C$7*AM26*AO26)^2</f>
        <v>1.8886690924678766</v>
      </c>
      <c r="AR26" s="37">
        <f t="shared" ref="AR26" si="72">4*PI()^2*AR$1*SQRT($C$11*$C$2)*($C$7*AM26*AO26)^2</f>
        <v>11.332014554807259</v>
      </c>
      <c r="AS26" s="37">
        <f t="shared" ref="AS26" si="73">AQ26+AR26</f>
        <v>13.220683647275136</v>
      </c>
      <c r="AT26" s="39">
        <f t="shared" ref="AT26" si="74">2*PI()^2*AR$1*2*SQRT($C$2*$C$11)*AN26*$C$7^2*AO26^2/SQRT(2)</f>
        <v>6.9555728650708387E-2</v>
      </c>
      <c r="AU26" s="120">
        <f t="shared" si="12"/>
        <v>313.24360812654493</v>
      </c>
      <c r="AV26" s="122">
        <f t="shared" si="13"/>
        <v>3.6176363254727048E-2</v>
      </c>
      <c r="AW26" s="50">
        <v>2.2682000000000002</v>
      </c>
      <c r="AX26" s="50">
        <v>4.8000000000000001E-2</v>
      </c>
      <c r="AY26" s="50">
        <v>0.91800000000000004</v>
      </c>
      <c r="AZ26" s="37">
        <f t="shared" ref="AZ26" si="75">AY26/$C$14</f>
        <v>1.1006888578245855</v>
      </c>
      <c r="BA26" s="37">
        <f t="shared" ref="BA26" si="76">4*PI()^2*$C$13*SQRT($C$11*$C$2)*($C$7*AW26*AY26)^2</f>
        <v>1.6359541526090844</v>
      </c>
      <c r="BB26" s="37">
        <f t="shared" ref="BB26" si="77">4*PI()^2*BB$1*SQRT($C$11*$C$2)*($C$7*AW26*AY26)^2</f>
        <v>13.087633220872675</v>
      </c>
      <c r="BC26" s="37">
        <f t="shared" ref="BC26" si="78">BA26+BB26</f>
        <v>14.723587373481759</v>
      </c>
      <c r="BD26" s="39">
        <f t="shared" ref="BD26" si="79">2*PI()^2*BB$1*2*SQRT($C$2*$C$11)*AX26*$C$7^2*AY26^2/SQRT(2)</f>
        <v>8.6342508653133712E-2</v>
      </c>
      <c r="BE26" s="120">
        <f t="shared" si="15"/>
        <v>296.56313691162541</v>
      </c>
      <c r="BF26" s="122">
        <f t="shared" si="43"/>
        <v>4.4131018295685003</v>
      </c>
      <c r="BG26" s="55">
        <v>2.1198999999999999</v>
      </c>
      <c r="BH26" s="50">
        <v>4.4999999999999998E-2</v>
      </c>
      <c r="BI26" s="60">
        <v>0.91300000000000003</v>
      </c>
      <c r="BJ26" s="37">
        <f t="shared" ref="BJ26" si="80">BI26/$C$14</f>
        <v>1.0946938204725998</v>
      </c>
      <c r="BK26" s="37">
        <f t="shared" ref="BK26" si="81">4*PI()^2*$C$13*SQRT($C$11*$C$2)*($C$7*BG26*BI26)^2</f>
        <v>1.4134985868253849</v>
      </c>
      <c r="BL26" s="37">
        <f t="shared" ref="BL26" si="82">4*PI()^2*BL$1*SQRT($C$11*$C$2)*($C$7*BG26*BI26)^2</f>
        <v>14.134985868253846</v>
      </c>
      <c r="BM26" s="37">
        <f t="shared" ref="BM26" si="83">BK26+BL26</f>
        <v>15.548484455079231</v>
      </c>
      <c r="BN26" s="39">
        <f t="shared" ref="BN26" si="84">2*PI()^2*BL$1*2*SQRT($C$2*$C$11)*BH26*$C$7^2*BI26^2/SQRT(2)</f>
        <v>0.10008342171230775</v>
      </c>
      <c r="BO26" s="120">
        <f t="shared" si="17"/>
        <v>280.67544339092819</v>
      </c>
      <c r="BP26" s="122">
        <f t="shared" si="18"/>
        <v>5.0360607602448731E-2</v>
      </c>
      <c r="BQ26" s="50">
        <v>1.9632000000000001</v>
      </c>
      <c r="BR26" s="50">
        <v>4.8000000000000001E-2</v>
      </c>
      <c r="BS26" s="60">
        <v>0.91</v>
      </c>
      <c r="BT26" s="37">
        <f t="shared" ref="BT26" si="85">BS26/$C$14</f>
        <v>1.0910967980614084</v>
      </c>
      <c r="BU26" s="37">
        <f t="shared" ref="BU26" si="86">4*PI()^2*$C$13*SQRT($C$11*$C$2)*($C$7*BQ26*BS26)^2</f>
        <v>1.204300729032431</v>
      </c>
      <c r="BV26" s="37">
        <f t="shared" ref="BV26" si="87">4*PI()^2*BV$1*SQRT($C$11*$C$2)*($C$7*BQ26*BS26)^2</f>
        <v>14.451608748389171</v>
      </c>
      <c r="BW26" s="37">
        <f t="shared" ref="BW26" si="88">BU26+BV26</f>
        <v>15.655909477421602</v>
      </c>
      <c r="BX26" s="39">
        <f t="shared" ref="BX26" si="89">2*PI()^2*BV$1*2*SQRT($C$2*$C$11)*BR26*$C$7^2*BS26^2/SQRT(2)</f>
        <v>0.12726627831115528</v>
      </c>
      <c r="BY26" s="120">
        <f t="shared" ref="BY26" si="90">0.5926*0.5*$C$6*$F26^3*($C$7*BQ26*2+$C$7)*$C$8</f>
        <v>263.88784005516789</v>
      </c>
      <c r="BZ26" s="122">
        <f t="shared" ref="BZ26" si="91">BV26/BY26</f>
        <v>5.476420870839651E-2</v>
      </c>
    </row>
    <row r="27" spans="2:78" ht="20.100000000000001" customHeight="1">
      <c r="B27" s="20"/>
      <c r="C27" s="20"/>
      <c r="D27" s="20"/>
    </row>
    <row r="28" spans="2:78" ht="20.100000000000001" customHeight="1">
      <c r="B28" s="20"/>
      <c r="C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0"/>
      <c r="T28" s="20"/>
      <c r="W28" s="3"/>
      <c r="X28" s="3"/>
      <c r="Y28" s="3"/>
      <c r="Z28" s="3"/>
      <c r="AA28" s="3"/>
      <c r="AB28" s="3"/>
      <c r="AC28" s="20"/>
      <c r="AD28" s="20"/>
      <c r="AG28" s="3"/>
      <c r="AH28" s="3"/>
      <c r="AI28" s="3"/>
      <c r="AJ28" s="3"/>
      <c r="AK28" s="3"/>
      <c r="AL28" s="3"/>
      <c r="AM28" s="20"/>
      <c r="AN28" s="20"/>
      <c r="AQ28" s="3"/>
      <c r="AR28" s="3"/>
      <c r="AS28" s="3"/>
      <c r="AT28" s="3"/>
      <c r="AU28" s="3"/>
      <c r="AV28" s="3"/>
      <c r="AW28" s="20"/>
      <c r="AX28" s="20"/>
      <c r="BA28" s="3"/>
      <c r="BB28" s="3"/>
      <c r="BC28" s="3"/>
      <c r="BD28" s="3"/>
      <c r="BE28" s="3"/>
      <c r="BF28" s="3"/>
      <c r="BG28" s="20"/>
      <c r="BH28" s="20"/>
      <c r="BK28" s="3"/>
      <c r="BL28" s="3"/>
      <c r="BM28" s="3"/>
      <c r="BN28" s="3"/>
      <c r="BO28" s="3"/>
      <c r="BP28" s="3"/>
    </row>
    <row r="29" spans="2:78" ht="20.100000000000001" customHeight="1">
      <c r="B29" s="20"/>
      <c r="C29" s="20"/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1"/>
      <c r="AD29" s="21"/>
      <c r="AG29" s="9"/>
      <c r="AH29" s="9"/>
      <c r="AI29" s="9"/>
      <c r="AJ29" s="9"/>
      <c r="AK29" s="9"/>
      <c r="AL29" s="9"/>
      <c r="AM29" s="21"/>
      <c r="AN29" s="21"/>
      <c r="AQ29" s="9"/>
      <c r="AR29" s="9"/>
      <c r="AS29" s="9"/>
      <c r="AT29" s="9"/>
      <c r="AU29" s="9"/>
      <c r="AV29" s="9"/>
      <c r="AW29" s="21"/>
      <c r="AX29" s="21"/>
      <c r="BA29" s="9"/>
      <c r="BB29" s="9"/>
      <c r="BC29" s="9"/>
      <c r="BD29" s="9"/>
      <c r="BE29" s="9"/>
      <c r="BF29" s="9"/>
      <c r="BG29" s="21"/>
      <c r="BH29" s="21"/>
      <c r="BK29" s="9"/>
      <c r="BL29" s="9"/>
      <c r="BM29" s="9"/>
      <c r="BN29" s="9"/>
      <c r="BO29" s="9"/>
      <c r="BP29" s="9"/>
    </row>
    <row r="30" spans="2:78" ht="20.100000000000001" customHeigh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21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20.100000000000001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21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20.100000000000001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21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20.100000000000001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21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20.100000000000001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21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20.100000000000001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21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20.100000000000001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21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20.100000000000001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21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20.100000000000001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21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20.100000000000001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21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20.100000000000001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21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20.100000000000001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21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20.100000000000001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21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20.100000000000001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21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20.100000000000001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21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20.100000000000001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21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20.100000000000001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21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20.100000000000001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21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20.100000000000001" customHeight="1">
      <c r="H48" s="3"/>
      <c r="I48" s="8"/>
      <c r="J48" s="18"/>
      <c r="K48" s="19"/>
      <c r="L48" s="19"/>
      <c r="M48" s="19"/>
      <c r="N48" s="19"/>
      <c r="O48" s="19"/>
      <c r="P48" s="19"/>
      <c r="Q48" s="19"/>
      <c r="R48" s="19"/>
      <c r="W48" s="19"/>
      <c r="X48" s="19"/>
      <c r="Y48" s="19"/>
      <c r="Z48" s="19"/>
      <c r="AA48" s="19"/>
      <c r="AB48" s="19"/>
      <c r="AC48" s="21"/>
      <c r="AD48" s="21"/>
      <c r="AG48" s="19"/>
      <c r="AH48" s="19"/>
      <c r="AI48" s="19"/>
      <c r="AJ48" s="19"/>
      <c r="AK48" s="19"/>
      <c r="AL48" s="19"/>
      <c r="AM48" s="21"/>
      <c r="AN48" s="21"/>
      <c r="AQ48" s="19"/>
      <c r="AR48" s="19"/>
      <c r="AS48" s="19"/>
      <c r="AT48" s="19"/>
      <c r="AU48" s="19"/>
      <c r="AV48" s="19"/>
      <c r="AW48" s="21"/>
      <c r="AX48" s="21"/>
      <c r="BA48" s="19"/>
      <c r="BB48" s="19"/>
      <c r="BC48" s="19"/>
      <c r="BD48" s="19"/>
      <c r="BE48" s="19"/>
      <c r="BF48" s="19"/>
      <c r="BG48" s="21"/>
      <c r="BH48" s="21"/>
      <c r="BK48" s="19"/>
      <c r="BL48" s="19"/>
      <c r="BM48" s="19"/>
      <c r="BN48" s="19"/>
      <c r="BO48" s="19"/>
      <c r="BP48" s="19"/>
    </row>
    <row r="49" spans="8:68" ht="20.100000000000001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21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20.100000000000001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20.100000000000001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20.100000000000001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20.100000000000001" customHeight="1">
      <c r="H53" s="33"/>
      <c r="I53" s="33"/>
      <c r="J53" s="33"/>
      <c r="K53" s="33"/>
      <c r="S53" s="21"/>
    </row>
  </sheetData>
  <mergeCells count="15">
    <mergeCell ref="AC1:AG1"/>
    <mergeCell ref="AH1:AI1"/>
    <mergeCell ref="AM1:AQ1"/>
    <mergeCell ref="AR1:AS1"/>
    <mergeCell ref="BG1:BK1"/>
    <mergeCell ref="E1:H1"/>
    <mergeCell ref="I1:M1"/>
    <mergeCell ref="N1:O1"/>
    <mergeCell ref="S1:W1"/>
    <mergeCell ref="X1:Y1"/>
    <mergeCell ref="BL1:BM1"/>
    <mergeCell ref="AW1:BA1"/>
    <mergeCell ref="BB1:BC1"/>
    <mergeCell ref="BQ1:BU1"/>
    <mergeCell ref="BV1:BW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topLeftCell="L1" zoomScale="85" zoomScaleNormal="85" zoomScalePageLayoutView="85" workbookViewId="0">
      <selection activeCell="I35" sqref="I35"/>
    </sheetView>
  </sheetViews>
  <sheetFormatPr defaultColWidth="8.85546875" defaultRowHeight="15"/>
  <cols>
    <col min="2" max="2" width="23.140625" customWidth="1"/>
    <col min="3" max="3" width="9.140625" customWidth="1"/>
    <col min="5" max="5" width="19.7109375" customWidth="1"/>
    <col min="6" max="6" width="11.85546875" customWidth="1"/>
    <col min="8" max="8" width="17.7109375" customWidth="1"/>
    <col min="9" max="9" width="14.28515625" customWidth="1"/>
    <col min="10" max="10" width="12.42578125" customWidth="1"/>
    <col min="11" max="11" width="11.28515625" customWidth="1"/>
    <col min="12" max="12" width="10.85546875" customWidth="1"/>
    <col min="13" max="13" width="11" customWidth="1"/>
    <col min="14" max="14" width="13.7109375" customWidth="1"/>
    <col min="15" max="15" width="12" customWidth="1"/>
    <col min="16" max="16" width="12.85546875" customWidth="1"/>
    <col min="17" max="17" width="10.85546875" customWidth="1"/>
    <col min="18" max="18" width="11.7109375" customWidth="1"/>
    <col min="19" max="19" width="11.140625" customWidth="1"/>
    <col min="20" max="21" width="12.42578125" customWidth="1"/>
    <col min="22" max="22" width="14" customWidth="1"/>
    <col min="23" max="23" width="12.42578125" customWidth="1"/>
    <col min="24" max="24" width="11.7109375" customWidth="1"/>
    <col min="25" max="25" width="13.42578125" customWidth="1"/>
    <col min="26" max="26" width="12.28515625" customWidth="1"/>
    <col min="27" max="27" width="13.28515625" customWidth="1"/>
    <col min="28" max="28" width="12.42578125" customWidth="1"/>
    <col min="29" max="29" width="12.7109375" customWidth="1"/>
    <col min="30" max="30" width="13.28515625" customWidth="1"/>
    <col min="31" max="31" width="11.85546875" customWidth="1"/>
    <col min="32" max="32" width="12.42578125" customWidth="1"/>
    <col min="33" max="33" width="11.7109375" customWidth="1"/>
    <col min="34" max="34" width="11" customWidth="1"/>
    <col min="35" max="35" width="11.7109375" customWidth="1"/>
    <col min="36" max="36" width="11.42578125" customWidth="1"/>
    <col min="37" max="38" width="12" customWidth="1"/>
    <col min="39" max="39" width="13.42578125" customWidth="1"/>
    <col min="40" max="40" width="13" customWidth="1"/>
    <col min="41" max="41" width="11.7109375" customWidth="1"/>
    <col min="42" max="42" width="12.140625" customWidth="1"/>
    <col min="43" max="43" width="12.42578125" customWidth="1"/>
    <col min="44" max="44" width="12.85546875" customWidth="1"/>
    <col min="45" max="45" width="11.42578125" customWidth="1"/>
    <col min="46" max="46" width="10.85546875" customWidth="1"/>
    <col min="47" max="47" width="13.28515625" customWidth="1"/>
    <col min="48" max="48" width="12.140625" customWidth="1"/>
    <col min="49" max="50" width="11.85546875" customWidth="1"/>
    <col min="51" max="51" width="12.140625" customWidth="1"/>
    <col min="52" max="52" width="12.7109375" customWidth="1"/>
    <col min="53" max="53" width="12.42578125" customWidth="1"/>
    <col min="54" max="54" width="13.28515625" customWidth="1"/>
    <col min="55" max="56" width="12.85546875" customWidth="1"/>
    <col min="57" max="58" width="13" customWidth="1"/>
    <col min="59" max="59" width="12.28515625" customWidth="1"/>
    <col min="60" max="60" width="12" customWidth="1"/>
    <col min="61" max="61" width="13.7109375" customWidth="1"/>
    <col min="62" max="62" width="12.85546875" customWidth="1"/>
    <col min="63" max="63" width="13.85546875" customWidth="1"/>
    <col min="64" max="64" width="12" customWidth="1"/>
    <col min="65" max="65" width="11.7109375" customWidth="1"/>
    <col min="66" max="66" width="11.85546875" customWidth="1"/>
    <col min="67" max="67" width="11.42578125" customWidth="1"/>
    <col min="68" max="68" width="12.7109375" customWidth="1"/>
  </cols>
  <sheetData>
    <row r="1" spans="1:68" ht="16.5" thickBot="1">
      <c r="A1" s="1"/>
      <c r="B1" s="1"/>
      <c r="C1" s="1"/>
      <c r="D1" s="2"/>
      <c r="E1" s="143" t="s">
        <v>19</v>
      </c>
      <c r="F1" s="144"/>
      <c r="G1" s="144"/>
      <c r="H1" s="152"/>
      <c r="I1" s="149" t="s">
        <v>52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  <c r="U1" s="146" t="s">
        <v>53</v>
      </c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  <c r="AG1" s="149" t="s">
        <v>54</v>
      </c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1"/>
      <c r="AS1" s="146" t="s">
        <v>51</v>
      </c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8"/>
      <c r="BE1" s="149" t="s">
        <v>50</v>
      </c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1"/>
    </row>
    <row r="2" spans="1:68" ht="18.75">
      <c r="A2" s="1"/>
      <c r="B2" s="4" t="s">
        <v>1</v>
      </c>
      <c r="C2" s="5">
        <v>400</v>
      </c>
      <c r="D2" s="2"/>
      <c r="E2" s="25" t="s">
        <v>26</v>
      </c>
      <c r="F2" s="22" t="s">
        <v>28</v>
      </c>
      <c r="G2" s="45" t="s">
        <v>0</v>
      </c>
      <c r="H2" s="102" t="s">
        <v>29</v>
      </c>
      <c r="I2" s="112" t="s">
        <v>38</v>
      </c>
      <c r="J2" s="113" t="s">
        <v>39</v>
      </c>
      <c r="K2" s="113" t="s">
        <v>40</v>
      </c>
      <c r="L2" s="113" t="s">
        <v>41</v>
      </c>
      <c r="M2" s="113" t="s">
        <v>42</v>
      </c>
      <c r="N2" s="113" t="s">
        <v>43</v>
      </c>
      <c r="O2" s="113" t="s">
        <v>44</v>
      </c>
      <c r="P2" s="113" t="s">
        <v>45</v>
      </c>
      <c r="Q2" s="113" t="s">
        <v>46</v>
      </c>
      <c r="R2" s="113" t="s">
        <v>47</v>
      </c>
      <c r="S2" s="113" t="s">
        <v>48</v>
      </c>
      <c r="T2" s="114" t="s">
        <v>49</v>
      </c>
      <c r="U2" s="115" t="s">
        <v>38</v>
      </c>
      <c r="V2" s="116" t="s">
        <v>39</v>
      </c>
      <c r="W2" s="116" t="s">
        <v>40</v>
      </c>
      <c r="X2" s="116" t="s">
        <v>41</v>
      </c>
      <c r="Y2" s="116" t="s">
        <v>42</v>
      </c>
      <c r="Z2" s="116" t="s">
        <v>43</v>
      </c>
      <c r="AA2" s="116" t="s">
        <v>44</v>
      </c>
      <c r="AB2" s="116" t="s">
        <v>45</v>
      </c>
      <c r="AC2" s="116" t="s">
        <v>46</v>
      </c>
      <c r="AD2" s="116" t="s">
        <v>47</v>
      </c>
      <c r="AE2" s="116" t="s">
        <v>48</v>
      </c>
      <c r="AF2" s="107" t="s">
        <v>49</v>
      </c>
      <c r="AG2" s="112" t="s">
        <v>38</v>
      </c>
      <c r="AH2" s="113" t="s">
        <v>39</v>
      </c>
      <c r="AI2" s="113" t="s">
        <v>40</v>
      </c>
      <c r="AJ2" s="113" t="s">
        <v>41</v>
      </c>
      <c r="AK2" s="113" t="s">
        <v>42</v>
      </c>
      <c r="AL2" s="113" t="s">
        <v>43</v>
      </c>
      <c r="AM2" s="113" t="s">
        <v>44</v>
      </c>
      <c r="AN2" s="113" t="s">
        <v>45</v>
      </c>
      <c r="AO2" s="113" t="s">
        <v>46</v>
      </c>
      <c r="AP2" s="113" t="s">
        <v>47</v>
      </c>
      <c r="AQ2" s="113" t="s">
        <v>48</v>
      </c>
      <c r="AR2" s="114" t="s">
        <v>49</v>
      </c>
      <c r="AS2" s="115" t="s">
        <v>38</v>
      </c>
      <c r="AT2" s="116" t="s">
        <v>39</v>
      </c>
      <c r="AU2" s="116" t="s">
        <v>40</v>
      </c>
      <c r="AV2" s="116" t="s">
        <v>41</v>
      </c>
      <c r="AW2" s="116" t="s">
        <v>42</v>
      </c>
      <c r="AX2" s="116" t="s">
        <v>43</v>
      </c>
      <c r="AY2" s="116" t="s">
        <v>44</v>
      </c>
      <c r="AZ2" s="116" t="s">
        <v>45</v>
      </c>
      <c r="BA2" s="116" t="s">
        <v>46</v>
      </c>
      <c r="BB2" s="116" t="s">
        <v>47</v>
      </c>
      <c r="BC2" s="116" t="s">
        <v>48</v>
      </c>
      <c r="BD2" s="107" t="s">
        <v>49</v>
      </c>
      <c r="BE2" s="108" t="s">
        <v>38</v>
      </c>
      <c r="BF2" s="103" t="s">
        <v>39</v>
      </c>
      <c r="BG2" s="103" t="s">
        <v>40</v>
      </c>
      <c r="BH2" s="103" t="s">
        <v>41</v>
      </c>
      <c r="BI2" s="103" t="s">
        <v>42</v>
      </c>
      <c r="BJ2" s="103" t="s">
        <v>43</v>
      </c>
      <c r="BK2" s="103" t="s">
        <v>44</v>
      </c>
      <c r="BL2" s="103" t="s">
        <v>45</v>
      </c>
      <c r="BM2" s="103" t="s">
        <v>46</v>
      </c>
      <c r="BN2" s="103" t="s">
        <v>47</v>
      </c>
      <c r="BO2" s="103" t="s">
        <v>48</v>
      </c>
      <c r="BP2" s="109" t="s">
        <v>49</v>
      </c>
    </row>
    <row r="3" spans="1:68" ht="15.75">
      <c r="A3" s="1"/>
      <c r="B3" s="6" t="s">
        <v>24</v>
      </c>
      <c r="C3" s="7">
        <v>20.5</v>
      </c>
      <c r="D3" s="2"/>
      <c r="E3" s="42">
        <v>20</v>
      </c>
      <c r="F3" s="23">
        <f t="shared" ref="F3:F26" si="0">0.02*E3-0.0054</f>
        <v>0.39460000000000001</v>
      </c>
      <c r="G3" s="45"/>
      <c r="H3" s="102">
        <f t="shared" ref="H3:H26" si="1">F3*$C$7/$C$5</f>
        <v>35291.690140845072</v>
      </c>
      <c r="I3" s="104">
        <f>'k=400'!X3</f>
        <v>0.56919570104546757</v>
      </c>
      <c r="J3" s="3">
        <f>'k=400'!Y3</f>
        <v>0.85379355156820136</v>
      </c>
      <c r="K3" s="3">
        <f>'k=400'!Z3</f>
        <v>7.269677283257359E-3</v>
      </c>
      <c r="L3" s="3">
        <f>'k=400'!AC3</f>
        <v>0.82520000000000004</v>
      </c>
      <c r="M3" s="3">
        <f>'k=400'!AD3</f>
        <v>2.1000000000000001E-2</v>
      </c>
      <c r="N3" s="3">
        <f>'k=400'!AE3</f>
        <v>0.93500000000000005</v>
      </c>
      <c r="O3" s="3">
        <f>'k=400'!AF3</f>
        <v>1.1210719848213371</v>
      </c>
      <c r="P3" s="3">
        <f>'k=400'!AG3</f>
        <v>0.22462843646461594</v>
      </c>
      <c r="Q3" s="3">
        <f>'k=400'!AH3</f>
        <v>0.89851374585846377</v>
      </c>
      <c r="R3" s="3">
        <f>'k=400'!AI3</f>
        <v>1.1231421823230798</v>
      </c>
      <c r="S3" s="3">
        <f>'k=400'!AJ3</f>
        <v>1.9593435150142609E-2</v>
      </c>
      <c r="T3" s="3">
        <f>'k=400'!AM3</f>
        <v>0.73850000000000005</v>
      </c>
      <c r="U3" s="3">
        <f>'k=400'!AN3</f>
        <v>1.4999999999999999E-2</v>
      </c>
      <c r="V3" s="3">
        <f>'k=400'!AO3</f>
        <v>0.91700000000000004</v>
      </c>
      <c r="W3" s="3">
        <f>'k=400'!AP3</f>
        <v>1.0994898503541883</v>
      </c>
      <c r="X3" s="3">
        <f>'k=400'!AQ3</f>
        <v>0.17304647000003218</v>
      </c>
      <c r="Y3" s="3">
        <f>'k=400'!AR3</f>
        <v>1.0382788200001929</v>
      </c>
      <c r="Z3" s="3">
        <f>'k=400'!AS3</f>
        <v>1.2113252900002252</v>
      </c>
      <c r="AA3" s="3">
        <f>'k=400'!AT3</f>
        <v>2.0192461188033802E-2</v>
      </c>
      <c r="AB3" s="3">
        <f>'k=400'!AW3</f>
        <v>0.65700000000000003</v>
      </c>
      <c r="AC3" s="3">
        <f>'k=400'!AX3</f>
        <v>2.3E-2</v>
      </c>
      <c r="AD3" s="3">
        <f>'k=400'!AY3</f>
        <v>0.89800000000000002</v>
      </c>
      <c r="AE3" s="3">
        <f>'k=400'!AZ3</f>
        <v>1.0767087084166425</v>
      </c>
      <c r="AF3" s="3">
        <f>'k=400'!BA3</f>
        <v>0.13134286527899555</v>
      </c>
      <c r="AG3" s="3">
        <f>'k=400'!BB3</f>
        <v>1.0507429222319644</v>
      </c>
      <c r="AH3" s="3">
        <f>'k=400'!BC3</f>
        <v>1.1820857875109601</v>
      </c>
      <c r="AI3" s="3">
        <f>'k=400'!BD3</f>
        <v>3.9589368326259977E-2</v>
      </c>
      <c r="AJ3" s="3">
        <f>'k=400'!BG3</f>
        <v>0.60740000000000005</v>
      </c>
      <c r="AK3" s="3">
        <f>'k=400'!BH3</f>
        <v>2.1000000000000001E-2</v>
      </c>
      <c r="AL3" s="3">
        <f>'k=400'!BI3</f>
        <v>0.88400000000000001</v>
      </c>
      <c r="AM3" s="3">
        <f>'k=400'!BJ3</f>
        <v>1.0599226038310823</v>
      </c>
      <c r="AN3" s="3">
        <f>'k=400'!BK3</f>
        <v>0.10878704473309177</v>
      </c>
      <c r="AO3" s="3">
        <f>'k=400'!BL3</f>
        <v>1.0878704473309175</v>
      </c>
      <c r="AP3" s="3">
        <f>'k=400'!BM3</f>
        <v>1.1966574920640094</v>
      </c>
      <c r="AQ3" s="3">
        <f>'k=400'!BN3</f>
        <v>4.3785660038004617E-2</v>
      </c>
      <c r="AR3" s="3">
        <f>'k=400'!BQ3</f>
        <v>0.54800000000000004</v>
      </c>
      <c r="AS3" s="3">
        <f>'k=400'!BR3</f>
        <v>2.4E-2</v>
      </c>
      <c r="AT3" s="3">
        <f>'k=400'!BS3</f>
        <v>0.874</v>
      </c>
      <c r="AU3" s="3">
        <f>'k=400'!BT3</f>
        <v>1.0479325291271107</v>
      </c>
      <c r="AV3" s="3">
        <f>'k=400'!BU3</f>
        <v>8.6557968702822757E-2</v>
      </c>
      <c r="AW3" s="3">
        <f>'k=400'!BV3</f>
        <v>1.0386956244338732</v>
      </c>
      <c r="AX3" s="3">
        <f>'k=400'!BW3</f>
        <v>1.125253593136696</v>
      </c>
      <c r="AY3" s="3">
        <f>'k=400'!BX3</f>
        <v>5.86980169129405E-2</v>
      </c>
      <c r="AZ3" s="3">
        <f>'k=400'!BY3</f>
        <v>3.0364864262351241</v>
      </c>
      <c r="BA3" s="3">
        <f>'k=400'!BZ3</f>
        <v>0.34207155199495826</v>
      </c>
      <c r="BB3" s="3">
        <f>'k=400'!CA3</f>
        <v>0</v>
      </c>
      <c r="BC3" s="3">
        <f>'k=400'!CB3</f>
        <v>0</v>
      </c>
      <c r="BD3" s="3">
        <f>'k=400'!CC3</f>
        <v>0</v>
      </c>
      <c r="BE3" s="3">
        <f>'k=400'!CD3</f>
        <v>0</v>
      </c>
      <c r="BF3" s="3">
        <f>'k=400'!CE3</f>
        <v>0</v>
      </c>
      <c r="BG3" s="3">
        <f>'k=400'!CF3</f>
        <v>0</v>
      </c>
      <c r="BH3" s="3">
        <f>'k=400'!CG3</f>
        <v>0</v>
      </c>
      <c r="BI3" s="3">
        <f>'k=400'!CH3</f>
        <v>0</v>
      </c>
      <c r="BJ3" s="3">
        <f>'k=400'!CI3</f>
        <v>0</v>
      </c>
      <c r="BK3" s="3">
        <f>'k=400'!CJ3</f>
        <v>0</v>
      </c>
      <c r="BL3" s="3">
        <f>'k=400'!CK3</f>
        <v>0</v>
      </c>
      <c r="BM3" s="3">
        <f>'k=400'!CL3</f>
        <v>0</v>
      </c>
      <c r="BN3" s="3">
        <f>'k=400'!CM3</f>
        <v>0</v>
      </c>
      <c r="BO3" s="3">
        <f>'k=400'!CN3</f>
        <v>0</v>
      </c>
      <c r="BP3" s="3">
        <f>'k=400'!CO3</f>
        <v>0</v>
      </c>
    </row>
    <row r="4" spans="1:68" ht="15.75">
      <c r="A4" s="1"/>
      <c r="B4" s="10" t="s">
        <v>2</v>
      </c>
      <c r="C4" s="11">
        <f>1.003887*10^-3</f>
        <v>1.003887E-3</v>
      </c>
      <c r="D4" s="2"/>
      <c r="E4" s="42">
        <v>22</v>
      </c>
      <c r="F4" s="23">
        <f t="shared" si="0"/>
        <v>0.43459999999999999</v>
      </c>
      <c r="G4" s="23"/>
      <c r="H4" s="102">
        <f t="shared" si="1"/>
        <v>38869.15492957746</v>
      </c>
      <c r="I4" s="104">
        <f>'k=400'!X4</f>
        <v>0.69896097143922142</v>
      </c>
      <c r="J4" s="3">
        <f>'k=400'!Y4</f>
        <v>1.0484414571588321</v>
      </c>
      <c r="K4" s="3">
        <f>'k=400'!AH4</f>
        <v>1.1736881118832883</v>
      </c>
      <c r="L4" s="3">
        <f t="shared" ref="L4:L26" si="2">K4/$C$14</f>
        <v>1.31458476230249</v>
      </c>
      <c r="M4" s="3">
        <f>'k=400'!AR4</f>
        <v>1.4541623123391252</v>
      </c>
      <c r="N4" s="3">
        <f>'k=400'!AS4</f>
        <v>1.6965226977289793</v>
      </c>
      <c r="O4" s="3">
        <f>'k=400'!BB4</f>
        <v>1.6125808488119235</v>
      </c>
      <c r="P4" s="3">
        <f>'k=400'!BC4</f>
        <v>1.814153454913414</v>
      </c>
      <c r="Q4" s="3">
        <f>'k=400'!BL4</f>
        <v>1.7370483075625722</v>
      </c>
      <c r="R4" s="3">
        <f>'k=400'!BM4</f>
        <v>1.9107531383188294</v>
      </c>
      <c r="S4" s="3">
        <f>'k=400'!BV4</f>
        <v>1.7306869569375465</v>
      </c>
      <c r="T4" s="3">
        <f>'k=400'!BW4</f>
        <v>1.8749108700156754</v>
      </c>
      <c r="U4" s="117">
        <f>'k=600'!X3</f>
        <v>0.20128809648015969</v>
      </c>
      <c r="V4" s="92">
        <f>'k=600'!Y3</f>
        <v>0.30193214472023955</v>
      </c>
      <c r="W4" s="92">
        <f>'k=600'!AH3</f>
        <v>0.29579453883892437</v>
      </c>
      <c r="X4" s="92">
        <f>'k=600'!AI3</f>
        <v>0.36974317354865549</v>
      </c>
      <c r="Y4" s="92">
        <f>'k=600'!AR3</f>
        <v>0.37276056863118895</v>
      </c>
      <c r="Z4" s="92">
        <f>'k=600'!AS3</f>
        <v>0.43488733006972047</v>
      </c>
      <c r="AA4" s="92">
        <f>'k=600'!BB3</f>
        <v>0.44373253091856973</v>
      </c>
      <c r="AB4" s="92">
        <f>'k=600'!BC3</f>
        <v>0.49919909728339096</v>
      </c>
      <c r="AC4" s="92">
        <f>'k=600'!BL3</f>
        <v>0.47393824518451139</v>
      </c>
      <c r="AD4" s="92">
        <f>'k=600'!BM3</f>
        <v>0.52133206970296253</v>
      </c>
      <c r="AE4" s="92">
        <f>'k=600'!BV3</f>
        <v>0.479252997882542</v>
      </c>
      <c r="AF4" s="92">
        <f>'k=600'!BW3</f>
        <v>0.5191907477060872</v>
      </c>
      <c r="AG4" s="117">
        <v>0</v>
      </c>
      <c r="AH4" s="92">
        <v>0</v>
      </c>
      <c r="AI4" s="92">
        <v>0</v>
      </c>
      <c r="AJ4" s="92">
        <v>0</v>
      </c>
      <c r="AK4" s="92">
        <v>0</v>
      </c>
      <c r="AL4" s="92">
        <v>0</v>
      </c>
      <c r="AM4" s="92">
        <v>0</v>
      </c>
      <c r="AN4" s="92">
        <v>0</v>
      </c>
      <c r="AO4" s="92">
        <v>0</v>
      </c>
      <c r="AP4" s="92">
        <v>0</v>
      </c>
      <c r="AQ4" s="92">
        <v>0</v>
      </c>
      <c r="AR4" s="92">
        <v>0</v>
      </c>
      <c r="AS4" s="117">
        <f>'k=1000'!V3</f>
        <v>0</v>
      </c>
      <c r="AT4" s="92">
        <f>'k=1000'!W3</f>
        <v>0</v>
      </c>
      <c r="AU4" s="92">
        <f>'k=1000'!AD3</f>
        <v>0</v>
      </c>
      <c r="AV4" s="92">
        <f>'k=1000'!AE3</f>
        <v>0</v>
      </c>
      <c r="AW4" s="92">
        <f>'k=1000'!AL3</f>
        <v>0</v>
      </c>
      <c r="AX4" s="92">
        <f>'k=1000'!AM3</f>
        <v>0</v>
      </c>
      <c r="AY4" s="92">
        <f>'k=1000'!AT3</f>
        <v>0</v>
      </c>
      <c r="AZ4" s="92">
        <f>'k=1000'!AU3</f>
        <v>0</v>
      </c>
      <c r="BA4" s="92">
        <f>'k=1000'!BD3</f>
        <v>0</v>
      </c>
      <c r="BB4" s="92">
        <f>'k=1000'!BE3</f>
        <v>0</v>
      </c>
      <c r="BC4" s="92">
        <f>'k=1000'!BL3</f>
        <v>0</v>
      </c>
      <c r="BD4" s="92">
        <f>'k=1000'!BM3</f>
        <v>0</v>
      </c>
      <c r="BE4" s="117">
        <f>'k=1200'!X3</f>
        <v>0</v>
      </c>
      <c r="BF4" s="92">
        <f>'k=1200'!Y3</f>
        <v>0</v>
      </c>
      <c r="BG4" s="92">
        <f>'k=1200'!AH3</f>
        <v>0</v>
      </c>
      <c r="BH4" s="92">
        <f>'k=1200'!AI3</f>
        <v>0</v>
      </c>
      <c r="BI4" s="92">
        <f>'k=1200'!AR3</f>
        <v>0</v>
      </c>
      <c r="BJ4" s="92">
        <f>'k=1200'!AS3</f>
        <v>0</v>
      </c>
      <c r="BK4" s="92">
        <f>'k=1200'!BB3</f>
        <v>0</v>
      </c>
      <c r="BL4" s="92">
        <f>'k=1200'!BC3</f>
        <v>0</v>
      </c>
      <c r="BM4" s="92">
        <f>'k=1200'!BL3</f>
        <v>0</v>
      </c>
      <c r="BN4" s="92">
        <f>'k=1200'!BM3</f>
        <v>0</v>
      </c>
      <c r="BO4" s="92">
        <f>'k=1200'!BV3</f>
        <v>0</v>
      </c>
      <c r="BP4" s="118">
        <f>'k=1200'!BW3</f>
        <v>0</v>
      </c>
    </row>
    <row r="5" spans="1:68" ht="15.75">
      <c r="A5" s="1"/>
      <c r="B5" s="6" t="s">
        <v>3</v>
      </c>
      <c r="C5" s="12">
        <f>9.94*10^-7</f>
        <v>9.9399999999999993E-7</v>
      </c>
      <c r="D5" s="2"/>
      <c r="E5" s="42">
        <v>24</v>
      </c>
      <c r="F5" s="23">
        <f t="shared" si="0"/>
        <v>0.47459999999999997</v>
      </c>
      <c r="G5" s="23"/>
      <c r="H5" s="102">
        <f t="shared" si="1"/>
        <v>42446.619718309856</v>
      </c>
      <c r="I5" s="104">
        <f>'k=400'!X5</f>
        <v>0.75726099152175574</v>
      </c>
      <c r="J5" s="3">
        <f>'k=400'!Y5</f>
        <v>1.1358914872826336</v>
      </c>
      <c r="K5" s="3">
        <f>'k=400'!AH5</f>
        <v>1.3241121092780073</v>
      </c>
      <c r="L5" s="3">
        <f t="shared" si="2"/>
        <v>1.4830665700822647</v>
      </c>
      <c r="M5" s="3">
        <f>'k=400'!AR5</f>
        <v>1.7085896210818854</v>
      </c>
      <c r="N5" s="3">
        <f>'k=400'!AS5</f>
        <v>1.9933545579288663</v>
      </c>
      <c r="O5" s="3">
        <f>'k=400'!BB5</f>
        <v>1.9875387728492897</v>
      </c>
      <c r="P5" s="3">
        <f>'k=400'!BC5</f>
        <v>2.2359811194554511</v>
      </c>
      <c r="Q5" s="3">
        <f>'k=400'!BL5</f>
        <v>2.1874417570934064</v>
      </c>
      <c r="R5" s="3">
        <f>'k=400'!BM5</f>
        <v>2.4061859328027468</v>
      </c>
      <c r="S5" s="3">
        <f>'k=400'!BV5</f>
        <v>2.308180256404468</v>
      </c>
      <c r="T5" s="3">
        <f>'k=400'!BW5</f>
        <v>2.5005286111048401</v>
      </c>
      <c r="U5" s="104">
        <f>'k=600'!X4</f>
        <v>0.56926919566271728</v>
      </c>
      <c r="V5" s="3">
        <f>'k=600'!Y4</f>
        <v>0.85390379349407586</v>
      </c>
      <c r="W5" s="3">
        <f>'k=600'!AH4</f>
        <v>0.7560346673661501</v>
      </c>
      <c r="X5" s="3">
        <f>'k=600'!AI4</f>
        <v>0.9450433342076876</v>
      </c>
      <c r="Y5" s="3">
        <f>'k=600'!AR4</f>
        <v>0.75908362473921298</v>
      </c>
      <c r="Z5" s="3">
        <f>'k=600'!AS4</f>
        <v>0.88559756219574848</v>
      </c>
      <c r="AA5" s="3">
        <f>'k=600'!BB4</f>
        <v>0.90727429951675787</v>
      </c>
      <c r="AB5" s="3">
        <f>'k=600'!BC4</f>
        <v>1.0206835869563526</v>
      </c>
      <c r="AC5" s="3">
        <f>'k=600'!BL4</f>
        <v>0.98616337396081333</v>
      </c>
      <c r="AD5" s="3">
        <f>'k=600'!BM4</f>
        <v>1.0847797113568947</v>
      </c>
      <c r="AE5" s="3">
        <f>'k=600'!BV4</f>
        <v>1.0965019224918278</v>
      </c>
      <c r="AF5" s="3">
        <f>'k=600'!BW4</f>
        <v>1.18787708269948</v>
      </c>
      <c r="AG5" s="104">
        <f>'k=755'!X5</f>
        <v>1.3200073951370075</v>
      </c>
      <c r="AH5" s="3">
        <f>'k=755'!Y5</f>
        <v>1.9800110927055112</v>
      </c>
      <c r="AI5" s="3">
        <f>'k=755'!AH5</f>
        <v>2.0720214475591439</v>
      </c>
      <c r="AJ5" s="3">
        <f>'k=755'!AI5</f>
        <v>2.59002680944893</v>
      </c>
      <c r="AK5" s="3">
        <f>'k=755'!AR5</f>
        <v>2.2502574462750937</v>
      </c>
      <c r="AL5" s="3">
        <f>'k=755'!AS5</f>
        <v>2.6253003539876092</v>
      </c>
      <c r="AM5" s="3">
        <f>'k=755'!BB5</f>
        <v>2.231764819585623</v>
      </c>
      <c r="AN5" s="3">
        <f>'k=755'!BC5</f>
        <v>2.510735422033826</v>
      </c>
      <c r="AO5" s="3">
        <f>'k=755'!BL5</f>
        <v>2.045116516385709</v>
      </c>
      <c r="AP5" s="3">
        <f>'k=755'!BM5</f>
        <v>2.2496281680242798</v>
      </c>
      <c r="AQ5" s="3">
        <f>'k=755'!BV5</f>
        <v>1.8897284468950437</v>
      </c>
      <c r="AR5" s="3">
        <f>'k=755'!BW5</f>
        <v>2.0472058174696306</v>
      </c>
      <c r="AS5" s="104">
        <f>'k=1000'!V4</f>
        <v>1.003336230739768</v>
      </c>
      <c r="AT5" s="3">
        <f>'k=1000'!W4</f>
        <v>1.5050043461096521</v>
      </c>
      <c r="AU5" s="3">
        <f>'k=1000'!AD4</f>
        <v>0.80270042906524997</v>
      </c>
      <c r="AV5" s="3">
        <f>'k=1000'!AE4</f>
        <v>1.0033755363315624</v>
      </c>
      <c r="AW5" s="3">
        <f>'k=1000'!AL4</f>
        <v>0.45197858494765902</v>
      </c>
      <c r="AX5" s="3">
        <f>'k=1000'!AM4</f>
        <v>0.5273083491056022</v>
      </c>
      <c r="AY5" s="3">
        <f>'k=1000'!AT4</f>
        <v>0.45198307692727835</v>
      </c>
      <c r="AZ5" s="3">
        <f>'k=1000'!AU4</f>
        <v>0.50848096154318811</v>
      </c>
      <c r="BA5" s="3">
        <f>'k=1000'!BD4</f>
        <v>0.5706340906696038</v>
      </c>
      <c r="BB5" s="3">
        <f>'k=1000'!BE4</f>
        <v>0.62769749973656419</v>
      </c>
      <c r="BC5" s="3">
        <f>'k=1000'!BL4</f>
        <v>0.54023115665558563</v>
      </c>
      <c r="BD5" s="3">
        <f>'k=1000'!BM4</f>
        <v>0.58525041971021774</v>
      </c>
      <c r="BE5" s="104">
        <f>'k=1200'!X4</f>
        <v>0</v>
      </c>
      <c r="BF5" s="3">
        <f>'k=1200'!Y4</f>
        <v>0</v>
      </c>
      <c r="BG5" s="3">
        <f>'k=1200'!AH4</f>
        <v>0</v>
      </c>
      <c r="BH5" s="3">
        <f>'k=1200'!AI4</f>
        <v>0</v>
      </c>
      <c r="BI5" s="3">
        <f>'k=1200'!AR4</f>
        <v>0</v>
      </c>
      <c r="BJ5" s="3">
        <f>'k=1200'!AS4</f>
        <v>0</v>
      </c>
      <c r="BK5" s="3">
        <f>'k=1200'!BB4</f>
        <v>0</v>
      </c>
      <c r="BL5" s="3">
        <f>'k=1200'!BC4</f>
        <v>0</v>
      </c>
      <c r="BM5" s="3">
        <f>'k=1200'!BL4</f>
        <v>0</v>
      </c>
      <c r="BN5" s="3">
        <f>'k=1200'!BM4</f>
        <v>0</v>
      </c>
      <c r="BO5" s="3">
        <f>'k=1200'!BV4</f>
        <v>0</v>
      </c>
      <c r="BP5" s="110">
        <f>'k=1200'!BW4</f>
        <v>0</v>
      </c>
    </row>
    <row r="6" spans="1:68" ht="15.75">
      <c r="A6" s="1"/>
      <c r="B6" s="10" t="s">
        <v>4</v>
      </c>
      <c r="C6" s="11">
        <v>999.72964999999999</v>
      </c>
      <c r="D6" s="2"/>
      <c r="E6" s="42">
        <v>26</v>
      </c>
      <c r="F6" s="23">
        <f t="shared" si="0"/>
        <v>0.51460000000000006</v>
      </c>
      <c r="G6" s="23"/>
      <c r="H6" s="102">
        <f t="shared" si="1"/>
        <v>46024.084507042258</v>
      </c>
      <c r="I6" s="104">
        <f>'k=400'!X6</f>
        <v>0.82381975114204076</v>
      </c>
      <c r="J6" s="3">
        <f>'k=400'!Y6</f>
        <v>1.2357296267130611</v>
      </c>
      <c r="K6" s="3">
        <f>'k=400'!AH6</f>
        <v>1.4702921616522857</v>
      </c>
      <c r="L6" s="3">
        <f t="shared" si="2"/>
        <v>1.646794963901862</v>
      </c>
      <c r="M6" s="3">
        <f>'k=400'!AR6</f>
        <v>1.9433084265414231</v>
      </c>
      <c r="N6" s="3">
        <f>'k=400'!AS6</f>
        <v>2.2671931642983267</v>
      </c>
      <c r="O6" s="3">
        <f>'k=400'!BB6</f>
        <v>2.3008394742718452</v>
      </c>
      <c r="P6" s="3">
        <f>'k=400'!BC6</f>
        <v>2.588444408555826</v>
      </c>
      <c r="Q6" s="3">
        <f>'k=400'!BL6</f>
        <v>2.5536408917351863</v>
      </c>
      <c r="R6" s="3">
        <f>'k=400'!BM6</f>
        <v>2.8090049809087048</v>
      </c>
      <c r="S6" s="3">
        <f>'k=400'!BV6</f>
        <v>2.685613852595873</v>
      </c>
      <c r="T6" s="3">
        <f>'k=400'!BW6</f>
        <v>2.9094150069788625</v>
      </c>
      <c r="U6" s="104">
        <f>'k=600'!X5</f>
        <v>1.0229481634252728</v>
      </c>
      <c r="V6" s="3">
        <f>'k=600'!Y5</f>
        <v>1.5344222451379093</v>
      </c>
      <c r="W6" s="3">
        <f>'k=600'!AH5</f>
        <v>1.6215984023065255</v>
      </c>
      <c r="X6" s="3">
        <f>'k=600'!AI5</f>
        <v>2.0269980028831567</v>
      </c>
      <c r="Y6" s="3">
        <f>'k=600'!AR5</f>
        <v>1.8374670259009374</v>
      </c>
      <c r="Z6" s="3">
        <f>'k=600'!AS5</f>
        <v>2.1437115302177601</v>
      </c>
      <c r="AA6" s="3">
        <f>'k=600'!BB5</f>
        <v>1.8501480501597829</v>
      </c>
      <c r="AB6" s="3">
        <f>'k=600'!BC5</f>
        <v>2.0814165564297555</v>
      </c>
      <c r="AC6" s="3">
        <f>'k=600'!BL5</f>
        <v>1.8846554831666156</v>
      </c>
      <c r="AD6" s="3">
        <f>'k=600'!BM5</f>
        <v>2.0731210314832773</v>
      </c>
      <c r="AE6" s="3">
        <f>'k=600'!BV5</f>
        <v>1.7969855467238101</v>
      </c>
      <c r="AF6" s="3">
        <f>'k=600'!BW5</f>
        <v>1.9467343422841275</v>
      </c>
      <c r="AG6" s="104">
        <f>'k=755'!X6</f>
        <v>1.6203210270072124</v>
      </c>
      <c r="AH6" s="3">
        <f>'k=755'!Y6</f>
        <v>2.4304815405108187</v>
      </c>
      <c r="AI6" s="3">
        <f>'k=755'!AH6</f>
        <v>2.6855979002866301</v>
      </c>
      <c r="AJ6" s="3">
        <f>'k=755'!AI6</f>
        <v>3.3569973753582878</v>
      </c>
      <c r="AK6" s="3">
        <f>'k=755'!AR6</f>
        <v>3.2476406005877863</v>
      </c>
      <c r="AL6" s="3">
        <f>'k=755'!AS6</f>
        <v>3.7889140340190841</v>
      </c>
      <c r="AM6" s="3">
        <f>'k=755'!BB6</f>
        <v>3.5133244197286784</v>
      </c>
      <c r="AN6" s="3">
        <f>'k=755'!BC6</f>
        <v>3.9524899721947633</v>
      </c>
      <c r="AO6" s="3">
        <f>'k=755'!BL6</f>
        <v>3.4716558057432505</v>
      </c>
      <c r="AP6" s="3">
        <f>'k=755'!BM6</f>
        <v>3.8188213863175755</v>
      </c>
      <c r="AQ6" s="3">
        <f>'k=755'!BV6</f>
        <v>3.4435139231626852</v>
      </c>
      <c r="AR6" s="3">
        <f>'k=755'!BW6</f>
        <v>3.7304734167595757</v>
      </c>
      <c r="AS6" s="104">
        <f>'k=1000'!V5</f>
        <v>1.6311676776987352</v>
      </c>
      <c r="AT6" s="3">
        <f>'k=1000'!W5</f>
        <v>2.4467515165481029</v>
      </c>
      <c r="AU6" s="3">
        <f>'k=1000'!AD5</f>
        <v>2.4226485831377809</v>
      </c>
      <c r="AV6" s="3">
        <f>'k=1000'!AE5</f>
        <v>3.028310728922226</v>
      </c>
      <c r="AW6" s="3">
        <f>'k=1000'!AL5</f>
        <v>2.3740682212104414</v>
      </c>
      <c r="AX6" s="3">
        <f>'k=1000'!AM5</f>
        <v>2.7697462580788481</v>
      </c>
      <c r="AY6" s="3">
        <f>'k=1000'!AT5</f>
        <v>2.128867976817423</v>
      </c>
      <c r="AZ6" s="3">
        <f>'k=1000'!AU5</f>
        <v>2.3949764739196011</v>
      </c>
      <c r="BA6" s="3">
        <f>'k=1000'!BD5</f>
        <v>2.006332417927061</v>
      </c>
      <c r="BB6" s="3">
        <f>'k=1000'!BE5</f>
        <v>2.2069656597197671</v>
      </c>
      <c r="BC6" s="3">
        <f>'k=1000'!BL5</f>
        <v>1.8124073428323075</v>
      </c>
      <c r="BD6" s="3">
        <f>'k=1000'!BM5</f>
        <v>1.9634412880683332</v>
      </c>
      <c r="BE6" s="104">
        <f>'k=1200'!X5</f>
        <v>0.20622543846437452</v>
      </c>
      <c r="BF6" s="3">
        <f>'k=1200'!Y5</f>
        <v>0.30933815769656181</v>
      </c>
      <c r="BG6" s="3">
        <f>'k=1200'!AH5</f>
        <v>0.25608381900833538</v>
      </c>
      <c r="BH6" s="3">
        <f>'k=1200'!AI5</f>
        <v>0.32010477376041924</v>
      </c>
      <c r="BI6" s="3">
        <f>'k=1200'!AR5</f>
        <v>0.34673968711734754</v>
      </c>
      <c r="BJ6" s="3">
        <f>'k=1200'!AS5</f>
        <v>0.40452963497023881</v>
      </c>
      <c r="BK6" s="3">
        <f>'k=1200'!BB5</f>
        <v>0.37303291506744024</v>
      </c>
      <c r="BL6" s="3">
        <f>'k=1200'!BC5</f>
        <v>0.41966202945087028</v>
      </c>
      <c r="BM6" s="3">
        <f>'k=1200'!BL5</f>
        <v>0.37641891659060267</v>
      </c>
      <c r="BN6" s="3">
        <f>'k=1200'!BM5</f>
        <v>0.41406080824966296</v>
      </c>
      <c r="BO6" s="3">
        <f>'k=1200'!BV5</f>
        <v>0.38578639770466566</v>
      </c>
      <c r="BP6" s="110">
        <f>'k=1200'!BW5</f>
        <v>0.41793526418005444</v>
      </c>
    </row>
    <row r="7" spans="1:68" ht="15.75">
      <c r="A7" s="1"/>
      <c r="B7" s="10" t="s">
        <v>5</v>
      </c>
      <c r="C7" s="11">
        <f>3.5*0.0254</f>
        <v>8.8899999999999993E-2</v>
      </c>
      <c r="D7" s="2"/>
      <c r="E7" s="42">
        <v>28</v>
      </c>
      <c r="F7" s="23">
        <f t="shared" si="0"/>
        <v>0.55460000000000009</v>
      </c>
      <c r="G7" s="23"/>
      <c r="H7" s="102">
        <f t="shared" si="1"/>
        <v>49601.549295774654</v>
      </c>
      <c r="I7" s="104">
        <f>'k=400'!X7</f>
        <v>0.8766248823334325</v>
      </c>
      <c r="J7" s="3">
        <f>'k=400'!Y7</f>
        <v>1.3149373235001487</v>
      </c>
      <c r="K7" s="3">
        <f>'k=400'!AH7</f>
        <v>1.5685827251581452</v>
      </c>
      <c r="L7" s="3">
        <f t="shared" si="2"/>
        <v>1.756884923708643</v>
      </c>
      <c r="M7" s="3">
        <f>'k=400'!AR7</f>
        <v>2.1068555034057108</v>
      </c>
      <c r="N7" s="3">
        <f>'k=400'!AS7</f>
        <v>2.4579980873066627</v>
      </c>
      <c r="O7" s="3">
        <f>'k=400'!BB7</f>
        <v>2.4583840782778674</v>
      </c>
      <c r="P7" s="3">
        <f>'k=400'!BC7</f>
        <v>2.7656820880626007</v>
      </c>
      <c r="Q7" s="3">
        <f>'k=400'!BL7</f>
        <v>2.8217770484243072</v>
      </c>
      <c r="R7" s="3">
        <f>'k=400'!BM7</f>
        <v>3.1039547532667378</v>
      </c>
      <c r="S7" s="3">
        <f>'k=400'!BV7</f>
        <v>2.8839860007079428</v>
      </c>
      <c r="T7" s="3">
        <f>'k=400'!BW7</f>
        <v>3.1243181674336045</v>
      </c>
      <c r="U7" s="104">
        <f>'k=600'!X6</f>
        <v>1.2893503276208262</v>
      </c>
      <c r="V7" s="3">
        <f>'k=600'!Y6</f>
        <v>1.9340254914312394</v>
      </c>
      <c r="W7" s="3">
        <f>'k=600'!AH6</f>
        <v>2.1616367253882087</v>
      </c>
      <c r="X7" s="3">
        <f>'k=600'!AI6</f>
        <v>2.7020459067352611</v>
      </c>
      <c r="Y7" s="3">
        <f>'k=600'!AR6</f>
        <v>2.6847998571781555</v>
      </c>
      <c r="Z7" s="3">
        <f>'k=600'!AS6</f>
        <v>3.1322665000411813</v>
      </c>
      <c r="AA7" s="3">
        <f>'k=600'!BB6</f>
        <v>2.8906183349053323</v>
      </c>
      <c r="AB7" s="3">
        <f>'k=600'!BC6</f>
        <v>3.251945626768499</v>
      </c>
      <c r="AC7" s="3">
        <f>'k=600'!BL6</f>
        <v>2.992474411874622</v>
      </c>
      <c r="AD7" s="3">
        <f>'k=600'!BM6</f>
        <v>3.2917218530620844</v>
      </c>
      <c r="AE7" s="3">
        <f>'k=600'!BV6</f>
        <v>2.9717674941326053</v>
      </c>
      <c r="AF7" s="3">
        <f>'k=600'!BW6</f>
        <v>3.2194147853103225</v>
      </c>
      <c r="AG7" s="104">
        <f>'k=755'!X7</f>
        <v>1.8954995371357477</v>
      </c>
      <c r="AH7" s="3">
        <f>'k=755'!Y7</f>
        <v>2.8432493057036217</v>
      </c>
      <c r="AI7" s="3">
        <f>'k=755'!AH7</f>
        <v>3.2142177453986251</v>
      </c>
      <c r="AJ7" s="3">
        <f>'k=755'!AI7</f>
        <v>4.0177721817482812</v>
      </c>
      <c r="AK7" s="3">
        <f>'k=755'!AR7</f>
        <v>4.0533006885454776</v>
      </c>
      <c r="AL7" s="3">
        <f>'k=755'!AS7</f>
        <v>4.7288508033030574</v>
      </c>
      <c r="AM7" s="3">
        <f>'k=755'!BB7</f>
        <v>4.7325107707069023</v>
      </c>
      <c r="AN7" s="3">
        <f>'k=755'!BC7</f>
        <v>5.3240746170452651</v>
      </c>
      <c r="AO7" s="3">
        <f>'k=755'!BL7</f>
        <v>4.8428779243807245</v>
      </c>
      <c r="AP7" s="3">
        <f>'k=755'!BM7</f>
        <v>5.3271657168187971</v>
      </c>
      <c r="AQ7" s="3">
        <f>'k=755'!BV7</f>
        <v>5.052446597031337</v>
      </c>
      <c r="AR7" s="3">
        <f>'k=755'!BW7</f>
        <v>5.4734838134506152</v>
      </c>
      <c r="AS7" s="104">
        <f>'k=1000'!V6</f>
        <v>2.0392490756835762</v>
      </c>
      <c r="AT7" s="3">
        <f>'k=1000'!W6</f>
        <v>3.058873613525364</v>
      </c>
      <c r="AU7" s="3">
        <f>'k=1000'!AD6</f>
        <v>3.2577481480113155</v>
      </c>
      <c r="AV7" s="3">
        <f>'k=1000'!AE6</f>
        <v>4.0721851850141446</v>
      </c>
      <c r="AW7" s="3">
        <f>'k=1000'!AL6</f>
        <v>3.8146460567865734</v>
      </c>
      <c r="AX7" s="3">
        <f>'k=1000'!AM6</f>
        <v>4.4504203995843357</v>
      </c>
      <c r="AY7" s="3">
        <f>'k=1000'!AT6</f>
        <v>3.8871774673272919</v>
      </c>
      <c r="AZ7" s="3">
        <f>'k=1000'!AU6</f>
        <v>4.3730746507432032</v>
      </c>
      <c r="BA7" s="3">
        <f>'k=1000'!BD6</f>
        <v>3.6654052031396449</v>
      </c>
      <c r="BB7" s="3">
        <f>'k=1000'!BE6</f>
        <v>4.0319457234536094</v>
      </c>
      <c r="BC7" s="3">
        <f>'k=1000'!BL6</f>
        <v>3.4442526224208225</v>
      </c>
      <c r="BD7" s="3">
        <f>'k=1000'!BM6</f>
        <v>3.7312736742892243</v>
      </c>
      <c r="BE7" s="104">
        <f>'k=1200'!X6</f>
        <v>1.4932248103347534</v>
      </c>
      <c r="BF7" s="3">
        <f>'k=1200'!Y6</f>
        <v>2.23983721550213</v>
      </c>
      <c r="BG7" s="3">
        <f>'k=1200'!AH6</f>
        <v>1.9761128257062466</v>
      </c>
      <c r="BH7" s="3">
        <f>'k=1200'!AI6</f>
        <v>2.4701410321328083</v>
      </c>
      <c r="BI7" s="3">
        <f>'k=1200'!AR6</f>
        <v>1.8999630367619236</v>
      </c>
      <c r="BJ7" s="3">
        <f>'k=1200'!AS6</f>
        <v>2.2166235428889109</v>
      </c>
      <c r="BK7" s="3">
        <f>'k=1200'!BB6</f>
        <v>0</v>
      </c>
      <c r="BL7" s="3">
        <f>'k=1200'!BC6</f>
        <v>0</v>
      </c>
      <c r="BM7" s="3">
        <f>'k=1200'!BL6</f>
        <v>1.2884571697498435</v>
      </c>
      <c r="BN7" s="3">
        <f>'k=1200'!BM6</f>
        <v>1.4173028867248278</v>
      </c>
      <c r="BO7" s="3">
        <f>'k=1200'!BV6</f>
        <v>1.2800927479377571</v>
      </c>
      <c r="BP7" s="110">
        <f>'k=1200'!BW6</f>
        <v>1.3867671435992368</v>
      </c>
    </row>
    <row r="8" spans="1:68" ht="15.75">
      <c r="A8" s="1"/>
      <c r="B8" s="10" t="s">
        <v>6</v>
      </c>
      <c r="C8" s="11">
        <f>35.25*0.0254</f>
        <v>0.89534999999999998</v>
      </c>
      <c r="D8" s="2"/>
      <c r="E8" s="42">
        <v>30</v>
      </c>
      <c r="F8" s="23">
        <f t="shared" si="0"/>
        <v>0.59460000000000002</v>
      </c>
      <c r="G8" s="23"/>
      <c r="H8" s="102">
        <f t="shared" si="1"/>
        <v>53179.014084507042</v>
      </c>
      <c r="I8" s="104">
        <f>'k=400'!X8</f>
        <v>0.88972137444404498</v>
      </c>
      <c r="J8" s="3">
        <f>'k=400'!Y8</f>
        <v>1.3345820616660675</v>
      </c>
      <c r="K8" s="3">
        <f>'k=400'!AH8</f>
        <v>1.6184844064738888</v>
      </c>
      <c r="L8" s="3">
        <f t="shared" si="2"/>
        <v>1.8127771059730526</v>
      </c>
      <c r="M8" s="3">
        <f>'k=400'!AR8</f>
        <v>2.1488617058953343</v>
      </c>
      <c r="N8" s="3">
        <f>'k=400'!AS8</f>
        <v>2.5070053235445569</v>
      </c>
      <c r="O8" s="3">
        <f>'k=400'!BB8</f>
        <v>2.5563536676292906</v>
      </c>
      <c r="P8" s="3">
        <f>'k=400'!BC8</f>
        <v>2.8758978760829521</v>
      </c>
      <c r="Q8" s="3">
        <f>'k=400'!BL8</f>
        <v>2.8605877508001845</v>
      </c>
      <c r="R8" s="3">
        <f>'k=400'!BM8</f>
        <v>3.146646525880203</v>
      </c>
      <c r="S8" s="3">
        <f>'k=400'!BV8</f>
        <v>3.085300278900267</v>
      </c>
      <c r="T8" s="3">
        <f>'k=400'!BW8</f>
        <v>3.3424086354752891</v>
      </c>
      <c r="U8" s="104">
        <f>'k=600'!X7</f>
        <v>1.4223657341930178</v>
      </c>
      <c r="V8" s="3">
        <f>'k=600'!Y7</f>
        <v>2.1335486012895268</v>
      </c>
      <c r="W8" s="3">
        <f>'k=600'!AH7</f>
        <v>2.4591450491920135</v>
      </c>
      <c r="X8" s="3">
        <f>'k=600'!AI7</f>
        <v>3.0739313114900169</v>
      </c>
      <c r="Y8" s="3">
        <f>'k=600'!AR7</f>
        <v>3.1837033543671764</v>
      </c>
      <c r="Z8" s="3">
        <f>'k=600'!AS7</f>
        <v>3.7143205800950394</v>
      </c>
      <c r="AA8" s="3">
        <f>'k=600'!BB7</f>
        <v>3.7401248360750654</v>
      </c>
      <c r="AB8" s="3">
        <f>'k=600'!BC7</f>
        <v>4.2076404405844485</v>
      </c>
      <c r="AC8" s="3">
        <f>'k=600'!BL7</f>
        <v>3.9364549746148554</v>
      </c>
      <c r="AD8" s="3">
        <f>'k=600'!BM7</f>
        <v>4.3301004720763405</v>
      </c>
      <c r="AE8" s="3">
        <f>'k=600'!BV7</f>
        <v>3.9221274120227974</v>
      </c>
      <c r="AF8" s="3">
        <f>'k=600'!BW7</f>
        <v>4.2489713630246975</v>
      </c>
      <c r="AG8" s="104">
        <f>'k=755'!X8</f>
        <v>2.0407083263709946</v>
      </c>
      <c r="AH8" s="3">
        <f>'k=755'!Y8</f>
        <v>3.061062489556492</v>
      </c>
      <c r="AI8" s="3">
        <f>'k=755'!AH8</f>
        <v>3.4796240125539883</v>
      </c>
      <c r="AJ8" s="3">
        <f>'k=755'!AI8</f>
        <v>4.3495300156924852</v>
      </c>
      <c r="AK8" s="3">
        <f>'k=755'!AR8</f>
        <v>4.5609846168064543</v>
      </c>
      <c r="AL8" s="3">
        <f>'k=755'!AS8</f>
        <v>5.32114871960753</v>
      </c>
      <c r="AM8" s="3">
        <f>'k=755'!BB8</f>
        <v>5.4195507350430283</v>
      </c>
      <c r="AN8" s="3">
        <f>'k=755'!BC8</f>
        <v>6.0969945769234073</v>
      </c>
      <c r="AO8" s="3">
        <f>'k=755'!BL8</f>
        <v>5.7465297820711339</v>
      </c>
      <c r="AP8" s="3">
        <f>'k=755'!BM8</f>
        <v>6.3211827602782469</v>
      </c>
      <c r="AQ8" s="3">
        <f>'k=755'!BV8</f>
        <v>6.0763157218646038</v>
      </c>
      <c r="AR8" s="3">
        <f>'k=755'!BW8</f>
        <v>6.582675365353321</v>
      </c>
      <c r="AS8" s="104">
        <f>'k=1000'!V7</f>
        <v>2.4720852384956187</v>
      </c>
      <c r="AT8" s="3">
        <f>'k=1000'!W7</f>
        <v>3.708127857743428</v>
      </c>
      <c r="AU8" s="3">
        <f>'k=1000'!AD7</f>
        <v>4.1675375072980367</v>
      </c>
      <c r="AV8" s="3">
        <f>'k=1000'!AE7</f>
        <v>5.2094218841225457</v>
      </c>
      <c r="AW8" s="3">
        <f>'k=1000'!AL7</f>
        <v>5.1771235960422741</v>
      </c>
      <c r="AX8" s="3">
        <f>'k=1000'!AM7</f>
        <v>6.0399775287159869</v>
      </c>
      <c r="AY8" s="3">
        <f>'k=1000'!AT7</f>
        <v>5.5985565414322531</v>
      </c>
      <c r="AZ8" s="3">
        <f>'k=1000'!AU7</f>
        <v>6.2983761091112846</v>
      </c>
      <c r="BA8" s="3">
        <f>'k=1000'!BD7</f>
        <v>5.8550059496117761</v>
      </c>
      <c r="BB8" s="3">
        <f>'k=1000'!BE7</f>
        <v>6.4405065445729539</v>
      </c>
      <c r="BC8" s="3">
        <f>'k=1000'!BL7</f>
        <v>5.7222502924276357</v>
      </c>
      <c r="BD8" s="3">
        <f>'k=1000'!BM7</f>
        <v>6.1991044834632723</v>
      </c>
      <c r="BE8" s="104">
        <f>'k=1200'!X7</f>
        <v>2.4039950704462014</v>
      </c>
      <c r="BF8" s="3">
        <f>'k=1200'!Y7</f>
        <v>3.6059926056693019</v>
      </c>
      <c r="BG8" s="3">
        <f>'k=1200'!AH7</f>
        <v>3.4971888111342686</v>
      </c>
      <c r="BH8" s="3">
        <f>'k=1200'!AI7</f>
        <v>4.3714860139178358</v>
      </c>
      <c r="BI8" s="3">
        <f>'k=1200'!AR7</f>
        <v>3.7172393543380582</v>
      </c>
      <c r="BJ8" s="3">
        <f>'k=1200'!AS7</f>
        <v>4.3367792467277351</v>
      </c>
      <c r="BK8" s="3">
        <f>'k=1200'!BB7</f>
        <v>3.6942037097160449</v>
      </c>
      <c r="BL8" s="3">
        <f>'k=1200'!BC7</f>
        <v>4.1559791734305502</v>
      </c>
      <c r="BM8" s="3">
        <f>'k=1200'!BL7</f>
        <v>3.2992606972184615</v>
      </c>
      <c r="BN8" s="3">
        <f>'k=1200'!BM7</f>
        <v>3.6291867669403075</v>
      </c>
      <c r="BO8" s="3">
        <f>'k=1200'!BV7</f>
        <v>2.8792544108565146</v>
      </c>
      <c r="BP8" s="110">
        <f>'k=1200'!BW7</f>
        <v>3.1191922784278909</v>
      </c>
    </row>
    <row r="9" spans="1:68" ht="15.75">
      <c r="A9" s="1"/>
      <c r="B9" s="10" t="s">
        <v>15</v>
      </c>
      <c r="C9" s="11">
        <v>5.4249999999999998</v>
      </c>
      <c r="D9" s="2"/>
      <c r="E9" s="42">
        <v>32</v>
      </c>
      <c r="F9" s="23">
        <f t="shared" si="0"/>
        <v>0.63460000000000005</v>
      </c>
      <c r="G9" s="23"/>
      <c r="H9" s="102">
        <f t="shared" si="1"/>
        <v>56756.478873239437</v>
      </c>
      <c r="I9" s="104">
        <f>'k=400'!X9</f>
        <v>0.88578828105921947</v>
      </c>
      <c r="J9" s="3">
        <f>'k=400'!Y9</f>
        <v>1.3286824215888293</v>
      </c>
      <c r="K9" s="3">
        <f>'k=400'!AH9</f>
        <v>1.631669021329883</v>
      </c>
      <c r="L9" s="3">
        <f t="shared" si="2"/>
        <v>1.8275444820851832</v>
      </c>
      <c r="M9" s="3">
        <f>'k=400'!AR9</f>
        <v>2.1505577628804757</v>
      </c>
      <c r="N9" s="3">
        <f>'k=400'!AS9</f>
        <v>2.5089840566938886</v>
      </c>
      <c r="O9" s="3">
        <f>'k=400'!BB9</f>
        <v>2.5584819837503554</v>
      </c>
      <c r="P9" s="3">
        <f>'k=400'!BC9</f>
        <v>2.8782922317191497</v>
      </c>
      <c r="Q9" s="3">
        <f>'k=400'!BL9</f>
        <v>2.8511014594223854</v>
      </c>
      <c r="R9" s="3">
        <f>'k=400'!BM9</f>
        <v>3.1362116053646241</v>
      </c>
      <c r="S9" s="3">
        <f>'k=400'!BV9</f>
        <v>3.1443542894220404</v>
      </c>
      <c r="T9" s="3">
        <f>'k=400'!BW9</f>
        <v>3.4063838135405438</v>
      </c>
      <c r="U9" s="104">
        <f>'k=600'!X8</f>
        <v>1.5579676909991864</v>
      </c>
      <c r="V9" s="3">
        <f>'k=600'!Y8</f>
        <v>2.3369515364987796</v>
      </c>
      <c r="W9" s="3">
        <f>'k=600'!AH8</f>
        <v>2.6969942133769478</v>
      </c>
      <c r="X9" s="3">
        <f>'k=600'!AI8</f>
        <v>3.3712427667211848</v>
      </c>
      <c r="Y9" s="3">
        <f>'k=600'!AR8</f>
        <v>3.568543996125018</v>
      </c>
      <c r="Z9" s="3">
        <f>'k=600'!AS8</f>
        <v>4.1633013288125209</v>
      </c>
      <c r="AA9" s="3">
        <f>'k=600'!BB8</f>
        <v>4.19636319244914</v>
      </c>
      <c r="AB9" s="3">
        <f>'k=600'!BC8</f>
        <v>4.7209085915052826</v>
      </c>
      <c r="AC9" s="3">
        <f>'k=600'!BL8</f>
        <v>4.6586473145472551</v>
      </c>
      <c r="AD9" s="3">
        <f>'k=600'!BM8</f>
        <v>5.1245120460019802</v>
      </c>
      <c r="AE9" s="3">
        <f>'k=600'!BV8</f>
        <v>4.7884699708651004</v>
      </c>
      <c r="AF9" s="3">
        <f>'k=600'!BW8</f>
        <v>5.1875091351038591</v>
      </c>
      <c r="AG9" s="104">
        <f>'k=755'!X9</f>
        <v>2.1960030661971088</v>
      </c>
      <c r="AH9" s="3">
        <f>'k=755'!Y9</f>
        <v>3.294004599295663</v>
      </c>
      <c r="AI9" s="3">
        <f>'k=755'!AH9</f>
        <v>3.8736236232375592</v>
      </c>
      <c r="AJ9" s="3">
        <f>'k=755'!AI9</f>
        <v>4.8420295290469486</v>
      </c>
      <c r="AK9" s="3">
        <f>'k=755'!AR9</f>
        <v>4.9756895714801734</v>
      </c>
      <c r="AL9" s="3">
        <f>'k=755'!AS9</f>
        <v>5.8049711667268689</v>
      </c>
      <c r="AM9" s="3">
        <f>'k=755'!BB9</f>
        <v>5.9996219019567585</v>
      </c>
      <c r="AN9" s="3">
        <f>'k=755'!BC9</f>
        <v>6.7495746397013532</v>
      </c>
      <c r="AO9" s="3">
        <f>'k=755'!BL9</f>
        <v>6.6756596443195857</v>
      </c>
      <c r="AP9" s="3">
        <f>'k=755'!BM9</f>
        <v>7.3432256087515446</v>
      </c>
      <c r="AQ9" s="3">
        <f>'k=755'!BV9</f>
        <v>7.0680012010363695</v>
      </c>
      <c r="AR9" s="3">
        <f>'k=755'!BW9</f>
        <v>7.657001301122734</v>
      </c>
      <c r="AS9" s="104">
        <f>'k=1000'!V8</f>
        <v>2.6929705837707596</v>
      </c>
      <c r="AT9" s="3">
        <f>'k=1000'!W8</f>
        <v>4.0394558756561398</v>
      </c>
      <c r="AU9" s="3">
        <f>'k=1000'!AD8</f>
        <v>4.5406598260124138</v>
      </c>
      <c r="AV9" s="3">
        <f>'k=1000'!AE8</f>
        <v>5.6758247825155177</v>
      </c>
      <c r="AW9" s="3">
        <f>'k=1000'!AL8</f>
        <v>5.9081837924727196</v>
      </c>
      <c r="AX9" s="3">
        <f>'k=1000'!AM8</f>
        <v>6.8928810912181735</v>
      </c>
      <c r="AY9" s="3">
        <f>'k=1000'!AT8</f>
        <v>6.6197194218448363</v>
      </c>
      <c r="AZ9" s="3">
        <f>'k=1000'!AU8</f>
        <v>7.4471843495754406</v>
      </c>
      <c r="BA9" s="3">
        <f>'k=1000'!BD8</f>
        <v>7.1247117323449443</v>
      </c>
      <c r="BB9" s="3">
        <f>'k=1000'!BE8</f>
        <v>7.8371829055794393</v>
      </c>
      <c r="BC9" s="3">
        <f>'k=1000'!BL8</f>
        <v>7.1533093555131826</v>
      </c>
      <c r="BD9" s="3">
        <f>'k=1000'!BM8</f>
        <v>7.7494184684726148</v>
      </c>
      <c r="BE9" s="104">
        <f>'k=1200'!X8</f>
        <v>2.9973418648712919</v>
      </c>
      <c r="BF9" s="3">
        <f>'k=1200'!Y8</f>
        <v>4.4960127973069381</v>
      </c>
      <c r="BG9" s="3">
        <f>'k=1200'!AH8</f>
        <v>4.8384477252972768</v>
      </c>
      <c r="BH9" s="3">
        <f>'k=1200'!AI8</f>
        <v>6.0480596566215965</v>
      </c>
      <c r="BI9" s="3">
        <f>'k=1200'!AR8</f>
        <v>5.7385603058580861</v>
      </c>
      <c r="BJ9" s="3">
        <f>'k=1200'!AS8</f>
        <v>6.6949870235011009</v>
      </c>
      <c r="BK9" s="3">
        <f>'k=1200'!BB8</f>
        <v>5.767911827066909</v>
      </c>
      <c r="BL9" s="3">
        <f>'k=1200'!BC8</f>
        <v>6.4889008054502728</v>
      </c>
      <c r="BM9" s="3">
        <f>'k=1200'!BL8</f>
        <v>5.6995546707841802</v>
      </c>
      <c r="BN9" s="3">
        <f>'k=1200'!BM8</f>
        <v>6.2695101378625981</v>
      </c>
      <c r="BO9" s="3">
        <f>'k=1200'!BV8</f>
        <v>5.4698983221612156</v>
      </c>
      <c r="BP9" s="110">
        <f>'k=1200'!BW8</f>
        <v>5.9257231823413168</v>
      </c>
    </row>
    <row r="10" spans="1:68" ht="15.75">
      <c r="A10" s="1"/>
      <c r="B10" s="10" t="s">
        <v>7</v>
      </c>
      <c r="C10" s="11">
        <v>1.343</v>
      </c>
      <c r="D10" s="2"/>
      <c r="E10" s="42">
        <v>34</v>
      </c>
      <c r="F10" s="23">
        <f t="shared" si="0"/>
        <v>0.67460000000000009</v>
      </c>
      <c r="G10" s="23"/>
      <c r="H10" s="102">
        <f t="shared" si="1"/>
        <v>60333.94366197184</v>
      </c>
      <c r="I10" s="104">
        <f>'k=400'!X10</f>
        <v>0.94794799994670265</v>
      </c>
      <c r="J10" s="3">
        <f>'k=400'!Y10</f>
        <v>1.4219219999200541</v>
      </c>
      <c r="K10" s="3">
        <f>'k=400'!AH10</f>
        <v>1.6440510196285743</v>
      </c>
      <c r="L10" s="3">
        <f t="shared" si="2"/>
        <v>1.8414128906730463</v>
      </c>
      <c r="M10" s="3">
        <f>'k=400'!AR10</f>
        <v>2.1825502892456021</v>
      </c>
      <c r="N10" s="3">
        <f>'k=400'!AS10</f>
        <v>2.5463086707865359</v>
      </c>
      <c r="O10" s="3">
        <f>'k=400'!BB10</f>
        <v>2.5736970953507194</v>
      </c>
      <c r="P10" s="3">
        <f>'k=400'!BC10</f>
        <v>2.8954092322695595</v>
      </c>
      <c r="Q10" s="3">
        <f>'k=400'!BL10</f>
        <v>2.953565082498244</v>
      </c>
      <c r="R10" s="3">
        <f>'k=400'!BM10</f>
        <v>3.2489215907480684</v>
      </c>
      <c r="S10" s="3">
        <f>'k=400'!BV10</f>
        <v>3.0984371902198831</v>
      </c>
      <c r="T10" s="3">
        <f>'k=400'!BW10</f>
        <v>3.3566402894048735</v>
      </c>
      <c r="U10" s="104">
        <f>'k=600'!X9</f>
        <v>1.6284127840102984</v>
      </c>
      <c r="V10" s="3">
        <f>'k=600'!Y9</f>
        <v>2.4426191760154476</v>
      </c>
      <c r="W10" s="3">
        <f>'k=600'!AH9</f>
        <v>2.8261359672603157</v>
      </c>
      <c r="X10" s="3">
        <f>'k=600'!AI9</f>
        <v>3.5326699590753945</v>
      </c>
      <c r="Y10" s="3">
        <f>'k=600'!AR9</f>
        <v>3.7676736612759489</v>
      </c>
      <c r="Z10" s="3">
        <f>'k=600'!AS9</f>
        <v>4.3956192714886075</v>
      </c>
      <c r="AA10" s="3">
        <f>'k=600'!BB9</f>
        <v>4.4348363724094364</v>
      </c>
      <c r="AB10" s="3">
        <f>'k=600'!BC9</f>
        <v>4.9891909189606158</v>
      </c>
      <c r="AC10" s="3">
        <f>'k=600'!BL9</f>
        <v>4.9948876596817255</v>
      </c>
      <c r="AD10" s="3">
        <f>'k=600'!BM9</f>
        <v>5.4943764256498984</v>
      </c>
      <c r="AE10" s="3">
        <f>'k=600'!BV9</f>
        <v>5.3494390605250279</v>
      </c>
      <c r="AF10" s="3">
        <f>'k=600'!BW9</f>
        <v>5.7952256489021137</v>
      </c>
      <c r="AG10" s="104">
        <f>'k=755'!X10</f>
        <v>2.3344907992096005</v>
      </c>
      <c r="AH10" s="3">
        <f>'k=755'!Y10</f>
        <v>3.5017361988144007</v>
      </c>
      <c r="AI10" s="3">
        <f>'k=755'!AH10</f>
        <v>4.0789395815897853</v>
      </c>
      <c r="AJ10" s="3">
        <f>'k=755'!AI10</f>
        <v>5.0986744769872319</v>
      </c>
      <c r="AK10" s="3">
        <f>'k=755'!AR10</f>
        <v>5.4416803252466117</v>
      </c>
      <c r="AL10" s="3">
        <f>'k=755'!AS10</f>
        <v>6.348627046121047</v>
      </c>
      <c r="AM10" s="3">
        <f>'k=755'!BB10</f>
        <v>6.5597400434701489</v>
      </c>
      <c r="AN10" s="3">
        <f>'k=755'!BC10</f>
        <v>7.3797075489039177</v>
      </c>
      <c r="AO10" s="3">
        <f>'k=755'!BL10</f>
        <v>7.1796384975681828</v>
      </c>
      <c r="AP10" s="3">
        <f>'k=755'!BM10</f>
        <v>7.8976023473250008</v>
      </c>
      <c r="AQ10" s="3">
        <f>'k=755'!BV10</f>
        <v>7.8176472722053028</v>
      </c>
      <c r="AR10" s="3">
        <f>'k=755'!BW10</f>
        <v>8.469117878222411</v>
      </c>
      <c r="AS10" s="104">
        <f>'k=1000'!V9</f>
        <v>2.9221826358305139</v>
      </c>
      <c r="AT10" s="3">
        <f>'k=1000'!W9</f>
        <v>4.3832739537457712</v>
      </c>
      <c r="AU10" s="3">
        <f>'k=1000'!AD9</f>
        <v>5.0206592856796073</v>
      </c>
      <c r="AV10" s="3">
        <f>'k=1000'!AE9</f>
        <v>6.2758241070995089</v>
      </c>
      <c r="AW10" s="3">
        <f>'k=1000'!AL9</f>
        <v>6.4229752549172225</v>
      </c>
      <c r="AX10" s="3">
        <f>'k=1000'!AM9</f>
        <v>7.4934711307367596</v>
      </c>
      <c r="AY10" s="3">
        <f>'k=1000'!AT9</f>
        <v>7.382174426139823</v>
      </c>
      <c r="AZ10" s="3">
        <f>'k=1000'!AU9</f>
        <v>8.3049462294073013</v>
      </c>
      <c r="BA10" s="3">
        <f>'k=1000'!BD9</f>
        <v>8.0712177382627726</v>
      </c>
      <c r="BB10" s="3">
        <f>'k=1000'!BE9</f>
        <v>8.8783395120890507</v>
      </c>
      <c r="BC10" s="3">
        <f>'k=1000'!BL9</f>
        <v>8.4500452560130572</v>
      </c>
      <c r="BD10" s="3">
        <f>'k=1000'!BM9</f>
        <v>9.1542156940141446</v>
      </c>
      <c r="BE10" s="104">
        <f>'k=1200'!X9</f>
        <v>3.4999637848800957</v>
      </c>
      <c r="BF10" s="3">
        <f>'k=1200'!Y9</f>
        <v>5.2499456773201434</v>
      </c>
      <c r="BG10" s="3">
        <f>'k=1200'!AH9</f>
        <v>5.7115336110132775</v>
      </c>
      <c r="BH10" s="3">
        <f>'k=1200'!AI9</f>
        <v>7.1394170137665967</v>
      </c>
      <c r="BI10" s="3">
        <f>'k=1200'!AR9</f>
        <v>7.0750773267251992</v>
      </c>
      <c r="BJ10" s="3">
        <f>'k=1200'!AS9</f>
        <v>8.2542568811793995</v>
      </c>
      <c r="BK10" s="3">
        <f>'k=1200'!BB9</f>
        <v>7.9454963620373187</v>
      </c>
      <c r="BL10" s="3">
        <f>'k=1200'!BC9</f>
        <v>8.9386834072919843</v>
      </c>
      <c r="BM10" s="3">
        <f>'k=1200'!BL9</f>
        <v>8.0375311681059216</v>
      </c>
      <c r="BN10" s="3">
        <f>'k=1200'!BM9</f>
        <v>8.8412842849165134</v>
      </c>
      <c r="BO10" s="3">
        <f>'k=1200'!BV9</f>
        <v>7.9796812647130437</v>
      </c>
      <c r="BP10" s="110">
        <f>'k=1200'!BW9</f>
        <v>8.6446547034391301</v>
      </c>
    </row>
    <row r="11" spans="1:68" ht="15.75">
      <c r="A11" s="1"/>
      <c r="B11" s="13" t="s">
        <v>8</v>
      </c>
      <c r="C11" s="11">
        <f>C9*C10</f>
        <v>7.2857749999999992</v>
      </c>
      <c r="D11" s="2"/>
      <c r="E11" s="42">
        <v>36</v>
      </c>
      <c r="F11" s="23">
        <f t="shared" si="0"/>
        <v>0.71460000000000001</v>
      </c>
      <c r="G11" s="23"/>
      <c r="H11" s="102">
        <f t="shared" si="1"/>
        <v>63911.408450704221</v>
      </c>
      <c r="I11" s="104">
        <f>'k=400'!X11</f>
        <v>0.93469256564738123</v>
      </c>
      <c r="J11" s="3">
        <f>'k=400'!Y11</f>
        <v>1.4020388484710717</v>
      </c>
      <c r="K11" s="3">
        <f>'k=400'!AH11</f>
        <v>1.5550679803208598</v>
      </c>
      <c r="L11" s="3">
        <f t="shared" si="2"/>
        <v>1.7417477868069204</v>
      </c>
      <c r="M11" s="3">
        <f>'k=400'!AR11</f>
        <v>2.0769054920113472</v>
      </c>
      <c r="N11" s="3">
        <f>'k=400'!AS11</f>
        <v>2.4230564073465719</v>
      </c>
      <c r="O11" s="3">
        <f>'k=400'!BB11</f>
        <v>2.3307266830120881</v>
      </c>
      <c r="P11" s="3">
        <f>'k=400'!BC11</f>
        <v>2.6220675183885991</v>
      </c>
      <c r="Q11" s="3">
        <f>'k=400'!BL11</f>
        <v>2.5404430390553969</v>
      </c>
      <c r="R11" s="3">
        <f>'k=400'!BM11</f>
        <v>2.7944873429609367</v>
      </c>
      <c r="S11" s="3">
        <f>'k=400'!BV11</f>
        <v>2.7702223234217787</v>
      </c>
      <c r="T11" s="3">
        <f>'k=400'!BW11</f>
        <v>3.001074183706927</v>
      </c>
      <c r="U11" s="104">
        <f>'k=600'!X10</f>
        <v>1.5905514593878356</v>
      </c>
      <c r="V11" s="3">
        <f>'k=600'!Y10</f>
        <v>2.3858271890817533</v>
      </c>
      <c r="W11" s="3">
        <f>'k=600'!AH10</f>
        <v>2.8949670374750354</v>
      </c>
      <c r="X11" s="3">
        <f>'k=600'!AI10</f>
        <v>3.6187087968437943</v>
      </c>
      <c r="Y11" s="3">
        <f>'k=600'!AR10</f>
        <v>3.835396134269347</v>
      </c>
      <c r="Z11" s="3">
        <f>'k=600'!AS10</f>
        <v>4.4746288233142382</v>
      </c>
      <c r="AA11" s="3">
        <f>'k=600'!BB10</f>
        <v>4.5871373159942745</v>
      </c>
      <c r="AB11" s="3">
        <f>'k=600'!BC10</f>
        <v>5.1605294804935591</v>
      </c>
      <c r="AC11" s="3">
        <f>'k=600'!BL10</f>
        <v>5.0168731191051616</v>
      </c>
      <c r="AD11" s="3">
        <f>'k=600'!BM10</f>
        <v>5.5185604310156782</v>
      </c>
      <c r="AE11" s="3">
        <f>'k=600'!BV10</f>
        <v>5.3942166517022496</v>
      </c>
      <c r="AF11" s="3">
        <f>'k=600'!BW10</f>
        <v>5.8437347060107703</v>
      </c>
      <c r="AG11" s="104">
        <f>'k=755'!X11</f>
        <v>2.4458752724020076</v>
      </c>
      <c r="AH11" s="3">
        <f>'k=755'!Y11</f>
        <v>3.6688129086030115</v>
      </c>
      <c r="AI11" s="3">
        <f>'k=755'!AH11</f>
        <v>4.314297971155284</v>
      </c>
      <c r="AJ11" s="3">
        <f>'k=755'!AI11</f>
        <v>5.392872463944105</v>
      </c>
      <c r="AK11" s="3">
        <f>'k=755'!AR11</f>
        <v>5.6740290240351694</v>
      </c>
      <c r="AL11" s="3">
        <f>'k=755'!AS11</f>
        <v>6.6197005280410313</v>
      </c>
      <c r="AM11" s="3">
        <f>'k=755'!BB11</f>
        <v>6.9768458636956545</v>
      </c>
      <c r="AN11" s="3">
        <f>'k=755'!BC11</f>
        <v>7.8489515966576118</v>
      </c>
      <c r="AO11" s="3">
        <f>'k=755'!BL11</f>
        <v>7.964694942647629</v>
      </c>
      <c r="AP11" s="3">
        <f>'k=755'!BM11</f>
        <v>8.7611644369123916</v>
      </c>
      <c r="AQ11" s="3">
        <f>'k=755'!BV11</f>
        <v>8.6268821998685734</v>
      </c>
      <c r="AR11" s="3">
        <f>'k=755'!BW11</f>
        <v>9.3457890498576219</v>
      </c>
      <c r="AS11" s="104">
        <f>'k=1000'!V10</f>
        <v>3.0595383181461635</v>
      </c>
      <c r="AT11" s="3">
        <f>'k=1000'!W10</f>
        <v>4.5893074772192453</v>
      </c>
      <c r="AU11" s="3">
        <f>'k=1000'!AD10</f>
        <v>5.4499206248059213</v>
      </c>
      <c r="AV11" s="3">
        <f>'k=1000'!AE10</f>
        <v>6.8124007810074012</v>
      </c>
      <c r="AW11" s="3">
        <f>'k=1000'!AL10</f>
        <v>7.1369190245947491</v>
      </c>
      <c r="AX11" s="3">
        <f>'k=1000'!AM10</f>
        <v>8.3264055286938738</v>
      </c>
      <c r="AY11" s="3">
        <f>'k=1000'!AT10</f>
        <v>8.2453373365950338</v>
      </c>
      <c r="AZ11" s="3">
        <f>'k=1000'!AU10</f>
        <v>9.2760045036694123</v>
      </c>
      <c r="BA11" s="3">
        <f>'k=1000'!BD10</f>
        <v>8.9218095752045166</v>
      </c>
      <c r="BB11" s="3">
        <f>'k=1000'!BE10</f>
        <v>9.8139905327249686</v>
      </c>
      <c r="BC11" s="3">
        <f>'k=1000'!BL10</f>
        <v>9.6547301398914502</v>
      </c>
      <c r="BD11" s="3">
        <f>'k=1000'!BM10</f>
        <v>10.459290984882404</v>
      </c>
      <c r="BE11" s="104">
        <f>'k=1200'!X10</f>
        <v>3.8379449724085548</v>
      </c>
      <c r="BF11" s="3">
        <f>'k=1200'!Y10</f>
        <v>5.7569174586128327</v>
      </c>
      <c r="BG11" s="3">
        <f>'k=1200'!AH10</f>
        <v>6.4590320362712212</v>
      </c>
      <c r="BH11" s="3">
        <f>'k=1200'!AI10</f>
        <v>8.0737900453390274</v>
      </c>
      <c r="BI11" s="3">
        <f>'k=1200'!AR10</f>
        <v>8.2487976729693244</v>
      </c>
      <c r="BJ11" s="3">
        <f>'k=1200'!AS10</f>
        <v>9.6235972851308791</v>
      </c>
      <c r="BK11" s="3">
        <f>'k=1200'!BB10</f>
        <v>9.354307938176051</v>
      </c>
      <c r="BL11" s="3">
        <f>'k=1200'!BC10</f>
        <v>10.523596430448057</v>
      </c>
      <c r="BM11" s="3">
        <f>'k=1200'!BL10</f>
        <v>9.9208905908125224</v>
      </c>
      <c r="BN11" s="3">
        <f>'k=1200'!BM10</f>
        <v>10.912979649893774</v>
      </c>
      <c r="BO11" s="3">
        <f>'k=1200'!BV10</f>
        <v>10.266423752038982</v>
      </c>
      <c r="BP11" s="110">
        <f>'k=1200'!BW10</f>
        <v>11.121959064708896</v>
      </c>
    </row>
    <row r="12" spans="1:68" ht="15.75">
      <c r="A12" s="1"/>
      <c r="B12" s="13" t="s">
        <v>17</v>
      </c>
      <c r="C12" s="11">
        <f>1*C9</f>
        <v>5.4249999999999998</v>
      </c>
      <c r="D12" s="2"/>
      <c r="E12" s="42">
        <v>38</v>
      </c>
      <c r="F12" s="23">
        <f t="shared" si="0"/>
        <v>0.75460000000000005</v>
      </c>
      <c r="G12" s="23"/>
      <c r="H12" s="102">
        <f t="shared" si="1"/>
        <v>67488.873239436623</v>
      </c>
      <c r="I12" s="104">
        <f>'k=400'!X12</f>
        <v>0.69367498290866203</v>
      </c>
      <c r="J12" s="3">
        <f>'k=400'!Y12</f>
        <v>1.040512474362993</v>
      </c>
      <c r="K12" s="3">
        <f>'k=400'!AH12</f>
        <v>1.1764328414446876</v>
      </c>
      <c r="L12" s="3">
        <f t="shared" si="2"/>
        <v>1.3176589858730663</v>
      </c>
      <c r="M12" s="3">
        <f>'k=400'!AR12</f>
        <v>1.4387241204757952</v>
      </c>
      <c r="N12" s="3">
        <f>'k=400'!AS12</f>
        <v>1.6785114738884279</v>
      </c>
      <c r="O12" s="3">
        <f>'k=400'!BB12</f>
        <v>1.7087455105379297</v>
      </c>
      <c r="P12" s="3">
        <f>'k=400'!BC12</f>
        <v>1.922338699355171</v>
      </c>
      <c r="Q12" s="3">
        <f>'k=400'!BL12</f>
        <v>2.0423270727031997</v>
      </c>
      <c r="R12" s="3">
        <f>'k=400'!BM12</f>
        <v>2.2465597799735195</v>
      </c>
      <c r="S12" s="3">
        <f>'k=400'!BV12</f>
        <v>2.1706727401789303</v>
      </c>
      <c r="T12" s="3">
        <f>'k=400'!BW12</f>
        <v>2.3515621351938414</v>
      </c>
      <c r="U12" s="104">
        <f>'k=600'!X11</f>
        <v>1.6758082181729426</v>
      </c>
      <c r="V12" s="3">
        <f>'k=600'!Y11</f>
        <v>2.5137123272594137</v>
      </c>
      <c r="W12" s="3">
        <f>'k=600'!AH11</f>
        <v>2.9515115849255622</v>
      </c>
      <c r="X12" s="3">
        <f>'k=600'!AI11</f>
        <v>3.6893894811569528</v>
      </c>
      <c r="Y12" s="3">
        <f>'k=600'!AR11</f>
        <v>3.9508474248749352</v>
      </c>
      <c r="Z12" s="3">
        <f>'k=600'!AS11</f>
        <v>4.6093219956874245</v>
      </c>
      <c r="AA12" s="3">
        <f>'k=600'!BB11</f>
        <v>4.6061943664250968</v>
      </c>
      <c r="AB12" s="3">
        <f>'k=600'!BC11</f>
        <v>5.1819686622282344</v>
      </c>
      <c r="AC12" s="3">
        <f>'k=600'!BL11</f>
        <v>5.2419618253966744</v>
      </c>
      <c r="AD12" s="3">
        <f>'k=600'!BM11</f>
        <v>5.7661580079363421</v>
      </c>
      <c r="AE12" s="3">
        <f>'k=600'!BV11</f>
        <v>5.5531692480888886</v>
      </c>
      <c r="AF12" s="3">
        <f>'k=600'!BW11</f>
        <v>6.0159333520962956</v>
      </c>
      <c r="AG12" s="104">
        <f>'k=755'!X12</f>
        <v>2.5383272516699682</v>
      </c>
      <c r="AH12" s="3">
        <f>'k=755'!Y12</f>
        <v>3.8074908775049523</v>
      </c>
      <c r="AI12" s="3">
        <f>'k=755'!AH12</f>
        <v>4.4122639869552627</v>
      </c>
      <c r="AJ12" s="3">
        <f>'k=755'!AI12</f>
        <v>5.5153299836940786</v>
      </c>
      <c r="AK12" s="3">
        <f>'k=755'!AR12</f>
        <v>6.019687775147851</v>
      </c>
      <c r="AL12" s="3">
        <f>'k=755'!AS12</f>
        <v>7.0229690710058268</v>
      </c>
      <c r="AM12" s="3">
        <f>'k=755'!BB12</f>
        <v>7.196681033019118</v>
      </c>
      <c r="AN12" s="3">
        <f>'k=755'!BC12</f>
        <v>8.0962661621465077</v>
      </c>
      <c r="AO12" s="3">
        <f>'k=755'!BL12</f>
        <v>8.1472853702577996</v>
      </c>
      <c r="AP12" s="3">
        <f>'k=755'!BM12</f>
        <v>8.9620139072835805</v>
      </c>
      <c r="AQ12" s="3">
        <f>'k=755'!BV12</f>
        <v>9.281611051845303</v>
      </c>
      <c r="AR12" s="3">
        <f>'k=755'!BW12</f>
        <v>10.055078639499078</v>
      </c>
      <c r="AS12" s="104">
        <f>'k=1000'!V11</f>
        <v>3.225130987637868</v>
      </c>
      <c r="AT12" s="3">
        <f>'k=1000'!W11</f>
        <v>4.8376964814568018</v>
      </c>
      <c r="AU12" s="3">
        <f>'k=1000'!AD11</f>
        <v>5.5967771152478134</v>
      </c>
      <c r="AV12" s="3">
        <f>'k=1000'!AE11</f>
        <v>6.995971394059767</v>
      </c>
      <c r="AW12" s="3">
        <f>'k=1000'!AL11</f>
        <v>7.269076481391175</v>
      </c>
      <c r="AX12" s="3">
        <f>'k=1000'!AM11</f>
        <v>8.4805892282897037</v>
      </c>
      <c r="AY12" s="3">
        <f>'k=1000'!AT11</f>
        <v>8.5929559661641477</v>
      </c>
      <c r="AZ12" s="3">
        <f>'k=1000'!AU11</f>
        <v>9.6670754619346653</v>
      </c>
      <c r="BA12" s="3">
        <f>'k=1000'!BD11</f>
        <v>9.7255308344023081</v>
      </c>
      <c r="BB12" s="3">
        <f>'k=1000'!BE11</f>
        <v>10.698083917842538</v>
      </c>
      <c r="BC12" s="3">
        <f>'k=1000'!BL11</f>
        <v>10.26999952103456</v>
      </c>
      <c r="BD12" s="3">
        <f>'k=1000'!BM11</f>
        <v>11.125832814454107</v>
      </c>
      <c r="BE12" s="104">
        <f>'k=1200'!X11</f>
        <v>4.0952817331954945</v>
      </c>
      <c r="BF12" s="3">
        <f>'k=1200'!Y11</f>
        <v>6.1429225997932413</v>
      </c>
      <c r="BG12" s="3">
        <f>'k=1200'!AH11</f>
        <v>6.9726721717677833</v>
      </c>
      <c r="BH12" s="3">
        <f>'k=1200'!AI11</f>
        <v>8.7158402147097291</v>
      </c>
      <c r="BI12" s="3">
        <f>'k=1200'!AR11</f>
        <v>9.0191355305692866</v>
      </c>
      <c r="BJ12" s="3">
        <f>'k=1200'!AS11</f>
        <v>10.522324785664168</v>
      </c>
      <c r="BK12" s="3">
        <f>'k=1200'!BB11</f>
        <v>10.457312961255612</v>
      </c>
      <c r="BL12" s="3">
        <f>'k=1200'!BC11</f>
        <v>11.764477081412563</v>
      </c>
      <c r="BM12" s="3">
        <f>'k=1200'!BL11</f>
        <v>11.360994943399731</v>
      </c>
      <c r="BN12" s="3">
        <f>'k=1200'!BM11</f>
        <v>12.497094437739705</v>
      </c>
      <c r="BO12" s="3">
        <f>'k=1200'!BV11</f>
        <v>11.359679691190539</v>
      </c>
      <c r="BP12" s="110">
        <f>'k=1200'!BW11</f>
        <v>12.306319665456417</v>
      </c>
    </row>
    <row r="13" spans="1:68" ht="15.75">
      <c r="A13" s="1"/>
      <c r="B13" s="35" t="s">
        <v>22</v>
      </c>
      <c r="C13" s="36">
        <v>0.02</v>
      </c>
      <c r="D13" s="2"/>
      <c r="E13" s="42">
        <v>40</v>
      </c>
      <c r="F13" s="23">
        <f t="shared" si="0"/>
        <v>0.79460000000000008</v>
      </c>
      <c r="G13" s="23"/>
      <c r="H13" s="102">
        <f t="shared" si="1"/>
        <v>71066.338028169019</v>
      </c>
      <c r="I13" s="104">
        <f>'k=400'!X13</f>
        <v>0.36927179674322513</v>
      </c>
      <c r="J13" s="3">
        <f>'k=400'!Y13</f>
        <v>0.55390769511483773</v>
      </c>
      <c r="K13" s="3">
        <f>'k=400'!AH13</f>
        <v>0.50228976806191483</v>
      </c>
      <c r="L13" s="3">
        <f t="shared" si="2"/>
        <v>0.56258768293659411</v>
      </c>
      <c r="M13" s="3">
        <f>'k=400'!AR13</f>
        <v>0.52487436468313575</v>
      </c>
      <c r="N13" s="3">
        <f>'k=400'!AS13</f>
        <v>0.61235342546365834</v>
      </c>
      <c r="O13" s="3">
        <f>'k=400'!BB13</f>
        <v>0.53055473909419348</v>
      </c>
      <c r="P13" s="3">
        <f>'k=400'!BC13</f>
        <v>0.59687408148096766</v>
      </c>
      <c r="Q13" s="3">
        <f>'k=400'!BL13</f>
        <v>0.62185868064910521</v>
      </c>
      <c r="R13" s="3">
        <f>'k=400'!BM13</f>
        <v>0.68404454871401577</v>
      </c>
      <c r="S13" s="3">
        <f>'k=400'!BV13</f>
        <v>0.73477359115322427</v>
      </c>
      <c r="T13" s="3">
        <f>'k=400'!BW13</f>
        <v>0.79600472374932629</v>
      </c>
      <c r="U13" s="104">
        <f>'k=600'!X12</f>
        <v>1.6479524950450388</v>
      </c>
      <c r="V13" s="3">
        <f>'k=600'!Y12</f>
        <v>2.4719287425675582</v>
      </c>
      <c r="W13" s="3">
        <f>'k=600'!AH12</f>
        <v>2.858802706751844</v>
      </c>
      <c r="X13" s="3">
        <f>'k=600'!AI12</f>
        <v>3.5735033834398049</v>
      </c>
      <c r="Y13" s="3">
        <f>'k=600'!AR12</f>
        <v>3.6488262156845952</v>
      </c>
      <c r="Z13" s="3">
        <f>'k=600'!AS12</f>
        <v>4.2569639182986947</v>
      </c>
      <c r="AA13" s="3">
        <f>'k=600'!BB12</f>
        <v>4.2378147624692719</v>
      </c>
      <c r="AB13" s="3">
        <f>'k=600'!BC12</f>
        <v>4.7675416077779307</v>
      </c>
      <c r="AC13" s="3">
        <f>'k=600'!BL12</f>
        <v>4.4133333227444176</v>
      </c>
      <c r="AD13" s="3">
        <f>'k=600'!BM12</f>
        <v>4.8546666550188595</v>
      </c>
      <c r="AE13" s="3">
        <f>'k=600'!BV12</f>
        <v>4.555876249111896</v>
      </c>
      <c r="AF13" s="3">
        <f>'k=600'!BW12</f>
        <v>4.9355326032045541</v>
      </c>
      <c r="AG13" s="104">
        <f>'k=755'!X13</f>
        <v>2.6230713035705313</v>
      </c>
      <c r="AH13" s="3">
        <f>'k=755'!Y13</f>
        <v>3.9346069553557967</v>
      </c>
      <c r="AI13" s="3">
        <f>'k=755'!AH13</f>
        <v>4.6262873633199817</v>
      </c>
      <c r="AJ13" s="3">
        <f>'k=755'!AI13</f>
        <v>5.7828592041499771</v>
      </c>
      <c r="AK13" s="3">
        <f>'k=755'!AR13</f>
        <v>6.1896550838771418</v>
      </c>
      <c r="AL13" s="3">
        <f>'k=755'!AS13</f>
        <v>7.2212642645233327</v>
      </c>
      <c r="AM13" s="3">
        <f>'k=755'!BB13</f>
        <v>7.4352910737250362</v>
      </c>
      <c r="AN13" s="3">
        <f>'k=755'!BC13</f>
        <v>8.3647024579406661</v>
      </c>
      <c r="AO13" s="3">
        <f>'k=755'!BL13</f>
        <v>8.5039463437847864</v>
      </c>
      <c r="AP13" s="3">
        <f>'k=755'!BM13</f>
        <v>9.3543409781632647</v>
      </c>
      <c r="AQ13" s="3">
        <f>'k=755'!BV13</f>
        <v>9.2844774782347574</v>
      </c>
      <c r="AR13" s="3">
        <f>'k=755'!BW13</f>
        <v>10.05818393475432</v>
      </c>
      <c r="AS13" s="104">
        <f>'k=1000'!V12</f>
        <v>3.3521080029904109</v>
      </c>
      <c r="AT13" s="3">
        <f>'k=1000'!W12</f>
        <v>5.0281620044856163</v>
      </c>
      <c r="AU13" s="3">
        <f>'k=1000'!AD12</f>
        <v>5.6924953915027059</v>
      </c>
      <c r="AV13" s="3">
        <f>'k=1000'!AE12</f>
        <v>7.1156192393783826</v>
      </c>
      <c r="AW13" s="3">
        <f>'k=1000'!AL12</f>
        <v>7.5806348501007506</v>
      </c>
      <c r="AX13" s="3">
        <f>'k=1000'!AM12</f>
        <v>8.8440739917842084</v>
      </c>
      <c r="AY13" s="3">
        <f>'k=1000'!AT12</f>
        <v>9.0039338992910771</v>
      </c>
      <c r="AZ13" s="3">
        <f>'k=1000'!AU12</f>
        <v>10.129425636702461</v>
      </c>
      <c r="BA13" s="3">
        <f>'k=1000'!BD12</f>
        <v>9.6445389531193744</v>
      </c>
      <c r="BB13" s="3">
        <f>'k=1000'!BE12</f>
        <v>10.608992848431312</v>
      </c>
      <c r="BC13" s="3">
        <f>'k=1000'!BL12</f>
        <v>9.9663219337576407</v>
      </c>
      <c r="BD13" s="3">
        <f>'k=1000'!BM12</f>
        <v>10.796848761570777</v>
      </c>
      <c r="BE13" s="104">
        <f>'k=1200'!X12</f>
        <v>4.3566124690880432</v>
      </c>
      <c r="BF13" s="3">
        <f>'k=1200'!Y12</f>
        <v>6.5349187036320648</v>
      </c>
      <c r="BG13" s="3">
        <f>'k=1200'!AH12</f>
        <v>7.3491360926666696</v>
      </c>
      <c r="BH13" s="3">
        <f>'k=1200'!AI12</f>
        <v>9.1864201158333376</v>
      </c>
      <c r="BI13" s="3">
        <f>'k=1200'!AR12</f>
        <v>9.6068439080817924</v>
      </c>
      <c r="BJ13" s="3">
        <f>'k=1200'!AS12</f>
        <v>11.207984559428757</v>
      </c>
      <c r="BK13" s="3">
        <f>'k=1200'!BB12</f>
        <v>11.172226702741563</v>
      </c>
      <c r="BL13" s="3">
        <f>'k=1200'!BC12</f>
        <v>12.568755040584259</v>
      </c>
      <c r="BM13" s="3">
        <f>'k=1200'!BL12</f>
        <v>12.159982401902489</v>
      </c>
      <c r="BN13" s="3">
        <f>'k=1200'!BM12</f>
        <v>13.375980642092738</v>
      </c>
      <c r="BO13" s="3">
        <f>'k=1200'!BV12</f>
        <v>12.551192719494079</v>
      </c>
      <c r="BP13" s="110">
        <f>'k=1200'!BW12</f>
        <v>13.597125446118586</v>
      </c>
    </row>
    <row r="14" spans="1:68" ht="16.5" thickBot="1">
      <c r="A14" s="1"/>
      <c r="B14" s="14" t="s">
        <v>16</v>
      </c>
      <c r="C14" s="15">
        <f>1/(2*PI())*SQRT($C$2/(C11+C12))</f>
        <v>0.89282041412649438</v>
      </c>
      <c r="D14" s="2"/>
      <c r="E14" s="42">
        <v>42</v>
      </c>
      <c r="F14" s="23">
        <f t="shared" si="0"/>
        <v>0.83460000000000001</v>
      </c>
      <c r="G14" s="23"/>
      <c r="H14" s="102">
        <f t="shared" si="1"/>
        <v>74643.8028169014</v>
      </c>
      <c r="I14" s="104">
        <f>'k=400'!X14</f>
        <v>1.6200804246790106</v>
      </c>
      <c r="J14" s="3">
        <f>'k=400'!Y14</f>
        <v>2.4301206370185158</v>
      </c>
      <c r="K14" s="3">
        <f>'k=400'!AH14</f>
        <v>1.8226775541851206</v>
      </c>
      <c r="L14" s="3">
        <f t="shared" si="2"/>
        <v>2.0414828394894702</v>
      </c>
      <c r="M14" s="3">
        <f>'k=400'!AR14</f>
        <v>1.2838781135192612</v>
      </c>
      <c r="N14" s="3">
        <f>'k=400'!AS14</f>
        <v>1.4978577991058046</v>
      </c>
      <c r="O14" s="3">
        <f>'k=400'!BB14</f>
        <v>0.35764483087003668</v>
      </c>
      <c r="P14" s="3">
        <f>'k=400'!BC14</f>
        <v>0.40235043472879128</v>
      </c>
      <c r="Q14" s="3">
        <f>'k=400'!BL14</f>
        <v>0.25787939503951857</v>
      </c>
      <c r="R14" s="3">
        <f>'k=400'!BM14</f>
        <v>0.28366733454347043</v>
      </c>
      <c r="S14" s="3">
        <f>'k=400'!BV14</f>
        <v>0.31750131597350856</v>
      </c>
      <c r="T14" s="3">
        <f>'k=400'!BW14</f>
        <v>0.34395975897130093</v>
      </c>
      <c r="U14" s="104">
        <f>'k=600'!X13</f>
        <v>1.6916952563580279</v>
      </c>
      <c r="V14" s="3">
        <f>'k=600'!Y13</f>
        <v>2.537542884537042</v>
      </c>
      <c r="W14" s="3">
        <f>'k=600'!AH13</f>
        <v>1.3886921266705567</v>
      </c>
      <c r="X14" s="3">
        <f>'k=600'!AI13</f>
        <v>1.7358651583381959</v>
      </c>
      <c r="Y14" s="3">
        <f>'k=600'!AR13</f>
        <v>1.1330418131564077</v>
      </c>
      <c r="Z14" s="3">
        <f>'k=600'!AS13</f>
        <v>1.3218821153491422</v>
      </c>
      <c r="AA14" s="3">
        <f>'k=600'!BB13</f>
        <v>1.0991191683612085</v>
      </c>
      <c r="AB14" s="3">
        <f>'k=600'!BC13</f>
        <v>1.2365090644063597</v>
      </c>
      <c r="AC14" s="3">
        <f>'k=600'!BL13</f>
        <v>1.4017221750000082</v>
      </c>
      <c r="AD14" s="3">
        <f>'k=600'!BM13</f>
        <v>1.541894392500009</v>
      </c>
      <c r="AE14" s="3">
        <f>'k=600'!BV13</f>
        <v>1.1263046479639673</v>
      </c>
      <c r="AF14" s="3">
        <f>'k=600'!BW13</f>
        <v>1.2201633686276312</v>
      </c>
      <c r="AG14" s="104">
        <f>'k=755'!X14</f>
        <v>2.5736374518808525</v>
      </c>
      <c r="AH14" s="3">
        <f>'k=755'!Y14</f>
        <v>3.8604561778212787</v>
      </c>
      <c r="AI14" s="3">
        <f>'k=755'!AH14</f>
        <v>4.5730961780890844</v>
      </c>
      <c r="AJ14" s="3">
        <f>'k=755'!AI14</f>
        <v>5.7163702226113555</v>
      </c>
      <c r="AK14" s="3">
        <f>'k=755'!AR14</f>
        <v>6.0642593806887115</v>
      </c>
      <c r="AL14" s="3">
        <f>'k=755'!AS14</f>
        <v>7.0749692774701636</v>
      </c>
      <c r="AM14" s="3">
        <f>'k=755'!BB14</f>
        <v>7.2285741960421541</v>
      </c>
      <c r="AN14" s="3">
        <f>'k=755'!BC14</f>
        <v>8.1321459705474233</v>
      </c>
      <c r="AO14" s="3">
        <f>'k=755'!BL14</f>
        <v>7.9647771913284489</v>
      </c>
      <c r="AP14" s="3">
        <f>'k=755'!BM14</f>
        <v>8.7612549104612931</v>
      </c>
      <c r="AQ14" s="3">
        <f>'k=755'!BV14</f>
        <v>9.0734700992868138</v>
      </c>
      <c r="AR14" s="3">
        <f>'k=755'!BW14</f>
        <v>9.8295926075607145</v>
      </c>
      <c r="AS14" s="104">
        <f>'k=1000'!V13</f>
        <v>3.2815761187651828</v>
      </c>
      <c r="AT14" s="3">
        <f>'k=1000'!W13</f>
        <v>4.9223641781477738</v>
      </c>
      <c r="AU14" s="3">
        <f>'k=1000'!AD13</f>
        <v>5.5760328564033657</v>
      </c>
      <c r="AV14" s="3">
        <f>'k=1000'!AE13</f>
        <v>6.9700410705042071</v>
      </c>
      <c r="AW14" s="3">
        <f>'k=1000'!AL13</f>
        <v>7.2845215527829481</v>
      </c>
      <c r="AX14" s="3">
        <f>'k=1000'!AM13</f>
        <v>8.4986084782467728</v>
      </c>
      <c r="AY14" s="3">
        <f>'k=1000'!AT13</f>
        <v>8.3099315002857068</v>
      </c>
      <c r="AZ14" s="3">
        <f>'k=1000'!AU13</f>
        <v>9.3486729378214193</v>
      </c>
      <c r="BA14" s="3">
        <f>'k=1000'!BD13</f>
        <v>9.0285522700315521</v>
      </c>
      <c r="BB14" s="3">
        <f>'k=1000'!BE13</f>
        <v>9.9314074970347068</v>
      </c>
      <c r="BC14" s="3">
        <f>'k=1000'!BL13</f>
        <v>9.6139070112948275</v>
      </c>
      <c r="BD14" s="3">
        <f>'k=1000'!BM13</f>
        <v>10.415065928902729</v>
      </c>
      <c r="BE14" s="104">
        <f>'k=1200'!X13</f>
        <v>4.2182776833023778</v>
      </c>
      <c r="BF14" s="3">
        <f>'k=1200'!Y13</f>
        <v>6.3274165249535663</v>
      </c>
      <c r="BG14" s="3">
        <f>'k=1200'!AH13</f>
        <v>7.0642172804764707</v>
      </c>
      <c r="BH14" s="3">
        <f>'k=1200'!AI13</f>
        <v>8.830271600595589</v>
      </c>
      <c r="BI14" s="3">
        <f>'k=1200'!AR13</f>
        <v>9.1245040582406656</v>
      </c>
      <c r="BJ14" s="3">
        <f>'k=1200'!AS13</f>
        <v>10.64525473461411</v>
      </c>
      <c r="BK14" s="3">
        <f>'k=1200'!BB13</f>
        <v>10.428266177852398</v>
      </c>
      <c r="BL14" s="3">
        <f>'k=1200'!BC13</f>
        <v>11.731799450083948</v>
      </c>
      <c r="BM14" s="3">
        <f>'k=1200'!BL13</f>
        <v>11.053052684365474</v>
      </c>
      <c r="BN14" s="3">
        <f>'k=1200'!BM13</f>
        <v>12.158357952802021</v>
      </c>
      <c r="BO14" s="3">
        <f>'k=1200'!BV13</f>
        <v>11.856580514819584</v>
      </c>
      <c r="BP14" s="110">
        <f>'k=1200'!BW13</f>
        <v>12.844628891054549</v>
      </c>
    </row>
    <row r="15" spans="1:68" ht="16.5" thickBot="1">
      <c r="A15" s="1"/>
      <c r="B15" s="2"/>
      <c r="C15" s="2"/>
      <c r="D15" s="2"/>
      <c r="E15" s="42">
        <v>44</v>
      </c>
      <c r="F15" s="23">
        <f t="shared" si="0"/>
        <v>0.87460000000000004</v>
      </c>
      <c r="G15" s="23"/>
      <c r="H15" s="102">
        <f t="shared" si="1"/>
        <v>78221.267605633795</v>
      </c>
      <c r="I15" s="104">
        <f>'k=400'!X15</f>
        <v>2.7745760652493137</v>
      </c>
      <c r="J15" s="3">
        <f>'k=400'!Y15</f>
        <v>4.1618640978739707</v>
      </c>
      <c r="K15" s="3">
        <f>'k=400'!AH15</f>
        <v>4.0017051202506071</v>
      </c>
      <c r="L15" s="3">
        <f t="shared" si="2"/>
        <v>4.4820941109033017</v>
      </c>
      <c r="M15" s="3">
        <f>'k=400'!AR15</f>
        <v>4.4923777626396939</v>
      </c>
      <c r="N15" s="3">
        <f>'k=400'!AS15</f>
        <v>5.2411073897463094</v>
      </c>
      <c r="O15" s="3">
        <f>'k=400'!BB15</f>
        <v>4.3534832351750454</v>
      </c>
      <c r="P15" s="3">
        <f>'k=400'!BC15</f>
        <v>4.8976686395719264</v>
      </c>
      <c r="Q15" s="3">
        <f>'k=400'!BL15</f>
        <v>3.5640765496657116</v>
      </c>
      <c r="R15" s="3">
        <f>'k=400'!BM15</f>
        <v>3.9204842046322828</v>
      </c>
      <c r="S15" s="3">
        <f>'k=400'!BV15</f>
        <v>3.0631906031259488</v>
      </c>
      <c r="T15" s="3">
        <f>'k=400'!BW15</f>
        <v>3.3184564867197777</v>
      </c>
      <c r="U15" s="104">
        <f>'k=600'!X14</f>
        <v>2.2696220523659578</v>
      </c>
      <c r="V15" s="3">
        <f>'k=600'!Y14</f>
        <v>3.4044330785489367</v>
      </c>
      <c r="W15" s="3">
        <f>'k=600'!AH14</f>
        <v>2.2999825958080673</v>
      </c>
      <c r="X15" s="3">
        <f>'k=600'!AI14</f>
        <v>2.8749782447600842</v>
      </c>
      <c r="Y15" s="3">
        <f>'k=600'!AR14</f>
        <v>1.6014353927193861</v>
      </c>
      <c r="Z15" s="3">
        <f>'k=600'!AS14</f>
        <v>1.8683412915059505</v>
      </c>
      <c r="AA15" s="3">
        <f>'k=600'!BB14</f>
        <v>0.80236910190030131</v>
      </c>
      <c r="AB15" s="3">
        <f>'k=600'!BC14</f>
        <v>0.90266523963783896</v>
      </c>
      <c r="AC15" s="3">
        <f>'k=600'!BL14</f>
        <v>0.39143346363860243</v>
      </c>
      <c r="AD15" s="3">
        <f>'k=600'!BM14</f>
        <v>0.43057681000246267</v>
      </c>
      <c r="AE15" s="3">
        <f>'k=600'!BV14</f>
        <v>0.2849791860518251</v>
      </c>
      <c r="AF15" s="3">
        <f>'k=600'!BW14</f>
        <v>0.30872745155614384</v>
      </c>
      <c r="AG15" s="104">
        <f>'k=755'!X15</f>
        <v>2.4776362319521952</v>
      </c>
      <c r="AH15" s="3">
        <f>'k=755'!Y15</f>
        <v>3.716454347928293</v>
      </c>
      <c r="AI15" s="3">
        <f>'k=755'!AH15</f>
        <v>4.1178154938416407</v>
      </c>
      <c r="AJ15" s="3">
        <f>'k=755'!AI15</f>
        <v>5.1472693673020506</v>
      </c>
      <c r="AK15" s="3">
        <f>'k=755'!AR15</f>
        <v>5.2523904607235785</v>
      </c>
      <c r="AL15" s="3">
        <f>'k=755'!AS15</f>
        <v>6.1277888708441752</v>
      </c>
      <c r="AM15" s="3">
        <f>'k=755'!BB15</f>
        <v>5.6209682737155431</v>
      </c>
      <c r="AN15" s="3">
        <f>'k=755'!BC15</f>
        <v>6.3235893079299856</v>
      </c>
      <c r="AO15" s="3">
        <f>'k=755'!BL15</f>
        <v>6.2153263195830606</v>
      </c>
      <c r="AP15" s="3">
        <f>'k=755'!BM15</f>
        <v>6.8368589515413669</v>
      </c>
      <c r="AQ15" s="3">
        <f>'k=755'!BV15</f>
        <v>6.4858565568434701</v>
      </c>
      <c r="AR15" s="3">
        <f>'k=755'!BW15</f>
        <v>7.0263446032470931</v>
      </c>
      <c r="AS15" s="104">
        <f>'k=1000'!V14</f>
        <v>3.2560069412881618</v>
      </c>
      <c r="AT15" s="3">
        <f>'k=1000'!W14</f>
        <v>4.8840104119322429</v>
      </c>
      <c r="AU15" s="3">
        <f>'k=1000'!AD14</f>
        <v>5.5519821835396481</v>
      </c>
      <c r="AV15" s="3">
        <f>'k=1000'!AE14</f>
        <v>6.9399777294245606</v>
      </c>
      <c r="AW15" s="3">
        <f>'k=1000'!AL14</f>
        <v>6.9621104666367239</v>
      </c>
      <c r="AX15" s="3">
        <f>'k=1000'!AM14</f>
        <v>8.1224622110761775</v>
      </c>
      <c r="AY15" s="3">
        <f>'k=1000'!AT14</f>
        <v>7.9056379165310346</v>
      </c>
      <c r="AZ15" s="3">
        <f>'k=1000'!AU14</f>
        <v>8.893842656097414</v>
      </c>
      <c r="BA15" s="3">
        <f>'k=1000'!BD14</f>
        <v>8.2913041542589632</v>
      </c>
      <c r="BB15" s="3">
        <f>'k=1000'!BE14</f>
        <v>9.1204345696848605</v>
      </c>
      <c r="BC15" s="3">
        <f>'k=1000'!BL14</f>
        <v>8.6276062235318456</v>
      </c>
      <c r="BD15" s="3">
        <f>'k=1000'!BM14</f>
        <v>9.3465734088261669</v>
      </c>
      <c r="BE15" s="104">
        <f>'k=1200'!X14</f>
        <v>4.365587317748072</v>
      </c>
      <c r="BF15" s="3">
        <f>'k=1200'!Y14</f>
        <v>6.5483809766221075</v>
      </c>
      <c r="BG15" s="3">
        <f>'k=1200'!AH14</f>
        <v>7.0293759260058772</v>
      </c>
      <c r="BH15" s="3">
        <f>'k=1200'!AI14</f>
        <v>8.7867199075073472</v>
      </c>
      <c r="BI15" s="3">
        <f>'k=1200'!AR14</f>
        <v>9.1424950000543053</v>
      </c>
      <c r="BJ15" s="3">
        <f>'k=1200'!AS14</f>
        <v>10.666244166730023</v>
      </c>
      <c r="BK15" s="3">
        <f>'k=1200'!BB14</f>
        <v>10.299770475857452</v>
      </c>
      <c r="BL15" s="3">
        <f>'k=1200'!BC14</f>
        <v>11.587241785339634</v>
      </c>
      <c r="BM15" s="3">
        <f>'k=1200'!BL14</f>
        <v>10.562196479854949</v>
      </c>
      <c r="BN15" s="3">
        <f>'k=1200'!BM14</f>
        <v>11.618416127840444</v>
      </c>
      <c r="BO15" s="3">
        <f>'k=1200'!BV14</f>
        <v>10.660611415224075</v>
      </c>
      <c r="BP15" s="110">
        <f>'k=1200'!BW14</f>
        <v>11.548995699826081</v>
      </c>
    </row>
    <row r="16" spans="1:68" ht="15.75">
      <c r="A16" s="1"/>
      <c r="B16" s="4" t="s">
        <v>1</v>
      </c>
      <c r="C16" s="5">
        <v>600</v>
      </c>
      <c r="D16" s="2"/>
      <c r="E16" s="42">
        <v>46</v>
      </c>
      <c r="F16" s="23">
        <f t="shared" si="0"/>
        <v>0.91460000000000008</v>
      </c>
      <c r="G16" s="23"/>
      <c r="H16" s="102">
        <f t="shared" si="1"/>
        <v>81798.732394366205</v>
      </c>
      <c r="I16" s="104">
        <f>'k=400'!X16</f>
        <v>3.2969955990465376</v>
      </c>
      <c r="J16" s="3">
        <f>'k=400'!Y16</f>
        <v>4.9454933985698064</v>
      </c>
      <c r="K16" s="3">
        <f>'k=400'!AH16</f>
        <v>5.2172297061862176</v>
      </c>
      <c r="L16" s="3">
        <f t="shared" si="2"/>
        <v>5.8435376517354616</v>
      </c>
      <c r="M16" s="3">
        <f>'k=400'!AR16</f>
        <v>6.2192769071603635</v>
      </c>
      <c r="N16" s="3">
        <f>'k=400'!AS16</f>
        <v>7.2558230583537577</v>
      </c>
      <c r="O16" s="3">
        <f>'k=400'!BB16</f>
        <v>6.6177752915363524</v>
      </c>
      <c r="P16" s="3">
        <f>'k=400'!BC16</f>
        <v>7.4449972029783966</v>
      </c>
      <c r="Q16" s="3">
        <f>'k=400'!BL16</f>
        <v>6.3018594986850482</v>
      </c>
      <c r="R16" s="3">
        <f>'k=400'!BM16</f>
        <v>6.932045448553553</v>
      </c>
      <c r="S16" s="3">
        <f>'k=400'!BV16</f>
        <v>6.0852126866202427</v>
      </c>
      <c r="T16" s="3">
        <f>'k=400'!BW16</f>
        <v>6.5923137438385968</v>
      </c>
      <c r="U16" s="104">
        <f>'k=600'!X16</f>
        <v>3.5851571710099255</v>
      </c>
      <c r="V16" s="3">
        <f>'k=600'!Y16</f>
        <v>5.3777357565148884</v>
      </c>
      <c r="W16" s="3">
        <f>'k=600'!AH16</f>
        <v>5.6256812744528215</v>
      </c>
      <c r="X16" s="3">
        <f>'k=600'!AI16</f>
        <v>7.0321015930660273</v>
      </c>
      <c r="Y16" s="3">
        <f>'k=600'!AR16</f>
        <v>6.3589370023045104</v>
      </c>
      <c r="Z16" s="3">
        <f>'k=600'!AS16</f>
        <v>7.4187598360219287</v>
      </c>
      <c r="AA16" s="3">
        <f>'k=600'!BB16</f>
        <v>6.3872190232212258</v>
      </c>
      <c r="AB16" s="3">
        <f>'k=600'!BC16</f>
        <v>7.1856214011238793</v>
      </c>
      <c r="AC16" s="3">
        <f>'k=600'!BL16</f>
        <v>6.2679483255387938</v>
      </c>
      <c r="AD16" s="3">
        <f>'k=600'!BM16</f>
        <v>6.8947431580926732</v>
      </c>
      <c r="AE16" s="3">
        <f>'k=600'!BV16</f>
        <v>5.7874111982816876</v>
      </c>
      <c r="AF16" s="3">
        <f>'k=600'!BW16</f>
        <v>6.2696954648051619</v>
      </c>
      <c r="AG16" s="104">
        <f>'k=755'!X16</f>
        <v>2.4081739610249633</v>
      </c>
      <c r="AH16" s="3">
        <f>'k=755'!Y16</f>
        <v>3.6122609415374449</v>
      </c>
      <c r="AI16" s="3">
        <f>'k=755'!AH16</f>
        <v>3.2139389309621409</v>
      </c>
      <c r="AJ16" s="3">
        <f>'k=755'!AI16</f>
        <v>4.0174236637026759</v>
      </c>
      <c r="AK16" s="3">
        <f>'k=755'!AR16</f>
        <v>3.4560055157217353</v>
      </c>
      <c r="AL16" s="3">
        <f>'k=755'!AS16</f>
        <v>4.0320064350086913</v>
      </c>
      <c r="AM16" s="3">
        <f>'k=755'!BB16</f>
        <v>3.1897578032364597</v>
      </c>
      <c r="AN16" s="3">
        <f>'k=755'!BC16</f>
        <v>3.5884775286410173</v>
      </c>
      <c r="AO16" s="3">
        <f>'k=755'!BL16</f>
        <v>2.9011446043946427</v>
      </c>
      <c r="AP16" s="3">
        <f>'k=755'!BM16</f>
        <v>3.191259064834107</v>
      </c>
      <c r="AQ16" s="3">
        <f>'k=755'!BV16</f>
        <v>3.0413361793484959</v>
      </c>
      <c r="AR16" s="3">
        <f>'k=755'!BW16</f>
        <v>3.2947808609608704</v>
      </c>
      <c r="AS16" s="104">
        <f>'k=1000'!V15</f>
        <v>3.3862614149412624</v>
      </c>
      <c r="AT16" s="3">
        <f>'k=1000'!W15</f>
        <v>5.0793921224118934</v>
      </c>
      <c r="AU16" s="3">
        <f>'k=1000'!AD15</f>
        <v>4.8788893449399513</v>
      </c>
      <c r="AV16" s="3">
        <f>'k=1000'!AE15</f>
        <v>6.0986116811749387</v>
      </c>
      <c r="AW16" s="3">
        <f>'k=1000'!AL15</f>
        <v>4.83963592925328</v>
      </c>
      <c r="AX16" s="3">
        <f>'k=1000'!AM15</f>
        <v>5.6462419174621603</v>
      </c>
      <c r="AY16" s="3">
        <f>'k=1000'!AT15</f>
        <v>4.2282957736266358</v>
      </c>
      <c r="AZ16" s="3">
        <f>'k=1000'!AU15</f>
        <v>4.756832745329965</v>
      </c>
      <c r="BA16" s="3">
        <f>'k=1000'!BD15</f>
        <v>3.2245814935374755</v>
      </c>
      <c r="BB16" s="3">
        <f>'k=1000'!BE15</f>
        <v>3.5470396428912232</v>
      </c>
      <c r="BC16" s="3">
        <f>'k=1000'!BL15</f>
        <v>3.0272657044096376</v>
      </c>
      <c r="BD16" s="3">
        <f>'k=1000'!BM15</f>
        <v>3.2795378464437741</v>
      </c>
      <c r="BE16" s="104">
        <f>'k=1200'!X15</f>
        <v>4.4009712717335887</v>
      </c>
      <c r="BF16" s="3">
        <f>'k=1200'!Y15</f>
        <v>6.6014569076003831</v>
      </c>
      <c r="BG16" s="3">
        <f>'k=1200'!AH15</f>
        <v>6.6590069254707966</v>
      </c>
      <c r="BH16" s="3">
        <f>'k=1200'!AI15</f>
        <v>8.3237586568384963</v>
      </c>
      <c r="BI16" s="3">
        <f>'k=1200'!AR15</f>
        <v>7.3597171406553912</v>
      </c>
      <c r="BJ16" s="3">
        <f>'k=1200'!AS15</f>
        <v>8.5863366640979564</v>
      </c>
      <c r="BK16" s="3">
        <f>'k=1200'!BB15</f>
        <v>7.2601475295479716</v>
      </c>
      <c r="BL16" s="3">
        <f>'k=1200'!BC15</f>
        <v>8.1676659707414672</v>
      </c>
      <c r="BM16" s="3">
        <f>'k=1200'!BL15</f>
        <v>6.1605344328997749</v>
      </c>
      <c r="BN16" s="3">
        <f>'k=1200'!BM15</f>
        <v>6.7765878761897529</v>
      </c>
      <c r="BO16" s="3">
        <f>'k=1200'!BV15</f>
        <v>5.8945008921203055</v>
      </c>
      <c r="BP16" s="110">
        <f>'k=1200'!BW15</f>
        <v>6.3857092997969973</v>
      </c>
    </row>
    <row r="17" spans="1:68" ht="15.75">
      <c r="A17" s="1"/>
      <c r="B17" s="6" t="s">
        <v>24</v>
      </c>
      <c r="C17" s="7">
        <v>20.5</v>
      </c>
      <c r="D17" s="2"/>
      <c r="E17" s="42">
        <v>48</v>
      </c>
      <c r="F17" s="23">
        <f t="shared" si="0"/>
        <v>0.9546</v>
      </c>
      <c r="G17" s="23"/>
      <c r="H17" s="102">
        <f t="shared" si="1"/>
        <v>85376.1971830986</v>
      </c>
      <c r="I17" s="104">
        <f>'k=400'!X17</f>
        <v>3.5446072953165717</v>
      </c>
      <c r="J17" s="3">
        <f>'k=400'!Y17</f>
        <v>5.3169109429748573</v>
      </c>
      <c r="K17" s="3">
        <f>'k=400'!AH17</f>
        <v>5.7556517122914324</v>
      </c>
      <c r="L17" s="3">
        <f t="shared" si="2"/>
        <v>6.4465951060522846</v>
      </c>
      <c r="M17" s="3">
        <f>'k=400'!AR17</f>
        <v>7.0287524038626099</v>
      </c>
      <c r="N17" s="3">
        <f>'k=400'!AS17</f>
        <v>8.2002111378397124</v>
      </c>
      <c r="O17" s="3">
        <f>'k=400'!BB17</f>
        <v>7.8039774445294876</v>
      </c>
      <c r="P17" s="3">
        <f>'k=400'!BC17</f>
        <v>8.7794746250956734</v>
      </c>
      <c r="Q17" s="3">
        <f>'k=400'!BL17</f>
        <v>7.9944140964170494</v>
      </c>
      <c r="R17" s="3">
        <f>'k=400'!BM17</f>
        <v>8.7938555060587547</v>
      </c>
      <c r="S17" s="3">
        <f>'k=400'!BV17</f>
        <v>7.8527741402261464</v>
      </c>
      <c r="T17" s="3">
        <f>'k=400'!BW17</f>
        <v>8.5071719852449927</v>
      </c>
      <c r="U17" s="104">
        <f>'k=600'!X17</f>
        <v>4.0790336111488861</v>
      </c>
      <c r="V17" s="3">
        <f>'k=600'!Y17</f>
        <v>6.1185504167233287</v>
      </c>
      <c r="W17" s="3">
        <f>'k=600'!AH17</f>
        <v>6.5029586910343813</v>
      </c>
      <c r="X17" s="3">
        <f>'k=600'!AI17</f>
        <v>8.1286983637929762</v>
      </c>
      <c r="Y17" s="3">
        <f>'k=600'!AR17</f>
        <v>7.5039545883915482</v>
      </c>
      <c r="Z17" s="3">
        <f>'k=600'!AS17</f>
        <v>8.7546136864568069</v>
      </c>
      <c r="AA17" s="3">
        <f>'k=600'!BB17</f>
        <v>7.8020142065160867</v>
      </c>
      <c r="AB17" s="3">
        <f>'k=600'!BC17</f>
        <v>8.7772659823305972</v>
      </c>
      <c r="AC17" s="3">
        <f>'k=600'!BL17</f>
        <v>7.3840132614705549</v>
      </c>
      <c r="AD17" s="3">
        <f>'k=600'!BM17</f>
        <v>8.1224145876176106</v>
      </c>
      <c r="AE17" s="3">
        <f>'k=600'!BV17</f>
        <v>7.150788049710548</v>
      </c>
      <c r="AF17" s="3">
        <f>'k=600'!BW17</f>
        <v>7.7466870538530941</v>
      </c>
      <c r="AG17" s="104">
        <f>'k=755'!X17</f>
        <v>2.2577201128174664</v>
      </c>
      <c r="AH17" s="3">
        <f>'k=755'!Y17</f>
        <v>3.3865801692261996</v>
      </c>
      <c r="AI17" s="3">
        <f>'k=755'!AH17</f>
        <v>3.1187245442889515</v>
      </c>
      <c r="AJ17" s="3">
        <f>'k=755'!AI17</f>
        <v>3.8984056803611895</v>
      </c>
      <c r="AK17" s="3">
        <f>'k=755'!AR17</f>
        <v>3.2846894176339108</v>
      </c>
      <c r="AL17" s="3">
        <f>'k=755'!AS17</f>
        <v>3.8321376539062291</v>
      </c>
      <c r="AM17" s="3">
        <f>'k=755'!BB17</f>
        <v>2.4552063492450613</v>
      </c>
      <c r="AN17" s="3">
        <f>'k=755'!BC17</f>
        <v>2.7621071429006938</v>
      </c>
      <c r="AO17" s="3">
        <f>'k=755'!BL17</f>
        <v>3.2456212797950572</v>
      </c>
      <c r="AP17" s="3">
        <f>'k=755'!BM17</f>
        <v>3.5701834077745631</v>
      </c>
      <c r="AQ17" s="3">
        <f>'k=755'!BV17</f>
        <v>2.6400327246699646</v>
      </c>
      <c r="AR17" s="3">
        <f>'k=755'!BW17</f>
        <v>2.8600354517257949</v>
      </c>
      <c r="AS17" s="104">
        <f>'k=1000'!V16</f>
        <v>3.5679070156968744</v>
      </c>
      <c r="AT17" s="3">
        <f>'k=1000'!W16</f>
        <v>5.3518605235453114</v>
      </c>
      <c r="AU17" s="3">
        <f>'k=1000'!AD16</f>
        <v>4.9791817101971203</v>
      </c>
      <c r="AV17" s="3">
        <f>'k=1000'!AE16</f>
        <v>6.2239771377464006</v>
      </c>
      <c r="AW17" s="3">
        <f>'k=1000'!AL16</f>
        <v>5.5374036956084058</v>
      </c>
      <c r="AX17" s="3">
        <f>'k=1000'!AM16</f>
        <v>6.4603043115431404</v>
      </c>
      <c r="AY17" s="3">
        <f>'k=1000'!AT16</f>
        <v>5.5988511939366319</v>
      </c>
      <c r="AZ17" s="3">
        <f>'k=1000'!AU16</f>
        <v>6.2987075931787109</v>
      </c>
      <c r="BA17" s="3">
        <f>'k=1000'!BD16</f>
        <v>5.091186425218349</v>
      </c>
      <c r="BB17" s="3">
        <f>'k=1000'!BE16</f>
        <v>5.6003050677401838</v>
      </c>
      <c r="BC17" s="3">
        <f>'k=1000'!BL16</f>
        <v>4.8115389631058223</v>
      </c>
      <c r="BD17" s="3">
        <f>'k=1000'!BM16</f>
        <v>5.2125005433646407</v>
      </c>
      <c r="BE17" s="104">
        <f>'k=1200'!X16</f>
        <v>4.829883878209519</v>
      </c>
      <c r="BF17" s="3">
        <f>'k=1200'!Y16</f>
        <v>7.244825817314279</v>
      </c>
      <c r="BG17" s="3">
        <f>'k=1200'!AH16</f>
        <v>6.5653216108420507</v>
      </c>
      <c r="BH17" s="3">
        <f>'k=1200'!AI16</f>
        <v>8.2066520135525636</v>
      </c>
      <c r="BI17" s="3">
        <f>'k=1200'!AR16</f>
        <v>7.1703961601293118</v>
      </c>
      <c r="BJ17" s="3">
        <f>'k=1200'!AS16</f>
        <v>8.3654621868175312</v>
      </c>
      <c r="BK17" s="3">
        <f>'k=1200'!BB16</f>
        <v>8.1100440583296738</v>
      </c>
      <c r="BL17" s="3">
        <f>'k=1200'!BC16</f>
        <v>9.1237995656208835</v>
      </c>
      <c r="BM17" s="3">
        <f>'k=1200'!BL16</f>
        <v>7.3478491047170227</v>
      </c>
      <c r="BN17" s="3">
        <f>'k=1200'!BM16</f>
        <v>8.0826340151887255</v>
      </c>
      <c r="BO17" s="3">
        <f>'k=1200'!BV16</f>
        <v>6.9102032778691314</v>
      </c>
      <c r="BP17" s="110">
        <f>'k=1200'!BW16</f>
        <v>7.4860535510248924</v>
      </c>
    </row>
    <row r="18" spans="1:68" ht="15.75">
      <c r="A18" s="1"/>
      <c r="B18" s="10" t="s">
        <v>2</v>
      </c>
      <c r="C18" s="11">
        <f>1.003887*10^-3</f>
        <v>1.003887E-3</v>
      </c>
      <c r="D18" s="2"/>
      <c r="E18" s="42">
        <v>50</v>
      </c>
      <c r="F18" s="23">
        <f t="shared" si="0"/>
        <v>0.99460000000000004</v>
      </c>
      <c r="G18" s="23"/>
      <c r="H18" s="102">
        <f t="shared" si="1"/>
        <v>88953.661971830996</v>
      </c>
      <c r="I18" s="104">
        <f>'k=400'!X18</f>
        <v>3.9202395575242281</v>
      </c>
      <c r="J18" s="3">
        <f>'k=400'!Y18</f>
        <v>5.8803593362863422</v>
      </c>
      <c r="K18" s="3">
        <f>'k=400'!AH18</f>
        <v>6.4843279237712821</v>
      </c>
      <c r="L18" s="3">
        <f t="shared" si="2"/>
        <v>7.2627460362399212</v>
      </c>
      <c r="M18" s="3">
        <f>'k=400'!AR18</f>
        <v>8.2310886476709086</v>
      </c>
      <c r="N18" s="3">
        <f>'k=400'!AS18</f>
        <v>9.6029367556160601</v>
      </c>
      <c r="O18" s="3">
        <f>'k=400'!BB18</f>
        <v>8.9708266374678605</v>
      </c>
      <c r="P18" s="3">
        <f>'k=400'!BC18</f>
        <v>10.092179967151344</v>
      </c>
      <c r="Q18" s="3">
        <f>'k=400'!BL18</f>
        <v>9.404090282323839</v>
      </c>
      <c r="R18" s="3">
        <f>'k=400'!BM18</f>
        <v>10.344499310556223</v>
      </c>
      <c r="S18" s="3">
        <f>'k=400'!BV18</f>
        <v>9.427194018377044</v>
      </c>
      <c r="T18" s="3">
        <f>'k=400'!BW18</f>
        <v>10.212793519908464</v>
      </c>
      <c r="U18" s="104">
        <f>'k=600'!X18</f>
        <v>4.4966579463054721</v>
      </c>
      <c r="V18" s="3">
        <f>'k=600'!Y18</f>
        <v>6.7449869194582082</v>
      </c>
      <c r="W18" s="3">
        <f>'k=600'!AH18</f>
        <v>7.3028899372609093</v>
      </c>
      <c r="X18" s="3">
        <f>'k=600'!AI18</f>
        <v>9.1286124215761362</v>
      </c>
      <c r="Y18" s="3">
        <f>'k=600'!AR18</f>
        <v>8.6131417971474793</v>
      </c>
      <c r="Z18" s="3">
        <f>'k=600'!AS18</f>
        <v>10.048665430005393</v>
      </c>
      <c r="AA18" s="3">
        <f>'k=600'!BB18</f>
        <v>9.146439786585459</v>
      </c>
      <c r="AB18" s="3">
        <f>'k=600'!BC18</f>
        <v>10.289744759908642</v>
      </c>
      <c r="AC18" s="3">
        <f>'k=600'!BL18</f>
        <v>9.0280824177467185</v>
      </c>
      <c r="AD18" s="3">
        <f>'k=600'!BM18</f>
        <v>9.9308906595213902</v>
      </c>
      <c r="AE18" s="3">
        <f>'k=600'!BV18</f>
        <v>8.699233889078954</v>
      </c>
      <c r="AF18" s="3">
        <f>'k=600'!BW18</f>
        <v>9.4241700465021996</v>
      </c>
      <c r="AG18" s="104">
        <f>'k=755'!X18</f>
        <v>3.1089635507855062</v>
      </c>
      <c r="AH18" s="3">
        <f>'k=755'!Y18</f>
        <v>4.6634453261782589</v>
      </c>
      <c r="AI18" s="3">
        <f>'k=755'!AH18</f>
        <v>3.6640350296921635</v>
      </c>
      <c r="AJ18" s="3">
        <f>'k=755'!AI18</f>
        <v>4.5800437871152049</v>
      </c>
      <c r="AK18" s="3">
        <f>'k=755'!AR18</f>
        <v>3.2766759156058871</v>
      </c>
      <c r="AL18" s="3">
        <f>'k=755'!AS18</f>
        <v>3.8227885682068683</v>
      </c>
      <c r="AM18" s="3">
        <f>'k=755'!BB18</f>
        <v>1.6552791319977898</v>
      </c>
      <c r="AN18" s="3">
        <f>'k=755'!BC18</f>
        <v>1.8621890234975136</v>
      </c>
      <c r="AO18" s="3">
        <f>'k=755'!BL18</f>
        <v>0.39128905104872214</v>
      </c>
      <c r="AP18" s="3">
        <f>'k=755'!BM18</f>
        <v>0.43041795615359435</v>
      </c>
      <c r="AQ18" s="3">
        <f>'k=755'!BV18</f>
        <v>0.17175572496648181</v>
      </c>
      <c r="AR18" s="3">
        <f>'k=755'!BW18</f>
        <v>0.18606870204702197</v>
      </c>
      <c r="AS18" s="104">
        <f>'k=1000'!V17</f>
        <v>4.118423431804664</v>
      </c>
      <c r="AT18" s="3">
        <f>'k=1000'!W17</f>
        <v>6.1776351477069955</v>
      </c>
      <c r="AU18" s="3">
        <f>'k=1000'!AD17</f>
        <v>5.9224491371581705</v>
      </c>
      <c r="AV18" s="3">
        <f>'k=1000'!AE17</f>
        <v>7.4030614214477133</v>
      </c>
      <c r="AW18" s="3">
        <f>'k=1000'!AL17</f>
        <v>5.8485161359955367</v>
      </c>
      <c r="AX18" s="3">
        <f>'k=1000'!AM17</f>
        <v>6.8232688253281264</v>
      </c>
      <c r="AY18" s="3">
        <f>'k=1000'!AT17</f>
        <v>5.0122960987076777</v>
      </c>
      <c r="AZ18" s="3">
        <f>'k=1000'!AU17</f>
        <v>5.6388331110461376</v>
      </c>
      <c r="BA18" s="3">
        <f>'k=1000'!BD17</f>
        <v>3.4431944757861475</v>
      </c>
      <c r="BB18" s="3">
        <f>'k=1000'!BE17</f>
        <v>3.7875139233647621</v>
      </c>
      <c r="BC18" s="3">
        <f>'k=1000'!BL17</f>
        <v>0.15006460523527446</v>
      </c>
      <c r="BD18" s="3">
        <f>'k=1000'!BM17</f>
        <v>0.16256998900488068</v>
      </c>
      <c r="BE18" s="104">
        <f>'k=1200'!X17</f>
        <v>5.4371662813297288</v>
      </c>
      <c r="BF18" s="3">
        <f>'k=1200'!Y17</f>
        <v>8.1557494219945923</v>
      </c>
      <c r="BG18" s="3">
        <f>'k=1200'!AH17</f>
        <v>7.3508947324554166</v>
      </c>
      <c r="BH18" s="3">
        <f>'k=1200'!AI17</f>
        <v>9.1886184155692714</v>
      </c>
      <c r="BI18" s="3">
        <f>'k=1200'!AR17</f>
        <v>7.157618344311528</v>
      </c>
      <c r="BJ18" s="3">
        <f>'k=1200'!AS17</f>
        <v>8.3505547350301157</v>
      </c>
      <c r="BK18" s="3">
        <f>'k=1200'!BB17</f>
        <v>6.5427013244374601</v>
      </c>
      <c r="BL18" s="3">
        <f>'k=1200'!BC17</f>
        <v>7.3605389899921425</v>
      </c>
      <c r="BM18" s="3">
        <f>'k=1200'!BL17</f>
        <v>4.1571461460219954</v>
      </c>
      <c r="BN18" s="3">
        <f>'k=1200'!BM17</f>
        <v>4.5728607606241951</v>
      </c>
      <c r="BO18" s="3">
        <f>'k=1200'!BV17</f>
        <v>5.9000612053464483</v>
      </c>
      <c r="BP18" s="110">
        <f>'k=1200'!BW17</f>
        <v>6.3917329724586525</v>
      </c>
    </row>
    <row r="19" spans="1:68" ht="15.75">
      <c r="A19" s="1"/>
      <c r="B19" s="6" t="s">
        <v>3</v>
      </c>
      <c r="C19" s="12">
        <f>9.94*10^-7</f>
        <v>9.9399999999999993E-7</v>
      </c>
      <c r="D19" s="2"/>
      <c r="E19" s="42">
        <v>52</v>
      </c>
      <c r="F19" s="23">
        <f t="shared" si="0"/>
        <v>1.0346</v>
      </c>
      <c r="G19" s="23"/>
      <c r="H19" s="102">
        <f t="shared" si="1"/>
        <v>92531.126760563377</v>
      </c>
      <c r="I19" s="104">
        <f>'k=400'!X19</f>
        <v>3.9024510666509089</v>
      </c>
      <c r="J19" s="3">
        <f>'k=400'!Y19</f>
        <v>5.8536765999763638</v>
      </c>
      <c r="K19" s="3">
        <f>'k=400'!AH19</f>
        <v>6.5308096632274264</v>
      </c>
      <c r="L19" s="3">
        <f t="shared" si="2"/>
        <v>7.314807726049759</v>
      </c>
      <c r="M19" s="3">
        <f>'k=400'!AR19</f>
        <v>8.2030582821617664</v>
      </c>
      <c r="N19" s="3">
        <f>'k=400'!AS19</f>
        <v>9.5702346625220613</v>
      </c>
      <c r="O19" s="3">
        <f>'k=400'!BB19</f>
        <v>9.2651300100120899</v>
      </c>
      <c r="P19" s="3">
        <f>'k=400'!BC19</f>
        <v>10.423271261263601</v>
      </c>
      <c r="Q19" s="3">
        <f>'k=400'!BL19</f>
        <v>9.8828926816472418</v>
      </c>
      <c r="R19" s="3">
        <f>'k=400'!BM19</f>
        <v>10.871181949811966</v>
      </c>
      <c r="S19" s="3">
        <f>'k=400'!BV19</f>
        <v>9.6217611219549717</v>
      </c>
      <c r="T19" s="3">
        <f>'k=400'!BW19</f>
        <v>10.423574548784552</v>
      </c>
      <c r="U19" s="104">
        <f>'k=600'!X19</f>
        <v>4.5541709916802233</v>
      </c>
      <c r="V19" s="3">
        <f>'k=600'!Y19</f>
        <v>6.831256487520335</v>
      </c>
      <c r="W19" s="3">
        <f>'k=600'!AH19</f>
        <v>7.5559630899003594</v>
      </c>
      <c r="X19" s="3">
        <f>'k=600'!AI19</f>
        <v>9.4449538623754492</v>
      </c>
      <c r="Y19" s="3">
        <f>'k=600'!AR19</f>
        <v>9.1374990215058176</v>
      </c>
      <c r="Z19" s="3">
        <f>'k=600'!AS19</f>
        <v>10.660415525090121</v>
      </c>
      <c r="AA19" s="3">
        <f>'k=600'!BB19</f>
        <v>9.8411098572253657</v>
      </c>
      <c r="AB19" s="3">
        <f>'k=600'!BC19</f>
        <v>11.071248589378536</v>
      </c>
      <c r="AC19" s="3">
        <f>'k=600'!BL19</f>
        <v>9.652478726585878</v>
      </c>
      <c r="AD19" s="3">
        <f>'k=600'!BM19</f>
        <v>10.617726599244467</v>
      </c>
      <c r="AE19" s="3">
        <f>'k=600'!BV19</f>
        <v>9.3574263206469599</v>
      </c>
      <c r="AF19" s="3">
        <f>'k=600'!BW19</f>
        <v>10.13721184736754</v>
      </c>
      <c r="AG19" s="104">
        <f>'k=755'!X19</f>
        <v>5.5402121157142394</v>
      </c>
      <c r="AH19" s="3">
        <f>'k=755'!Y19</f>
        <v>8.3103181735713587</v>
      </c>
      <c r="AI19" s="3">
        <f>'k=755'!AH19</f>
        <v>8.850286489498945</v>
      </c>
      <c r="AJ19" s="3">
        <f>'k=755'!AI19</f>
        <v>11.06285811187368</v>
      </c>
      <c r="AK19" s="3">
        <f>'k=755'!AR19</f>
        <v>9.9473900109701443</v>
      </c>
      <c r="AL19" s="3">
        <f>'k=755'!AS19</f>
        <v>11.605288346131836</v>
      </c>
      <c r="AM19" s="3">
        <f>'k=755'!BB19</f>
        <v>9.8734342919126181</v>
      </c>
      <c r="AN19" s="3">
        <f>'k=755'!BC19</f>
        <v>11.107613578401695</v>
      </c>
      <c r="AO19" s="3">
        <f>'k=755'!BL19</f>
        <v>9.0485467186466018</v>
      </c>
      <c r="AP19" s="3">
        <f>'k=755'!BM19</f>
        <v>9.9534013905112619</v>
      </c>
      <c r="AQ19" s="3">
        <f>'k=755'!BV19</f>
        <v>8.3797640802714408</v>
      </c>
      <c r="AR19" s="3">
        <f>'k=755'!BW19</f>
        <v>9.0780777536273938</v>
      </c>
      <c r="AS19" s="104">
        <f>'k=1000'!V18</f>
        <v>5.3253814046157411</v>
      </c>
      <c r="AT19" s="3">
        <f>'k=1000'!W18</f>
        <v>7.988072106923612</v>
      </c>
      <c r="AU19" s="3">
        <f>'k=1000'!AD18</f>
        <v>8.2773540785521895</v>
      </c>
      <c r="AV19" s="3">
        <f>'k=1000'!AE18</f>
        <v>10.346692598190238</v>
      </c>
      <c r="AW19" s="3">
        <f>'k=1000'!AL18</f>
        <v>9.3245324400771121</v>
      </c>
      <c r="AX19" s="3">
        <f>'k=1000'!AM18</f>
        <v>10.878621180089965</v>
      </c>
      <c r="AY19" s="3">
        <f>'k=1000'!AT18</f>
        <v>9.7680603682835567</v>
      </c>
      <c r="AZ19" s="3">
        <f>'k=1000'!AU18</f>
        <v>10.989067914319001</v>
      </c>
      <c r="BA19" s="3">
        <f>'k=1000'!BD18</f>
        <v>9.3742131757114358</v>
      </c>
      <c r="BB19" s="3">
        <f>'k=1000'!BE18</f>
        <v>10.311634493282579</v>
      </c>
      <c r="BC19" s="3">
        <f>'k=1000'!BL18</f>
        <v>8.7154043296076296</v>
      </c>
      <c r="BD19" s="3">
        <f>'k=1000'!BM18</f>
        <v>9.4416880237415981</v>
      </c>
      <c r="BE19" s="104">
        <f>'k=1200'!X18</f>
        <v>5.4029911179669963</v>
      </c>
      <c r="BF19" s="3">
        <f>'k=1200'!Y18</f>
        <v>8.1044866769504935</v>
      </c>
      <c r="BG19" s="3">
        <f>'k=1200'!AH18</f>
        <v>8.0055770151815882</v>
      </c>
      <c r="BH19" s="3">
        <f>'k=1200'!AI18</f>
        <v>10.006971268976985</v>
      </c>
      <c r="BI19" s="3">
        <f>'k=1200'!AR18</f>
        <v>8.8731629360615898</v>
      </c>
      <c r="BJ19" s="3">
        <f>'k=1200'!AS18</f>
        <v>10.352023425405189</v>
      </c>
      <c r="BK19" s="3">
        <f>'k=1200'!BB18</f>
        <v>8.9646037453217335</v>
      </c>
      <c r="BL19" s="3">
        <f>'k=1200'!BC18</f>
        <v>10.085179213486951</v>
      </c>
      <c r="BM19" s="3">
        <f>'k=1200'!BL18</f>
        <v>8.4072349529001844</v>
      </c>
      <c r="BN19" s="3">
        <f>'k=1200'!BM18</f>
        <v>9.2479584481902037</v>
      </c>
      <c r="BO19" s="3">
        <f>'k=1200'!BV18</f>
        <v>7.3233631279554254</v>
      </c>
      <c r="BP19" s="110">
        <f>'k=1200'!BW18</f>
        <v>7.9336433886183775</v>
      </c>
    </row>
    <row r="20" spans="1:68" ht="15.75">
      <c r="A20" s="1"/>
      <c r="B20" s="10" t="s">
        <v>4</v>
      </c>
      <c r="C20" s="11">
        <v>999.72964999999999</v>
      </c>
      <c r="D20" s="2"/>
      <c r="E20" s="42">
        <v>54</v>
      </c>
      <c r="F20" s="23">
        <f t="shared" si="0"/>
        <v>1.0746</v>
      </c>
      <c r="G20" s="23"/>
      <c r="H20" s="102">
        <f t="shared" si="1"/>
        <v>96108.591549295772</v>
      </c>
      <c r="I20" s="104">
        <f>'k=400'!X20</f>
        <v>4.1432877612185974</v>
      </c>
      <c r="J20" s="3">
        <f>'k=400'!Y20</f>
        <v>6.2149316418278957</v>
      </c>
      <c r="K20" s="3">
        <f>'k=400'!AH20</f>
        <v>6.9054438665893194</v>
      </c>
      <c r="L20" s="3">
        <f t="shared" si="2"/>
        <v>7.7344152948668574</v>
      </c>
      <c r="M20" s="3">
        <f>'k=400'!AR20</f>
        <v>8.7210914362817302</v>
      </c>
      <c r="N20" s="3">
        <f>'k=400'!AS20</f>
        <v>10.174606675662019</v>
      </c>
      <c r="O20" s="3">
        <f>'k=400'!BB20</f>
        <v>9.7838138076859984</v>
      </c>
      <c r="P20" s="3">
        <f>'k=400'!BC20</f>
        <v>11.006790533646749</v>
      </c>
      <c r="Q20" s="3">
        <f>'k=400'!BL20</f>
        <v>10.387415806995673</v>
      </c>
      <c r="R20" s="3">
        <f>'k=400'!BM20</f>
        <v>11.426157387695239</v>
      </c>
      <c r="S20" s="3">
        <f>'k=400'!BV20</f>
        <v>10.384743841628186</v>
      </c>
      <c r="T20" s="3">
        <f>'k=400'!BW20</f>
        <v>11.250139161763869</v>
      </c>
      <c r="U20" s="104">
        <f>'k=600'!X20</f>
        <v>4.7741484281810047</v>
      </c>
      <c r="V20" s="3">
        <f>'k=600'!Y20</f>
        <v>7.1612226422715075</v>
      </c>
      <c r="W20" s="3">
        <f>'k=600'!AH20</f>
        <v>8.0863305915503805</v>
      </c>
      <c r="X20" s="3">
        <f>'k=600'!AI20</f>
        <v>10.107913239437975</v>
      </c>
      <c r="Y20" s="3">
        <f>'k=600'!AR20</f>
        <v>9.8911143920981992</v>
      </c>
      <c r="Z20" s="3">
        <f>'k=600'!AS20</f>
        <v>11.539633457447898</v>
      </c>
      <c r="AA20" s="3">
        <f>'k=600'!BB20</f>
        <v>10.841176944962392</v>
      </c>
      <c r="AB20" s="3">
        <f>'k=600'!BC20</f>
        <v>12.196324063082692</v>
      </c>
      <c r="AC20" s="3">
        <f>'k=600'!BL20</f>
        <v>10.80215602917459</v>
      </c>
      <c r="AD20" s="3">
        <f>'k=600'!BM20</f>
        <v>11.882371632092049</v>
      </c>
      <c r="AE20" s="3">
        <f>'k=600'!BV20</f>
        <v>10.506723320097963</v>
      </c>
      <c r="AF20" s="3">
        <f>'k=600'!BW20</f>
        <v>11.382283596772794</v>
      </c>
      <c r="AG20" s="104">
        <f>'k=755'!X20</f>
        <v>6.1658800271687104</v>
      </c>
      <c r="AH20" s="3">
        <f>'k=755'!Y20</f>
        <v>9.2488200407530652</v>
      </c>
      <c r="AI20" s="3">
        <f>'k=755'!AH20</f>
        <v>9.8404735101115861</v>
      </c>
      <c r="AJ20" s="3">
        <f>'k=755'!AI20</f>
        <v>12.300591887639483</v>
      </c>
      <c r="AK20" s="3">
        <f>'k=755'!AR20</f>
        <v>11.286707620806268</v>
      </c>
      <c r="AL20" s="3">
        <f>'k=755'!AS20</f>
        <v>13.167825557607314</v>
      </c>
      <c r="AM20" s="3">
        <f>'k=755'!BB20</f>
        <v>12.039463248360015</v>
      </c>
      <c r="AN20" s="3">
        <f>'k=755'!BC20</f>
        <v>13.544396154405018</v>
      </c>
      <c r="AO20" s="3">
        <f>'k=755'!BL20</f>
        <v>11.544716047262991</v>
      </c>
      <c r="AP20" s="3">
        <f>'k=755'!BM20</f>
        <v>12.699187651989289</v>
      </c>
      <c r="AQ20" s="3">
        <f>'k=755'!BV20</f>
        <v>10.920916927115019</v>
      </c>
      <c r="AR20" s="3">
        <f>'k=755'!BW20</f>
        <v>11.830993337707937</v>
      </c>
      <c r="AS20" s="104">
        <f>'k=1000'!V19</f>
        <v>5.8318621840094034</v>
      </c>
      <c r="AT20" s="3">
        <f>'k=1000'!W19</f>
        <v>8.7477932760141055</v>
      </c>
      <c r="AU20" s="3">
        <f>'k=1000'!AD19</f>
        <v>9.5651857284429376</v>
      </c>
      <c r="AV20" s="3">
        <f>'k=1000'!AE19</f>
        <v>11.956482160553673</v>
      </c>
      <c r="AW20" s="3">
        <f>'k=1000'!AL19</f>
        <v>11.180330984672713</v>
      </c>
      <c r="AX20" s="3">
        <f>'k=1000'!AM19</f>
        <v>13.043719482118165</v>
      </c>
      <c r="AY20" s="3">
        <f>'k=1000'!AT19</f>
        <v>11.741633499813496</v>
      </c>
      <c r="AZ20" s="3">
        <f>'k=1000'!AU19</f>
        <v>13.209337687290184</v>
      </c>
      <c r="BA20" s="3">
        <f>'k=1000'!BD19</f>
        <v>11.473440993133801</v>
      </c>
      <c r="BB20" s="3">
        <f>'k=1000'!BE19</f>
        <v>12.620785092447182</v>
      </c>
      <c r="BC20" s="3">
        <f>'k=1000'!BL19</f>
        <v>10.813864338302535</v>
      </c>
      <c r="BD20" s="3">
        <f>'k=1000'!BM19</f>
        <v>11.715019699827746</v>
      </c>
      <c r="BE20" s="104">
        <f>'k=1200'!X19</f>
        <v>5.6197110341774081</v>
      </c>
      <c r="BF20" s="3">
        <f>'k=1200'!Y19</f>
        <v>8.4295665512661131</v>
      </c>
      <c r="BG20" s="3">
        <f>'k=1200'!AH19</f>
        <v>8.4741364082527184</v>
      </c>
      <c r="BH20" s="3">
        <f>'k=1200'!AI19</f>
        <v>10.592670510315898</v>
      </c>
      <c r="BI20" s="3">
        <f>'k=1200'!AR19</f>
        <v>10.043389689561927</v>
      </c>
      <c r="BJ20" s="3">
        <f>'k=1200'!AS19</f>
        <v>11.717287971155582</v>
      </c>
      <c r="BK20" s="3">
        <f>'k=1200'!BB19</f>
        <v>10.408840490642108</v>
      </c>
      <c r="BL20" s="3">
        <f>'k=1200'!BC19</f>
        <v>11.709945551972371</v>
      </c>
      <c r="BM20" s="3">
        <f>'k=1200'!BL19</f>
        <v>10.381205056209676</v>
      </c>
      <c r="BN20" s="3">
        <f>'k=1200'!BM19</f>
        <v>11.419325561830645</v>
      </c>
      <c r="BO20" s="3">
        <f>'k=1200'!BV19</f>
        <v>9.6234523573679649</v>
      </c>
      <c r="BP20" s="110">
        <f>'k=1200'!BW19</f>
        <v>10.425406720481963</v>
      </c>
    </row>
    <row r="21" spans="1:68" ht="15.75">
      <c r="A21" s="1"/>
      <c r="B21" s="10" t="s">
        <v>5</v>
      </c>
      <c r="C21" s="11">
        <f>3.5*0.0254</f>
        <v>8.8899999999999993E-2</v>
      </c>
      <c r="D21" s="17"/>
      <c r="E21" s="42">
        <v>56</v>
      </c>
      <c r="F21" s="23">
        <f t="shared" si="0"/>
        <v>1.1146</v>
      </c>
      <c r="G21" s="24"/>
      <c r="H21" s="102">
        <f t="shared" si="1"/>
        <v>99686.056338028182</v>
      </c>
      <c r="I21" s="104">
        <f>'k=400'!X21</f>
        <v>4.438201706355251</v>
      </c>
      <c r="J21" s="3">
        <f>'k=400'!Y21</f>
        <v>6.6573025595328765</v>
      </c>
      <c r="K21" s="3">
        <f>'k=400'!AH21</f>
        <v>7.3487175549463384</v>
      </c>
      <c r="L21" s="3">
        <f t="shared" si="2"/>
        <v>8.2309022494026163</v>
      </c>
      <c r="M21" s="3">
        <f>'k=400'!AR21</f>
        <v>9.3646027284519402</v>
      </c>
      <c r="N21" s="3">
        <f>'k=400'!AS21</f>
        <v>10.925369849860598</v>
      </c>
      <c r="O21" s="3">
        <f>'k=400'!BB21</f>
        <v>10.606947945643084</v>
      </c>
      <c r="P21" s="3">
        <f>'k=400'!BC21</f>
        <v>11.932816438848469</v>
      </c>
      <c r="Q21" s="3">
        <f>'k=400'!BL21</f>
        <v>11.237560509626022</v>
      </c>
      <c r="R21" s="3">
        <f>'k=400'!BM21</f>
        <v>12.361316560588623</v>
      </c>
      <c r="S21" s="3">
        <f>'k=400'!BV21</f>
        <v>11.62651636947875</v>
      </c>
      <c r="T21" s="3">
        <f>'k=400'!BW21</f>
        <v>12.59539273360198</v>
      </c>
      <c r="U21" s="104">
        <f>'k=600'!X21</f>
        <v>5.1015219779577379</v>
      </c>
      <c r="V21" s="3">
        <f>'k=600'!Y21</f>
        <v>7.6522829669366068</v>
      </c>
      <c r="W21" s="3">
        <f>'k=600'!AH21</f>
        <v>8.5428923377779125</v>
      </c>
      <c r="X21" s="3">
        <f>'k=600'!AI21</f>
        <v>10.678615422222391</v>
      </c>
      <c r="Y21" s="3">
        <f>'k=600'!AR21</f>
        <v>10.617218298600292</v>
      </c>
      <c r="Z21" s="3">
        <f>'k=600'!AS21</f>
        <v>12.38675468170034</v>
      </c>
      <c r="AA21" s="3">
        <f>'k=600'!BB21</f>
        <v>11.766424037958069</v>
      </c>
      <c r="AB21" s="3">
        <f>'k=600'!BC21</f>
        <v>13.237227042702829</v>
      </c>
      <c r="AC21" s="3">
        <f>'k=600'!BL21</f>
        <v>11.8523057761346</v>
      </c>
      <c r="AD21" s="3">
        <f>'k=600'!BM21</f>
        <v>13.03753635374806</v>
      </c>
      <c r="AE21" s="3">
        <f>'k=600'!BV21</f>
        <v>11.648710734913722</v>
      </c>
      <c r="AF21" s="3">
        <f>'k=600'!BW21</f>
        <v>12.619436629489865</v>
      </c>
      <c r="AG21" s="104">
        <f>'k=755'!X21</f>
        <v>5.9659040679399364</v>
      </c>
      <c r="AH21" s="3">
        <f>'k=755'!Y21</f>
        <v>8.9488561019099038</v>
      </c>
      <c r="AI21" s="3">
        <f>'k=755'!AH21</f>
        <v>9.9806579553682173</v>
      </c>
      <c r="AJ21" s="3">
        <f>'k=755'!AI21</f>
        <v>12.475822444210271</v>
      </c>
      <c r="AK21" s="3">
        <f>'k=755'!AR21</f>
        <v>11.82725117488123</v>
      </c>
      <c r="AL21" s="3">
        <f>'k=755'!AS21</f>
        <v>13.798459704028101</v>
      </c>
      <c r="AM21" s="3">
        <f>'k=755'!BB21</f>
        <v>12.397201771006159</v>
      </c>
      <c r="AN21" s="3">
        <f>'k=755'!BC21</f>
        <v>13.94685199238193</v>
      </c>
      <c r="AO21" s="3">
        <f>'k=755'!BL21</f>
        <v>12.511787877135744</v>
      </c>
      <c r="AP21" s="3">
        <f>'k=755'!BM21</f>
        <v>13.762966664849317</v>
      </c>
      <c r="AQ21" s="3">
        <f>'k=755'!BV21</f>
        <v>12.407667760265809</v>
      </c>
      <c r="AR21" s="3">
        <f>'k=755'!BW21</f>
        <v>13.441640073621294</v>
      </c>
      <c r="AS21" s="104">
        <f>'k=1000'!V20</f>
        <v>6.0252965372138787</v>
      </c>
      <c r="AT21" s="3">
        <f>'k=1000'!W20</f>
        <v>9.0379448058208176</v>
      </c>
      <c r="AU21" s="3">
        <f>'k=1000'!AD20</f>
        <v>10.080806371940543</v>
      </c>
      <c r="AV21" s="3">
        <f>'k=1000'!AE20</f>
        <v>12.601007964925678</v>
      </c>
      <c r="AW21" s="3">
        <f>'k=1000'!AL20</f>
        <v>11.778985331913383</v>
      </c>
      <c r="AX21" s="3">
        <f>'k=1000'!AM20</f>
        <v>13.742149553898948</v>
      </c>
      <c r="AY21" s="3">
        <f>'k=1000'!AT20</f>
        <v>12.466781630988605</v>
      </c>
      <c r="AZ21" s="3">
        <f>'k=1000'!AU20</f>
        <v>14.02512933486218</v>
      </c>
      <c r="BA21" s="3">
        <f>'k=1000'!BD20</f>
        <v>12.37400664911234</v>
      </c>
      <c r="BB21" s="3">
        <f>'k=1000'!BE20</f>
        <v>13.611407314023575</v>
      </c>
      <c r="BC21" s="3">
        <f>'k=1000'!BL20</f>
        <v>12.025725024783492</v>
      </c>
      <c r="BD21" s="3">
        <f>'k=1000'!BM20</f>
        <v>13.027868776848784</v>
      </c>
      <c r="BE21" s="104">
        <f>'k=1200'!X20</f>
        <v>5.719731024136947</v>
      </c>
      <c r="BF21" s="3">
        <f>'k=1200'!Y20</f>
        <v>8.5795965362054201</v>
      </c>
      <c r="BG21" s="3">
        <f>'k=1200'!AH20</f>
        <v>8.9566333990230511</v>
      </c>
      <c r="BH21" s="3">
        <f>'k=1200'!AI20</f>
        <v>11.195791748778813</v>
      </c>
      <c r="BI21" s="3">
        <f>'k=1200'!AR20</f>
        <v>10.606894955532294</v>
      </c>
      <c r="BJ21" s="3">
        <f>'k=1200'!AS20</f>
        <v>12.374710781454343</v>
      </c>
      <c r="BK21" s="3">
        <f>'k=1200'!BB20</f>
        <v>11.462214657758256</v>
      </c>
      <c r="BL21" s="3">
        <f>'k=1200'!BC20</f>
        <v>12.894991489978038</v>
      </c>
      <c r="BM21" s="3">
        <f>'k=1200'!BL20</f>
        <v>11.681133603119603</v>
      </c>
      <c r="BN21" s="3">
        <f>'k=1200'!BM20</f>
        <v>12.849246963431563</v>
      </c>
      <c r="BO21" s="3">
        <f>'k=1200'!BV20</f>
        <v>10.846172034342612</v>
      </c>
      <c r="BP21" s="110">
        <f>'k=1200'!BW20</f>
        <v>11.750019703871162</v>
      </c>
    </row>
    <row r="22" spans="1:68" ht="15.75">
      <c r="A22" s="1"/>
      <c r="B22" s="10" t="s">
        <v>6</v>
      </c>
      <c r="C22" s="11">
        <f>35.25*0.0254</f>
        <v>0.89534999999999998</v>
      </c>
      <c r="D22" s="17"/>
      <c r="E22" s="42">
        <v>58</v>
      </c>
      <c r="F22" s="23">
        <f t="shared" si="0"/>
        <v>1.1545999999999998</v>
      </c>
      <c r="G22" s="24"/>
      <c r="H22" s="102">
        <f t="shared" si="1"/>
        <v>103263.52112676055</v>
      </c>
      <c r="I22" s="104">
        <f>'k=400'!X22</f>
        <v>4.5104722438632354</v>
      </c>
      <c r="J22" s="3">
        <f>'k=400'!Y22</f>
        <v>6.7657083657948531</v>
      </c>
      <c r="K22" s="3">
        <f>'k=400'!AH22</f>
        <v>7.5676885504108986</v>
      </c>
      <c r="L22" s="3">
        <f t="shared" si="2"/>
        <v>8.4761598532834537</v>
      </c>
      <c r="M22" s="3">
        <f>'k=400'!AR22</f>
        <v>9.6972329200082434</v>
      </c>
      <c r="N22" s="3">
        <f>'k=400'!AS22</f>
        <v>11.313438406676283</v>
      </c>
      <c r="O22" s="3">
        <f>'k=400'!BB22</f>
        <v>10.958881640126659</v>
      </c>
      <c r="P22" s="3">
        <f>'k=400'!BC22</f>
        <v>12.328741845142492</v>
      </c>
      <c r="Q22" s="3">
        <f>'k=400'!BL22</f>
        <v>11.737405526410171</v>
      </c>
      <c r="R22" s="3">
        <f>'k=400'!BM22</f>
        <v>12.911146079051189</v>
      </c>
      <c r="S22" s="3">
        <f>'k=400'!BV22</f>
        <v>11.915147054117844</v>
      </c>
      <c r="T22" s="3">
        <f>'k=400'!BW22</f>
        <v>12.908075975294331</v>
      </c>
      <c r="U22" s="104">
        <f>'k=600'!X22</f>
        <v>5.2102287052758349</v>
      </c>
      <c r="V22" s="3">
        <f>'k=600'!Y22</f>
        <v>7.8153430579137524</v>
      </c>
      <c r="W22" s="3">
        <f>'k=600'!AH22</f>
        <v>8.7162075302356143</v>
      </c>
      <c r="X22" s="3">
        <f>'k=600'!AI22</f>
        <v>10.895259412794518</v>
      </c>
      <c r="Y22" s="3">
        <f>'k=600'!AR22</f>
        <v>10.633010045839997</v>
      </c>
      <c r="Z22" s="3">
        <f>'k=600'!AS22</f>
        <v>12.405178386813329</v>
      </c>
      <c r="AA22" s="3">
        <f>'k=600'!BB22</f>
        <v>12.147223364446216</v>
      </c>
      <c r="AB22" s="3">
        <f>'k=600'!BC22</f>
        <v>13.665626285001993</v>
      </c>
      <c r="AC22" s="3">
        <f>'k=600'!BL22</f>
        <v>12.273073485567066</v>
      </c>
      <c r="AD22" s="3">
        <f>'k=600'!BM22</f>
        <v>13.500380834123773</v>
      </c>
      <c r="AE22" s="3">
        <f>'k=600'!BV22</f>
        <v>12.272885850742197</v>
      </c>
      <c r="AF22" s="3">
        <f>'k=600'!BW22</f>
        <v>13.295626338304046</v>
      </c>
      <c r="AG22" s="104">
        <f>'k=755'!X22</f>
        <v>6.2002214140722343</v>
      </c>
      <c r="AH22" s="3">
        <f>'k=755'!Y22</f>
        <v>9.3003321211083509</v>
      </c>
      <c r="AI22" s="3">
        <f>'k=755'!AH22</f>
        <v>10.280413060682918</v>
      </c>
      <c r="AJ22" s="3">
        <f>'k=755'!AI22</f>
        <v>12.850516325853647</v>
      </c>
      <c r="AK22" s="3">
        <f>'k=755'!AR22</f>
        <v>12.46932534359205</v>
      </c>
      <c r="AL22" s="3">
        <f>'k=755'!AS22</f>
        <v>14.547546234190726</v>
      </c>
      <c r="AM22" s="3">
        <f>'k=755'!BB22</f>
        <v>13.569989519792545</v>
      </c>
      <c r="AN22" s="3">
        <f>'k=755'!BC22</f>
        <v>15.266238209766612</v>
      </c>
      <c r="AO22" s="3">
        <f>'k=755'!BL22</f>
        <v>13.996549238845253</v>
      </c>
      <c r="AP22" s="3">
        <f>'k=755'!BM22</f>
        <v>15.396204162729777</v>
      </c>
      <c r="AQ22" s="3">
        <f>'k=755'!BV22</f>
        <v>13.802080618901245</v>
      </c>
      <c r="AR22" s="3">
        <f>'k=755'!BW22</f>
        <v>14.952254003809681</v>
      </c>
      <c r="AS22" s="104">
        <f>'k=1000'!V21</f>
        <v>6.5513536116717628</v>
      </c>
      <c r="AT22" s="3">
        <f>'k=1000'!W21</f>
        <v>9.8270304175076433</v>
      </c>
      <c r="AU22" s="3">
        <f>'k=1000'!AD21</f>
        <v>10.916645230294986</v>
      </c>
      <c r="AV22" s="3">
        <f>'k=1000'!AE21</f>
        <v>13.645806537868733</v>
      </c>
      <c r="AW22" s="3">
        <f>'k=1000'!AL21</f>
        <v>13.131788722087965</v>
      </c>
      <c r="AX22" s="3">
        <f>'k=1000'!AM21</f>
        <v>15.320420175769293</v>
      </c>
      <c r="AY22" s="3">
        <f>'k=1000'!AT21</f>
        <v>13.82539920430569</v>
      </c>
      <c r="AZ22" s="3">
        <f>'k=1000'!AU21</f>
        <v>15.5535741048439</v>
      </c>
      <c r="BA22" s="3">
        <f>'k=1000'!BD21</f>
        <v>13.840031644234614</v>
      </c>
      <c r="BB22" s="3">
        <f>'k=1000'!BE21</f>
        <v>15.224034808658075</v>
      </c>
      <c r="BC22" s="3">
        <f>'k=1000'!BL21</f>
        <v>13.291855004131305</v>
      </c>
      <c r="BD22" s="3">
        <f>'k=1000'!BM21</f>
        <v>14.399509587808915</v>
      </c>
      <c r="BE22" s="104">
        <f>'k=1200'!X21</f>
        <v>6.1467043308759015</v>
      </c>
      <c r="BF22" s="3">
        <f>'k=1200'!Y21</f>
        <v>9.2200564963138518</v>
      </c>
      <c r="BG22" s="3">
        <f>'k=1200'!AH21</f>
        <v>9.9700736414367377</v>
      </c>
      <c r="BH22" s="3">
        <f>'k=1200'!AI21</f>
        <v>12.462592051795923</v>
      </c>
      <c r="BI22" s="3">
        <f>'k=1200'!AR21</f>
        <v>12.117827507346474</v>
      </c>
      <c r="BJ22" s="3">
        <f>'k=1200'!AS21</f>
        <v>14.137465425237554</v>
      </c>
      <c r="BK22" s="3">
        <f>'k=1200'!BB21</f>
        <v>13.078303268431913</v>
      </c>
      <c r="BL22" s="3">
        <f>'k=1200'!BC21</f>
        <v>14.713091176985902</v>
      </c>
      <c r="BM22" s="3">
        <f>'k=1200'!BL21</f>
        <v>13.00973935972034</v>
      </c>
      <c r="BN22" s="3">
        <f>'k=1200'!BM21</f>
        <v>14.310713295692375</v>
      </c>
      <c r="BO22" s="3">
        <f>'k=1200'!BV21</f>
        <v>12.063881438950299</v>
      </c>
      <c r="BP22" s="110">
        <f>'k=1200'!BW21</f>
        <v>13.069204892196158</v>
      </c>
    </row>
    <row r="23" spans="1:68" ht="15.75">
      <c r="A23" s="1"/>
      <c r="B23" s="10" t="s">
        <v>15</v>
      </c>
      <c r="C23" s="11">
        <v>5.4249999999999998</v>
      </c>
      <c r="D23" s="17"/>
      <c r="E23" s="42">
        <v>60</v>
      </c>
      <c r="F23" s="23">
        <f t="shared" si="0"/>
        <v>1.1945999999999999</v>
      </c>
      <c r="G23" s="24"/>
      <c r="H23" s="102">
        <f t="shared" si="1"/>
        <v>106840.98591549294</v>
      </c>
      <c r="I23" s="104">
        <f>'k=400'!X23</f>
        <v>4.4701701734292882</v>
      </c>
      <c r="J23" s="3">
        <f>'k=400'!Y23</f>
        <v>6.7052552601439324</v>
      </c>
      <c r="K23" s="3">
        <f>'k=400'!AH23</f>
        <v>7.5419574420761943</v>
      </c>
      <c r="L23" s="3">
        <f t="shared" si="2"/>
        <v>8.4473398264028194</v>
      </c>
      <c r="M23" s="3">
        <f>'k=400'!AR23</f>
        <v>9.6276857304952106</v>
      </c>
      <c r="N23" s="3">
        <f>'k=400'!AS23</f>
        <v>11.232300018911079</v>
      </c>
      <c r="O23" s="3">
        <f>'k=400'!BB23</f>
        <v>11.054469321301397</v>
      </c>
      <c r="P23" s="3">
        <f>'k=400'!BC23</f>
        <v>12.436277986464072</v>
      </c>
      <c r="Q23" s="3">
        <f>'k=400'!BL23</f>
        <v>11.691050113743918</v>
      </c>
      <c r="R23" s="3">
        <f>'k=400'!BM23</f>
        <v>12.860155125118309</v>
      </c>
      <c r="S23" s="3">
        <f>'k=400'!BV23</f>
        <v>11.628458065336105</v>
      </c>
      <c r="T23" s="3">
        <f>'k=400'!BW23</f>
        <v>12.597496237447446</v>
      </c>
      <c r="U23" s="104">
        <f>'k=600'!X23</f>
        <v>5.0742304815088213</v>
      </c>
      <c r="V23" s="3">
        <f>'k=600'!Y23</f>
        <v>7.6113457222632324</v>
      </c>
      <c r="W23" s="3">
        <f>'k=600'!AH23</f>
        <v>8.6597179120909971</v>
      </c>
      <c r="X23" s="3">
        <f>'k=600'!AI23</f>
        <v>10.824647390113746</v>
      </c>
      <c r="Y23" s="3">
        <f>'k=600'!AR23</f>
        <v>10.794546763371081</v>
      </c>
      <c r="Z23" s="3">
        <f>'k=600'!AS23</f>
        <v>12.593637890599593</v>
      </c>
      <c r="AA23" s="3">
        <f>'k=600'!BB23</f>
        <v>12.01126789377815</v>
      </c>
      <c r="AB23" s="3">
        <f>'k=600'!BC23</f>
        <v>13.51267638050042</v>
      </c>
      <c r="AC23" s="3">
        <f>'k=600'!BL23</f>
        <v>12.457788351472058</v>
      </c>
      <c r="AD23" s="3">
        <f>'k=600'!BM23</f>
        <v>13.703567186619264</v>
      </c>
      <c r="AE23" s="3">
        <f>'k=600'!BV23</f>
        <v>12.042122616253446</v>
      </c>
      <c r="AF23" s="3">
        <f>'k=600'!BW23</f>
        <v>13.045632834274565</v>
      </c>
      <c r="AG23" s="104">
        <f>'k=755'!X23</f>
        <v>6.7647420034171626</v>
      </c>
      <c r="AH23" s="3">
        <f>'k=755'!Y23</f>
        <v>10.147113005125744</v>
      </c>
      <c r="AI23" s="3">
        <f>'k=755'!AH23</f>
        <v>11.364972901790038</v>
      </c>
      <c r="AJ23" s="3">
        <f>'k=755'!AI23</f>
        <v>14.206216127237548</v>
      </c>
      <c r="AK23" s="3">
        <f>'k=755'!AR23</f>
        <v>13.754162344690318</v>
      </c>
      <c r="AL23" s="3">
        <f>'k=755'!AS23</f>
        <v>16.046522735472038</v>
      </c>
      <c r="AM23" s="3">
        <f>'k=755'!BB23</f>
        <v>15.425725354241486</v>
      </c>
      <c r="AN23" s="3">
        <f>'k=755'!BC23</f>
        <v>17.353941023521671</v>
      </c>
      <c r="AO23" s="3">
        <f>'k=755'!BL23</f>
        <v>15.788578359194602</v>
      </c>
      <c r="AP23" s="3">
        <f>'k=755'!BM23</f>
        <v>17.367436195114063</v>
      </c>
      <c r="AQ23" s="3">
        <f>'k=755'!BV23</f>
        <v>16.155792050231039</v>
      </c>
      <c r="AR23" s="3">
        <f>'k=755'!BW23</f>
        <v>17.502108054416958</v>
      </c>
      <c r="AS23" s="104">
        <f>'k=1000'!V22</f>
        <v>7.1743828932729592</v>
      </c>
      <c r="AT23" s="3">
        <f>'k=1000'!W22</f>
        <v>10.761574339909439</v>
      </c>
      <c r="AU23" s="3">
        <f>'k=1000'!AD22</f>
        <v>12.167175969294609</v>
      </c>
      <c r="AV23" s="3">
        <f>'k=1000'!AE22</f>
        <v>15.208969961618262</v>
      </c>
      <c r="AW23" s="3">
        <f>'k=1000'!AL22</f>
        <v>14.717861296048643</v>
      </c>
      <c r="AX23" s="3">
        <f>'k=1000'!AM22</f>
        <v>17.170838178723418</v>
      </c>
      <c r="AY23" s="3">
        <f>'k=1000'!AT22</f>
        <v>15.861407664394418</v>
      </c>
      <c r="AZ23" s="3">
        <f>'k=1000'!AU22</f>
        <v>17.844083622443719</v>
      </c>
      <c r="BA23" s="3">
        <f>'k=1000'!BD22</f>
        <v>15.736235810081235</v>
      </c>
      <c r="BB23" s="3">
        <f>'k=1000'!BE22</f>
        <v>17.309859391089358</v>
      </c>
      <c r="BC23" s="3">
        <f>'k=1000'!BL22</f>
        <v>15.307341240563051</v>
      </c>
      <c r="BD23" s="3">
        <f>'k=1000'!BM22</f>
        <v>16.582953010609973</v>
      </c>
      <c r="BE23" s="104">
        <f>'k=1200'!X22</f>
        <v>7.0732954983243772</v>
      </c>
      <c r="BF23" s="3">
        <f>'k=1200'!Y22</f>
        <v>10.609943247486566</v>
      </c>
      <c r="BG23" s="3">
        <f>'k=1200'!AH22</f>
        <v>11.474706815124447</v>
      </c>
      <c r="BH23" s="3">
        <f>'k=1200'!AI22</f>
        <v>14.34338351890556</v>
      </c>
      <c r="BI23" s="3">
        <f>'k=1200'!AR22</f>
        <v>13.881782752633461</v>
      </c>
      <c r="BJ23" s="3">
        <f>'k=1200'!AS22</f>
        <v>16.195413211405704</v>
      </c>
      <c r="BK23" s="3">
        <f>'k=1200'!BB22</f>
        <v>15.208268942558547</v>
      </c>
      <c r="BL23" s="3">
        <f>'k=1200'!BC22</f>
        <v>17.109302560378367</v>
      </c>
      <c r="BM23" s="3">
        <f>'k=1200'!BL22</f>
        <v>14.8980111943611</v>
      </c>
      <c r="BN23" s="3">
        <f>'k=1200'!BM22</f>
        <v>16.387812313797209</v>
      </c>
      <c r="BO23" s="3">
        <f>'k=1200'!BV22</f>
        <v>14.524219464657705</v>
      </c>
      <c r="BP23" s="110">
        <f>'k=1200'!BW22</f>
        <v>15.734571086712513</v>
      </c>
    </row>
    <row r="24" spans="1:68" ht="15.75">
      <c r="A24" s="1"/>
      <c r="B24" s="10" t="s">
        <v>7</v>
      </c>
      <c r="C24" s="11">
        <v>1.343</v>
      </c>
      <c r="D24" s="17"/>
      <c r="E24" s="42">
        <v>62</v>
      </c>
      <c r="F24" s="23">
        <f t="shared" si="0"/>
        <v>1.2345999999999999</v>
      </c>
      <c r="G24" s="24"/>
      <c r="H24" s="102">
        <f t="shared" si="1"/>
        <v>110418.45070422534</v>
      </c>
      <c r="I24" s="104">
        <f>'k=400'!X24</f>
        <v>4.4880219643758199</v>
      </c>
      <c r="J24" s="3">
        <f>'k=400'!Y24</f>
        <v>6.7320329465637299</v>
      </c>
      <c r="K24" s="3">
        <f>'k=400'!AH24</f>
        <v>7.5957142662437258</v>
      </c>
      <c r="L24" s="3">
        <f t="shared" si="2"/>
        <v>8.5075499462846835</v>
      </c>
      <c r="M24" s="3">
        <f>'k=400'!AR24</f>
        <v>9.7658727056350276</v>
      </c>
      <c r="N24" s="3">
        <f>'k=400'!AS24</f>
        <v>11.393518156574199</v>
      </c>
      <c r="O24" s="3">
        <f>'k=400'!BB24</f>
        <v>11.170840590928648</v>
      </c>
      <c r="P24" s="3">
        <f>'k=400'!BC24</f>
        <v>12.567195664794729</v>
      </c>
      <c r="Q24" s="3">
        <f>'k=400'!BL24</f>
        <v>12.108906241987761</v>
      </c>
      <c r="R24" s="3">
        <f>'k=400'!BM24</f>
        <v>13.319796866186536</v>
      </c>
      <c r="S24" s="3">
        <f>'k=400'!BV24</f>
        <v>12.150586176654643</v>
      </c>
      <c r="T24" s="3">
        <f>'k=400'!BW24</f>
        <v>13.163135024709197</v>
      </c>
      <c r="U24" s="104">
        <f>'k=600'!X24</f>
        <v>5.2982360857015998</v>
      </c>
      <c r="V24" s="3">
        <f>'k=600'!Y24</f>
        <v>7.9473541285523996</v>
      </c>
      <c r="W24" s="3">
        <f>'k=600'!AH24</f>
        <v>9.0793186510438328</v>
      </c>
      <c r="X24" s="3">
        <f>'k=600'!AI24</f>
        <v>11.349148313804791</v>
      </c>
      <c r="Y24" s="3">
        <f>'k=600'!AR24</f>
        <v>11.522158455968357</v>
      </c>
      <c r="Z24" s="3">
        <f>'k=600'!AS24</f>
        <v>13.442518198629751</v>
      </c>
      <c r="AA24" s="3">
        <f>'k=600'!BB24</f>
        <v>13.02786384324601</v>
      </c>
      <c r="AB24" s="3">
        <f>'k=600'!BC24</f>
        <v>14.656346823651761</v>
      </c>
      <c r="AC24" s="3">
        <f>'k=600'!BL24</f>
        <v>13.126754597446547</v>
      </c>
      <c r="AD24" s="3">
        <f>'k=600'!BM24</f>
        <v>14.439430057191203</v>
      </c>
      <c r="AE24" s="3">
        <f>'k=600'!BV24</f>
        <v>12.953277779862171</v>
      </c>
      <c r="AF24" s="3">
        <f>'k=600'!BW24</f>
        <v>14.032717594850686</v>
      </c>
      <c r="AG24" s="104">
        <f>'k=755'!X24</f>
        <v>7.6189488902602953</v>
      </c>
      <c r="AH24" s="3">
        <f>'k=755'!Y24</f>
        <v>11.428423335390443</v>
      </c>
      <c r="AI24" s="3">
        <f>'k=755'!AH24</f>
        <v>12.482815382141849</v>
      </c>
      <c r="AJ24" s="3">
        <f>'k=755'!AI24</f>
        <v>15.603519227677312</v>
      </c>
      <c r="AK24" s="3">
        <f>'k=755'!AR24</f>
        <v>15.28405880685945</v>
      </c>
      <c r="AL24" s="3">
        <f>'k=755'!AS24</f>
        <v>17.831401941336026</v>
      </c>
      <c r="AM24" s="3">
        <f>'k=755'!BB24</f>
        <v>16.774214230084848</v>
      </c>
      <c r="AN24" s="3">
        <f>'k=755'!BC24</f>
        <v>18.870991008845454</v>
      </c>
      <c r="AO24" s="3">
        <f>'k=755'!BL24</f>
        <v>17.823539299927418</v>
      </c>
      <c r="AP24" s="3">
        <f>'k=755'!BM24</f>
        <v>19.605893229920159</v>
      </c>
      <c r="AQ24" s="3">
        <f>'k=755'!BV24</f>
        <v>17.88442558803051</v>
      </c>
      <c r="AR24" s="3">
        <f>'k=755'!BW24</f>
        <v>19.374794387033052</v>
      </c>
      <c r="AS24" s="104">
        <f>'k=1000'!V23</f>
        <v>7.8532821175951621</v>
      </c>
      <c r="AT24" s="3">
        <f>'k=1000'!W23</f>
        <v>11.779923176392742</v>
      </c>
      <c r="AU24" s="3">
        <f>'k=1000'!AD23</f>
        <v>13.124793224673661</v>
      </c>
      <c r="AV24" s="3">
        <f>'k=1000'!AE23</f>
        <v>16.405991530842076</v>
      </c>
      <c r="AW24" s="3">
        <f>'k=1000'!AL23</f>
        <v>16.04745512531607</v>
      </c>
      <c r="AX24" s="3">
        <f>'k=1000'!AM23</f>
        <v>18.722030979535415</v>
      </c>
      <c r="AY24" s="3">
        <f>'k=1000'!AT23</f>
        <v>17.63086266775526</v>
      </c>
      <c r="AZ24" s="3">
        <f>'k=1000'!AU23</f>
        <v>19.834720501224666</v>
      </c>
      <c r="BA24" s="3">
        <f>'k=1000'!BD23</f>
        <v>17.832083115625466</v>
      </c>
      <c r="BB24" s="3">
        <f>'k=1000'!BE23</f>
        <v>19.615291427188012</v>
      </c>
      <c r="BC24" s="3">
        <f>'k=1000'!BL23</f>
        <v>17.930322750129534</v>
      </c>
      <c r="BD24" s="3">
        <f>'k=1000'!BM23</f>
        <v>19.424516312640328</v>
      </c>
      <c r="BE24" s="104">
        <f>'k=1200'!X23</f>
        <v>7.864399971063456</v>
      </c>
      <c r="BF24" s="3">
        <f>'k=1200'!Y23</f>
        <v>11.796599956595184</v>
      </c>
      <c r="BG24" s="3">
        <f>'k=1200'!AH23</f>
        <v>13.178847587826766</v>
      </c>
      <c r="BH24" s="3">
        <f>'k=1200'!AI23</f>
        <v>16.473559484783458</v>
      </c>
      <c r="BI24" s="3">
        <f>'k=1200'!AR23</f>
        <v>16.220867335244911</v>
      </c>
      <c r="BJ24" s="3">
        <f>'k=1200'!AS23</f>
        <v>18.924345224452395</v>
      </c>
      <c r="BK24" s="3">
        <f>'k=1200'!BB23</f>
        <v>17.586781561571787</v>
      </c>
      <c r="BL24" s="3">
        <f>'k=1200'!BC23</f>
        <v>19.785129256768261</v>
      </c>
      <c r="BM24" s="3">
        <f>'k=1200'!BL23</f>
        <v>18.143715700099925</v>
      </c>
      <c r="BN24" s="3">
        <f>'k=1200'!BM23</f>
        <v>19.958087270109917</v>
      </c>
      <c r="BO24" s="3">
        <f>'k=1200'!BV23</f>
        <v>17.148168822933368</v>
      </c>
      <c r="BP24" s="110">
        <f>'k=1200'!BW23</f>
        <v>18.57718289151115</v>
      </c>
    </row>
    <row r="25" spans="1:68" ht="16.5" thickBot="1">
      <c r="A25" s="1"/>
      <c r="B25" s="13" t="s">
        <v>8</v>
      </c>
      <c r="C25" s="11">
        <f>C23*C24</f>
        <v>7.2857749999999992</v>
      </c>
      <c r="D25" s="20"/>
      <c r="E25" s="42">
        <v>64</v>
      </c>
      <c r="F25" s="27">
        <f t="shared" si="0"/>
        <v>1.2746</v>
      </c>
      <c r="G25" s="28"/>
      <c r="H25" s="102">
        <f t="shared" si="1"/>
        <v>113995.91549295773</v>
      </c>
      <c r="I25" s="104">
        <f>'k=400'!X25</f>
        <v>4.9676850318437271</v>
      </c>
      <c r="J25" s="3">
        <f>'k=400'!Y25</f>
        <v>7.4515275477655907</v>
      </c>
      <c r="K25" s="3">
        <f>'k=400'!AH25</f>
        <v>8.3879638565873389</v>
      </c>
      <c r="L25" s="3">
        <f t="shared" si="2"/>
        <v>9.394905989905979</v>
      </c>
      <c r="M25" s="3">
        <f>'k=400'!AR25</f>
        <v>10.887276869148518</v>
      </c>
      <c r="N25" s="3">
        <f>'k=400'!AS25</f>
        <v>12.701823014006605</v>
      </c>
      <c r="O25" s="3">
        <f>'k=400'!BB25</f>
        <v>12.126675713451675</v>
      </c>
      <c r="P25" s="3">
        <f>'k=400'!BC25</f>
        <v>13.642510177633135</v>
      </c>
      <c r="Q25" s="3">
        <f>'k=400'!BL25</f>
        <v>13.46086436736163</v>
      </c>
      <c r="R25" s="3">
        <f>'k=400'!BM25</f>
        <v>14.806950804097793</v>
      </c>
      <c r="S25" s="3">
        <f>'k=400'!BV25</f>
        <v>13.874644088504862</v>
      </c>
      <c r="T25" s="3">
        <f>'k=400'!BW25</f>
        <v>15.030864429213601</v>
      </c>
      <c r="U25" s="104">
        <f>'k=600'!X25</f>
        <v>5.86365782602092</v>
      </c>
      <c r="V25" s="3">
        <f>'k=600'!Y25</f>
        <v>8.7954867390313805</v>
      </c>
      <c r="W25" s="3">
        <f>'k=600'!AH25</f>
        <v>8.4635153591671273</v>
      </c>
      <c r="X25" s="3">
        <f>'k=600'!AI25</f>
        <v>10.579394198958909</v>
      </c>
      <c r="Y25" s="3">
        <f>'k=600'!AR25</f>
        <v>10.831244159187042</v>
      </c>
      <c r="Z25" s="3">
        <f>'k=600'!AS25</f>
        <v>12.636451519051549</v>
      </c>
      <c r="AA25" s="3">
        <f>'k=600'!BB25</f>
        <v>14.473768961546698</v>
      </c>
      <c r="AB25" s="3">
        <f>'k=600'!BC25</f>
        <v>16.282990081740035</v>
      </c>
      <c r="AC25" s="3">
        <f>'k=600'!BL25</f>
        <v>15.122722815538678</v>
      </c>
      <c r="AD25" s="3">
        <f>'k=600'!BM25</f>
        <v>16.634995097092546</v>
      </c>
      <c r="AE25" s="3">
        <f>'k=600'!BV25</f>
        <v>15.262972048585425</v>
      </c>
      <c r="AF25" s="3">
        <f>'k=600'!BW25</f>
        <v>16.534886385967543</v>
      </c>
      <c r="AG25" s="104">
        <f>'k=755'!X25</f>
        <v>7.8110260554764492</v>
      </c>
      <c r="AH25" s="3">
        <f>'k=755'!Y25</f>
        <v>11.716539083214673</v>
      </c>
      <c r="AI25" s="3">
        <f>'k=755'!AH25</f>
        <v>13.223297728310547</v>
      </c>
      <c r="AJ25" s="3">
        <f>'k=755'!AI25</f>
        <v>16.529122160388184</v>
      </c>
      <c r="AK25" s="3">
        <f>'k=755'!AR25</f>
        <v>15.927477267123693</v>
      </c>
      <c r="AL25" s="3">
        <f>'k=755'!AS25</f>
        <v>18.582056811644311</v>
      </c>
      <c r="AM25" s="3">
        <f>'k=755'!BB25</f>
        <v>18.020375655204617</v>
      </c>
      <c r="AN25" s="3">
        <f>'k=755'!BC25</f>
        <v>20.272922612105194</v>
      </c>
      <c r="AO25" s="3">
        <f>'k=755'!BL25</f>
        <v>19.084337290028664</v>
      </c>
      <c r="AP25" s="3">
        <f>'k=755'!BM25</f>
        <v>20.99277101903153</v>
      </c>
      <c r="AQ25" s="3">
        <f>'k=755'!BV25</f>
        <v>19.361258732009478</v>
      </c>
      <c r="AR25" s="3">
        <f>'k=755'!BW25</f>
        <v>20.974696959676933</v>
      </c>
      <c r="AS25" s="104">
        <f>'k=1000'!V24</f>
        <v>8.2265858376239791</v>
      </c>
      <c r="AT25" s="3">
        <f>'k=1000'!W24</f>
        <v>12.339878756435969</v>
      </c>
      <c r="AU25" s="3">
        <f>'k=1000'!AD24</f>
        <v>13.770099554167791</v>
      </c>
      <c r="AV25" s="3">
        <f>'k=1000'!AE24</f>
        <v>17.212624442709739</v>
      </c>
      <c r="AW25" s="3">
        <f>'k=1000'!AL24</f>
        <v>16.970990980768434</v>
      </c>
      <c r="AX25" s="3">
        <f>'k=1000'!AM24</f>
        <v>19.799489477563174</v>
      </c>
      <c r="AY25" s="3">
        <f>'k=1000'!AT24</f>
        <v>18.137279941089691</v>
      </c>
      <c r="AZ25" s="3">
        <f>'k=1000'!AU24</f>
        <v>20.404439933725904</v>
      </c>
      <c r="BA25" s="3">
        <f>'k=1000'!BD24</f>
        <v>18.508733943905849</v>
      </c>
      <c r="BB25" s="3">
        <f>'k=1000'!BE24</f>
        <v>20.359607338296435</v>
      </c>
      <c r="BC25" s="3">
        <f>'k=1000'!BL24</f>
        <v>18.317251090681939</v>
      </c>
      <c r="BD25" s="3">
        <f>'k=1000'!BM24</f>
        <v>19.8436886815721</v>
      </c>
      <c r="BE25" s="104">
        <f>'k=1200'!X24</f>
        <v>8.4429695631198101</v>
      </c>
      <c r="BF25" s="3">
        <f>'k=1200'!Y24</f>
        <v>12.664454344679715</v>
      </c>
      <c r="BG25" s="3">
        <f>'k=1200'!AH24</f>
        <v>14.444902224733964</v>
      </c>
      <c r="BH25" s="3">
        <f>'k=1200'!AI24</f>
        <v>18.056127780917453</v>
      </c>
      <c r="BI25" s="3">
        <f>'k=1200'!AR24</f>
        <v>17.811892331044092</v>
      </c>
      <c r="BJ25" s="3">
        <f>'k=1200'!AS24</f>
        <v>20.780541052884775</v>
      </c>
      <c r="BK25" s="3">
        <f>'k=1200'!BB24</f>
        <v>18.902305344746548</v>
      </c>
      <c r="BL25" s="3">
        <f>'k=1200'!BC24</f>
        <v>21.265093512839865</v>
      </c>
      <c r="BM25" s="3">
        <f>'k=1200'!BL24</f>
        <v>19.034134614234834</v>
      </c>
      <c r="BN25" s="3">
        <f>'k=1200'!BM24</f>
        <v>20.937548075658317</v>
      </c>
      <c r="BO25" s="3">
        <f>'k=1200'!BV24</f>
        <v>18.501668867505273</v>
      </c>
      <c r="BP25" s="110">
        <f>'k=1200'!BW24</f>
        <v>20.043474606464045</v>
      </c>
    </row>
    <row r="26" spans="1:68" ht="16.5" thickBot="1">
      <c r="A26" s="1"/>
      <c r="B26" s="13" t="s">
        <v>17</v>
      </c>
      <c r="C26" s="11">
        <f>1*C23</f>
        <v>5.4249999999999998</v>
      </c>
      <c r="D26" s="20"/>
      <c r="E26" s="42">
        <v>66</v>
      </c>
      <c r="F26" s="27">
        <f t="shared" si="0"/>
        <v>1.3146</v>
      </c>
      <c r="G26" s="28"/>
      <c r="H26" s="102">
        <f t="shared" si="1"/>
        <v>117573.38028169014</v>
      </c>
      <c r="I26" s="105">
        <f>'k=400'!X26</f>
        <v>5.1163758898682907</v>
      </c>
      <c r="J26" s="106">
        <f>'k=400'!Y26</f>
        <v>7.6745638348024361</v>
      </c>
      <c r="K26" s="106">
        <f>'k=400'!AH26</f>
        <v>8.7184866280665947</v>
      </c>
      <c r="L26" s="106">
        <f t="shared" si="2"/>
        <v>9.7651067226061024</v>
      </c>
      <c r="M26" s="106">
        <f>'k=400'!AR26</f>
        <v>11.332014554807259</v>
      </c>
      <c r="N26" s="106">
        <f>'k=400'!AS26</f>
        <v>13.220683647275136</v>
      </c>
      <c r="O26" s="106">
        <f>'k=400'!BB26</f>
        <v>13.087633220872675</v>
      </c>
      <c r="P26" s="106">
        <f>'k=400'!BC26</f>
        <v>14.723587373481759</v>
      </c>
      <c r="Q26" s="119">
        <f>'k=400'!BL26</f>
        <v>14.134985868253846</v>
      </c>
      <c r="R26" s="106">
        <f>'k=400'!BM26</f>
        <v>15.548484455079231</v>
      </c>
      <c r="S26" s="106">
        <f>'k=400'!BV26</f>
        <v>14.451608748389171</v>
      </c>
      <c r="T26" s="106">
        <f>'k=400'!BW26</f>
        <v>15.655909477421602</v>
      </c>
      <c r="U26" s="105">
        <f>'k=600'!X26</f>
        <v>5.9436081624165711</v>
      </c>
      <c r="V26" s="106">
        <f>'k=600'!Y26</f>
        <v>8.9154122436248571</v>
      </c>
      <c r="W26" s="106">
        <f>'k=600'!AH26</f>
        <v>10.048999347919885</v>
      </c>
      <c r="X26" s="106">
        <f>'k=600'!AI26</f>
        <v>12.561249184899857</v>
      </c>
      <c r="Y26" s="106">
        <f>'k=600'!AR26</f>
        <v>12.878237193123987</v>
      </c>
      <c r="Z26" s="106">
        <f>'k=600'!AS26</f>
        <v>15.024610058644651</v>
      </c>
      <c r="AA26" s="119">
        <f>'k=600'!BB26</f>
        <v>14.730286119098613</v>
      </c>
      <c r="AB26" s="106">
        <f>'k=600'!BC26</f>
        <v>16.571571883985939</v>
      </c>
      <c r="AC26" s="106">
        <f>'k=600'!BL26</f>
        <v>15.363595885798697</v>
      </c>
      <c r="AD26" s="106">
        <f>'k=600'!BM26</f>
        <v>16.899955474378565</v>
      </c>
      <c r="AE26" s="106">
        <f>'k=600'!BV26</f>
        <v>15.552564061054161</v>
      </c>
      <c r="AF26" s="106">
        <f>'k=600'!BW26</f>
        <v>16.848611066142009</v>
      </c>
      <c r="AG26" s="105">
        <f>'k=755'!X26</f>
        <v>7.9107862983481345</v>
      </c>
      <c r="AH26" s="106">
        <f>'k=755'!Y26</f>
        <v>11.866179447522201</v>
      </c>
      <c r="AI26" s="106">
        <f>'k=755'!AH26</f>
        <v>13.140172046994419</v>
      </c>
      <c r="AJ26" s="106">
        <f>'k=755'!AI26</f>
        <v>16.425215058743024</v>
      </c>
      <c r="AK26" s="106">
        <f>'k=755'!AR26</f>
        <v>16.218232347945779</v>
      </c>
      <c r="AL26" s="106">
        <f>'k=755'!AS26</f>
        <v>18.92127107260341</v>
      </c>
      <c r="AM26" s="119">
        <f>'k=755'!BB26</f>
        <v>18.806928197198324</v>
      </c>
      <c r="AN26" s="106">
        <f>'k=755'!BC26</f>
        <v>21.157794221848114</v>
      </c>
      <c r="AO26" s="106">
        <f>'k=755'!BL26</f>
        <v>19.545898623046963</v>
      </c>
      <c r="AP26" s="106">
        <f>'k=755'!BM26</f>
        <v>21.50048848535166</v>
      </c>
      <c r="AQ26" s="106">
        <f>'k=755'!BV26</f>
        <v>19.511330445471806</v>
      </c>
      <c r="AR26" s="106">
        <f>'k=755'!BW26</f>
        <v>21.137274649261123</v>
      </c>
      <c r="AS26" s="105">
        <f>'k=1000'!V25</f>
        <v>8.4294436202642711</v>
      </c>
      <c r="AT26" s="106">
        <f>'k=1000'!W25</f>
        <v>12.644165430396406</v>
      </c>
      <c r="AU26" s="106">
        <f>'k=1000'!AD25</f>
        <v>14.334009194768937</v>
      </c>
      <c r="AV26" s="106">
        <f>'k=1000'!AE25</f>
        <v>17.91751149346117</v>
      </c>
      <c r="AW26" s="106">
        <f>'k=1000'!AL25</f>
        <v>17.1402003846699</v>
      </c>
      <c r="AX26" s="106">
        <f>'k=1000'!AM25</f>
        <v>19.996900448781549</v>
      </c>
      <c r="AY26" s="119">
        <f>'k=1000'!AT25</f>
        <v>18.608238320619609</v>
      </c>
      <c r="AZ26" s="106">
        <f>'k=1000'!AU25</f>
        <v>20.934268110697062</v>
      </c>
      <c r="BA26" s="106">
        <f>'k=1000'!BD25</f>
        <v>18.986171527670805</v>
      </c>
      <c r="BB26" s="106">
        <f>'k=1000'!BE25</f>
        <v>20.884788680437886</v>
      </c>
      <c r="BC26" s="106">
        <f>'k=1000'!BL25</f>
        <v>18.592807341432891</v>
      </c>
      <c r="BD26" s="106">
        <f>'k=1000'!BM25</f>
        <v>20.142207953218964</v>
      </c>
      <c r="BE26" s="105">
        <f>'k=1200'!X25</f>
        <v>8.6842734082876429</v>
      </c>
      <c r="BF26" s="106">
        <f>'k=1200'!Y25</f>
        <v>13.026410112431464</v>
      </c>
      <c r="BG26" s="106">
        <f>'k=1200'!AH25</f>
        <v>15.01440378786714</v>
      </c>
      <c r="BH26" s="106">
        <f>'k=1200'!AI25</f>
        <v>18.768004734833927</v>
      </c>
      <c r="BI26" s="106">
        <f>'k=1200'!AR25</f>
        <v>18.267130200670284</v>
      </c>
      <c r="BJ26" s="106">
        <f>'k=1200'!AS25</f>
        <v>21.311651900782</v>
      </c>
      <c r="BK26" s="119">
        <f>'k=1200'!BB25</f>
        <v>19.510775907616399</v>
      </c>
      <c r="BL26" s="106">
        <f>'k=1200'!BC25</f>
        <v>21.949622896068448</v>
      </c>
      <c r="BM26" s="106">
        <f>'k=1200'!BL25</f>
        <v>19.952820181116241</v>
      </c>
      <c r="BN26" s="3">
        <f>'k=1200'!BM25</f>
        <v>21.948102199227865</v>
      </c>
      <c r="BO26" s="106">
        <f>'k=1200'!BV25</f>
        <v>18.655468330389315</v>
      </c>
      <c r="BP26" s="111">
        <f>'k=1200'!BW25</f>
        <v>20.21009069125509</v>
      </c>
    </row>
    <row r="27" spans="1:68" ht="15.75">
      <c r="A27" s="1"/>
      <c r="B27" s="35" t="s">
        <v>22</v>
      </c>
      <c r="C27" s="36">
        <v>0.02</v>
      </c>
      <c r="D27" s="2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68" ht="16.5" thickBot="1">
      <c r="B28" s="14" t="s">
        <v>16</v>
      </c>
      <c r="C28" s="15">
        <f>1/(2*PI())*SQRT($C$16/(C25+C26))</f>
        <v>1.0934772232751386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30" spans="1:68" ht="15.75" thickBot="1"/>
    <row r="31" spans="1:68" ht="15.75">
      <c r="B31" s="4" t="s">
        <v>1</v>
      </c>
      <c r="C31" s="5">
        <v>755</v>
      </c>
    </row>
    <row r="32" spans="1:68" ht="15.75">
      <c r="B32" s="6" t="s">
        <v>24</v>
      </c>
      <c r="C32" s="7">
        <v>20.5</v>
      </c>
    </row>
    <row r="33" spans="2:3" ht="15.75">
      <c r="B33" s="10" t="s">
        <v>2</v>
      </c>
      <c r="C33" s="11">
        <f>1.003887*10^-3</f>
        <v>1.003887E-3</v>
      </c>
    </row>
    <row r="34" spans="2:3" ht="15.75">
      <c r="B34" s="6" t="s">
        <v>3</v>
      </c>
      <c r="C34" s="12">
        <f>9.94*10^-7</f>
        <v>9.9399999999999993E-7</v>
      </c>
    </row>
    <row r="35" spans="2:3" ht="15.75">
      <c r="B35" s="10" t="s">
        <v>4</v>
      </c>
      <c r="C35" s="11">
        <v>999.72964999999999</v>
      </c>
    </row>
    <row r="36" spans="2:3" ht="15.75">
      <c r="B36" s="10" t="s">
        <v>5</v>
      </c>
      <c r="C36" s="11">
        <f>3.5*0.0254</f>
        <v>8.8899999999999993E-2</v>
      </c>
    </row>
    <row r="37" spans="2:3" ht="15.75">
      <c r="B37" s="10" t="s">
        <v>6</v>
      </c>
      <c r="C37" s="11">
        <f>35.25*0.0254</f>
        <v>0.89534999999999998</v>
      </c>
    </row>
    <row r="38" spans="2:3" ht="15.75">
      <c r="B38" s="10" t="s">
        <v>15</v>
      </c>
      <c r="C38" s="11">
        <v>5.4249999999999998</v>
      </c>
    </row>
    <row r="39" spans="2:3" ht="15.75">
      <c r="B39" s="10" t="s">
        <v>7</v>
      </c>
      <c r="C39" s="11">
        <v>1.343</v>
      </c>
    </row>
    <row r="40" spans="2:3" ht="15.75">
      <c r="B40" s="13" t="s">
        <v>8</v>
      </c>
      <c r="C40" s="11">
        <f>C38*C39</f>
        <v>7.2857749999999992</v>
      </c>
    </row>
    <row r="41" spans="2:3" ht="15.75">
      <c r="B41" s="13" t="s">
        <v>17</v>
      </c>
      <c r="C41" s="11">
        <f>1*C38</f>
        <v>5.4249999999999998</v>
      </c>
    </row>
    <row r="42" spans="2:3" ht="15.75">
      <c r="B42" s="35" t="s">
        <v>22</v>
      </c>
      <c r="C42" s="36">
        <v>0.02</v>
      </c>
    </row>
    <row r="43" spans="2:3" ht="16.5" thickBot="1">
      <c r="B43" s="14" t="s">
        <v>16</v>
      </c>
      <c r="C43" s="15">
        <f>1/(2*PI())*SQRT($C$31/(C40+C41))</f>
        <v>1.226613081181428</v>
      </c>
    </row>
    <row r="44" spans="2:3" ht="15.75" thickBot="1"/>
    <row r="45" spans="2:3" ht="15.75">
      <c r="B45" s="4" t="s">
        <v>1</v>
      </c>
      <c r="C45" s="5">
        <v>1000</v>
      </c>
    </row>
    <row r="46" spans="2:3" ht="15.75">
      <c r="B46" s="6" t="s">
        <v>24</v>
      </c>
      <c r="C46" s="7">
        <v>20.5</v>
      </c>
    </row>
    <row r="47" spans="2:3" ht="15.75">
      <c r="B47" s="10" t="s">
        <v>2</v>
      </c>
      <c r="C47" s="11">
        <f>1.003887*10^-3</f>
        <v>1.003887E-3</v>
      </c>
    </row>
    <row r="48" spans="2:3" ht="15.75">
      <c r="B48" s="6" t="s">
        <v>3</v>
      </c>
      <c r="C48" s="12">
        <f>9.94*10^-7</f>
        <v>9.9399999999999993E-7</v>
      </c>
    </row>
    <row r="49" spans="2:3" ht="15.75">
      <c r="B49" s="10" t="s">
        <v>4</v>
      </c>
      <c r="C49" s="11">
        <v>999.72964999999999</v>
      </c>
    </row>
    <row r="50" spans="2:3" ht="15.75">
      <c r="B50" s="10" t="s">
        <v>5</v>
      </c>
      <c r="C50" s="11">
        <f>3.5*0.0254</f>
        <v>8.8899999999999993E-2</v>
      </c>
    </row>
    <row r="51" spans="2:3" ht="15.75">
      <c r="B51" s="10" t="s">
        <v>6</v>
      </c>
      <c r="C51" s="11">
        <f>35.25*0.0254</f>
        <v>0.89534999999999998</v>
      </c>
    </row>
    <row r="52" spans="2:3" ht="15.75">
      <c r="B52" s="10" t="s">
        <v>15</v>
      </c>
      <c r="C52" s="11">
        <v>5.4249999999999998</v>
      </c>
    </row>
    <row r="53" spans="2:3" ht="15.75">
      <c r="B53" s="10" t="s">
        <v>7</v>
      </c>
      <c r="C53" s="11">
        <v>1.343</v>
      </c>
    </row>
    <row r="54" spans="2:3" ht="15.75">
      <c r="B54" s="13" t="s">
        <v>8</v>
      </c>
      <c r="C54" s="11">
        <f>C52*C53</f>
        <v>7.2857749999999992</v>
      </c>
    </row>
    <row r="55" spans="2:3" ht="15.75">
      <c r="B55" s="13" t="s">
        <v>17</v>
      </c>
      <c r="C55" s="11">
        <f>1*C52</f>
        <v>5.4249999999999998</v>
      </c>
    </row>
    <row r="56" spans="2:3" ht="15.75">
      <c r="B56" s="35" t="s">
        <v>22</v>
      </c>
      <c r="C56" s="36">
        <v>0.02</v>
      </c>
    </row>
    <row r="57" spans="2:3" ht="16.5" thickBot="1">
      <c r="B57" s="14" t="s">
        <v>16</v>
      </c>
      <c r="C57" s="15">
        <f>1/(2*PI())*SQRT($C$45/(C54+C55))</f>
        <v>1.4116730250672471</v>
      </c>
    </row>
    <row r="58" spans="2:3" ht="15.75" thickBot="1"/>
    <row r="59" spans="2:3" ht="15.75">
      <c r="B59" s="4" t="s">
        <v>1</v>
      </c>
      <c r="C59" s="5">
        <v>1200</v>
      </c>
    </row>
    <row r="60" spans="2:3" ht="15.75">
      <c r="B60" s="6" t="s">
        <v>24</v>
      </c>
      <c r="C60" s="7">
        <v>20.5</v>
      </c>
    </row>
    <row r="61" spans="2:3" ht="15.75">
      <c r="B61" s="10" t="s">
        <v>2</v>
      </c>
      <c r="C61" s="11">
        <f>1.003887*10^-3</f>
        <v>1.003887E-3</v>
      </c>
    </row>
    <row r="62" spans="2:3" ht="15.75">
      <c r="B62" s="6" t="s">
        <v>3</v>
      </c>
      <c r="C62" s="12">
        <f>9.94*10^-7</f>
        <v>9.9399999999999993E-7</v>
      </c>
    </row>
    <row r="63" spans="2:3" ht="15.75">
      <c r="B63" s="10" t="s">
        <v>4</v>
      </c>
      <c r="C63" s="11">
        <v>999.72964999999999</v>
      </c>
    </row>
    <row r="64" spans="2:3" ht="15.75">
      <c r="B64" s="10" t="s">
        <v>5</v>
      </c>
      <c r="C64" s="11">
        <f>3.5*0.0254</f>
        <v>8.8899999999999993E-2</v>
      </c>
    </row>
    <row r="65" spans="2:3" ht="15.75">
      <c r="B65" s="10" t="s">
        <v>6</v>
      </c>
      <c r="C65" s="11">
        <f>35.25*0.0254</f>
        <v>0.89534999999999998</v>
      </c>
    </row>
    <row r="66" spans="2:3" ht="15.75">
      <c r="B66" s="10" t="s">
        <v>15</v>
      </c>
      <c r="C66" s="11">
        <v>5.4249999999999998</v>
      </c>
    </row>
    <row r="67" spans="2:3" ht="15.75">
      <c r="B67" s="10" t="s">
        <v>7</v>
      </c>
      <c r="C67" s="11">
        <v>1.343</v>
      </c>
    </row>
    <row r="68" spans="2:3" ht="15.75">
      <c r="B68" s="13" t="s">
        <v>8</v>
      </c>
      <c r="C68" s="11">
        <f>C66*C67</f>
        <v>7.2857749999999992</v>
      </c>
    </row>
    <row r="69" spans="2:3" ht="15.75">
      <c r="B69" s="13" t="s">
        <v>17</v>
      </c>
      <c r="C69" s="11">
        <f>1*C66</f>
        <v>5.4249999999999998</v>
      </c>
    </row>
    <row r="70" spans="2:3" ht="15.75">
      <c r="B70" s="35" t="s">
        <v>22</v>
      </c>
      <c r="C70" s="36">
        <v>0.02</v>
      </c>
    </row>
    <row r="71" spans="2:3" ht="16.5" thickBot="1">
      <c r="B71" s="14" t="s">
        <v>16</v>
      </c>
      <c r="C71" s="15">
        <f>1/(2*PI())*SQRT($C$59/(C68+C69))</f>
        <v>1.546410319301774</v>
      </c>
    </row>
  </sheetData>
  <mergeCells count="6">
    <mergeCell ref="AS1:BD1"/>
    <mergeCell ref="BE1:BP1"/>
    <mergeCell ref="E1:H1"/>
    <mergeCell ref="I1:T1"/>
    <mergeCell ref="U1:AF1"/>
    <mergeCell ref="AG1:A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k=1200</vt:lpstr>
      <vt:lpstr>k=1000</vt:lpstr>
      <vt:lpstr>k=755</vt:lpstr>
      <vt:lpstr>k=600</vt:lpstr>
      <vt:lpstr>k=400</vt:lpstr>
      <vt:lpstr>Op_Curve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2015-11-09T14:27:50Z</dcterms:modified>
</cp:coreProperties>
</file>