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filterPrivacy="1" autoCompressPictures="0" defaultThemeVersion="124226"/>
  <bookViews>
    <workbookView xWindow="0" yWindow="0" windowWidth="20250" windowHeight="16440" tabRatio="710" activeTab="3"/>
  </bookViews>
  <sheets>
    <sheet name="k400" sheetId="18" r:id="rId1"/>
    <sheet name="k600" sheetId="30" r:id="rId2"/>
    <sheet name="k800" sheetId="31" r:id="rId3"/>
    <sheet name="k1000" sheetId="32" r:id="rId4"/>
    <sheet name="k1200" sheetId="33" r:id="rId5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33" l="1"/>
  <c r="C7" i="33"/>
  <c r="C8" i="33"/>
  <c r="BY28" i="33"/>
  <c r="F58" i="33"/>
  <c r="C37" i="33"/>
  <c r="C38" i="33"/>
  <c r="BY58" i="33"/>
  <c r="BY120" i="33"/>
  <c r="C11" i="33"/>
  <c r="BU28" i="33"/>
  <c r="BV28" i="33"/>
  <c r="BW28" i="33"/>
  <c r="C41" i="33"/>
  <c r="BU58" i="33"/>
  <c r="BV58" i="33"/>
  <c r="BW58" i="33"/>
  <c r="BU88" i="33"/>
  <c r="BV88" i="33"/>
  <c r="BW88" i="33"/>
  <c r="BW120" i="33"/>
  <c r="BV120" i="33"/>
  <c r="BU120" i="33"/>
  <c r="BO28" i="33"/>
  <c r="BO58" i="33"/>
  <c r="BO120" i="33"/>
  <c r="BK28" i="33"/>
  <c r="BL28" i="33"/>
  <c r="BM28" i="33"/>
  <c r="BK58" i="33"/>
  <c r="BL58" i="33"/>
  <c r="BM58" i="33"/>
  <c r="BK88" i="33"/>
  <c r="BL88" i="33"/>
  <c r="BM88" i="33"/>
  <c r="BM120" i="33"/>
  <c r="BL120" i="33"/>
  <c r="BK120" i="33"/>
  <c r="BE28" i="33"/>
  <c r="BE58" i="33"/>
  <c r="BE120" i="33"/>
  <c r="BA28" i="33"/>
  <c r="BB28" i="33"/>
  <c r="BC28" i="33"/>
  <c r="BA58" i="33"/>
  <c r="BB58" i="33"/>
  <c r="BC58" i="33"/>
  <c r="BA88" i="33"/>
  <c r="BB88" i="33"/>
  <c r="BC88" i="33"/>
  <c r="BC120" i="33"/>
  <c r="BB120" i="33"/>
  <c r="BA120" i="33"/>
  <c r="AU28" i="33"/>
  <c r="AU58" i="33"/>
  <c r="AU120" i="33"/>
  <c r="AQ28" i="33"/>
  <c r="AR28" i="33"/>
  <c r="AS28" i="33"/>
  <c r="AQ58" i="33"/>
  <c r="AR58" i="33"/>
  <c r="AS58" i="33"/>
  <c r="AQ88" i="33"/>
  <c r="AR88" i="33"/>
  <c r="AS88" i="33"/>
  <c r="AS120" i="33"/>
  <c r="AR120" i="33"/>
  <c r="AQ120" i="33"/>
  <c r="AK28" i="33"/>
  <c r="AK58" i="33"/>
  <c r="AK120" i="33"/>
  <c r="AG28" i="33"/>
  <c r="AH28" i="33"/>
  <c r="AI28" i="33"/>
  <c r="AG58" i="33"/>
  <c r="AH58" i="33"/>
  <c r="AI58" i="33"/>
  <c r="AG88" i="33"/>
  <c r="AH88" i="33"/>
  <c r="AI88" i="33"/>
  <c r="AI120" i="33"/>
  <c r="AH120" i="33"/>
  <c r="AG120" i="33"/>
  <c r="AA28" i="33"/>
  <c r="AA58" i="33"/>
  <c r="AA120" i="33"/>
  <c r="W28" i="33"/>
  <c r="X28" i="33"/>
  <c r="Y28" i="33"/>
  <c r="W58" i="33"/>
  <c r="X58" i="33"/>
  <c r="Y58" i="33"/>
  <c r="W88" i="33"/>
  <c r="X88" i="33"/>
  <c r="Y88" i="33"/>
  <c r="Y120" i="33"/>
  <c r="X120" i="33"/>
  <c r="W120" i="33"/>
  <c r="Q28" i="33"/>
  <c r="Q58" i="33"/>
  <c r="Q120" i="33"/>
  <c r="M28" i="33"/>
  <c r="N28" i="33"/>
  <c r="O28" i="33"/>
  <c r="M58" i="33"/>
  <c r="N58" i="33"/>
  <c r="O58" i="33"/>
  <c r="M88" i="33"/>
  <c r="N88" i="33"/>
  <c r="O88" i="33"/>
  <c r="O120" i="33"/>
  <c r="N120" i="33"/>
  <c r="M120" i="33"/>
  <c r="F120" i="33"/>
  <c r="C5" i="33"/>
  <c r="H120" i="33"/>
  <c r="C12" i="33"/>
  <c r="C14" i="33"/>
  <c r="G120" i="33"/>
  <c r="F27" i="33"/>
  <c r="BY27" i="33"/>
  <c r="F57" i="33"/>
  <c r="BY57" i="33"/>
  <c r="BY119" i="33"/>
  <c r="BU27" i="33"/>
  <c r="BV27" i="33"/>
  <c r="BW27" i="33"/>
  <c r="BU57" i="33"/>
  <c r="BV57" i="33"/>
  <c r="BW57" i="33"/>
  <c r="BU87" i="33"/>
  <c r="BV87" i="33"/>
  <c r="BW87" i="33"/>
  <c r="BW119" i="33"/>
  <c r="BV119" i="33"/>
  <c r="BU119" i="33"/>
  <c r="BO27" i="33"/>
  <c r="BO57" i="33"/>
  <c r="BO119" i="33"/>
  <c r="BK27" i="33"/>
  <c r="BL27" i="33"/>
  <c r="BM27" i="33"/>
  <c r="BK57" i="33"/>
  <c r="BL57" i="33"/>
  <c r="BM57" i="33"/>
  <c r="BK87" i="33"/>
  <c r="BL87" i="33"/>
  <c r="BM87" i="33"/>
  <c r="BM119" i="33"/>
  <c r="BL119" i="33"/>
  <c r="BK119" i="33"/>
  <c r="BE27" i="33"/>
  <c r="BE57" i="33"/>
  <c r="BE119" i="33"/>
  <c r="BA27" i="33"/>
  <c r="BB27" i="33"/>
  <c r="BC27" i="33"/>
  <c r="BA57" i="33"/>
  <c r="BB57" i="33"/>
  <c r="BC57" i="33"/>
  <c r="BA87" i="33"/>
  <c r="BB87" i="33"/>
  <c r="BC87" i="33"/>
  <c r="BC119" i="33"/>
  <c r="BB119" i="33"/>
  <c r="BA119" i="33"/>
  <c r="AU27" i="33"/>
  <c r="AU57" i="33"/>
  <c r="AU119" i="33"/>
  <c r="AQ27" i="33"/>
  <c r="AR27" i="33"/>
  <c r="AS27" i="33"/>
  <c r="AQ57" i="33"/>
  <c r="AR57" i="33"/>
  <c r="AS57" i="33"/>
  <c r="AQ87" i="33"/>
  <c r="AR87" i="33"/>
  <c r="AS87" i="33"/>
  <c r="AS119" i="33"/>
  <c r="AR119" i="33"/>
  <c r="AQ119" i="33"/>
  <c r="AK27" i="33"/>
  <c r="AK57" i="33"/>
  <c r="AK119" i="33"/>
  <c r="AG27" i="33"/>
  <c r="AH27" i="33"/>
  <c r="AI27" i="33"/>
  <c r="AG57" i="33"/>
  <c r="AH57" i="33"/>
  <c r="AI57" i="33"/>
  <c r="AG87" i="33"/>
  <c r="AH87" i="33"/>
  <c r="AI87" i="33"/>
  <c r="AI119" i="33"/>
  <c r="AH119" i="33"/>
  <c r="AG119" i="33"/>
  <c r="AA27" i="33"/>
  <c r="AA57" i="33"/>
  <c r="AA119" i="33"/>
  <c r="W27" i="33"/>
  <c r="X27" i="33"/>
  <c r="Y27" i="33"/>
  <c r="W57" i="33"/>
  <c r="X57" i="33"/>
  <c r="Y57" i="33"/>
  <c r="W87" i="33"/>
  <c r="X87" i="33"/>
  <c r="Y87" i="33"/>
  <c r="Y119" i="33"/>
  <c r="X119" i="33"/>
  <c r="W119" i="33"/>
  <c r="Q27" i="33"/>
  <c r="Q57" i="33"/>
  <c r="Q119" i="33"/>
  <c r="M27" i="33"/>
  <c r="N27" i="33"/>
  <c r="O27" i="33"/>
  <c r="M57" i="33"/>
  <c r="N57" i="33"/>
  <c r="O57" i="33"/>
  <c r="M87" i="33"/>
  <c r="N87" i="33"/>
  <c r="O87" i="33"/>
  <c r="O119" i="33"/>
  <c r="N119" i="33"/>
  <c r="M119" i="33"/>
  <c r="F119" i="33"/>
  <c r="H119" i="33"/>
  <c r="G119" i="33"/>
  <c r="F26" i="33"/>
  <c r="BY26" i="33"/>
  <c r="F56" i="33"/>
  <c r="BY56" i="33"/>
  <c r="BY118" i="33"/>
  <c r="BU26" i="33"/>
  <c r="BV26" i="33"/>
  <c r="BW26" i="33"/>
  <c r="BU56" i="33"/>
  <c r="BV56" i="33"/>
  <c r="BW56" i="33"/>
  <c r="BU86" i="33"/>
  <c r="BV86" i="33"/>
  <c r="BW86" i="33"/>
  <c r="BW118" i="33"/>
  <c r="BV118" i="33"/>
  <c r="BU118" i="33"/>
  <c r="BO26" i="33"/>
  <c r="BO56" i="33"/>
  <c r="BO118" i="33"/>
  <c r="BK26" i="33"/>
  <c r="BL26" i="33"/>
  <c r="BM26" i="33"/>
  <c r="BK56" i="33"/>
  <c r="BL56" i="33"/>
  <c r="BM56" i="33"/>
  <c r="BK86" i="33"/>
  <c r="BL86" i="33"/>
  <c r="BM86" i="33"/>
  <c r="BM118" i="33"/>
  <c r="BL118" i="33"/>
  <c r="BK118" i="33"/>
  <c r="BE26" i="33"/>
  <c r="BE56" i="33"/>
  <c r="BE118" i="33"/>
  <c r="BA26" i="33"/>
  <c r="BB26" i="33"/>
  <c r="BC26" i="33"/>
  <c r="BA56" i="33"/>
  <c r="BB56" i="33"/>
  <c r="BC56" i="33"/>
  <c r="BA86" i="33"/>
  <c r="BB86" i="33"/>
  <c r="BC86" i="33"/>
  <c r="BC118" i="33"/>
  <c r="BB118" i="33"/>
  <c r="BA118" i="33"/>
  <c r="AU26" i="33"/>
  <c r="AU56" i="33"/>
  <c r="AU118" i="33"/>
  <c r="AQ26" i="33"/>
  <c r="AR26" i="33"/>
  <c r="AS26" i="33"/>
  <c r="AQ56" i="33"/>
  <c r="AR56" i="33"/>
  <c r="AS56" i="33"/>
  <c r="AQ86" i="33"/>
  <c r="AR86" i="33"/>
  <c r="AS86" i="33"/>
  <c r="AS118" i="33"/>
  <c r="AR118" i="33"/>
  <c r="AQ118" i="33"/>
  <c r="AK26" i="33"/>
  <c r="AK56" i="33"/>
  <c r="AK118" i="33"/>
  <c r="AG26" i="33"/>
  <c r="AH26" i="33"/>
  <c r="AI26" i="33"/>
  <c r="AG56" i="33"/>
  <c r="AH56" i="33"/>
  <c r="AI56" i="33"/>
  <c r="AG86" i="33"/>
  <c r="AH86" i="33"/>
  <c r="AI86" i="33"/>
  <c r="AI118" i="33"/>
  <c r="AH118" i="33"/>
  <c r="AG118" i="33"/>
  <c r="AA26" i="33"/>
  <c r="AA56" i="33"/>
  <c r="AA118" i="33"/>
  <c r="W26" i="33"/>
  <c r="X26" i="33"/>
  <c r="Y26" i="33"/>
  <c r="W56" i="33"/>
  <c r="X56" i="33"/>
  <c r="Y56" i="33"/>
  <c r="W86" i="33"/>
  <c r="X86" i="33"/>
  <c r="Y86" i="33"/>
  <c r="Y118" i="33"/>
  <c r="X118" i="33"/>
  <c r="W118" i="33"/>
  <c r="Q26" i="33"/>
  <c r="Q56" i="33"/>
  <c r="Q118" i="33"/>
  <c r="M26" i="33"/>
  <c r="N26" i="33"/>
  <c r="O26" i="33"/>
  <c r="M56" i="33"/>
  <c r="N56" i="33"/>
  <c r="O56" i="33"/>
  <c r="M86" i="33"/>
  <c r="N86" i="33"/>
  <c r="O86" i="33"/>
  <c r="O118" i="33"/>
  <c r="N118" i="33"/>
  <c r="M118" i="33"/>
  <c r="F118" i="33"/>
  <c r="H118" i="33"/>
  <c r="G118" i="33"/>
  <c r="F25" i="33"/>
  <c r="BY25" i="33"/>
  <c r="F55" i="33"/>
  <c r="BY55" i="33"/>
  <c r="BY117" i="33"/>
  <c r="BU25" i="33"/>
  <c r="BV25" i="33"/>
  <c r="BW25" i="33"/>
  <c r="BU55" i="33"/>
  <c r="BV55" i="33"/>
  <c r="BW55" i="33"/>
  <c r="BU85" i="33"/>
  <c r="BV85" i="33"/>
  <c r="BW85" i="33"/>
  <c r="BW117" i="33"/>
  <c r="BV117" i="33"/>
  <c r="BU117" i="33"/>
  <c r="BO25" i="33"/>
  <c r="BO55" i="33"/>
  <c r="BO117" i="33"/>
  <c r="BK25" i="33"/>
  <c r="BL25" i="33"/>
  <c r="BM25" i="33"/>
  <c r="BK55" i="33"/>
  <c r="BL55" i="33"/>
  <c r="BM55" i="33"/>
  <c r="BK85" i="33"/>
  <c r="BL85" i="33"/>
  <c r="BM85" i="33"/>
  <c r="BM117" i="33"/>
  <c r="BL117" i="33"/>
  <c r="BK117" i="33"/>
  <c r="BE25" i="33"/>
  <c r="BE55" i="33"/>
  <c r="BE117" i="33"/>
  <c r="BA25" i="33"/>
  <c r="BB25" i="33"/>
  <c r="BC25" i="33"/>
  <c r="BA55" i="33"/>
  <c r="BB55" i="33"/>
  <c r="BC55" i="33"/>
  <c r="BA85" i="33"/>
  <c r="BB85" i="33"/>
  <c r="BC85" i="33"/>
  <c r="BC117" i="33"/>
  <c r="BB117" i="33"/>
  <c r="BA117" i="33"/>
  <c r="AU25" i="33"/>
  <c r="AU55" i="33"/>
  <c r="AU117" i="33"/>
  <c r="AQ25" i="33"/>
  <c r="AR25" i="33"/>
  <c r="AS25" i="33"/>
  <c r="AQ55" i="33"/>
  <c r="AR55" i="33"/>
  <c r="AS55" i="33"/>
  <c r="AQ85" i="33"/>
  <c r="AR85" i="33"/>
  <c r="AS85" i="33"/>
  <c r="AS117" i="33"/>
  <c r="AR117" i="33"/>
  <c r="AQ117" i="33"/>
  <c r="AK25" i="33"/>
  <c r="AK55" i="33"/>
  <c r="AK117" i="33"/>
  <c r="AG25" i="33"/>
  <c r="AH25" i="33"/>
  <c r="AI25" i="33"/>
  <c r="AG55" i="33"/>
  <c r="AH55" i="33"/>
  <c r="AI55" i="33"/>
  <c r="AG85" i="33"/>
  <c r="AH85" i="33"/>
  <c r="AI85" i="33"/>
  <c r="AI117" i="33"/>
  <c r="AH117" i="33"/>
  <c r="AG117" i="33"/>
  <c r="AA25" i="33"/>
  <c r="AA55" i="33"/>
  <c r="AA117" i="33"/>
  <c r="W25" i="33"/>
  <c r="X25" i="33"/>
  <c r="Y25" i="33"/>
  <c r="W55" i="33"/>
  <c r="X55" i="33"/>
  <c r="Y55" i="33"/>
  <c r="W85" i="33"/>
  <c r="X85" i="33"/>
  <c r="Y85" i="33"/>
  <c r="Y117" i="33"/>
  <c r="X117" i="33"/>
  <c r="W117" i="33"/>
  <c r="Q25" i="33"/>
  <c r="Q55" i="33"/>
  <c r="Q117" i="33"/>
  <c r="M25" i="33"/>
  <c r="N25" i="33"/>
  <c r="O25" i="33"/>
  <c r="M55" i="33"/>
  <c r="N55" i="33"/>
  <c r="O55" i="33"/>
  <c r="M85" i="33"/>
  <c r="N85" i="33"/>
  <c r="O85" i="33"/>
  <c r="O117" i="33"/>
  <c r="N117" i="33"/>
  <c r="M117" i="33"/>
  <c r="F117" i="33"/>
  <c r="H117" i="33"/>
  <c r="G117" i="33"/>
  <c r="F24" i="33"/>
  <c r="BY24" i="33"/>
  <c r="F54" i="33"/>
  <c r="BY54" i="33"/>
  <c r="BY116" i="33"/>
  <c r="BU24" i="33"/>
  <c r="BV24" i="33"/>
  <c r="BW24" i="33"/>
  <c r="BU54" i="33"/>
  <c r="BV54" i="33"/>
  <c r="BW54" i="33"/>
  <c r="BU84" i="33"/>
  <c r="BV84" i="33"/>
  <c r="BW84" i="33"/>
  <c r="BW116" i="33"/>
  <c r="BV116" i="33"/>
  <c r="BU116" i="33"/>
  <c r="BO24" i="33"/>
  <c r="BO54" i="33"/>
  <c r="BO116" i="33"/>
  <c r="BK24" i="33"/>
  <c r="BL24" i="33"/>
  <c r="BM24" i="33"/>
  <c r="BK54" i="33"/>
  <c r="BL54" i="33"/>
  <c r="BM54" i="33"/>
  <c r="BK84" i="33"/>
  <c r="BL84" i="33"/>
  <c r="BM84" i="33"/>
  <c r="BM116" i="33"/>
  <c r="BL116" i="33"/>
  <c r="BK116" i="33"/>
  <c r="BE24" i="33"/>
  <c r="BE54" i="33"/>
  <c r="BE116" i="33"/>
  <c r="BA24" i="33"/>
  <c r="BB24" i="33"/>
  <c r="BC24" i="33"/>
  <c r="BA54" i="33"/>
  <c r="BB54" i="33"/>
  <c r="BC54" i="33"/>
  <c r="BA84" i="33"/>
  <c r="BB84" i="33"/>
  <c r="BC84" i="33"/>
  <c r="BC116" i="33"/>
  <c r="BB116" i="33"/>
  <c r="BA116" i="33"/>
  <c r="AU24" i="33"/>
  <c r="AU54" i="33"/>
  <c r="AU116" i="33"/>
  <c r="AQ24" i="33"/>
  <c r="AR24" i="33"/>
  <c r="AS24" i="33"/>
  <c r="AQ54" i="33"/>
  <c r="AR54" i="33"/>
  <c r="AS54" i="33"/>
  <c r="AQ84" i="33"/>
  <c r="AR84" i="33"/>
  <c r="AS84" i="33"/>
  <c r="AS116" i="33"/>
  <c r="AR116" i="33"/>
  <c r="AQ116" i="33"/>
  <c r="AK24" i="33"/>
  <c r="AK54" i="33"/>
  <c r="AK116" i="33"/>
  <c r="AG24" i="33"/>
  <c r="AH24" i="33"/>
  <c r="AI24" i="33"/>
  <c r="AG54" i="33"/>
  <c r="AH54" i="33"/>
  <c r="AI54" i="33"/>
  <c r="AG84" i="33"/>
  <c r="AH84" i="33"/>
  <c r="AI84" i="33"/>
  <c r="AI116" i="33"/>
  <c r="AH116" i="33"/>
  <c r="AG116" i="33"/>
  <c r="AA24" i="33"/>
  <c r="AA54" i="33"/>
  <c r="AA116" i="33"/>
  <c r="W24" i="33"/>
  <c r="X24" i="33"/>
  <c r="Y24" i="33"/>
  <c r="W54" i="33"/>
  <c r="X54" i="33"/>
  <c r="Y54" i="33"/>
  <c r="W84" i="33"/>
  <c r="X84" i="33"/>
  <c r="Y84" i="33"/>
  <c r="Y116" i="33"/>
  <c r="X116" i="33"/>
  <c r="W116" i="33"/>
  <c r="Q24" i="33"/>
  <c r="Q54" i="33"/>
  <c r="Q116" i="33"/>
  <c r="M24" i="33"/>
  <c r="N24" i="33"/>
  <c r="O24" i="33"/>
  <c r="M54" i="33"/>
  <c r="N54" i="33"/>
  <c r="O54" i="33"/>
  <c r="M84" i="33"/>
  <c r="N84" i="33"/>
  <c r="O84" i="33"/>
  <c r="O116" i="33"/>
  <c r="N116" i="33"/>
  <c r="M116" i="33"/>
  <c r="F116" i="33"/>
  <c r="H116" i="33"/>
  <c r="G116" i="33"/>
  <c r="F23" i="33"/>
  <c r="BY23" i="33"/>
  <c r="F53" i="33"/>
  <c r="BY53" i="33"/>
  <c r="BY115" i="33"/>
  <c r="BU23" i="33"/>
  <c r="BV23" i="33"/>
  <c r="BW23" i="33"/>
  <c r="BU53" i="33"/>
  <c r="BV53" i="33"/>
  <c r="BW53" i="33"/>
  <c r="BU83" i="33"/>
  <c r="BV83" i="33"/>
  <c r="BW83" i="33"/>
  <c r="BW115" i="33"/>
  <c r="BV115" i="33"/>
  <c r="BU115" i="33"/>
  <c r="BO23" i="33"/>
  <c r="BO53" i="33"/>
  <c r="BO115" i="33"/>
  <c r="BK23" i="33"/>
  <c r="BL23" i="33"/>
  <c r="BM23" i="33"/>
  <c r="BK53" i="33"/>
  <c r="BL53" i="33"/>
  <c r="BM53" i="33"/>
  <c r="BK83" i="33"/>
  <c r="BL83" i="33"/>
  <c r="BM83" i="33"/>
  <c r="BM115" i="33"/>
  <c r="BL115" i="33"/>
  <c r="BK115" i="33"/>
  <c r="BE23" i="33"/>
  <c r="BE53" i="33"/>
  <c r="BE115" i="33"/>
  <c r="BA23" i="33"/>
  <c r="BB23" i="33"/>
  <c r="BC23" i="33"/>
  <c r="BA53" i="33"/>
  <c r="BB53" i="33"/>
  <c r="BC53" i="33"/>
  <c r="BA83" i="33"/>
  <c r="BB83" i="33"/>
  <c r="BC83" i="33"/>
  <c r="BC115" i="33"/>
  <c r="BB115" i="33"/>
  <c r="BA115" i="33"/>
  <c r="AU23" i="33"/>
  <c r="AU53" i="33"/>
  <c r="AU115" i="33"/>
  <c r="AQ23" i="33"/>
  <c r="AR23" i="33"/>
  <c r="AS23" i="33"/>
  <c r="AQ53" i="33"/>
  <c r="AR53" i="33"/>
  <c r="AS53" i="33"/>
  <c r="AQ83" i="33"/>
  <c r="AR83" i="33"/>
  <c r="AS83" i="33"/>
  <c r="AS115" i="33"/>
  <c r="AR115" i="33"/>
  <c r="AQ115" i="33"/>
  <c r="AK23" i="33"/>
  <c r="AK53" i="33"/>
  <c r="AK115" i="33"/>
  <c r="AG23" i="33"/>
  <c r="AH23" i="33"/>
  <c r="AI23" i="33"/>
  <c r="AG53" i="33"/>
  <c r="AH53" i="33"/>
  <c r="AI53" i="33"/>
  <c r="AG83" i="33"/>
  <c r="AH83" i="33"/>
  <c r="AI83" i="33"/>
  <c r="AI115" i="33"/>
  <c r="AH115" i="33"/>
  <c r="AG115" i="33"/>
  <c r="AA23" i="33"/>
  <c r="AA53" i="33"/>
  <c r="AA115" i="33"/>
  <c r="W23" i="33"/>
  <c r="X23" i="33"/>
  <c r="Y23" i="33"/>
  <c r="W53" i="33"/>
  <c r="X53" i="33"/>
  <c r="Y53" i="33"/>
  <c r="W83" i="33"/>
  <c r="X83" i="33"/>
  <c r="Y83" i="33"/>
  <c r="Y115" i="33"/>
  <c r="X115" i="33"/>
  <c r="W115" i="33"/>
  <c r="Q23" i="33"/>
  <c r="Q53" i="33"/>
  <c r="Q115" i="33"/>
  <c r="M23" i="33"/>
  <c r="N23" i="33"/>
  <c r="O23" i="33"/>
  <c r="M53" i="33"/>
  <c r="N53" i="33"/>
  <c r="O53" i="33"/>
  <c r="M83" i="33"/>
  <c r="N83" i="33"/>
  <c r="O83" i="33"/>
  <c r="O115" i="33"/>
  <c r="N115" i="33"/>
  <c r="M115" i="33"/>
  <c r="F115" i="33"/>
  <c r="H115" i="33"/>
  <c r="G115" i="33"/>
  <c r="F22" i="33"/>
  <c r="BY22" i="33"/>
  <c r="F52" i="33"/>
  <c r="BY52" i="33"/>
  <c r="BY114" i="33"/>
  <c r="BU22" i="33"/>
  <c r="BV22" i="33"/>
  <c r="BW22" i="33"/>
  <c r="BU52" i="33"/>
  <c r="BV52" i="33"/>
  <c r="BW52" i="33"/>
  <c r="BU82" i="33"/>
  <c r="BV82" i="33"/>
  <c r="BW82" i="33"/>
  <c r="BW114" i="33"/>
  <c r="BV114" i="33"/>
  <c r="BU114" i="33"/>
  <c r="BO22" i="33"/>
  <c r="BO52" i="33"/>
  <c r="BO114" i="33"/>
  <c r="BK22" i="33"/>
  <c r="BL22" i="33"/>
  <c r="BM22" i="33"/>
  <c r="BK52" i="33"/>
  <c r="BL52" i="33"/>
  <c r="BM52" i="33"/>
  <c r="BK82" i="33"/>
  <c r="BL82" i="33"/>
  <c r="BM82" i="33"/>
  <c r="BM114" i="33"/>
  <c r="BL114" i="33"/>
  <c r="BK114" i="33"/>
  <c r="BE22" i="33"/>
  <c r="BE52" i="33"/>
  <c r="BE114" i="33"/>
  <c r="BA22" i="33"/>
  <c r="BB22" i="33"/>
  <c r="BC22" i="33"/>
  <c r="BA52" i="33"/>
  <c r="BB52" i="33"/>
  <c r="BC52" i="33"/>
  <c r="BA82" i="33"/>
  <c r="BB82" i="33"/>
  <c r="BC82" i="33"/>
  <c r="BC114" i="33"/>
  <c r="BB114" i="33"/>
  <c r="BA114" i="33"/>
  <c r="AU22" i="33"/>
  <c r="AU52" i="33"/>
  <c r="AU114" i="33"/>
  <c r="AQ22" i="33"/>
  <c r="AR22" i="33"/>
  <c r="AS22" i="33"/>
  <c r="AQ52" i="33"/>
  <c r="AR52" i="33"/>
  <c r="AS52" i="33"/>
  <c r="AQ82" i="33"/>
  <c r="AR82" i="33"/>
  <c r="AS82" i="33"/>
  <c r="AS114" i="33"/>
  <c r="AR114" i="33"/>
  <c r="AQ114" i="33"/>
  <c r="AK22" i="33"/>
  <c r="AK52" i="33"/>
  <c r="AK114" i="33"/>
  <c r="AG22" i="33"/>
  <c r="AH22" i="33"/>
  <c r="AI22" i="33"/>
  <c r="AG52" i="33"/>
  <c r="AH52" i="33"/>
  <c r="AI52" i="33"/>
  <c r="AG82" i="33"/>
  <c r="AH82" i="33"/>
  <c r="AI82" i="33"/>
  <c r="AI114" i="33"/>
  <c r="AH114" i="33"/>
  <c r="AG114" i="33"/>
  <c r="AA22" i="33"/>
  <c r="AA52" i="33"/>
  <c r="AA114" i="33"/>
  <c r="W22" i="33"/>
  <c r="X22" i="33"/>
  <c r="Y22" i="33"/>
  <c r="W52" i="33"/>
  <c r="X52" i="33"/>
  <c r="Y52" i="33"/>
  <c r="W82" i="33"/>
  <c r="X82" i="33"/>
  <c r="Y82" i="33"/>
  <c r="Y114" i="33"/>
  <c r="X114" i="33"/>
  <c r="W114" i="33"/>
  <c r="Q22" i="33"/>
  <c r="Q52" i="33"/>
  <c r="Q114" i="33"/>
  <c r="M22" i="33"/>
  <c r="N22" i="33"/>
  <c r="O22" i="33"/>
  <c r="M52" i="33"/>
  <c r="N52" i="33"/>
  <c r="O52" i="33"/>
  <c r="M82" i="33"/>
  <c r="N82" i="33"/>
  <c r="O82" i="33"/>
  <c r="O114" i="33"/>
  <c r="N114" i="33"/>
  <c r="M114" i="33"/>
  <c r="F114" i="33"/>
  <c r="H114" i="33"/>
  <c r="G114" i="33"/>
  <c r="F21" i="33"/>
  <c r="BY21" i="33"/>
  <c r="F51" i="33"/>
  <c r="BY51" i="33"/>
  <c r="BY113" i="33"/>
  <c r="BU21" i="33"/>
  <c r="BV21" i="33"/>
  <c r="BW21" i="33"/>
  <c r="BU51" i="33"/>
  <c r="BV51" i="33"/>
  <c r="BW51" i="33"/>
  <c r="BU81" i="33"/>
  <c r="BV81" i="33"/>
  <c r="BW81" i="33"/>
  <c r="BW113" i="33"/>
  <c r="BV113" i="33"/>
  <c r="BU113" i="33"/>
  <c r="BO21" i="33"/>
  <c r="BO51" i="33"/>
  <c r="BO113" i="33"/>
  <c r="BK21" i="33"/>
  <c r="BL21" i="33"/>
  <c r="BM21" i="33"/>
  <c r="BK51" i="33"/>
  <c r="BL51" i="33"/>
  <c r="BM51" i="33"/>
  <c r="BK81" i="33"/>
  <c r="BL81" i="33"/>
  <c r="BM81" i="33"/>
  <c r="BM113" i="33"/>
  <c r="BL113" i="33"/>
  <c r="BK113" i="33"/>
  <c r="BE21" i="33"/>
  <c r="BE51" i="33"/>
  <c r="BE113" i="33"/>
  <c r="BA21" i="33"/>
  <c r="BB21" i="33"/>
  <c r="BC21" i="33"/>
  <c r="BA51" i="33"/>
  <c r="BB51" i="33"/>
  <c r="BC51" i="33"/>
  <c r="BA81" i="33"/>
  <c r="BB81" i="33"/>
  <c r="BC81" i="33"/>
  <c r="BC113" i="33"/>
  <c r="BB113" i="33"/>
  <c r="BA113" i="33"/>
  <c r="AU21" i="33"/>
  <c r="AU51" i="33"/>
  <c r="AU113" i="33"/>
  <c r="AQ21" i="33"/>
  <c r="AR21" i="33"/>
  <c r="AS21" i="33"/>
  <c r="AQ51" i="33"/>
  <c r="AR51" i="33"/>
  <c r="AS51" i="33"/>
  <c r="AQ81" i="33"/>
  <c r="AR81" i="33"/>
  <c r="AS81" i="33"/>
  <c r="AS113" i="33"/>
  <c r="AR113" i="33"/>
  <c r="AQ113" i="33"/>
  <c r="AK21" i="33"/>
  <c r="AK51" i="33"/>
  <c r="AK113" i="33"/>
  <c r="AG21" i="33"/>
  <c r="AH21" i="33"/>
  <c r="AI21" i="33"/>
  <c r="AG51" i="33"/>
  <c r="AH51" i="33"/>
  <c r="AI51" i="33"/>
  <c r="AG81" i="33"/>
  <c r="AH81" i="33"/>
  <c r="AI81" i="33"/>
  <c r="AI113" i="33"/>
  <c r="AH113" i="33"/>
  <c r="AG113" i="33"/>
  <c r="AA21" i="33"/>
  <c r="AA51" i="33"/>
  <c r="AA113" i="33"/>
  <c r="W21" i="33"/>
  <c r="X21" i="33"/>
  <c r="Y21" i="33"/>
  <c r="W51" i="33"/>
  <c r="X51" i="33"/>
  <c r="Y51" i="33"/>
  <c r="W81" i="33"/>
  <c r="X81" i="33"/>
  <c r="Y81" i="33"/>
  <c r="Y113" i="33"/>
  <c r="X113" i="33"/>
  <c r="W113" i="33"/>
  <c r="Q21" i="33"/>
  <c r="Q51" i="33"/>
  <c r="Q113" i="33"/>
  <c r="M21" i="33"/>
  <c r="N21" i="33"/>
  <c r="O21" i="33"/>
  <c r="M51" i="33"/>
  <c r="N51" i="33"/>
  <c r="O51" i="33"/>
  <c r="M81" i="33"/>
  <c r="N81" i="33"/>
  <c r="O81" i="33"/>
  <c r="O113" i="33"/>
  <c r="N113" i="33"/>
  <c r="M113" i="33"/>
  <c r="F113" i="33"/>
  <c r="H113" i="33"/>
  <c r="G113" i="33"/>
  <c r="F20" i="33"/>
  <c r="BY20" i="33"/>
  <c r="F50" i="33"/>
  <c r="BY50" i="33"/>
  <c r="BY112" i="33"/>
  <c r="BU20" i="33"/>
  <c r="BV20" i="33"/>
  <c r="BW20" i="33"/>
  <c r="BU50" i="33"/>
  <c r="BV50" i="33"/>
  <c r="BW50" i="33"/>
  <c r="BU80" i="33"/>
  <c r="BV80" i="33"/>
  <c r="BW80" i="33"/>
  <c r="BW112" i="33"/>
  <c r="BV112" i="33"/>
  <c r="BU112" i="33"/>
  <c r="BO20" i="33"/>
  <c r="BO50" i="33"/>
  <c r="BO112" i="33"/>
  <c r="BK20" i="33"/>
  <c r="BL20" i="33"/>
  <c r="BM20" i="33"/>
  <c r="BK50" i="33"/>
  <c r="BL50" i="33"/>
  <c r="BM50" i="33"/>
  <c r="BK80" i="33"/>
  <c r="BL80" i="33"/>
  <c r="BM80" i="33"/>
  <c r="BM112" i="33"/>
  <c r="BL112" i="33"/>
  <c r="BK112" i="33"/>
  <c r="BE20" i="33"/>
  <c r="BE50" i="33"/>
  <c r="BE112" i="33"/>
  <c r="BA20" i="33"/>
  <c r="BB20" i="33"/>
  <c r="BC20" i="33"/>
  <c r="BA50" i="33"/>
  <c r="BB50" i="33"/>
  <c r="BC50" i="33"/>
  <c r="BA80" i="33"/>
  <c r="BB80" i="33"/>
  <c r="BC80" i="33"/>
  <c r="BC112" i="33"/>
  <c r="BB112" i="33"/>
  <c r="BA112" i="33"/>
  <c r="AU20" i="33"/>
  <c r="AU50" i="33"/>
  <c r="AU112" i="33"/>
  <c r="AQ20" i="33"/>
  <c r="AR20" i="33"/>
  <c r="AS20" i="33"/>
  <c r="AQ50" i="33"/>
  <c r="AR50" i="33"/>
  <c r="AS50" i="33"/>
  <c r="AQ80" i="33"/>
  <c r="AR80" i="33"/>
  <c r="AS80" i="33"/>
  <c r="AS112" i="33"/>
  <c r="AR112" i="33"/>
  <c r="AQ112" i="33"/>
  <c r="AK20" i="33"/>
  <c r="AK50" i="33"/>
  <c r="AK112" i="33"/>
  <c r="AG20" i="33"/>
  <c r="AH20" i="33"/>
  <c r="AI20" i="33"/>
  <c r="AG50" i="33"/>
  <c r="AH50" i="33"/>
  <c r="AI50" i="33"/>
  <c r="AG80" i="33"/>
  <c r="AH80" i="33"/>
  <c r="AI80" i="33"/>
  <c r="AI112" i="33"/>
  <c r="AH112" i="33"/>
  <c r="AG112" i="33"/>
  <c r="AA20" i="33"/>
  <c r="AA50" i="33"/>
  <c r="AA112" i="33"/>
  <c r="W20" i="33"/>
  <c r="X20" i="33"/>
  <c r="Y20" i="33"/>
  <c r="W50" i="33"/>
  <c r="X50" i="33"/>
  <c r="Y50" i="33"/>
  <c r="W80" i="33"/>
  <c r="X80" i="33"/>
  <c r="Y80" i="33"/>
  <c r="Y112" i="33"/>
  <c r="X112" i="33"/>
  <c r="W112" i="33"/>
  <c r="Q20" i="33"/>
  <c r="Q50" i="33"/>
  <c r="Q112" i="33"/>
  <c r="M20" i="33"/>
  <c r="N20" i="33"/>
  <c r="O20" i="33"/>
  <c r="M50" i="33"/>
  <c r="N50" i="33"/>
  <c r="O50" i="33"/>
  <c r="M80" i="33"/>
  <c r="N80" i="33"/>
  <c r="O80" i="33"/>
  <c r="O112" i="33"/>
  <c r="N112" i="33"/>
  <c r="M112" i="33"/>
  <c r="F112" i="33"/>
  <c r="H112" i="33"/>
  <c r="G112" i="33"/>
  <c r="F19" i="33"/>
  <c r="BY19" i="33"/>
  <c r="F49" i="33"/>
  <c r="BY49" i="33"/>
  <c r="BY111" i="33"/>
  <c r="BU19" i="33"/>
  <c r="BV19" i="33"/>
  <c r="BW19" i="33"/>
  <c r="BU49" i="33"/>
  <c r="BV49" i="33"/>
  <c r="BW49" i="33"/>
  <c r="BU79" i="33"/>
  <c r="BV79" i="33"/>
  <c r="BW79" i="33"/>
  <c r="BW111" i="33"/>
  <c r="BV111" i="33"/>
  <c r="BU111" i="33"/>
  <c r="BO19" i="33"/>
  <c r="BO49" i="33"/>
  <c r="BO111" i="33"/>
  <c r="BK19" i="33"/>
  <c r="BL19" i="33"/>
  <c r="BM19" i="33"/>
  <c r="BK49" i="33"/>
  <c r="BL49" i="33"/>
  <c r="BM49" i="33"/>
  <c r="BK79" i="33"/>
  <c r="BL79" i="33"/>
  <c r="BM79" i="33"/>
  <c r="BM111" i="33"/>
  <c r="BL111" i="33"/>
  <c r="BK111" i="33"/>
  <c r="BE19" i="33"/>
  <c r="BE49" i="33"/>
  <c r="BE111" i="33"/>
  <c r="BA19" i="33"/>
  <c r="BB19" i="33"/>
  <c r="BC19" i="33"/>
  <c r="BA49" i="33"/>
  <c r="BB49" i="33"/>
  <c r="BC49" i="33"/>
  <c r="BA79" i="33"/>
  <c r="BB79" i="33"/>
  <c r="BC79" i="33"/>
  <c r="BC111" i="33"/>
  <c r="BB111" i="33"/>
  <c r="BA111" i="33"/>
  <c r="AU19" i="33"/>
  <c r="AU49" i="33"/>
  <c r="AU111" i="33"/>
  <c r="AQ19" i="33"/>
  <c r="AR19" i="33"/>
  <c r="AS19" i="33"/>
  <c r="AQ49" i="33"/>
  <c r="AR49" i="33"/>
  <c r="AS49" i="33"/>
  <c r="AQ79" i="33"/>
  <c r="AR79" i="33"/>
  <c r="AS79" i="33"/>
  <c r="AS111" i="33"/>
  <c r="AR111" i="33"/>
  <c r="AQ111" i="33"/>
  <c r="AK19" i="33"/>
  <c r="AK49" i="33"/>
  <c r="AK111" i="33"/>
  <c r="AG19" i="33"/>
  <c r="AH19" i="33"/>
  <c r="AI19" i="33"/>
  <c r="AG49" i="33"/>
  <c r="AH49" i="33"/>
  <c r="AI49" i="33"/>
  <c r="AG79" i="33"/>
  <c r="AH79" i="33"/>
  <c r="AI79" i="33"/>
  <c r="AI111" i="33"/>
  <c r="AH111" i="33"/>
  <c r="AG111" i="33"/>
  <c r="AA19" i="33"/>
  <c r="AA49" i="33"/>
  <c r="AA111" i="33"/>
  <c r="W19" i="33"/>
  <c r="X19" i="33"/>
  <c r="Y19" i="33"/>
  <c r="W49" i="33"/>
  <c r="X49" i="33"/>
  <c r="Y49" i="33"/>
  <c r="W79" i="33"/>
  <c r="X79" i="33"/>
  <c r="Y79" i="33"/>
  <c r="Y111" i="33"/>
  <c r="X111" i="33"/>
  <c r="W111" i="33"/>
  <c r="Q19" i="33"/>
  <c r="Q49" i="33"/>
  <c r="Q111" i="33"/>
  <c r="M19" i="33"/>
  <c r="N19" i="33"/>
  <c r="O19" i="33"/>
  <c r="M49" i="33"/>
  <c r="N49" i="33"/>
  <c r="O49" i="33"/>
  <c r="M79" i="33"/>
  <c r="N79" i="33"/>
  <c r="O79" i="33"/>
  <c r="O111" i="33"/>
  <c r="N111" i="33"/>
  <c r="M111" i="33"/>
  <c r="F111" i="33"/>
  <c r="H111" i="33"/>
  <c r="G111" i="33"/>
  <c r="F18" i="33"/>
  <c r="BY18" i="33"/>
  <c r="F48" i="33"/>
  <c r="BY48" i="33"/>
  <c r="BY110" i="33"/>
  <c r="BU18" i="33"/>
  <c r="BV18" i="33"/>
  <c r="BW18" i="33"/>
  <c r="BU48" i="33"/>
  <c r="BV48" i="33"/>
  <c r="BW48" i="33"/>
  <c r="BU78" i="33"/>
  <c r="BV78" i="33"/>
  <c r="BW78" i="33"/>
  <c r="BW110" i="33"/>
  <c r="BV110" i="33"/>
  <c r="BU110" i="33"/>
  <c r="BO18" i="33"/>
  <c r="BO48" i="33"/>
  <c r="BO110" i="33"/>
  <c r="BK18" i="33"/>
  <c r="BL18" i="33"/>
  <c r="BM18" i="33"/>
  <c r="BK48" i="33"/>
  <c r="BL48" i="33"/>
  <c r="BM48" i="33"/>
  <c r="BK78" i="33"/>
  <c r="BL78" i="33"/>
  <c r="BM78" i="33"/>
  <c r="BM110" i="33"/>
  <c r="BL110" i="33"/>
  <c r="BK110" i="33"/>
  <c r="BE18" i="33"/>
  <c r="BE48" i="33"/>
  <c r="BE110" i="33"/>
  <c r="BA18" i="33"/>
  <c r="BB18" i="33"/>
  <c r="BC18" i="33"/>
  <c r="BA48" i="33"/>
  <c r="BB48" i="33"/>
  <c r="BC48" i="33"/>
  <c r="BA78" i="33"/>
  <c r="BB78" i="33"/>
  <c r="BC78" i="33"/>
  <c r="BC110" i="33"/>
  <c r="BB110" i="33"/>
  <c r="BA110" i="33"/>
  <c r="AU18" i="33"/>
  <c r="AU48" i="33"/>
  <c r="AU110" i="33"/>
  <c r="AQ18" i="33"/>
  <c r="AR18" i="33"/>
  <c r="AS18" i="33"/>
  <c r="AQ48" i="33"/>
  <c r="AR48" i="33"/>
  <c r="AS48" i="33"/>
  <c r="AQ78" i="33"/>
  <c r="AR78" i="33"/>
  <c r="AS78" i="33"/>
  <c r="AS110" i="33"/>
  <c r="AR110" i="33"/>
  <c r="AQ110" i="33"/>
  <c r="AK18" i="33"/>
  <c r="AK48" i="33"/>
  <c r="AK110" i="33"/>
  <c r="AG18" i="33"/>
  <c r="AH18" i="33"/>
  <c r="AI18" i="33"/>
  <c r="AG48" i="33"/>
  <c r="AH48" i="33"/>
  <c r="AI48" i="33"/>
  <c r="AG78" i="33"/>
  <c r="AH78" i="33"/>
  <c r="AI78" i="33"/>
  <c r="AI110" i="33"/>
  <c r="AH110" i="33"/>
  <c r="AG110" i="33"/>
  <c r="AA18" i="33"/>
  <c r="AA48" i="33"/>
  <c r="AA110" i="33"/>
  <c r="W18" i="33"/>
  <c r="X18" i="33"/>
  <c r="Y18" i="33"/>
  <c r="W48" i="33"/>
  <c r="X48" i="33"/>
  <c r="Y48" i="33"/>
  <c r="W78" i="33"/>
  <c r="X78" i="33"/>
  <c r="Y78" i="33"/>
  <c r="Y110" i="33"/>
  <c r="X110" i="33"/>
  <c r="W110" i="33"/>
  <c r="Q18" i="33"/>
  <c r="Q48" i="33"/>
  <c r="Q110" i="33"/>
  <c r="M18" i="33"/>
  <c r="N18" i="33"/>
  <c r="O18" i="33"/>
  <c r="M48" i="33"/>
  <c r="N48" i="33"/>
  <c r="O48" i="33"/>
  <c r="M78" i="33"/>
  <c r="N78" i="33"/>
  <c r="O78" i="33"/>
  <c r="O110" i="33"/>
  <c r="N110" i="33"/>
  <c r="M110" i="33"/>
  <c r="F110" i="33"/>
  <c r="H110" i="33"/>
  <c r="G110" i="33"/>
  <c r="F17" i="33"/>
  <c r="BY17" i="33"/>
  <c r="F47" i="33"/>
  <c r="BY47" i="33"/>
  <c r="BY109" i="33"/>
  <c r="BU17" i="33"/>
  <c r="BV17" i="33"/>
  <c r="BW17" i="33"/>
  <c r="BU47" i="33"/>
  <c r="BV47" i="33"/>
  <c r="BW47" i="33"/>
  <c r="BU77" i="33"/>
  <c r="BV77" i="33"/>
  <c r="BW77" i="33"/>
  <c r="BW109" i="33"/>
  <c r="BV109" i="33"/>
  <c r="BU109" i="33"/>
  <c r="BO17" i="33"/>
  <c r="BO47" i="33"/>
  <c r="BO109" i="33"/>
  <c r="BK17" i="33"/>
  <c r="BL17" i="33"/>
  <c r="BM17" i="33"/>
  <c r="BK47" i="33"/>
  <c r="BL47" i="33"/>
  <c r="BM47" i="33"/>
  <c r="BK77" i="33"/>
  <c r="BL77" i="33"/>
  <c r="BM77" i="33"/>
  <c r="BM109" i="33"/>
  <c r="BL109" i="33"/>
  <c r="BK109" i="33"/>
  <c r="BE17" i="33"/>
  <c r="BE47" i="33"/>
  <c r="BE109" i="33"/>
  <c r="BA17" i="33"/>
  <c r="BB17" i="33"/>
  <c r="BC17" i="33"/>
  <c r="BA47" i="33"/>
  <c r="BB47" i="33"/>
  <c r="BC47" i="33"/>
  <c r="BA77" i="33"/>
  <c r="BB77" i="33"/>
  <c r="BC77" i="33"/>
  <c r="BC109" i="33"/>
  <c r="BB109" i="33"/>
  <c r="BA109" i="33"/>
  <c r="AU17" i="33"/>
  <c r="AU47" i="33"/>
  <c r="AU109" i="33"/>
  <c r="AQ17" i="33"/>
  <c r="AR17" i="33"/>
  <c r="AS17" i="33"/>
  <c r="AQ47" i="33"/>
  <c r="AR47" i="33"/>
  <c r="AS47" i="33"/>
  <c r="AQ77" i="33"/>
  <c r="AR77" i="33"/>
  <c r="AS77" i="33"/>
  <c r="AS109" i="33"/>
  <c r="AR109" i="33"/>
  <c r="AQ109" i="33"/>
  <c r="AK17" i="33"/>
  <c r="AK47" i="33"/>
  <c r="AK109" i="33"/>
  <c r="AG17" i="33"/>
  <c r="AH17" i="33"/>
  <c r="AI17" i="33"/>
  <c r="AG47" i="33"/>
  <c r="AH47" i="33"/>
  <c r="AI47" i="33"/>
  <c r="AG77" i="33"/>
  <c r="AH77" i="33"/>
  <c r="AI77" i="33"/>
  <c r="AI109" i="33"/>
  <c r="AH109" i="33"/>
  <c r="AG109" i="33"/>
  <c r="AA17" i="33"/>
  <c r="AA47" i="33"/>
  <c r="AA109" i="33"/>
  <c r="W17" i="33"/>
  <c r="X17" i="33"/>
  <c r="Y17" i="33"/>
  <c r="W47" i="33"/>
  <c r="X47" i="33"/>
  <c r="Y47" i="33"/>
  <c r="W77" i="33"/>
  <c r="X77" i="33"/>
  <c r="Y77" i="33"/>
  <c r="Y109" i="33"/>
  <c r="X109" i="33"/>
  <c r="W109" i="33"/>
  <c r="Q17" i="33"/>
  <c r="Q47" i="33"/>
  <c r="Q109" i="33"/>
  <c r="M17" i="33"/>
  <c r="N17" i="33"/>
  <c r="O17" i="33"/>
  <c r="M47" i="33"/>
  <c r="N47" i="33"/>
  <c r="O47" i="33"/>
  <c r="M77" i="33"/>
  <c r="N77" i="33"/>
  <c r="O77" i="33"/>
  <c r="O109" i="33"/>
  <c r="N109" i="33"/>
  <c r="M109" i="33"/>
  <c r="F109" i="33"/>
  <c r="H109" i="33"/>
  <c r="G109" i="33"/>
  <c r="F16" i="33"/>
  <c r="BY16" i="33"/>
  <c r="F46" i="33"/>
  <c r="BY46" i="33"/>
  <c r="BY108" i="33"/>
  <c r="BU16" i="33"/>
  <c r="BV16" i="33"/>
  <c r="BW16" i="33"/>
  <c r="BU46" i="33"/>
  <c r="BV46" i="33"/>
  <c r="BW46" i="33"/>
  <c r="BU76" i="33"/>
  <c r="BV76" i="33"/>
  <c r="BW76" i="33"/>
  <c r="BW108" i="33"/>
  <c r="BV108" i="33"/>
  <c r="BU108" i="33"/>
  <c r="BO16" i="33"/>
  <c r="BO46" i="33"/>
  <c r="BO108" i="33"/>
  <c r="BK16" i="33"/>
  <c r="BL16" i="33"/>
  <c r="BM16" i="33"/>
  <c r="BK46" i="33"/>
  <c r="BL46" i="33"/>
  <c r="BM46" i="33"/>
  <c r="BK76" i="33"/>
  <c r="BL76" i="33"/>
  <c r="BM76" i="33"/>
  <c r="BM108" i="33"/>
  <c r="BL108" i="33"/>
  <c r="BK108" i="33"/>
  <c r="BE16" i="33"/>
  <c r="BE46" i="33"/>
  <c r="BE108" i="33"/>
  <c r="BA16" i="33"/>
  <c r="BB16" i="33"/>
  <c r="BC16" i="33"/>
  <c r="BA46" i="33"/>
  <c r="BB46" i="33"/>
  <c r="BC46" i="33"/>
  <c r="BA76" i="33"/>
  <c r="BB76" i="33"/>
  <c r="BC76" i="33"/>
  <c r="BC108" i="33"/>
  <c r="BB108" i="33"/>
  <c r="BA108" i="33"/>
  <c r="AU16" i="33"/>
  <c r="AU46" i="33"/>
  <c r="AU108" i="33"/>
  <c r="AQ16" i="33"/>
  <c r="AR16" i="33"/>
  <c r="AS16" i="33"/>
  <c r="AQ46" i="33"/>
  <c r="AR46" i="33"/>
  <c r="AS46" i="33"/>
  <c r="AQ76" i="33"/>
  <c r="AR76" i="33"/>
  <c r="AS76" i="33"/>
  <c r="AS108" i="33"/>
  <c r="AR108" i="33"/>
  <c r="AQ108" i="33"/>
  <c r="AK16" i="33"/>
  <c r="AK46" i="33"/>
  <c r="AK108" i="33"/>
  <c r="AG16" i="33"/>
  <c r="AH16" i="33"/>
  <c r="AI16" i="33"/>
  <c r="AG46" i="33"/>
  <c r="AH46" i="33"/>
  <c r="AI46" i="33"/>
  <c r="AG76" i="33"/>
  <c r="AH76" i="33"/>
  <c r="AI76" i="33"/>
  <c r="AI108" i="33"/>
  <c r="AH108" i="33"/>
  <c r="AG108" i="33"/>
  <c r="AA16" i="33"/>
  <c r="AA46" i="33"/>
  <c r="AA108" i="33"/>
  <c r="W16" i="33"/>
  <c r="X16" i="33"/>
  <c r="Y16" i="33"/>
  <c r="W46" i="33"/>
  <c r="X46" i="33"/>
  <c r="Y46" i="33"/>
  <c r="W76" i="33"/>
  <c r="X76" i="33"/>
  <c r="Y76" i="33"/>
  <c r="Y108" i="33"/>
  <c r="X108" i="33"/>
  <c r="W108" i="33"/>
  <c r="Q16" i="33"/>
  <c r="Q46" i="33"/>
  <c r="Q108" i="33"/>
  <c r="M16" i="33"/>
  <c r="N16" i="33"/>
  <c r="O16" i="33"/>
  <c r="M46" i="33"/>
  <c r="N46" i="33"/>
  <c r="O46" i="33"/>
  <c r="M76" i="33"/>
  <c r="N76" i="33"/>
  <c r="O76" i="33"/>
  <c r="O108" i="33"/>
  <c r="N108" i="33"/>
  <c r="M108" i="33"/>
  <c r="F108" i="33"/>
  <c r="H108" i="33"/>
  <c r="G108" i="33"/>
  <c r="F15" i="33"/>
  <c r="BY15" i="33"/>
  <c r="F45" i="33"/>
  <c r="BY45" i="33"/>
  <c r="BY107" i="33"/>
  <c r="BU15" i="33"/>
  <c r="BV15" i="33"/>
  <c r="BW15" i="33"/>
  <c r="BU45" i="33"/>
  <c r="BV45" i="33"/>
  <c r="BW45" i="33"/>
  <c r="BU75" i="33"/>
  <c r="BV75" i="33"/>
  <c r="BW75" i="33"/>
  <c r="BW107" i="33"/>
  <c r="BV107" i="33"/>
  <c r="BU107" i="33"/>
  <c r="BO15" i="33"/>
  <c r="BO45" i="33"/>
  <c r="BO107" i="33"/>
  <c r="BK15" i="33"/>
  <c r="BL15" i="33"/>
  <c r="BM15" i="33"/>
  <c r="BK45" i="33"/>
  <c r="BL45" i="33"/>
  <c r="BM45" i="33"/>
  <c r="BK75" i="33"/>
  <c r="BL75" i="33"/>
  <c r="BM75" i="33"/>
  <c r="BM107" i="33"/>
  <c r="BL107" i="33"/>
  <c r="BK107" i="33"/>
  <c r="BE15" i="33"/>
  <c r="BE45" i="33"/>
  <c r="BE107" i="33"/>
  <c r="BA15" i="33"/>
  <c r="BB15" i="33"/>
  <c r="BC15" i="33"/>
  <c r="BA45" i="33"/>
  <c r="BB45" i="33"/>
  <c r="BC45" i="33"/>
  <c r="BA75" i="33"/>
  <c r="BB75" i="33"/>
  <c r="BC75" i="33"/>
  <c r="BC107" i="33"/>
  <c r="BB107" i="33"/>
  <c r="BA107" i="33"/>
  <c r="AU15" i="33"/>
  <c r="AU45" i="33"/>
  <c r="AU107" i="33"/>
  <c r="AQ15" i="33"/>
  <c r="AR15" i="33"/>
  <c r="AS15" i="33"/>
  <c r="AQ45" i="33"/>
  <c r="AR45" i="33"/>
  <c r="AS45" i="33"/>
  <c r="AQ75" i="33"/>
  <c r="AR75" i="33"/>
  <c r="AS75" i="33"/>
  <c r="AS107" i="33"/>
  <c r="AR107" i="33"/>
  <c r="AQ107" i="33"/>
  <c r="AK15" i="33"/>
  <c r="AK45" i="33"/>
  <c r="AK107" i="33"/>
  <c r="AG15" i="33"/>
  <c r="AH15" i="33"/>
  <c r="AI15" i="33"/>
  <c r="AG45" i="33"/>
  <c r="AH45" i="33"/>
  <c r="AI45" i="33"/>
  <c r="AG75" i="33"/>
  <c r="AH75" i="33"/>
  <c r="AI75" i="33"/>
  <c r="AI107" i="33"/>
  <c r="AH107" i="33"/>
  <c r="AG107" i="33"/>
  <c r="AA15" i="33"/>
  <c r="AA45" i="33"/>
  <c r="AA107" i="33"/>
  <c r="W15" i="33"/>
  <c r="X15" i="33"/>
  <c r="Y15" i="33"/>
  <c r="W45" i="33"/>
  <c r="X45" i="33"/>
  <c r="Y45" i="33"/>
  <c r="W75" i="33"/>
  <c r="X75" i="33"/>
  <c r="Y75" i="33"/>
  <c r="Y107" i="33"/>
  <c r="X107" i="33"/>
  <c r="W107" i="33"/>
  <c r="Q15" i="33"/>
  <c r="Q45" i="33"/>
  <c r="Q107" i="33"/>
  <c r="M15" i="33"/>
  <c r="N15" i="33"/>
  <c r="O15" i="33"/>
  <c r="M45" i="33"/>
  <c r="N45" i="33"/>
  <c r="O45" i="33"/>
  <c r="M75" i="33"/>
  <c r="N75" i="33"/>
  <c r="O75" i="33"/>
  <c r="O107" i="33"/>
  <c r="N107" i="33"/>
  <c r="M107" i="33"/>
  <c r="F107" i="33"/>
  <c r="H107" i="33"/>
  <c r="G107" i="33"/>
  <c r="F14" i="33"/>
  <c r="BY14" i="33"/>
  <c r="F44" i="33"/>
  <c r="BY44" i="33"/>
  <c r="BY106" i="33"/>
  <c r="BU14" i="33"/>
  <c r="BV14" i="33"/>
  <c r="BW14" i="33"/>
  <c r="BU44" i="33"/>
  <c r="BV44" i="33"/>
  <c r="BW44" i="33"/>
  <c r="BU74" i="33"/>
  <c r="BV74" i="33"/>
  <c r="BW74" i="33"/>
  <c r="BW106" i="33"/>
  <c r="BV106" i="33"/>
  <c r="BU106" i="33"/>
  <c r="BO14" i="33"/>
  <c r="BO44" i="33"/>
  <c r="BO106" i="33"/>
  <c r="BK14" i="33"/>
  <c r="BL14" i="33"/>
  <c r="BM14" i="33"/>
  <c r="BK44" i="33"/>
  <c r="BL44" i="33"/>
  <c r="BM44" i="33"/>
  <c r="BK74" i="33"/>
  <c r="BL74" i="33"/>
  <c r="BM74" i="33"/>
  <c r="BM106" i="33"/>
  <c r="BL106" i="33"/>
  <c r="BK106" i="33"/>
  <c r="BE14" i="33"/>
  <c r="BE44" i="33"/>
  <c r="BE106" i="33"/>
  <c r="BA14" i="33"/>
  <c r="BB14" i="33"/>
  <c r="BC14" i="33"/>
  <c r="BA44" i="33"/>
  <c r="BB44" i="33"/>
  <c r="BC44" i="33"/>
  <c r="BA74" i="33"/>
  <c r="BB74" i="33"/>
  <c r="BC74" i="33"/>
  <c r="BC106" i="33"/>
  <c r="BB106" i="33"/>
  <c r="BA106" i="33"/>
  <c r="AU14" i="33"/>
  <c r="AU44" i="33"/>
  <c r="AU106" i="33"/>
  <c r="AQ14" i="33"/>
  <c r="AR14" i="33"/>
  <c r="AS14" i="33"/>
  <c r="AQ44" i="33"/>
  <c r="AR44" i="33"/>
  <c r="AS44" i="33"/>
  <c r="AQ74" i="33"/>
  <c r="AR74" i="33"/>
  <c r="AS74" i="33"/>
  <c r="AS106" i="33"/>
  <c r="AR106" i="33"/>
  <c r="AQ106" i="33"/>
  <c r="AK14" i="33"/>
  <c r="AK44" i="33"/>
  <c r="AK106" i="33"/>
  <c r="AG14" i="33"/>
  <c r="AH14" i="33"/>
  <c r="AI14" i="33"/>
  <c r="AG44" i="33"/>
  <c r="AH44" i="33"/>
  <c r="AI44" i="33"/>
  <c r="AG74" i="33"/>
  <c r="AH74" i="33"/>
  <c r="AI74" i="33"/>
  <c r="AI106" i="33"/>
  <c r="AH106" i="33"/>
  <c r="AG106" i="33"/>
  <c r="AA14" i="33"/>
  <c r="AA44" i="33"/>
  <c r="AA106" i="33"/>
  <c r="W14" i="33"/>
  <c r="X14" i="33"/>
  <c r="Y14" i="33"/>
  <c r="W44" i="33"/>
  <c r="X44" i="33"/>
  <c r="Y44" i="33"/>
  <c r="W74" i="33"/>
  <c r="X74" i="33"/>
  <c r="Y74" i="33"/>
  <c r="Y106" i="33"/>
  <c r="X106" i="33"/>
  <c r="W106" i="33"/>
  <c r="Q14" i="33"/>
  <c r="Q44" i="33"/>
  <c r="Q106" i="33"/>
  <c r="M14" i="33"/>
  <c r="N14" i="33"/>
  <c r="O14" i="33"/>
  <c r="M44" i="33"/>
  <c r="N44" i="33"/>
  <c r="O44" i="33"/>
  <c r="M74" i="33"/>
  <c r="N74" i="33"/>
  <c r="O74" i="33"/>
  <c r="O106" i="33"/>
  <c r="N106" i="33"/>
  <c r="M106" i="33"/>
  <c r="F106" i="33"/>
  <c r="H106" i="33"/>
  <c r="G106" i="33"/>
  <c r="F13" i="33"/>
  <c r="BY13" i="33"/>
  <c r="F43" i="33"/>
  <c r="BY43" i="33"/>
  <c r="BY105" i="33"/>
  <c r="BU13" i="33"/>
  <c r="BV13" i="33"/>
  <c r="BW13" i="33"/>
  <c r="BU43" i="33"/>
  <c r="BV43" i="33"/>
  <c r="BW43" i="33"/>
  <c r="BU73" i="33"/>
  <c r="BV73" i="33"/>
  <c r="BW73" i="33"/>
  <c r="BW105" i="33"/>
  <c r="BV105" i="33"/>
  <c r="BU105" i="33"/>
  <c r="BO13" i="33"/>
  <c r="BO43" i="33"/>
  <c r="BO105" i="33"/>
  <c r="BK13" i="33"/>
  <c r="BL13" i="33"/>
  <c r="BM13" i="33"/>
  <c r="BK43" i="33"/>
  <c r="BL43" i="33"/>
  <c r="BM43" i="33"/>
  <c r="BK73" i="33"/>
  <c r="BL73" i="33"/>
  <c r="BM73" i="33"/>
  <c r="BM105" i="33"/>
  <c r="BL105" i="33"/>
  <c r="BK105" i="33"/>
  <c r="BE13" i="33"/>
  <c r="BE43" i="33"/>
  <c r="BE105" i="33"/>
  <c r="BA13" i="33"/>
  <c r="BB13" i="33"/>
  <c r="BC13" i="33"/>
  <c r="BA43" i="33"/>
  <c r="BB43" i="33"/>
  <c r="BC43" i="33"/>
  <c r="BA73" i="33"/>
  <c r="BB73" i="33"/>
  <c r="BC73" i="33"/>
  <c r="BC105" i="33"/>
  <c r="BB105" i="33"/>
  <c r="BA105" i="33"/>
  <c r="AU13" i="33"/>
  <c r="AU43" i="33"/>
  <c r="AU105" i="33"/>
  <c r="AQ13" i="33"/>
  <c r="AR13" i="33"/>
  <c r="AS13" i="33"/>
  <c r="AQ43" i="33"/>
  <c r="AR43" i="33"/>
  <c r="AS43" i="33"/>
  <c r="AQ73" i="33"/>
  <c r="AR73" i="33"/>
  <c r="AS73" i="33"/>
  <c r="AS105" i="33"/>
  <c r="AR105" i="33"/>
  <c r="AQ105" i="33"/>
  <c r="AK13" i="33"/>
  <c r="AK43" i="33"/>
  <c r="AK105" i="33"/>
  <c r="AG13" i="33"/>
  <c r="AH13" i="33"/>
  <c r="AI13" i="33"/>
  <c r="AG43" i="33"/>
  <c r="AH43" i="33"/>
  <c r="AI43" i="33"/>
  <c r="AG73" i="33"/>
  <c r="AH73" i="33"/>
  <c r="AI73" i="33"/>
  <c r="AI105" i="33"/>
  <c r="AH105" i="33"/>
  <c r="AG105" i="33"/>
  <c r="AA13" i="33"/>
  <c r="AA43" i="33"/>
  <c r="AA105" i="33"/>
  <c r="W13" i="33"/>
  <c r="X13" i="33"/>
  <c r="Y13" i="33"/>
  <c r="W43" i="33"/>
  <c r="X43" i="33"/>
  <c r="Y43" i="33"/>
  <c r="W73" i="33"/>
  <c r="X73" i="33"/>
  <c r="Y73" i="33"/>
  <c r="Y105" i="33"/>
  <c r="X105" i="33"/>
  <c r="W105" i="33"/>
  <c r="Q13" i="33"/>
  <c r="Q43" i="33"/>
  <c r="Q105" i="33"/>
  <c r="M13" i="33"/>
  <c r="N13" i="33"/>
  <c r="O13" i="33"/>
  <c r="M43" i="33"/>
  <c r="N43" i="33"/>
  <c r="O43" i="33"/>
  <c r="M73" i="33"/>
  <c r="N73" i="33"/>
  <c r="O73" i="33"/>
  <c r="O105" i="33"/>
  <c r="N105" i="33"/>
  <c r="M105" i="33"/>
  <c r="F105" i="33"/>
  <c r="H105" i="33"/>
  <c r="G105" i="33"/>
  <c r="F12" i="33"/>
  <c r="BY12" i="33"/>
  <c r="F42" i="33"/>
  <c r="BY42" i="33"/>
  <c r="BY104" i="33"/>
  <c r="BU12" i="33"/>
  <c r="BV12" i="33"/>
  <c r="BW12" i="33"/>
  <c r="BU42" i="33"/>
  <c r="BV42" i="33"/>
  <c r="BW42" i="33"/>
  <c r="BU72" i="33"/>
  <c r="BV72" i="33"/>
  <c r="BW72" i="33"/>
  <c r="BW104" i="33"/>
  <c r="BV104" i="33"/>
  <c r="BU104" i="33"/>
  <c r="BO12" i="33"/>
  <c r="BO42" i="33"/>
  <c r="BO104" i="33"/>
  <c r="BK12" i="33"/>
  <c r="BL12" i="33"/>
  <c r="BM12" i="33"/>
  <c r="BK42" i="33"/>
  <c r="BL42" i="33"/>
  <c r="BM42" i="33"/>
  <c r="BK72" i="33"/>
  <c r="BL72" i="33"/>
  <c r="BM72" i="33"/>
  <c r="BM104" i="33"/>
  <c r="BL104" i="33"/>
  <c r="BK104" i="33"/>
  <c r="BE12" i="33"/>
  <c r="BE42" i="33"/>
  <c r="BE104" i="33"/>
  <c r="BA12" i="33"/>
  <c r="BB12" i="33"/>
  <c r="BC12" i="33"/>
  <c r="BA42" i="33"/>
  <c r="BB42" i="33"/>
  <c r="BC42" i="33"/>
  <c r="BA72" i="33"/>
  <c r="BB72" i="33"/>
  <c r="BC72" i="33"/>
  <c r="BC104" i="33"/>
  <c r="BB104" i="33"/>
  <c r="BA104" i="33"/>
  <c r="AU12" i="33"/>
  <c r="AU42" i="33"/>
  <c r="AU104" i="33"/>
  <c r="AQ12" i="33"/>
  <c r="AR12" i="33"/>
  <c r="AS12" i="33"/>
  <c r="AQ42" i="33"/>
  <c r="AR42" i="33"/>
  <c r="AS42" i="33"/>
  <c r="AQ72" i="33"/>
  <c r="AR72" i="33"/>
  <c r="AS72" i="33"/>
  <c r="AS104" i="33"/>
  <c r="AR104" i="33"/>
  <c r="AQ104" i="33"/>
  <c r="AK12" i="33"/>
  <c r="AK42" i="33"/>
  <c r="AK104" i="33"/>
  <c r="AG12" i="33"/>
  <c r="AH12" i="33"/>
  <c r="AI12" i="33"/>
  <c r="AG42" i="33"/>
  <c r="AH42" i="33"/>
  <c r="AI42" i="33"/>
  <c r="AG72" i="33"/>
  <c r="AH72" i="33"/>
  <c r="AI72" i="33"/>
  <c r="AI104" i="33"/>
  <c r="AH104" i="33"/>
  <c r="AG104" i="33"/>
  <c r="AA12" i="33"/>
  <c r="AA42" i="33"/>
  <c r="AA104" i="33"/>
  <c r="W12" i="33"/>
  <c r="X12" i="33"/>
  <c r="Y12" i="33"/>
  <c r="W42" i="33"/>
  <c r="X42" i="33"/>
  <c r="Y42" i="33"/>
  <c r="W72" i="33"/>
  <c r="X72" i="33"/>
  <c r="Y72" i="33"/>
  <c r="Y104" i="33"/>
  <c r="X104" i="33"/>
  <c r="W104" i="33"/>
  <c r="Q12" i="33"/>
  <c r="Q42" i="33"/>
  <c r="Q104" i="33"/>
  <c r="M12" i="33"/>
  <c r="N12" i="33"/>
  <c r="O12" i="33"/>
  <c r="M42" i="33"/>
  <c r="N42" i="33"/>
  <c r="O42" i="33"/>
  <c r="M72" i="33"/>
  <c r="N72" i="33"/>
  <c r="O72" i="33"/>
  <c r="O104" i="33"/>
  <c r="N104" i="33"/>
  <c r="M104" i="33"/>
  <c r="F104" i="33"/>
  <c r="H104" i="33"/>
  <c r="G104" i="33"/>
  <c r="F11" i="33"/>
  <c r="BY11" i="33"/>
  <c r="F41" i="33"/>
  <c r="BY41" i="33"/>
  <c r="BY103" i="33"/>
  <c r="BU11" i="33"/>
  <c r="BV11" i="33"/>
  <c r="BW11" i="33"/>
  <c r="BU41" i="33"/>
  <c r="BV41" i="33"/>
  <c r="BW41" i="33"/>
  <c r="BU71" i="33"/>
  <c r="BV71" i="33"/>
  <c r="BW71" i="33"/>
  <c r="BW103" i="33"/>
  <c r="BV103" i="33"/>
  <c r="BU103" i="33"/>
  <c r="BO11" i="33"/>
  <c r="BO41" i="33"/>
  <c r="BO103" i="33"/>
  <c r="BK11" i="33"/>
  <c r="BL11" i="33"/>
  <c r="BM11" i="33"/>
  <c r="BK41" i="33"/>
  <c r="BL41" i="33"/>
  <c r="BM41" i="33"/>
  <c r="BK71" i="33"/>
  <c r="BL71" i="33"/>
  <c r="BM71" i="33"/>
  <c r="BM103" i="33"/>
  <c r="BL103" i="33"/>
  <c r="BK103" i="33"/>
  <c r="BE11" i="33"/>
  <c r="BE41" i="33"/>
  <c r="BE103" i="33"/>
  <c r="BA11" i="33"/>
  <c r="BB11" i="33"/>
  <c r="BC11" i="33"/>
  <c r="BA41" i="33"/>
  <c r="BB41" i="33"/>
  <c r="BC41" i="33"/>
  <c r="BA71" i="33"/>
  <c r="BB71" i="33"/>
  <c r="BC71" i="33"/>
  <c r="BC103" i="33"/>
  <c r="BB103" i="33"/>
  <c r="BA103" i="33"/>
  <c r="AU11" i="33"/>
  <c r="AU41" i="33"/>
  <c r="AU103" i="33"/>
  <c r="AQ11" i="33"/>
  <c r="AR11" i="33"/>
  <c r="AS11" i="33"/>
  <c r="AQ41" i="33"/>
  <c r="AR41" i="33"/>
  <c r="AS41" i="33"/>
  <c r="AQ71" i="33"/>
  <c r="AR71" i="33"/>
  <c r="AS71" i="33"/>
  <c r="AS103" i="33"/>
  <c r="AR103" i="33"/>
  <c r="AQ103" i="33"/>
  <c r="AK11" i="33"/>
  <c r="AK41" i="33"/>
  <c r="AK103" i="33"/>
  <c r="AG11" i="33"/>
  <c r="AH11" i="33"/>
  <c r="AI11" i="33"/>
  <c r="AG41" i="33"/>
  <c r="AH41" i="33"/>
  <c r="AI41" i="33"/>
  <c r="AG71" i="33"/>
  <c r="AH71" i="33"/>
  <c r="AI71" i="33"/>
  <c r="AI103" i="33"/>
  <c r="AH103" i="33"/>
  <c r="AG103" i="33"/>
  <c r="AA11" i="33"/>
  <c r="AA41" i="33"/>
  <c r="AA103" i="33"/>
  <c r="W11" i="33"/>
  <c r="X11" i="33"/>
  <c r="Y11" i="33"/>
  <c r="W41" i="33"/>
  <c r="X41" i="33"/>
  <c r="Y41" i="33"/>
  <c r="W71" i="33"/>
  <c r="X71" i="33"/>
  <c r="Y71" i="33"/>
  <c r="Y103" i="33"/>
  <c r="X103" i="33"/>
  <c r="W103" i="33"/>
  <c r="Q11" i="33"/>
  <c r="Q41" i="33"/>
  <c r="Q103" i="33"/>
  <c r="M11" i="33"/>
  <c r="N11" i="33"/>
  <c r="O11" i="33"/>
  <c r="M41" i="33"/>
  <c r="N41" i="33"/>
  <c r="O41" i="33"/>
  <c r="M71" i="33"/>
  <c r="N71" i="33"/>
  <c r="O71" i="33"/>
  <c r="O103" i="33"/>
  <c r="N103" i="33"/>
  <c r="M103" i="33"/>
  <c r="F103" i="33"/>
  <c r="H103" i="33"/>
  <c r="G103" i="33"/>
  <c r="F10" i="33"/>
  <c r="BY10" i="33"/>
  <c r="F40" i="33"/>
  <c r="BY40" i="33"/>
  <c r="BY102" i="33"/>
  <c r="BU10" i="33"/>
  <c r="BV10" i="33"/>
  <c r="BW10" i="33"/>
  <c r="BU40" i="33"/>
  <c r="BV40" i="33"/>
  <c r="BW40" i="33"/>
  <c r="BU70" i="33"/>
  <c r="BV70" i="33"/>
  <c r="BW70" i="33"/>
  <c r="BW102" i="33"/>
  <c r="BV102" i="33"/>
  <c r="BU102" i="33"/>
  <c r="BO10" i="33"/>
  <c r="BO40" i="33"/>
  <c r="BO102" i="33"/>
  <c r="BK10" i="33"/>
  <c r="BL10" i="33"/>
  <c r="BM10" i="33"/>
  <c r="BK40" i="33"/>
  <c r="BL40" i="33"/>
  <c r="BM40" i="33"/>
  <c r="BK70" i="33"/>
  <c r="BL70" i="33"/>
  <c r="BM70" i="33"/>
  <c r="BM102" i="33"/>
  <c r="BL102" i="33"/>
  <c r="BK102" i="33"/>
  <c r="BE10" i="33"/>
  <c r="BE40" i="33"/>
  <c r="BE102" i="33"/>
  <c r="BA10" i="33"/>
  <c r="BB10" i="33"/>
  <c r="BC10" i="33"/>
  <c r="BA40" i="33"/>
  <c r="BB40" i="33"/>
  <c r="BC40" i="33"/>
  <c r="BA70" i="33"/>
  <c r="BB70" i="33"/>
  <c r="BC70" i="33"/>
  <c r="BC102" i="33"/>
  <c r="BB102" i="33"/>
  <c r="BA102" i="33"/>
  <c r="AU10" i="33"/>
  <c r="AU40" i="33"/>
  <c r="AU102" i="33"/>
  <c r="AQ10" i="33"/>
  <c r="AR10" i="33"/>
  <c r="AS10" i="33"/>
  <c r="AQ40" i="33"/>
  <c r="AR40" i="33"/>
  <c r="AS40" i="33"/>
  <c r="AQ70" i="33"/>
  <c r="AR70" i="33"/>
  <c r="AS70" i="33"/>
  <c r="AS102" i="33"/>
  <c r="AR102" i="33"/>
  <c r="AQ102" i="33"/>
  <c r="AK10" i="33"/>
  <c r="AK40" i="33"/>
  <c r="AK102" i="33"/>
  <c r="AG10" i="33"/>
  <c r="AH10" i="33"/>
  <c r="AI10" i="33"/>
  <c r="AG40" i="33"/>
  <c r="AH40" i="33"/>
  <c r="AI40" i="33"/>
  <c r="AG70" i="33"/>
  <c r="AH70" i="33"/>
  <c r="AI70" i="33"/>
  <c r="AI102" i="33"/>
  <c r="AH102" i="33"/>
  <c r="AG102" i="33"/>
  <c r="AA10" i="33"/>
  <c r="AA40" i="33"/>
  <c r="AA102" i="33"/>
  <c r="W10" i="33"/>
  <c r="X10" i="33"/>
  <c r="Y10" i="33"/>
  <c r="W40" i="33"/>
  <c r="X40" i="33"/>
  <c r="Y40" i="33"/>
  <c r="W70" i="33"/>
  <c r="X70" i="33"/>
  <c r="Y70" i="33"/>
  <c r="Y102" i="33"/>
  <c r="X102" i="33"/>
  <c r="W102" i="33"/>
  <c r="Q10" i="33"/>
  <c r="Q40" i="33"/>
  <c r="Q102" i="33"/>
  <c r="M10" i="33"/>
  <c r="N10" i="33"/>
  <c r="O10" i="33"/>
  <c r="M40" i="33"/>
  <c r="N40" i="33"/>
  <c r="O40" i="33"/>
  <c r="M70" i="33"/>
  <c r="N70" i="33"/>
  <c r="O70" i="33"/>
  <c r="O102" i="33"/>
  <c r="N102" i="33"/>
  <c r="M102" i="33"/>
  <c r="F102" i="33"/>
  <c r="H102" i="33"/>
  <c r="G102" i="33"/>
  <c r="F9" i="33"/>
  <c r="BY9" i="33"/>
  <c r="F39" i="33"/>
  <c r="BY39" i="33"/>
  <c r="BY101" i="33"/>
  <c r="BU9" i="33"/>
  <c r="BV9" i="33"/>
  <c r="BW9" i="33"/>
  <c r="BU39" i="33"/>
  <c r="BV39" i="33"/>
  <c r="BW39" i="33"/>
  <c r="BU69" i="33"/>
  <c r="BV69" i="33"/>
  <c r="BW69" i="33"/>
  <c r="BW101" i="33"/>
  <c r="BV101" i="33"/>
  <c r="BU101" i="33"/>
  <c r="BO9" i="33"/>
  <c r="BO39" i="33"/>
  <c r="BO101" i="33"/>
  <c r="BK9" i="33"/>
  <c r="BL9" i="33"/>
  <c r="BM9" i="33"/>
  <c r="BK39" i="33"/>
  <c r="BL39" i="33"/>
  <c r="BM39" i="33"/>
  <c r="BK69" i="33"/>
  <c r="BL69" i="33"/>
  <c r="BM69" i="33"/>
  <c r="BM101" i="33"/>
  <c r="BL101" i="33"/>
  <c r="BK101" i="33"/>
  <c r="BE9" i="33"/>
  <c r="BE39" i="33"/>
  <c r="BE101" i="33"/>
  <c r="BA9" i="33"/>
  <c r="BB9" i="33"/>
  <c r="BC9" i="33"/>
  <c r="BA39" i="33"/>
  <c r="BB39" i="33"/>
  <c r="BC39" i="33"/>
  <c r="BA69" i="33"/>
  <c r="BB69" i="33"/>
  <c r="BC69" i="33"/>
  <c r="BC101" i="33"/>
  <c r="BB101" i="33"/>
  <c r="BA101" i="33"/>
  <c r="AU9" i="33"/>
  <c r="AU39" i="33"/>
  <c r="AU101" i="33"/>
  <c r="AQ9" i="33"/>
  <c r="AR9" i="33"/>
  <c r="AS9" i="33"/>
  <c r="AQ39" i="33"/>
  <c r="AR39" i="33"/>
  <c r="AS39" i="33"/>
  <c r="AQ69" i="33"/>
  <c r="AR69" i="33"/>
  <c r="AS69" i="33"/>
  <c r="AS101" i="33"/>
  <c r="AR101" i="33"/>
  <c r="AQ101" i="33"/>
  <c r="AK9" i="33"/>
  <c r="AK39" i="33"/>
  <c r="AK101" i="33"/>
  <c r="AG9" i="33"/>
  <c r="AH9" i="33"/>
  <c r="AI9" i="33"/>
  <c r="AG39" i="33"/>
  <c r="AH39" i="33"/>
  <c r="AI39" i="33"/>
  <c r="AG69" i="33"/>
  <c r="AH69" i="33"/>
  <c r="AI69" i="33"/>
  <c r="AI101" i="33"/>
  <c r="AH101" i="33"/>
  <c r="AG101" i="33"/>
  <c r="AA9" i="33"/>
  <c r="AA39" i="33"/>
  <c r="AA101" i="33"/>
  <c r="W9" i="33"/>
  <c r="X9" i="33"/>
  <c r="Y9" i="33"/>
  <c r="W39" i="33"/>
  <c r="X39" i="33"/>
  <c r="Y39" i="33"/>
  <c r="W69" i="33"/>
  <c r="X69" i="33"/>
  <c r="Y69" i="33"/>
  <c r="Y101" i="33"/>
  <c r="X101" i="33"/>
  <c r="W101" i="33"/>
  <c r="Q9" i="33"/>
  <c r="Q39" i="33"/>
  <c r="Q101" i="33"/>
  <c r="M9" i="33"/>
  <c r="N9" i="33"/>
  <c r="O9" i="33"/>
  <c r="M39" i="33"/>
  <c r="N39" i="33"/>
  <c r="O39" i="33"/>
  <c r="M69" i="33"/>
  <c r="N69" i="33"/>
  <c r="O69" i="33"/>
  <c r="O101" i="33"/>
  <c r="N101" i="33"/>
  <c r="M101" i="33"/>
  <c r="F101" i="33"/>
  <c r="H101" i="33"/>
  <c r="G101" i="33"/>
  <c r="F8" i="33"/>
  <c r="BY8" i="33"/>
  <c r="F38" i="33"/>
  <c r="BY38" i="33"/>
  <c r="BY100" i="33"/>
  <c r="BU8" i="33"/>
  <c r="BV8" i="33"/>
  <c r="BW8" i="33"/>
  <c r="BU38" i="33"/>
  <c r="BV38" i="33"/>
  <c r="BW38" i="33"/>
  <c r="BU68" i="33"/>
  <c r="BV68" i="33"/>
  <c r="BW68" i="33"/>
  <c r="BW100" i="33"/>
  <c r="BV100" i="33"/>
  <c r="BU100" i="33"/>
  <c r="BO8" i="33"/>
  <c r="BO38" i="33"/>
  <c r="BO100" i="33"/>
  <c r="BK8" i="33"/>
  <c r="BL8" i="33"/>
  <c r="BM8" i="33"/>
  <c r="BK38" i="33"/>
  <c r="BL38" i="33"/>
  <c r="BM38" i="33"/>
  <c r="BK68" i="33"/>
  <c r="BL68" i="33"/>
  <c r="BM68" i="33"/>
  <c r="BM100" i="33"/>
  <c r="BL100" i="33"/>
  <c r="BK100" i="33"/>
  <c r="BE8" i="33"/>
  <c r="BE38" i="33"/>
  <c r="BE100" i="33"/>
  <c r="BA8" i="33"/>
  <c r="BB8" i="33"/>
  <c r="BC8" i="33"/>
  <c r="BA38" i="33"/>
  <c r="BB38" i="33"/>
  <c r="BC38" i="33"/>
  <c r="BA68" i="33"/>
  <c r="BB68" i="33"/>
  <c r="BC68" i="33"/>
  <c r="BC100" i="33"/>
  <c r="BB100" i="33"/>
  <c r="BA100" i="33"/>
  <c r="AU8" i="33"/>
  <c r="AU38" i="33"/>
  <c r="AU100" i="33"/>
  <c r="AQ8" i="33"/>
  <c r="AR8" i="33"/>
  <c r="AS8" i="33"/>
  <c r="AQ38" i="33"/>
  <c r="AR38" i="33"/>
  <c r="AS38" i="33"/>
  <c r="AQ68" i="33"/>
  <c r="AR68" i="33"/>
  <c r="AS68" i="33"/>
  <c r="AS100" i="33"/>
  <c r="AR100" i="33"/>
  <c r="AQ100" i="33"/>
  <c r="AK8" i="33"/>
  <c r="AK38" i="33"/>
  <c r="AK100" i="33"/>
  <c r="AG8" i="33"/>
  <c r="AH8" i="33"/>
  <c r="AI8" i="33"/>
  <c r="AG38" i="33"/>
  <c r="AH38" i="33"/>
  <c r="AI38" i="33"/>
  <c r="AG68" i="33"/>
  <c r="AH68" i="33"/>
  <c r="AI68" i="33"/>
  <c r="AI100" i="33"/>
  <c r="AH100" i="33"/>
  <c r="AG100" i="33"/>
  <c r="AA8" i="33"/>
  <c r="AA38" i="33"/>
  <c r="AA100" i="33"/>
  <c r="W8" i="33"/>
  <c r="X8" i="33"/>
  <c r="Y8" i="33"/>
  <c r="W38" i="33"/>
  <c r="X38" i="33"/>
  <c r="Y38" i="33"/>
  <c r="W68" i="33"/>
  <c r="X68" i="33"/>
  <c r="Y68" i="33"/>
  <c r="Y100" i="33"/>
  <c r="X100" i="33"/>
  <c r="W100" i="33"/>
  <c r="Q8" i="33"/>
  <c r="Q38" i="33"/>
  <c r="Q100" i="33"/>
  <c r="M8" i="33"/>
  <c r="N8" i="33"/>
  <c r="O8" i="33"/>
  <c r="M38" i="33"/>
  <c r="N38" i="33"/>
  <c r="O38" i="33"/>
  <c r="M68" i="33"/>
  <c r="N68" i="33"/>
  <c r="O68" i="33"/>
  <c r="O100" i="33"/>
  <c r="N100" i="33"/>
  <c r="M100" i="33"/>
  <c r="F100" i="33"/>
  <c r="H100" i="33"/>
  <c r="G100" i="33"/>
  <c r="F7" i="33"/>
  <c r="BY7" i="33"/>
  <c r="F37" i="33"/>
  <c r="BY37" i="33"/>
  <c r="BY99" i="33"/>
  <c r="BU7" i="33"/>
  <c r="BV7" i="33"/>
  <c r="BW7" i="33"/>
  <c r="BU37" i="33"/>
  <c r="BV37" i="33"/>
  <c r="BW37" i="33"/>
  <c r="BU67" i="33"/>
  <c r="BV67" i="33"/>
  <c r="BW67" i="33"/>
  <c r="BW99" i="33"/>
  <c r="BV99" i="33"/>
  <c r="BU99" i="33"/>
  <c r="BO7" i="33"/>
  <c r="BO37" i="33"/>
  <c r="BO99" i="33"/>
  <c r="BK7" i="33"/>
  <c r="BL7" i="33"/>
  <c r="BM7" i="33"/>
  <c r="BK37" i="33"/>
  <c r="BL37" i="33"/>
  <c r="BM37" i="33"/>
  <c r="BK67" i="33"/>
  <c r="BL67" i="33"/>
  <c r="BM67" i="33"/>
  <c r="BM99" i="33"/>
  <c r="BL99" i="33"/>
  <c r="BK99" i="33"/>
  <c r="BE7" i="33"/>
  <c r="BE37" i="33"/>
  <c r="BE99" i="33"/>
  <c r="BA7" i="33"/>
  <c r="BB7" i="33"/>
  <c r="BC7" i="33"/>
  <c r="BA37" i="33"/>
  <c r="BB37" i="33"/>
  <c r="BC37" i="33"/>
  <c r="BA67" i="33"/>
  <c r="BB67" i="33"/>
  <c r="BC67" i="33"/>
  <c r="BC99" i="33"/>
  <c r="BB99" i="33"/>
  <c r="BA99" i="33"/>
  <c r="AU7" i="33"/>
  <c r="AU37" i="33"/>
  <c r="AU99" i="33"/>
  <c r="AQ7" i="33"/>
  <c r="AR7" i="33"/>
  <c r="AS7" i="33"/>
  <c r="AQ37" i="33"/>
  <c r="AR37" i="33"/>
  <c r="AS37" i="33"/>
  <c r="AQ67" i="33"/>
  <c r="AR67" i="33"/>
  <c r="AS67" i="33"/>
  <c r="AS99" i="33"/>
  <c r="AR99" i="33"/>
  <c r="AQ99" i="33"/>
  <c r="AK7" i="33"/>
  <c r="AK37" i="33"/>
  <c r="AK99" i="33"/>
  <c r="AG7" i="33"/>
  <c r="AH7" i="33"/>
  <c r="AI7" i="33"/>
  <c r="AG37" i="33"/>
  <c r="AH37" i="33"/>
  <c r="AI37" i="33"/>
  <c r="AG67" i="33"/>
  <c r="AH67" i="33"/>
  <c r="AI67" i="33"/>
  <c r="AI99" i="33"/>
  <c r="AH99" i="33"/>
  <c r="AG99" i="33"/>
  <c r="AA7" i="33"/>
  <c r="AA37" i="33"/>
  <c r="AA99" i="33"/>
  <c r="W7" i="33"/>
  <c r="X7" i="33"/>
  <c r="Y7" i="33"/>
  <c r="W37" i="33"/>
  <c r="X37" i="33"/>
  <c r="Y37" i="33"/>
  <c r="W67" i="33"/>
  <c r="X67" i="33"/>
  <c r="Y67" i="33"/>
  <c r="Y99" i="33"/>
  <c r="X99" i="33"/>
  <c r="W99" i="33"/>
  <c r="Q7" i="33"/>
  <c r="Q37" i="33"/>
  <c r="Q99" i="33"/>
  <c r="M7" i="33"/>
  <c r="N7" i="33"/>
  <c r="O7" i="33"/>
  <c r="M37" i="33"/>
  <c r="N37" i="33"/>
  <c r="O37" i="33"/>
  <c r="M67" i="33"/>
  <c r="N67" i="33"/>
  <c r="O67" i="33"/>
  <c r="O99" i="33"/>
  <c r="N99" i="33"/>
  <c r="M99" i="33"/>
  <c r="F99" i="33"/>
  <c r="H99" i="33"/>
  <c r="G99" i="33"/>
  <c r="F6" i="33"/>
  <c r="BY6" i="33"/>
  <c r="F36" i="33"/>
  <c r="BY36" i="33"/>
  <c r="BY98" i="33"/>
  <c r="BU6" i="33"/>
  <c r="BV6" i="33"/>
  <c r="BW6" i="33"/>
  <c r="BU36" i="33"/>
  <c r="BV36" i="33"/>
  <c r="BW36" i="33"/>
  <c r="BU66" i="33"/>
  <c r="BV66" i="33"/>
  <c r="BW66" i="33"/>
  <c r="BW98" i="33"/>
  <c r="BV98" i="33"/>
  <c r="BU98" i="33"/>
  <c r="BO6" i="33"/>
  <c r="BO36" i="33"/>
  <c r="BO98" i="33"/>
  <c r="BK6" i="33"/>
  <c r="BL6" i="33"/>
  <c r="BM6" i="33"/>
  <c r="BK36" i="33"/>
  <c r="BL36" i="33"/>
  <c r="BM36" i="33"/>
  <c r="BK66" i="33"/>
  <c r="BL66" i="33"/>
  <c r="BM66" i="33"/>
  <c r="BM98" i="33"/>
  <c r="BL98" i="33"/>
  <c r="BK98" i="33"/>
  <c r="BE6" i="33"/>
  <c r="BE36" i="33"/>
  <c r="BE98" i="33"/>
  <c r="BA6" i="33"/>
  <c r="BB6" i="33"/>
  <c r="BC6" i="33"/>
  <c r="BA36" i="33"/>
  <c r="BB36" i="33"/>
  <c r="BC36" i="33"/>
  <c r="BA66" i="33"/>
  <c r="BB66" i="33"/>
  <c r="BC66" i="33"/>
  <c r="BC98" i="33"/>
  <c r="BB98" i="33"/>
  <c r="BA98" i="33"/>
  <c r="AU6" i="33"/>
  <c r="AU36" i="33"/>
  <c r="AU98" i="33"/>
  <c r="AQ6" i="33"/>
  <c r="AR6" i="33"/>
  <c r="AS6" i="33"/>
  <c r="AQ36" i="33"/>
  <c r="AR36" i="33"/>
  <c r="AS36" i="33"/>
  <c r="AQ66" i="33"/>
  <c r="AR66" i="33"/>
  <c r="AS66" i="33"/>
  <c r="AS98" i="33"/>
  <c r="AR98" i="33"/>
  <c r="AQ98" i="33"/>
  <c r="AK6" i="33"/>
  <c r="AK36" i="33"/>
  <c r="AK98" i="33"/>
  <c r="AG6" i="33"/>
  <c r="AH6" i="33"/>
  <c r="AI6" i="33"/>
  <c r="AG36" i="33"/>
  <c r="AH36" i="33"/>
  <c r="AI36" i="33"/>
  <c r="AG66" i="33"/>
  <c r="AH66" i="33"/>
  <c r="AI66" i="33"/>
  <c r="AI98" i="33"/>
  <c r="AH98" i="33"/>
  <c r="AG98" i="33"/>
  <c r="AA6" i="33"/>
  <c r="AA36" i="33"/>
  <c r="AA98" i="33"/>
  <c r="W6" i="33"/>
  <c r="X6" i="33"/>
  <c r="Y6" i="33"/>
  <c r="W36" i="33"/>
  <c r="X36" i="33"/>
  <c r="Y36" i="33"/>
  <c r="W66" i="33"/>
  <c r="X66" i="33"/>
  <c r="Y66" i="33"/>
  <c r="Y98" i="33"/>
  <c r="X98" i="33"/>
  <c r="W98" i="33"/>
  <c r="Q6" i="33"/>
  <c r="Q36" i="33"/>
  <c r="Q98" i="33"/>
  <c r="M6" i="33"/>
  <c r="N6" i="33"/>
  <c r="O6" i="33"/>
  <c r="M36" i="33"/>
  <c r="N36" i="33"/>
  <c r="O36" i="33"/>
  <c r="M66" i="33"/>
  <c r="N66" i="33"/>
  <c r="O66" i="33"/>
  <c r="O98" i="33"/>
  <c r="N98" i="33"/>
  <c r="M98" i="33"/>
  <c r="F98" i="33"/>
  <c r="H98" i="33"/>
  <c r="G98" i="33"/>
  <c r="F5" i="33"/>
  <c r="BY5" i="33"/>
  <c r="F35" i="33"/>
  <c r="BY35" i="33"/>
  <c r="BY97" i="33"/>
  <c r="BU5" i="33"/>
  <c r="BV5" i="33"/>
  <c r="BW5" i="33"/>
  <c r="BU35" i="33"/>
  <c r="BV35" i="33"/>
  <c r="BW35" i="33"/>
  <c r="BU65" i="33"/>
  <c r="BV65" i="33"/>
  <c r="BW65" i="33"/>
  <c r="BW97" i="33"/>
  <c r="BV97" i="33"/>
  <c r="BU97" i="33"/>
  <c r="BO5" i="33"/>
  <c r="BO35" i="33"/>
  <c r="BO97" i="33"/>
  <c r="BK5" i="33"/>
  <c r="BL5" i="33"/>
  <c r="BM5" i="33"/>
  <c r="BK35" i="33"/>
  <c r="BL35" i="33"/>
  <c r="BM35" i="33"/>
  <c r="BK65" i="33"/>
  <c r="BL65" i="33"/>
  <c r="BM65" i="33"/>
  <c r="BM97" i="33"/>
  <c r="BL97" i="33"/>
  <c r="BK97" i="33"/>
  <c r="BE5" i="33"/>
  <c r="BE35" i="33"/>
  <c r="BE97" i="33"/>
  <c r="BA5" i="33"/>
  <c r="BB5" i="33"/>
  <c r="BC5" i="33"/>
  <c r="BA35" i="33"/>
  <c r="BB35" i="33"/>
  <c r="BC35" i="33"/>
  <c r="BA65" i="33"/>
  <c r="BB65" i="33"/>
  <c r="BC65" i="33"/>
  <c r="BC97" i="33"/>
  <c r="BB97" i="33"/>
  <c r="BA97" i="33"/>
  <c r="AU5" i="33"/>
  <c r="AU35" i="33"/>
  <c r="AU97" i="33"/>
  <c r="AQ5" i="33"/>
  <c r="AR5" i="33"/>
  <c r="AS5" i="33"/>
  <c r="AQ35" i="33"/>
  <c r="AR35" i="33"/>
  <c r="AS35" i="33"/>
  <c r="AQ65" i="33"/>
  <c r="AR65" i="33"/>
  <c r="AS65" i="33"/>
  <c r="AS97" i="33"/>
  <c r="AR97" i="33"/>
  <c r="AQ97" i="33"/>
  <c r="AK5" i="33"/>
  <c r="AK35" i="33"/>
  <c r="AK97" i="33"/>
  <c r="AG5" i="33"/>
  <c r="AH5" i="33"/>
  <c r="AI5" i="33"/>
  <c r="AG35" i="33"/>
  <c r="AH35" i="33"/>
  <c r="AI35" i="33"/>
  <c r="AG65" i="33"/>
  <c r="AH65" i="33"/>
  <c r="AI65" i="33"/>
  <c r="AI97" i="33"/>
  <c r="AH97" i="33"/>
  <c r="AG97" i="33"/>
  <c r="AA5" i="33"/>
  <c r="AA35" i="33"/>
  <c r="AA97" i="33"/>
  <c r="W5" i="33"/>
  <c r="X5" i="33"/>
  <c r="Y5" i="33"/>
  <c r="W35" i="33"/>
  <c r="X35" i="33"/>
  <c r="Y35" i="33"/>
  <c r="W65" i="33"/>
  <c r="X65" i="33"/>
  <c r="Y65" i="33"/>
  <c r="Y97" i="33"/>
  <c r="X97" i="33"/>
  <c r="W97" i="33"/>
  <c r="Q5" i="33"/>
  <c r="Q35" i="33"/>
  <c r="Q97" i="33"/>
  <c r="M5" i="33"/>
  <c r="N5" i="33"/>
  <c r="O5" i="33"/>
  <c r="M35" i="33"/>
  <c r="N35" i="33"/>
  <c r="O35" i="33"/>
  <c r="M65" i="33"/>
  <c r="N65" i="33"/>
  <c r="O65" i="33"/>
  <c r="O97" i="33"/>
  <c r="N97" i="33"/>
  <c r="M97" i="33"/>
  <c r="F97" i="33"/>
  <c r="H97" i="33"/>
  <c r="G97" i="33"/>
  <c r="BY4" i="33"/>
  <c r="BY34" i="33"/>
  <c r="BY96" i="33"/>
  <c r="BU4" i="33"/>
  <c r="BV4" i="33"/>
  <c r="BW4" i="33"/>
  <c r="BU34" i="33"/>
  <c r="BV34" i="33"/>
  <c r="BW34" i="33"/>
  <c r="BU64" i="33"/>
  <c r="BV64" i="33"/>
  <c r="BW64" i="33"/>
  <c r="BW96" i="33"/>
  <c r="BV96" i="33"/>
  <c r="BU96" i="33"/>
  <c r="BO4" i="33"/>
  <c r="BO34" i="33"/>
  <c r="BO96" i="33"/>
  <c r="BK4" i="33"/>
  <c r="BL4" i="33"/>
  <c r="BM4" i="33"/>
  <c r="BK34" i="33"/>
  <c r="BL34" i="33"/>
  <c r="BM34" i="33"/>
  <c r="BK64" i="33"/>
  <c r="BL64" i="33"/>
  <c r="BM64" i="33"/>
  <c r="BM96" i="33"/>
  <c r="BL96" i="33"/>
  <c r="BK96" i="33"/>
  <c r="BE4" i="33"/>
  <c r="BE34" i="33"/>
  <c r="BE96" i="33"/>
  <c r="BA4" i="33"/>
  <c r="BB4" i="33"/>
  <c r="BC4" i="33"/>
  <c r="BA34" i="33"/>
  <c r="BB34" i="33"/>
  <c r="BC34" i="33"/>
  <c r="BA64" i="33"/>
  <c r="BB64" i="33"/>
  <c r="BC64" i="33"/>
  <c r="BC96" i="33"/>
  <c r="BB96" i="33"/>
  <c r="BA96" i="33"/>
  <c r="AU4" i="33"/>
  <c r="AU34" i="33"/>
  <c r="AU96" i="33"/>
  <c r="AQ4" i="33"/>
  <c r="AR4" i="33"/>
  <c r="AS4" i="33"/>
  <c r="AQ34" i="33"/>
  <c r="AR34" i="33"/>
  <c r="AS34" i="33"/>
  <c r="AQ64" i="33"/>
  <c r="AR64" i="33"/>
  <c r="AS64" i="33"/>
  <c r="AS96" i="33"/>
  <c r="AR96" i="33"/>
  <c r="AQ96" i="33"/>
  <c r="AK4" i="33"/>
  <c r="AK34" i="33"/>
  <c r="AK96" i="33"/>
  <c r="AG4" i="33"/>
  <c r="AH4" i="33"/>
  <c r="AI4" i="33"/>
  <c r="AG34" i="33"/>
  <c r="AH34" i="33"/>
  <c r="AI34" i="33"/>
  <c r="AG64" i="33"/>
  <c r="AH64" i="33"/>
  <c r="AI64" i="33"/>
  <c r="AI96" i="33"/>
  <c r="AH96" i="33"/>
  <c r="AG96" i="33"/>
  <c r="AA4" i="33"/>
  <c r="AA34" i="33"/>
  <c r="AA96" i="33"/>
  <c r="W4" i="33"/>
  <c r="X4" i="33"/>
  <c r="Y4" i="33"/>
  <c r="W34" i="33"/>
  <c r="X34" i="33"/>
  <c r="Y34" i="33"/>
  <c r="W64" i="33"/>
  <c r="X64" i="33"/>
  <c r="Y64" i="33"/>
  <c r="Y96" i="33"/>
  <c r="X96" i="33"/>
  <c r="W96" i="33"/>
  <c r="Q4" i="33"/>
  <c r="Q34" i="33"/>
  <c r="Q96" i="33"/>
  <c r="M4" i="33"/>
  <c r="N4" i="33"/>
  <c r="O4" i="33"/>
  <c r="M34" i="33"/>
  <c r="N34" i="33"/>
  <c r="O34" i="33"/>
  <c r="M64" i="33"/>
  <c r="N64" i="33"/>
  <c r="O64" i="33"/>
  <c r="O96" i="33"/>
  <c r="N96" i="33"/>
  <c r="M96" i="33"/>
  <c r="H96" i="33"/>
  <c r="G96" i="33"/>
  <c r="BY3" i="33"/>
  <c r="BY33" i="33"/>
  <c r="BY95" i="33"/>
  <c r="BU3" i="33"/>
  <c r="BV3" i="33"/>
  <c r="BW3" i="33"/>
  <c r="BU33" i="33"/>
  <c r="BV33" i="33"/>
  <c r="BW33" i="33"/>
  <c r="BU63" i="33"/>
  <c r="BV63" i="33"/>
  <c r="BW63" i="33"/>
  <c r="BW95" i="33"/>
  <c r="BV95" i="33"/>
  <c r="BU95" i="33"/>
  <c r="BO3" i="33"/>
  <c r="BO33" i="33"/>
  <c r="BO95" i="33"/>
  <c r="BK3" i="33"/>
  <c r="BL3" i="33"/>
  <c r="BM3" i="33"/>
  <c r="BK33" i="33"/>
  <c r="BL33" i="33"/>
  <c r="BM33" i="33"/>
  <c r="BK63" i="33"/>
  <c r="BL63" i="33"/>
  <c r="BM63" i="33"/>
  <c r="BM95" i="33"/>
  <c r="BL95" i="33"/>
  <c r="BK95" i="33"/>
  <c r="BE3" i="33"/>
  <c r="BE33" i="33"/>
  <c r="BE95" i="33"/>
  <c r="BA3" i="33"/>
  <c r="BB3" i="33"/>
  <c r="BC3" i="33"/>
  <c r="BA33" i="33"/>
  <c r="BB33" i="33"/>
  <c r="BC33" i="33"/>
  <c r="BA63" i="33"/>
  <c r="BB63" i="33"/>
  <c r="BC63" i="33"/>
  <c r="BC95" i="33"/>
  <c r="BB95" i="33"/>
  <c r="BA95" i="33"/>
  <c r="AU3" i="33"/>
  <c r="AU33" i="33"/>
  <c r="AU95" i="33"/>
  <c r="AQ3" i="33"/>
  <c r="AR3" i="33"/>
  <c r="AS3" i="33"/>
  <c r="AQ33" i="33"/>
  <c r="AR33" i="33"/>
  <c r="AS33" i="33"/>
  <c r="AQ63" i="33"/>
  <c r="AR63" i="33"/>
  <c r="AS63" i="33"/>
  <c r="AS95" i="33"/>
  <c r="AR95" i="33"/>
  <c r="AQ95" i="33"/>
  <c r="AK3" i="33"/>
  <c r="AK33" i="33"/>
  <c r="AK95" i="33"/>
  <c r="AG3" i="33"/>
  <c r="AH3" i="33"/>
  <c r="AI3" i="33"/>
  <c r="AG33" i="33"/>
  <c r="AH33" i="33"/>
  <c r="AI33" i="33"/>
  <c r="AG63" i="33"/>
  <c r="AH63" i="33"/>
  <c r="AI63" i="33"/>
  <c r="AI95" i="33"/>
  <c r="AH95" i="33"/>
  <c r="AG95" i="33"/>
  <c r="AA3" i="33"/>
  <c r="AA33" i="33"/>
  <c r="AA95" i="33"/>
  <c r="W3" i="33"/>
  <c r="X3" i="33"/>
  <c r="Y3" i="33"/>
  <c r="W33" i="33"/>
  <c r="X33" i="33"/>
  <c r="Y33" i="33"/>
  <c r="W63" i="33"/>
  <c r="X63" i="33"/>
  <c r="Y63" i="33"/>
  <c r="Y95" i="33"/>
  <c r="X95" i="33"/>
  <c r="W95" i="33"/>
  <c r="Q3" i="33"/>
  <c r="Q33" i="33"/>
  <c r="Q95" i="33"/>
  <c r="M3" i="33"/>
  <c r="N3" i="33"/>
  <c r="O3" i="33"/>
  <c r="M33" i="33"/>
  <c r="N33" i="33"/>
  <c r="O33" i="33"/>
  <c r="M63" i="33"/>
  <c r="N63" i="33"/>
  <c r="O63" i="33"/>
  <c r="O95" i="33"/>
  <c r="N95" i="33"/>
  <c r="M95" i="33"/>
  <c r="H95" i="33"/>
  <c r="G95" i="33"/>
  <c r="F88" i="33"/>
  <c r="BY88" i="33"/>
  <c r="BZ88" i="33"/>
  <c r="BX88" i="33"/>
  <c r="C42" i="33"/>
  <c r="C44" i="33"/>
  <c r="BT88" i="33"/>
  <c r="BO88" i="33"/>
  <c r="BP88" i="33"/>
  <c r="BN88" i="33"/>
  <c r="BJ88" i="33"/>
  <c r="BE88" i="33"/>
  <c r="BF88" i="33"/>
  <c r="BD88" i="33"/>
  <c r="AZ88" i="33"/>
  <c r="AU88" i="33"/>
  <c r="AV88" i="33"/>
  <c r="AT88" i="33"/>
  <c r="AP88" i="33"/>
  <c r="AK88" i="33"/>
  <c r="AL88" i="33"/>
  <c r="AJ88" i="33"/>
  <c r="AF88" i="33"/>
  <c r="AA88" i="33"/>
  <c r="AB88" i="33"/>
  <c r="Z88" i="33"/>
  <c r="V88" i="33"/>
  <c r="Q88" i="33"/>
  <c r="R88" i="33"/>
  <c r="P88" i="33"/>
  <c r="L88" i="33"/>
  <c r="C35" i="33"/>
  <c r="H88" i="33"/>
  <c r="G88" i="33"/>
  <c r="F87" i="33"/>
  <c r="BY87" i="33"/>
  <c r="BZ87" i="33"/>
  <c r="BX87" i="33"/>
  <c r="BT87" i="33"/>
  <c r="BO87" i="33"/>
  <c r="BP87" i="33"/>
  <c r="BN87" i="33"/>
  <c r="BJ87" i="33"/>
  <c r="BE87" i="33"/>
  <c r="BF87" i="33"/>
  <c r="BD87" i="33"/>
  <c r="AZ87" i="33"/>
  <c r="AU87" i="33"/>
  <c r="AV87" i="33"/>
  <c r="AT87" i="33"/>
  <c r="AP87" i="33"/>
  <c r="AK87" i="33"/>
  <c r="AL87" i="33"/>
  <c r="AJ87" i="33"/>
  <c r="AF87" i="33"/>
  <c r="AA87" i="33"/>
  <c r="AB87" i="33"/>
  <c r="Z87" i="33"/>
  <c r="V87" i="33"/>
  <c r="Q87" i="33"/>
  <c r="R87" i="33"/>
  <c r="P87" i="33"/>
  <c r="L87" i="33"/>
  <c r="H87" i="33"/>
  <c r="G87" i="33"/>
  <c r="F86" i="33"/>
  <c r="BY86" i="33"/>
  <c r="BZ86" i="33"/>
  <c r="BX86" i="33"/>
  <c r="BT86" i="33"/>
  <c r="BO86" i="33"/>
  <c r="BP86" i="33"/>
  <c r="BN86" i="33"/>
  <c r="BJ86" i="33"/>
  <c r="BE86" i="33"/>
  <c r="BF86" i="33"/>
  <c r="BD86" i="33"/>
  <c r="AZ86" i="33"/>
  <c r="AU86" i="33"/>
  <c r="AV86" i="33"/>
  <c r="AT86" i="33"/>
  <c r="AP86" i="33"/>
  <c r="AK86" i="33"/>
  <c r="AL86" i="33"/>
  <c r="AJ86" i="33"/>
  <c r="AF86" i="33"/>
  <c r="AA86" i="33"/>
  <c r="AB86" i="33"/>
  <c r="Z86" i="33"/>
  <c r="V86" i="33"/>
  <c r="Q86" i="33"/>
  <c r="R86" i="33"/>
  <c r="P86" i="33"/>
  <c r="L86" i="33"/>
  <c r="H86" i="33"/>
  <c r="G86" i="33"/>
  <c r="F85" i="33"/>
  <c r="BY85" i="33"/>
  <c r="BZ85" i="33"/>
  <c r="BX85" i="33"/>
  <c r="BT85" i="33"/>
  <c r="BO85" i="33"/>
  <c r="BP85" i="33"/>
  <c r="BN85" i="33"/>
  <c r="BJ85" i="33"/>
  <c r="BE85" i="33"/>
  <c r="BF85" i="33"/>
  <c r="BD85" i="33"/>
  <c r="AZ85" i="33"/>
  <c r="AU85" i="33"/>
  <c r="AV85" i="33"/>
  <c r="AT85" i="33"/>
  <c r="AP85" i="33"/>
  <c r="AK85" i="33"/>
  <c r="AL85" i="33"/>
  <c r="AJ85" i="33"/>
  <c r="AF85" i="33"/>
  <c r="AA85" i="33"/>
  <c r="AB85" i="33"/>
  <c r="Z85" i="33"/>
  <c r="V85" i="33"/>
  <c r="Q85" i="33"/>
  <c r="R85" i="33"/>
  <c r="P85" i="33"/>
  <c r="L85" i="33"/>
  <c r="H85" i="33"/>
  <c r="G85" i="33"/>
  <c r="F84" i="33"/>
  <c r="BY84" i="33"/>
  <c r="BZ84" i="33"/>
  <c r="BX84" i="33"/>
  <c r="BT84" i="33"/>
  <c r="BO84" i="33"/>
  <c r="BP84" i="33"/>
  <c r="BN84" i="33"/>
  <c r="BJ84" i="33"/>
  <c r="BE84" i="33"/>
  <c r="BF84" i="33"/>
  <c r="BD84" i="33"/>
  <c r="AZ84" i="33"/>
  <c r="AU84" i="33"/>
  <c r="AV84" i="33"/>
  <c r="AT84" i="33"/>
  <c r="AP84" i="33"/>
  <c r="AK84" i="33"/>
  <c r="AL84" i="33"/>
  <c r="AJ84" i="33"/>
  <c r="AF84" i="33"/>
  <c r="AA84" i="33"/>
  <c r="AB84" i="33"/>
  <c r="Z84" i="33"/>
  <c r="V84" i="33"/>
  <c r="Q84" i="33"/>
  <c r="R84" i="33"/>
  <c r="P84" i="33"/>
  <c r="L84" i="33"/>
  <c r="H84" i="33"/>
  <c r="G84" i="33"/>
  <c r="F83" i="33"/>
  <c r="BY83" i="33"/>
  <c r="BZ83" i="33"/>
  <c r="BX83" i="33"/>
  <c r="BT83" i="33"/>
  <c r="BO83" i="33"/>
  <c r="BP83" i="33"/>
  <c r="BN83" i="33"/>
  <c r="BJ83" i="33"/>
  <c r="BE83" i="33"/>
  <c r="BF83" i="33"/>
  <c r="BD83" i="33"/>
  <c r="AZ83" i="33"/>
  <c r="AU83" i="33"/>
  <c r="AV83" i="33"/>
  <c r="AT83" i="33"/>
  <c r="AP83" i="33"/>
  <c r="AK83" i="33"/>
  <c r="AL83" i="33"/>
  <c r="AJ83" i="33"/>
  <c r="AF83" i="33"/>
  <c r="AA83" i="33"/>
  <c r="AB83" i="33"/>
  <c r="Z83" i="33"/>
  <c r="V83" i="33"/>
  <c r="Q83" i="33"/>
  <c r="R83" i="33"/>
  <c r="P83" i="33"/>
  <c r="L83" i="33"/>
  <c r="H83" i="33"/>
  <c r="G83" i="33"/>
  <c r="F82" i="33"/>
  <c r="BY82" i="33"/>
  <c r="BZ82" i="33"/>
  <c r="BX82" i="33"/>
  <c r="BT82" i="33"/>
  <c r="BO82" i="33"/>
  <c r="BP82" i="33"/>
  <c r="BN82" i="33"/>
  <c r="BJ82" i="33"/>
  <c r="BE82" i="33"/>
  <c r="BF82" i="33"/>
  <c r="BD82" i="33"/>
  <c r="AZ82" i="33"/>
  <c r="AU82" i="33"/>
  <c r="AV82" i="33"/>
  <c r="AT82" i="33"/>
  <c r="AP82" i="33"/>
  <c r="AK82" i="33"/>
  <c r="AL82" i="33"/>
  <c r="AJ82" i="33"/>
  <c r="AF82" i="33"/>
  <c r="AA82" i="33"/>
  <c r="AB82" i="33"/>
  <c r="Z82" i="33"/>
  <c r="V82" i="33"/>
  <c r="Q82" i="33"/>
  <c r="R82" i="33"/>
  <c r="P82" i="33"/>
  <c r="L82" i="33"/>
  <c r="H82" i="33"/>
  <c r="G82" i="33"/>
  <c r="F81" i="33"/>
  <c r="BY81" i="33"/>
  <c r="BZ81" i="33"/>
  <c r="BX81" i="33"/>
  <c r="BT81" i="33"/>
  <c r="BO81" i="33"/>
  <c r="BP81" i="33"/>
  <c r="BN81" i="33"/>
  <c r="BJ81" i="33"/>
  <c r="BE81" i="33"/>
  <c r="BF81" i="33"/>
  <c r="BD81" i="33"/>
  <c r="AZ81" i="33"/>
  <c r="AU81" i="33"/>
  <c r="AV81" i="33"/>
  <c r="AT81" i="33"/>
  <c r="AP81" i="33"/>
  <c r="AK81" i="33"/>
  <c r="AL81" i="33"/>
  <c r="AJ81" i="33"/>
  <c r="AF81" i="33"/>
  <c r="AA81" i="33"/>
  <c r="AB81" i="33"/>
  <c r="Z81" i="33"/>
  <c r="V81" i="33"/>
  <c r="Q81" i="33"/>
  <c r="R81" i="33"/>
  <c r="P81" i="33"/>
  <c r="L81" i="33"/>
  <c r="H81" i="33"/>
  <c r="G81" i="33"/>
  <c r="F80" i="33"/>
  <c r="BY80" i="33"/>
  <c r="BZ80" i="33"/>
  <c r="BX80" i="33"/>
  <c r="BT80" i="33"/>
  <c r="BO80" i="33"/>
  <c r="BP80" i="33"/>
  <c r="BN80" i="33"/>
  <c r="BJ80" i="33"/>
  <c r="BE80" i="33"/>
  <c r="BF80" i="33"/>
  <c r="BD80" i="33"/>
  <c r="AZ80" i="33"/>
  <c r="AU80" i="33"/>
  <c r="AV80" i="33"/>
  <c r="AT80" i="33"/>
  <c r="AP80" i="33"/>
  <c r="AK80" i="33"/>
  <c r="AL80" i="33"/>
  <c r="AJ80" i="33"/>
  <c r="AF80" i="33"/>
  <c r="AA80" i="33"/>
  <c r="AB80" i="33"/>
  <c r="Z80" i="33"/>
  <c r="V80" i="33"/>
  <c r="Q80" i="33"/>
  <c r="R80" i="33"/>
  <c r="P80" i="33"/>
  <c r="L80" i="33"/>
  <c r="H80" i="33"/>
  <c r="G80" i="33"/>
  <c r="F79" i="33"/>
  <c r="BY79" i="33"/>
  <c r="BZ79" i="33"/>
  <c r="BX79" i="33"/>
  <c r="BT79" i="33"/>
  <c r="BO79" i="33"/>
  <c r="BP79" i="33"/>
  <c r="BN79" i="33"/>
  <c r="BJ79" i="33"/>
  <c r="BE79" i="33"/>
  <c r="BF79" i="33"/>
  <c r="BD79" i="33"/>
  <c r="AZ79" i="33"/>
  <c r="AU79" i="33"/>
  <c r="AV79" i="33"/>
  <c r="AT79" i="33"/>
  <c r="AP79" i="33"/>
  <c r="AK79" i="33"/>
  <c r="AL79" i="33"/>
  <c r="AJ79" i="33"/>
  <c r="AF79" i="33"/>
  <c r="AA79" i="33"/>
  <c r="AB79" i="33"/>
  <c r="Z79" i="33"/>
  <c r="V79" i="33"/>
  <c r="Q79" i="33"/>
  <c r="R79" i="33"/>
  <c r="P79" i="33"/>
  <c r="L79" i="33"/>
  <c r="H79" i="33"/>
  <c r="G79" i="33"/>
  <c r="F78" i="33"/>
  <c r="BY78" i="33"/>
  <c r="BZ78" i="33"/>
  <c r="BX78" i="33"/>
  <c r="BT78" i="33"/>
  <c r="BO78" i="33"/>
  <c r="BP78" i="33"/>
  <c r="BN78" i="33"/>
  <c r="BJ78" i="33"/>
  <c r="BE78" i="33"/>
  <c r="BF78" i="33"/>
  <c r="BD78" i="33"/>
  <c r="AZ78" i="33"/>
  <c r="AU78" i="33"/>
  <c r="AV78" i="33"/>
  <c r="AT78" i="33"/>
  <c r="AP78" i="33"/>
  <c r="AK78" i="33"/>
  <c r="AL78" i="33"/>
  <c r="AJ78" i="33"/>
  <c r="AF78" i="33"/>
  <c r="AA78" i="33"/>
  <c r="AB78" i="33"/>
  <c r="Z78" i="33"/>
  <c r="V78" i="33"/>
  <c r="Q78" i="33"/>
  <c r="R78" i="33"/>
  <c r="P78" i="33"/>
  <c r="L78" i="33"/>
  <c r="H78" i="33"/>
  <c r="G78" i="33"/>
  <c r="F77" i="33"/>
  <c r="BY77" i="33"/>
  <c r="BZ77" i="33"/>
  <c r="BX77" i="33"/>
  <c r="BT77" i="33"/>
  <c r="BO77" i="33"/>
  <c r="BP77" i="33"/>
  <c r="BN77" i="33"/>
  <c r="BJ77" i="33"/>
  <c r="BE77" i="33"/>
  <c r="BF77" i="33"/>
  <c r="BD77" i="33"/>
  <c r="AZ77" i="33"/>
  <c r="AU77" i="33"/>
  <c r="AV77" i="33"/>
  <c r="AT77" i="33"/>
  <c r="AP77" i="33"/>
  <c r="AK77" i="33"/>
  <c r="AL77" i="33"/>
  <c r="AJ77" i="33"/>
  <c r="AF77" i="33"/>
  <c r="AA77" i="33"/>
  <c r="AB77" i="33"/>
  <c r="Z77" i="33"/>
  <c r="V77" i="33"/>
  <c r="Q77" i="33"/>
  <c r="R77" i="33"/>
  <c r="P77" i="33"/>
  <c r="L77" i="33"/>
  <c r="H77" i="33"/>
  <c r="G77" i="33"/>
  <c r="F76" i="33"/>
  <c r="BY76" i="33"/>
  <c r="BZ76" i="33"/>
  <c r="BX76" i="33"/>
  <c r="BT76" i="33"/>
  <c r="BO76" i="33"/>
  <c r="BP76" i="33"/>
  <c r="BN76" i="33"/>
  <c r="BJ76" i="33"/>
  <c r="BE76" i="33"/>
  <c r="BF76" i="33"/>
  <c r="BD76" i="33"/>
  <c r="AZ76" i="33"/>
  <c r="AU76" i="33"/>
  <c r="AV76" i="33"/>
  <c r="AT76" i="33"/>
  <c r="AP76" i="33"/>
  <c r="AK76" i="33"/>
  <c r="AL76" i="33"/>
  <c r="AJ76" i="33"/>
  <c r="AF76" i="33"/>
  <c r="AA76" i="33"/>
  <c r="AB76" i="33"/>
  <c r="Z76" i="33"/>
  <c r="V76" i="33"/>
  <c r="Q76" i="33"/>
  <c r="R76" i="33"/>
  <c r="P76" i="33"/>
  <c r="L76" i="33"/>
  <c r="H76" i="33"/>
  <c r="G76" i="33"/>
  <c r="F75" i="33"/>
  <c r="BY75" i="33"/>
  <c r="BZ75" i="33"/>
  <c r="BX75" i="33"/>
  <c r="BT75" i="33"/>
  <c r="BO75" i="33"/>
  <c r="BP75" i="33"/>
  <c r="BN75" i="33"/>
  <c r="BJ75" i="33"/>
  <c r="BE75" i="33"/>
  <c r="BF75" i="33"/>
  <c r="BD75" i="33"/>
  <c r="AZ75" i="33"/>
  <c r="AU75" i="33"/>
  <c r="AV75" i="33"/>
  <c r="AT75" i="33"/>
  <c r="AP75" i="33"/>
  <c r="AK75" i="33"/>
  <c r="AL75" i="33"/>
  <c r="AJ75" i="33"/>
  <c r="AF75" i="33"/>
  <c r="AA75" i="33"/>
  <c r="AB75" i="33"/>
  <c r="Z75" i="33"/>
  <c r="V75" i="33"/>
  <c r="Q75" i="33"/>
  <c r="R75" i="33"/>
  <c r="P75" i="33"/>
  <c r="L75" i="33"/>
  <c r="H75" i="33"/>
  <c r="G75" i="33"/>
  <c r="F74" i="33"/>
  <c r="BY74" i="33"/>
  <c r="BZ74" i="33"/>
  <c r="BX74" i="33"/>
  <c r="BT74" i="33"/>
  <c r="BO74" i="33"/>
  <c r="BP74" i="33"/>
  <c r="BN74" i="33"/>
  <c r="BJ74" i="33"/>
  <c r="BE74" i="33"/>
  <c r="BF74" i="33"/>
  <c r="BD74" i="33"/>
  <c r="AZ74" i="33"/>
  <c r="AU74" i="33"/>
  <c r="AV74" i="33"/>
  <c r="AT74" i="33"/>
  <c r="AP74" i="33"/>
  <c r="AK74" i="33"/>
  <c r="AL74" i="33"/>
  <c r="AJ74" i="33"/>
  <c r="AF74" i="33"/>
  <c r="AA74" i="33"/>
  <c r="AB74" i="33"/>
  <c r="Z74" i="33"/>
  <c r="V74" i="33"/>
  <c r="Q74" i="33"/>
  <c r="R74" i="33"/>
  <c r="P74" i="33"/>
  <c r="L74" i="33"/>
  <c r="H74" i="33"/>
  <c r="G74" i="33"/>
  <c r="C71" i="33"/>
  <c r="C72" i="33"/>
  <c r="C74" i="33"/>
  <c r="F73" i="33"/>
  <c r="BY73" i="33"/>
  <c r="BZ73" i="33"/>
  <c r="BX73" i="33"/>
  <c r="BT73" i="33"/>
  <c r="BO73" i="33"/>
  <c r="BP73" i="33"/>
  <c r="BN73" i="33"/>
  <c r="BJ73" i="33"/>
  <c r="BE73" i="33"/>
  <c r="BF73" i="33"/>
  <c r="BD73" i="33"/>
  <c r="AZ73" i="33"/>
  <c r="AU73" i="33"/>
  <c r="AV73" i="33"/>
  <c r="AT73" i="33"/>
  <c r="AP73" i="33"/>
  <c r="AK73" i="33"/>
  <c r="AL73" i="33"/>
  <c r="AJ73" i="33"/>
  <c r="AF73" i="33"/>
  <c r="AA73" i="33"/>
  <c r="AB73" i="33"/>
  <c r="Z73" i="33"/>
  <c r="V73" i="33"/>
  <c r="Q73" i="33"/>
  <c r="R73" i="33"/>
  <c r="P73" i="33"/>
  <c r="L73" i="33"/>
  <c r="H73" i="33"/>
  <c r="G73" i="33"/>
  <c r="F72" i="33"/>
  <c r="BY72" i="33"/>
  <c r="BZ72" i="33"/>
  <c r="BX72" i="33"/>
  <c r="BT72" i="33"/>
  <c r="BO72" i="33"/>
  <c r="BP72" i="33"/>
  <c r="BN72" i="33"/>
  <c r="BJ72" i="33"/>
  <c r="BE72" i="33"/>
  <c r="BF72" i="33"/>
  <c r="BD72" i="33"/>
  <c r="AZ72" i="33"/>
  <c r="AU72" i="33"/>
  <c r="AV72" i="33"/>
  <c r="AT72" i="33"/>
  <c r="AP72" i="33"/>
  <c r="AK72" i="33"/>
  <c r="AL72" i="33"/>
  <c r="AJ72" i="33"/>
  <c r="AF72" i="33"/>
  <c r="AA72" i="33"/>
  <c r="AB72" i="33"/>
  <c r="Z72" i="33"/>
  <c r="V72" i="33"/>
  <c r="Q72" i="33"/>
  <c r="R72" i="33"/>
  <c r="P72" i="33"/>
  <c r="L72" i="33"/>
  <c r="H72" i="33"/>
  <c r="G72" i="33"/>
  <c r="F71" i="33"/>
  <c r="BY71" i="33"/>
  <c r="BZ71" i="33"/>
  <c r="BX71" i="33"/>
  <c r="BT71" i="33"/>
  <c r="BO71" i="33"/>
  <c r="BP71" i="33"/>
  <c r="BN71" i="33"/>
  <c r="BJ71" i="33"/>
  <c r="BE71" i="33"/>
  <c r="BF71" i="33"/>
  <c r="BD71" i="33"/>
  <c r="AZ71" i="33"/>
  <c r="AU71" i="33"/>
  <c r="AV71" i="33"/>
  <c r="AT71" i="33"/>
  <c r="AP71" i="33"/>
  <c r="AK71" i="33"/>
  <c r="AL71" i="33"/>
  <c r="AJ71" i="33"/>
  <c r="AF71" i="33"/>
  <c r="AA71" i="33"/>
  <c r="AB71" i="33"/>
  <c r="Z71" i="33"/>
  <c r="V71" i="33"/>
  <c r="Q71" i="33"/>
  <c r="R71" i="33"/>
  <c r="P71" i="33"/>
  <c r="L71" i="33"/>
  <c r="H71" i="33"/>
  <c r="G71" i="33"/>
  <c r="F70" i="33"/>
  <c r="BY70" i="33"/>
  <c r="BZ70" i="33"/>
  <c r="BX70" i="33"/>
  <c r="BT70" i="33"/>
  <c r="BO70" i="33"/>
  <c r="BP70" i="33"/>
  <c r="BN70" i="33"/>
  <c r="BJ70" i="33"/>
  <c r="BE70" i="33"/>
  <c r="BF70" i="33"/>
  <c r="BD70" i="33"/>
  <c r="AZ70" i="33"/>
  <c r="AU70" i="33"/>
  <c r="AV70" i="33"/>
  <c r="AT70" i="33"/>
  <c r="AP70" i="33"/>
  <c r="AK70" i="33"/>
  <c r="AL70" i="33"/>
  <c r="AJ70" i="33"/>
  <c r="AF70" i="33"/>
  <c r="AA70" i="33"/>
  <c r="AB70" i="33"/>
  <c r="Z70" i="33"/>
  <c r="V70" i="33"/>
  <c r="Q70" i="33"/>
  <c r="R70" i="33"/>
  <c r="P70" i="33"/>
  <c r="L70" i="33"/>
  <c r="H70" i="33"/>
  <c r="G70" i="33"/>
  <c r="F69" i="33"/>
  <c r="BY69" i="33"/>
  <c r="BZ69" i="33"/>
  <c r="BX69" i="33"/>
  <c r="BT69" i="33"/>
  <c r="BO69" i="33"/>
  <c r="BP69" i="33"/>
  <c r="BN69" i="33"/>
  <c r="BJ69" i="33"/>
  <c r="BE69" i="33"/>
  <c r="BF69" i="33"/>
  <c r="BD69" i="33"/>
  <c r="AZ69" i="33"/>
  <c r="AU69" i="33"/>
  <c r="AV69" i="33"/>
  <c r="AT69" i="33"/>
  <c r="AP69" i="33"/>
  <c r="AK69" i="33"/>
  <c r="AL69" i="33"/>
  <c r="AJ69" i="33"/>
  <c r="AF69" i="33"/>
  <c r="AA69" i="33"/>
  <c r="AB69" i="33"/>
  <c r="Z69" i="33"/>
  <c r="V69" i="33"/>
  <c r="Q69" i="33"/>
  <c r="R69" i="33"/>
  <c r="P69" i="33"/>
  <c r="L69" i="33"/>
  <c r="H69" i="33"/>
  <c r="G69" i="33"/>
  <c r="F68" i="33"/>
  <c r="BY68" i="33"/>
  <c r="BZ68" i="33"/>
  <c r="BX68" i="33"/>
  <c r="BT68" i="33"/>
  <c r="BO68" i="33"/>
  <c r="BP68" i="33"/>
  <c r="BN68" i="33"/>
  <c r="BJ68" i="33"/>
  <c r="BE68" i="33"/>
  <c r="BF68" i="33"/>
  <c r="BD68" i="33"/>
  <c r="AZ68" i="33"/>
  <c r="AU68" i="33"/>
  <c r="AV68" i="33"/>
  <c r="AT68" i="33"/>
  <c r="AP68" i="33"/>
  <c r="AK68" i="33"/>
  <c r="AL68" i="33"/>
  <c r="AJ68" i="33"/>
  <c r="AF68" i="33"/>
  <c r="AA68" i="33"/>
  <c r="AB68" i="33"/>
  <c r="Z68" i="33"/>
  <c r="V68" i="33"/>
  <c r="Q68" i="33"/>
  <c r="R68" i="33"/>
  <c r="P68" i="33"/>
  <c r="L68" i="33"/>
  <c r="H68" i="33"/>
  <c r="G68" i="33"/>
  <c r="C68" i="33"/>
  <c r="F67" i="33"/>
  <c r="BY67" i="33"/>
  <c r="BZ67" i="33"/>
  <c r="BX67" i="33"/>
  <c r="BT67" i="33"/>
  <c r="BO67" i="33"/>
  <c r="BP67" i="33"/>
  <c r="BN67" i="33"/>
  <c r="BJ67" i="33"/>
  <c r="BE67" i="33"/>
  <c r="BF67" i="33"/>
  <c r="BD67" i="33"/>
  <c r="AZ67" i="33"/>
  <c r="AU67" i="33"/>
  <c r="AV67" i="33"/>
  <c r="AT67" i="33"/>
  <c r="AP67" i="33"/>
  <c r="AK67" i="33"/>
  <c r="AL67" i="33"/>
  <c r="AJ67" i="33"/>
  <c r="AF67" i="33"/>
  <c r="AA67" i="33"/>
  <c r="AB67" i="33"/>
  <c r="Z67" i="33"/>
  <c r="V67" i="33"/>
  <c r="Q67" i="33"/>
  <c r="R67" i="33"/>
  <c r="P67" i="33"/>
  <c r="L67" i="33"/>
  <c r="H67" i="33"/>
  <c r="G67" i="33"/>
  <c r="C67" i="33"/>
  <c r="F66" i="33"/>
  <c r="BY66" i="33"/>
  <c r="BZ66" i="33"/>
  <c r="BX66" i="33"/>
  <c r="BT66" i="33"/>
  <c r="BO66" i="33"/>
  <c r="BP66" i="33"/>
  <c r="BN66" i="33"/>
  <c r="BJ66" i="33"/>
  <c r="BE66" i="33"/>
  <c r="BF66" i="33"/>
  <c r="BD66" i="33"/>
  <c r="AZ66" i="33"/>
  <c r="AU66" i="33"/>
  <c r="AV66" i="33"/>
  <c r="AT66" i="33"/>
  <c r="AP66" i="33"/>
  <c r="AK66" i="33"/>
  <c r="AL66" i="33"/>
  <c r="AJ66" i="33"/>
  <c r="AF66" i="33"/>
  <c r="AA66" i="33"/>
  <c r="AB66" i="33"/>
  <c r="Z66" i="33"/>
  <c r="V66" i="33"/>
  <c r="Q66" i="33"/>
  <c r="R66" i="33"/>
  <c r="P66" i="33"/>
  <c r="L66" i="33"/>
  <c r="H66" i="33"/>
  <c r="G66" i="33"/>
  <c r="F65" i="33"/>
  <c r="BY65" i="33"/>
  <c r="BZ65" i="33"/>
  <c r="BX65" i="33"/>
  <c r="BT65" i="33"/>
  <c r="BO65" i="33"/>
  <c r="BP65" i="33"/>
  <c r="BN65" i="33"/>
  <c r="BJ65" i="33"/>
  <c r="BE65" i="33"/>
  <c r="BF65" i="33"/>
  <c r="BD65" i="33"/>
  <c r="AZ65" i="33"/>
  <c r="AU65" i="33"/>
  <c r="AV65" i="33"/>
  <c r="AT65" i="33"/>
  <c r="AP65" i="33"/>
  <c r="AK65" i="33"/>
  <c r="AL65" i="33"/>
  <c r="AJ65" i="33"/>
  <c r="AF65" i="33"/>
  <c r="AA65" i="33"/>
  <c r="AB65" i="33"/>
  <c r="Z65" i="33"/>
  <c r="V65" i="33"/>
  <c r="Q65" i="33"/>
  <c r="R65" i="33"/>
  <c r="P65" i="33"/>
  <c r="L65" i="33"/>
  <c r="H65" i="33"/>
  <c r="G65" i="33"/>
  <c r="C65" i="33"/>
  <c r="BY64" i="33"/>
  <c r="BZ64" i="33"/>
  <c r="BX64" i="33"/>
  <c r="BT64" i="33"/>
  <c r="BO64" i="33"/>
  <c r="BP64" i="33"/>
  <c r="BN64" i="33"/>
  <c r="BJ64" i="33"/>
  <c r="BE64" i="33"/>
  <c r="BF64" i="33"/>
  <c r="BD64" i="33"/>
  <c r="AZ64" i="33"/>
  <c r="AU64" i="33"/>
  <c r="AV64" i="33"/>
  <c r="AT64" i="33"/>
  <c r="AP64" i="33"/>
  <c r="AK64" i="33"/>
  <c r="AL64" i="33"/>
  <c r="AJ64" i="33"/>
  <c r="AF64" i="33"/>
  <c r="AA64" i="33"/>
  <c r="AB64" i="33"/>
  <c r="Z64" i="33"/>
  <c r="V64" i="33"/>
  <c r="Q64" i="33"/>
  <c r="R64" i="33"/>
  <c r="P64" i="33"/>
  <c r="L64" i="33"/>
  <c r="H64" i="33"/>
  <c r="G64" i="33"/>
  <c r="C64" i="33"/>
  <c r="BY63" i="33"/>
  <c r="BZ63" i="33"/>
  <c r="BX63" i="33"/>
  <c r="BT63" i="33"/>
  <c r="BO63" i="33"/>
  <c r="BP63" i="33"/>
  <c r="BN63" i="33"/>
  <c r="BJ63" i="33"/>
  <c r="BE63" i="33"/>
  <c r="BF63" i="33"/>
  <c r="BD63" i="33"/>
  <c r="AZ63" i="33"/>
  <c r="AU63" i="33"/>
  <c r="AV63" i="33"/>
  <c r="AT63" i="33"/>
  <c r="AP63" i="33"/>
  <c r="AK63" i="33"/>
  <c r="AL63" i="33"/>
  <c r="AJ63" i="33"/>
  <c r="AF63" i="33"/>
  <c r="AA63" i="33"/>
  <c r="AB63" i="33"/>
  <c r="Z63" i="33"/>
  <c r="V63" i="33"/>
  <c r="Q63" i="33"/>
  <c r="R63" i="33"/>
  <c r="P63" i="33"/>
  <c r="L63" i="33"/>
  <c r="H63" i="33"/>
  <c r="G63" i="33"/>
  <c r="BZ58" i="33"/>
  <c r="BX58" i="33"/>
  <c r="BT58" i="33"/>
  <c r="BP58" i="33"/>
  <c r="BN58" i="33"/>
  <c r="BJ58" i="33"/>
  <c r="BF58" i="33"/>
  <c r="BD58" i="33"/>
  <c r="AZ58" i="33"/>
  <c r="AV58" i="33"/>
  <c r="AT58" i="33"/>
  <c r="AP58" i="33"/>
  <c r="AL58" i="33"/>
  <c r="AJ58" i="33"/>
  <c r="AF58" i="33"/>
  <c r="AB58" i="33"/>
  <c r="Z58" i="33"/>
  <c r="V58" i="33"/>
  <c r="R58" i="33"/>
  <c r="P58" i="33"/>
  <c r="L58" i="33"/>
  <c r="H58" i="33"/>
  <c r="G58" i="33"/>
  <c r="BZ57" i="33"/>
  <c r="BX57" i="33"/>
  <c r="BT57" i="33"/>
  <c r="BP57" i="33"/>
  <c r="BN57" i="33"/>
  <c r="BJ57" i="33"/>
  <c r="BF57" i="33"/>
  <c r="BD57" i="33"/>
  <c r="AZ57" i="33"/>
  <c r="AV57" i="33"/>
  <c r="AT57" i="33"/>
  <c r="AP57" i="33"/>
  <c r="AL57" i="33"/>
  <c r="AJ57" i="33"/>
  <c r="AF57" i="33"/>
  <c r="AB57" i="33"/>
  <c r="Z57" i="33"/>
  <c r="V57" i="33"/>
  <c r="R57" i="33"/>
  <c r="P57" i="33"/>
  <c r="L57" i="33"/>
  <c r="H57" i="33"/>
  <c r="G57" i="33"/>
  <c r="BZ56" i="33"/>
  <c r="BX56" i="33"/>
  <c r="BT56" i="33"/>
  <c r="BP56" i="33"/>
  <c r="BN56" i="33"/>
  <c r="BJ56" i="33"/>
  <c r="BF56" i="33"/>
  <c r="BD56" i="33"/>
  <c r="AZ56" i="33"/>
  <c r="AV56" i="33"/>
  <c r="AT56" i="33"/>
  <c r="AP56" i="33"/>
  <c r="AL56" i="33"/>
  <c r="AJ56" i="33"/>
  <c r="AF56" i="33"/>
  <c r="AB56" i="33"/>
  <c r="Z56" i="33"/>
  <c r="V56" i="33"/>
  <c r="R56" i="33"/>
  <c r="P56" i="33"/>
  <c r="L56" i="33"/>
  <c r="H56" i="33"/>
  <c r="G56" i="33"/>
  <c r="BZ55" i="33"/>
  <c r="BX55" i="33"/>
  <c r="BT55" i="33"/>
  <c r="BP55" i="33"/>
  <c r="BN55" i="33"/>
  <c r="BJ55" i="33"/>
  <c r="BF55" i="33"/>
  <c r="BD55" i="33"/>
  <c r="AZ55" i="33"/>
  <c r="AV55" i="33"/>
  <c r="AT55" i="33"/>
  <c r="AP55" i="33"/>
  <c r="AL55" i="33"/>
  <c r="AJ55" i="33"/>
  <c r="AF55" i="33"/>
  <c r="AB55" i="33"/>
  <c r="Z55" i="33"/>
  <c r="V55" i="33"/>
  <c r="R55" i="33"/>
  <c r="P55" i="33"/>
  <c r="L55" i="33"/>
  <c r="H55" i="33"/>
  <c r="G55" i="33"/>
  <c r="BZ54" i="33"/>
  <c r="BX54" i="33"/>
  <c r="BT54" i="33"/>
  <c r="BP54" i="33"/>
  <c r="BN54" i="33"/>
  <c r="BJ54" i="33"/>
  <c r="BF54" i="33"/>
  <c r="BD54" i="33"/>
  <c r="AZ54" i="33"/>
  <c r="AV54" i="33"/>
  <c r="AT54" i="33"/>
  <c r="AP54" i="33"/>
  <c r="AL54" i="33"/>
  <c r="AJ54" i="33"/>
  <c r="AF54" i="33"/>
  <c r="AB54" i="33"/>
  <c r="Z54" i="33"/>
  <c r="V54" i="33"/>
  <c r="R54" i="33"/>
  <c r="P54" i="33"/>
  <c r="L54" i="33"/>
  <c r="H54" i="33"/>
  <c r="G54" i="33"/>
  <c r="BZ53" i="33"/>
  <c r="BX53" i="33"/>
  <c r="BT53" i="33"/>
  <c r="BP53" i="33"/>
  <c r="BN53" i="33"/>
  <c r="BJ53" i="33"/>
  <c r="BF53" i="33"/>
  <c r="BD53" i="33"/>
  <c r="AZ53" i="33"/>
  <c r="AV53" i="33"/>
  <c r="AT53" i="33"/>
  <c r="AP53" i="33"/>
  <c r="AL53" i="33"/>
  <c r="AJ53" i="33"/>
  <c r="AF53" i="33"/>
  <c r="AB53" i="33"/>
  <c r="Z53" i="33"/>
  <c r="V53" i="33"/>
  <c r="R53" i="33"/>
  <c r="P53" i="33"/>
  <c r="L53" i="33"/>
  <c r="H53" i="33"/>
  <c r="G53" i="33"/>
  <c r="BZ52" i="33"/>
  <c r="BX52" i="33"/>
  <c r="BT52" i="33"/>
  <c r="BP52" i="33"/>
  <c r="BN52" i="33"/>
  <c r="BJ52" i="33"/>
  <c r="BF52" i="33"/>
  <c r="BD52" i="33"/>
  <c r="AZ52" i="33"/>
  <c r="AV52" i="33"/>
  <c r="AT52" i="33"/>
  <c r="AP52" i="33"/>
  <c r="AL52" i="33"/>
  <c r="AJ52" i="33"/>
  <c r="AF52" i="33"/>
  <c r="AB52" i="33"/>
  <c r="Z52" i="33"/>
  <c r="V52" i="33"/>
  <c r="R52" i="33"/>
  <c r="P52" i="33"/>
  <c r="L52" i="33"/>
  <c r="H52" i="33"/>
  <c r="G52" i="33"/>
  <c r="BZ51" i="33"/>
  <c r="BX51" i="33"/>
  <c r="BT51" i="33"/>
  <c r="BP51" i="33"/>
  <c r="BN51" i="33"/>
  <c r="BJ51" i="33"/>
  <c r="BF51" i="33"/>
  <c r="BD51" i="33"/>
  <c r="AZ51" i="33"/>
  <c r="AV51" i="33"/>
  <c r="AT51" i="33"/>
  <c r="AP51" i="33"/>
  <c r="AL51" i="33"/>
  <c r="AJ51" i="33"/>
  <c r="AF51" i="33"/>
  <c r="AB51" i="33"/>
  <c r="Z51" i="33"/>
  <c r="V51" i="33"/>
  <c r="R51" i="33"/>
  <c r="P51" i="33"/>
  <c r="L51" i="33"/>
  <c r="H51" i="33"/>
  <c r="G51" i="33"/>
  <c r="BZ50" i="33"/>
  <c r="BX50" i="33"/>
  <c r="BT50" i="33"/>
  <c r="BP50" i="33"/>
  <c r="BN50" i="33"/>
  <c r="BJ50" i="33"/>
  <c r="BF50" i="33"/>
  <c r="BD50" i="33"/>
  <c r="AZ50" i="33"/>
  <c r="AV50" i="33"/>
  <c r="AT50" i="33"/>
  <c r="AP50" i="33"/>
  <c r="AL50" i="33"/>
  <c r="AJ50" i="33"/>
  <c r="AF50" i="33"/>
  <c r="AB50" i="33"/>
  <c r="Z50" i="33"/>
  <c r="V50" i="33"/>
  <c r="R50" i="33"/>
  <c r="P50" i="33"/>
  <c r="L50" i="33"/>
  <c r="H50" i="33"/>
  <c r="G50" i="33"/>
  <c r="BZ49" i="33"/>
  <c r="BX49" i="33"/>
  <c r="BT49" i="33"/>
  <c r="BP49" i="33"/>
  <c r="BN49" i="33"/>
  <c r="BJ49" i="33"/>
  <c r="BF49" i="33"/>
  <c r="BD49" i="33"/>
  <c r="AZ49" i="33"/>
  <c r="AV49" i="33"/>
  <c r="AT49" i="33"/>
  <c r="AP49" i="33"/>
  <c r="AL49" i="33"/>
  <c r="AJ49" i="33"/>
  <c r="AF49" i="33"/>
  <c r="AB49" i="33"/>
  <c r="Z49" i="33"/>
  <c r="V49" i="33"/>
  <c r="R49" i="33"/>
  <c r="P49" i="33"/>
  <c r="L49" i="33"/>
  <c r="H49" i="33"/>
  <c r="G49" i="33"/>
  <c r="BZ48" i="33"/>
  <c r="BX48" i="33"/>
  <c r="BT48" i="33"/>
  <c r="BP48" i="33"/>
  <c r="BN48" i="33"/>
  <c r="BJ48" i="33"/>
  <c r="BF48" i="33"/>
  <c r="BD48" i="33"/>
  <c r="AZ48" i="33"/>
  <c r="AV48" i="33"/>
  <c r="AT48" i="33"/>
  <c r="AP48" i="33"/>
  <c r="AL48" i="33"/>
  <c r="AJ48" i="33"/>
  <c r="AF48" i="33"/>
  <c r="AB48" i="33"/>
  <c r="Z48" i="33"/>
  <c r="V48" i="33"/>
  <c r="R48" i="33"/>
  <c r="P48" i="33"/>
  <c r="L48" i="33"/>
  <c r="H48" i="33"/>
  <c r="G48" i="33"/>
  <c r="BZ47" i="33"/>
  <c r="BX47" i="33"/>
  <c r="BT47" i="33"/>
  <c r="BP47" i="33"/>
  <c r="BN47" i="33"/>
  <c r="BJ47" i="33"/>
  <c r="BF47" i="33"/>
  <c r="BD47" i="33"/>
  <c r="AZ47" i="33"/>
  <c r="AV47" i="33"/>
  <c r="AT47" i="33"/>
  <c r="AP47" i="33"/>
  <c r="AL47" i="33"/>
  <c r="AJ47" i="33"/>
  <c r="AF47" i="33"/>
  <c r="AB47" i="33"/>
  <c r="Z47" i="33"/>
  <c r="V47" i="33"/>
  <c r="R47" i="33"/>
  <c r="P47" i="33"/>
  <c r="L47" i="33"/>
  <c r="H47" i="33"/>
  <c r="G47" i="33"/>
  <c r="BZ46" i="33"/>
  <c r="BX46" i="33"/>
  <c r="BT46" i="33"/>
  <c r="BP46" i="33"/>
  <c r="BN46" i="33"/>
  <c r="BJ46" i="33"/>
  <c r="BF46" i="33"/>
  <c r="BD46" i="33"/>
  <c r="AZ46" i="33"/>
  <c r="AV46" i="33"/>
  <c r="AT46" i="33"/>
  <c r="AP46" i="33"/>
  <c r="AL46" i="33"/>
  <c r="AJ46" i="33"/>
  <c r="AF46" i="33"/>
  <c r="AB46" i="33"/>
  <c r="Z46" i="33"/>
  <c r="V46" i="33"/>
  <c r="R46" i="33"/>
  <c r="P46" i="33"/>
  <c r="L46" i="33"/>
  <c r="H46" i="33"/>
  <c r="G46" i="33"/>
  <c r="BZ45" i="33"/>
  <c r="BX45" i="33"/>
  <c r="BT45" i="33"/>
  <c r="BP45" i="33"/>
  <c r="BN45" i="33"/>
  <c r="BJ45" i="33"/>
  <c r="BF45" i="33"/>
  <c r="BD45" i="33"/>
  <c r="AZ45" i="33"/>
  <c r="AV45" i="33"/>
  <c r="AT45" i="33"/>
  <c r="AP45" i="33"/>
  <c r="AL45" i="33"/>
  <c r="AJ45" i="33"/>
  <c r="AF45" i="33"/>
  <c r="AB45" i="33"/>
  <c r="Z45" i="33"/>
  <c r="V45" i="33"/>
  <c r="R45" i="33"/>
  <c r="P45" i="33"/>
  <c r="L45" i="33"/>
  <c r="H45" i="33"/>
  <c r="G45" i="33"/>
  <c r="BZ44" i="33"/>
  <c r="BX44" i="33"/>
  <c r="BT44" i="33"/>
  <c r="BP44" i="33"/>
  <c r="BN44" i="33"/>
  <c r="BJ44" i="33"/>
  <c r="BF44" i="33"/>
  <c r="BD44" i="33"/>
  <c r="AZ44" i="33"/>
  <c r="AV44" i="33"/>
  <c r="AT44" i="33"/>
  <c r="AP44" i="33"/>
  <c r="AL44" i="33"/>
  <c r="AJ44" i="33"/>
  <c r="AF44" i="33"/>
  <c r="AB44" i="33"/>
  <c r="Z44" i="33"/>
  <c r="V44" i="33"/>
  <c r="R44" i="33"/>
  <c r="P44" i="33"/>
  <c r="L44" i="33"/>
  <c r="H44" i="33"/>
  <c r="G44" i="33"/>
  <c r="BZ43" i="33"/>
  <c r="BX43" i="33"/>
  <c r="BT43" i="33"/>
  <c r="BP43" i="33"/>
  <c r="BN43" i="33"/>
  <c r="BJ43" i="33"/>
  <c r="BF43" i="33"/>
  <c r="BD43" i="33"/>
  <c r="AZ43" i="33"/>
  <c r="AV43" i="33"/>
  <c r="AT43" i="33"/>
  <c r="AP43" i="33"/>
  <c r="AL43" i="33"/>
  <c r="AJ43" i="33"/>
  <c r="AF43" i="33"/>
  <c r="AB43" i="33"/>
  <c r="Z43" i="33"/>
  <c r="V43" i="33"/>
  <c r="R43" i="33"/>
  <c r="P43" i="33"/>
  <c r="L43" i="33"/>
  <c r="H43" i="33"/>
  <c r="G43" i="33"/>
  <c r="BZ42" i="33"/>
  <c r="BX42" i="33"/>
  <c r="BT42" i="33"/>
  <c r="BP42" i="33"/>
  <c r="BN42" i="33"/>
  <c r="BJ42" i="33"/>
  <c r="BF42" i="33"/>
  <c r="BD42" i="33"/>
  <c r="AZ42" i="33"/>
  <c r="AV42" i="33"/>
  <c r="AT42" i="33"/>
  <c r="AP42" i="33"/>
  <c r="AL42" i="33"/>
  <c r="AJ42" i="33"/>
  <c r="AF42" i="33"/>
  <c r="AB42" i="33"/>
  <c r="Z42" i="33"/>
  <c r="V42" i="33"/>
  <c r="R42" i="33"/>
  <c r="P42" i="33"/>
  <c r="L42" i="33"/>
  <c r="H42" i="33"/>
  <c r="G42" i="33"/>
  <c r="BZ41" i="33"/>
  <c r="BX41" i="33"/>
  <c r="BT41" i="33"/>
  <c r="BP41" i="33"/>
  <c r="BN41" i="33"/>
  <c r="BJ41" i="33"/>
  <c r="BF41" i="33"/>
  <c r="BD41" i="33"/>
  <c r="AZ41" i="33"/>
  <c r="AV41" i="33"/>
  <c r="AT41" i="33"/>
  <c r="AP41" i="33"/>
  <c r="AL41" i="33"/>
  <c r="AJ41" i="33"/>
  <c r="AF41" i="33"/>
  <c r="AB41" i="33"/>
  <c r="Z41" i="33"/>
  <c r="V41" i="33"/>
  <c r="R41" i="33"/>
  <c r="P41" i="33"/>
  <c r="L41" i="33"/>
  <c r="H41" i="33"/>
  <c r="G41" i="33"/>
  <c r="BZ40" i="33"/>
  <c r="BX40" i="33"/>
  <c r="BT40" i="33"/>
  <c r="BP40" i="33"/>
  <c r="BN40" i="33"/>
  <c r="BJ40" i="33"/>
  <c r="BF40" i="33"/>
  <c r="BD40" i="33"/>
  <c r="AZ40" i="33"/>
  <c r="AV40" i="33"/>
  <c r="AT40" i="33"/>
  <c r="AP40" i="33"/>
  <c r="AL40" i="33"/>
  <c r="AJ40" i="33"/>
  <c r="AF40" i="33"/>
  <c r="AB40" i="33"/>
  <c r="Z40" i="33"/>
  <c r="V40" i="33"/>
  <c r="R40" i="33"/>
  <c r="P40" i="33"/>
  <c r="L40" i="33"/>
  <c r="H40" i="33"/>
  <c r="G40" i="33"/>
  <c r="BZ39" i="33"/>
  <c r="BX39" i="33"/>
  <c r="BT39" i="33"/>
  <c r="BP39" i="33"/>
  <c r="BN39" i="33"/>
  <c r="BJ39" i="33"/>
  <c r="BF39" i="33"/>
  <c r="BD39" i="33"/>
  <c r="AZ39" i="33"/>
  <c r="AV39" i="33"/>
  <c r="AT39" i="33"/>
  <c r="AP39" i="33"/>
  <c r="AL39" i="33"/>
  <c r="AJ39" i="33"/>
  <c r="AF39" i="33"/>
  <c r="AB39" i="33"/>
  <c r="Z39" i="33"/>
  <c r="V39" i="33"/>
  <c r="R39" i="33"/>
  <c r="P39" i="33"/>
  <c r="L39" i="33"/>
  <c r="H39" i="33"/>
  <c r="G39" i="33"/>
  <c r="BZ38" i="33"/>
  <c r="BX38" i="33"/>
  <c r="BT38" i="33"/>
  <c r="BP38" i="33"/>
  <c r="BN38" i="33"/>
  <c r="BJ38" i="33"/>
  <c r="BF38" i="33"/>
  <c r="BD38" i="33"/>
  <c r="AZ38" i="33"/>
  <c r="AV38" i="33"/>
  <c r="AT38" i="33"/>
  <c r="AP38" i="33"/>
  <c r="AL38" i="33"/>
  <c r="AJ38" i="33"/>
  <c r="AF38" i="33"/>
  <c r="AB38" i="33"/>
  <c r="Z38" i="33"/>
  <c r="V38" i="33"/>
  <c r="R38" i="33"/>
  <c r="P38" i="33"/>
  <c r="L38" i="33"/>
  <c r="H38" i="33"/>
  <c r="G38" i="33"/>
  <c r="BZ37" i="33"/>
  <c r="BX37" i="33"/>
  <c r="BT37" i="33"/>
  <c r="BP37" i="33"/>
  <c r="BN37" i="33"/>
  <c r="BJ37" i="33"/>
  <c r="BF37" i="33"/>
  <c r="BD37" i="33"/>
  <c r="AZ37" i="33"/>
  <c r="AV37" i="33"/>
  <c r="AT37" i="33"/>
  <c r="AP37" i="33"/>
  <c r="AL37" i="33"/>
  <c r="AJ37" i="33"/>
  <c r="AF37" i="33"/>
  <c r="AB37" i="33"/>
  <c r="Z37" i="33"/>
  <c r="V37" i="33"/>
  <c r="R37" i="33"/>
  <c r="P37" i="33"/>
  <c r="L37" i="33"/>
  <c r="H37" i="33"/>
  <c r="G37" i="33"/>
  <c r="BZ36" i="33"/>
  <c r="BX36" i="33"/>
  <c r="BT36" i="33"/>
  <c r="BP36" i="33"/>
  <c r="BN36" i="33"/>
  <c r="BJ36" i="33"/>
  <c r="BF36" i="33"/>
  <c r="BD36" i="33"/>
  <c r="AZ36" i="33"/>
  <c r="AV36" i="33"/>
  <c r="AT36" i="33"/>
  <c r="AP36" i="33"/>
  <c r="AL36" i="33"/>
  <c r="AJ36" i="33"/>
  <c r="AF36" i="33"/>
  <c r="AB36" i="33"/>
  <c r="Z36" i="33"/>
  <c r="V36" i="33"/>
  <c r="R36" i="33"/>
  <c r="P36" i="33"/>
  <c r="L36" i="33"/>
  <c r="H36" i="33"/>
  <c r="G36" i="33"/>
  <c r="BZ35" i="33"/>
  <c r="BX35" i="33"/>
  <c r="BT35" i="33"/>
  <c r="BP35" i="33"/>
  <c r="BN35" i="33"/>
  <c r="BJ35" i="33"/>
  <c r="BF35" i="33"/>
  <c r="BD35" i="33"/>
  <c r="AZ35" i="33"/>
  <c r="AV35" i="33"/>
  <c r="AT35" i="33"/>
  <c r="AP35" i="33"/>
  <c r="AL35" i="33"/>
  <c r="AJ35" i="33"/>
  <c r="AF35" i="33"/>
  <c r="AB35" i="33"/>
  <c r="Z35" i="33"/>
  <c r="V35" i="33"/>
  <c r="R35" i="33"/>
  <c r="P35" i="33"/>
  <c r="L35" i="33"/>
  <c r="H35" i="33"/>
  <c r="G35" i="33"/>
  <c r="BZ34" i="33"/>
  <c r="BX34" i="33"/>
  <c r="BT34" i="33"/>
  <c r="BP34" i="33"/>
  <c r="BN34" i="33"/>
  <c r="BJ34" i="33"/>
  <c r="BF34" i="33"/>
  <c r="BD34" i="33"/>
  <c r="AZ34" i="33"/>
  <c r="AV34" i="33"/>
  <c r="AT34" i="33"/>
  <c r="AP34" i="33"/>
  <c r="AL34" i="33"/>
  <c r="AJ34" i="33"/>
  <c r="AF34" i="33"/>
  <c r="AB34" i="33"/>
  <c r="Z34" i="33"/>
  <c r="V34" i="33"/>
  <c r="R34" i="33"/>
  <c r="P34" i="33"/>
  <c r="L34" i="33"/>
  <c r="H34" i="33"/>
  <c r="G34" i="33"/>
  <c r="C34" i="33"/>
  <c r="BZ33" i="33"/>
  <c r="BX33" i="33"/>
  <c r="BT33" i="33"/>
  <c r="BP33" i="33"/>
  <c r="BN33" i="33"/>
  <c r="BJ33" i="33"/>
  <c r="BF33" i="33"/>
  <c r="BD33" i="33"/>
  <c r="AZ33" i="33"/>
  <c r="AV33" i="33"/>
  <c r="AT33" i="33"/>
  <c r="AP33" i="33"/>
  <c r="AL33" i="33"/>
  <c r="AJ33" i="33"/>
  <c r="AF33" i="33"/>
  <c r="AB33" i="33"/>
  <c r="Z33" i="33"/>
  <c r="V33" i="33"/>
  <c r="R33" i="33"/>
  <c r="P33" i="33"/>
  <c r="L33" i="33"/>
  <c r="H33" i="33"/>
  <c r="G33" i="33"/>
  <c r="BZ28" i="33"/>
  <c r="BX28" i="33"/>
  <c r="BT28" i="33"/>
  <c r="BP28" i="33"/>
  <c r="BN28" i="33"/>
  <c r="BJ28" i="33"/>
  <c r="BF28" i="33"/>
  <c r="BD28" i="33"/>
  <c r="AZ28" i="33"/>
  <c r="AV28" i="33"/>
  <c r="AT28" i="33"/>
  <c r="AP28" i="33"/>
  <c r="AL28" i="33"/>
  <c r="AJ28" i="33"/>
  <c r="AF28" i="33"/>
  <c r="AB28" i="33"/>
  <c r="Z28" i="33"/>
  <c r="V28" i="33"/>
  <c r="R28" i="33"/>
  <c r="P28" i="33"/>
  <c r="L28" i="33"/>
  <c r="H28" i="33"/>
  <c r="G28" i="33"/>
  <c r="BZ27" i="33"/>
  <c r="BX27" i="33"/>
  <c r="BT27" i="33"/>
  <c r="BP27" i="33"/>
  <c r="BN27" i="33"/>
  <c r="BJ27" i="33"/>
  <c r="BF27" i="33"/>
  <c r="BD27" i="33"/>
  <c r="AZ27" i="33"/>
  <c r="AV27" i="33"/>
  <c r="AT27" i="33"/>
  <c r="AP27" i="33"/>
  <c r="AL27" i="33"/>
  <c r="AJ27" i="33"/>
  <c r="AF27" i="33"/>
  <c r="AB27" i="33"/>
  <c r="Z27" i="33"/>
  <c r="V27" i="33"/>
  <c r="R27" i="33"/>
  <c r="P27" i="33"/>
  <c r="L27" i="33"/>
  <c r="H27" i="33"/>
  <c r="G27" i="33"/>
  <c r="BZ26" i="33"/>
  <c r="BX26" i="33"/>
  <c r="BT26" i="33"/>
  <c r="BP26" i="33"/>
  <c r="BN26" i="33"/>
  <c r="BJ26" i="33"/>
  <c r="BF26" i="33"/>
  <c r="BD26" i="33"/>
  <c r="AZ26" i="33"/>
  <c r="AV26" i="33"/>
  <c r="AT26" i="33"/>
  <c r="AP26" i="33"/>
  <c r="AL26" i="33"/>
  <c r="AJ26" i="33"/>
  <c r="AF26" i="33"/>
  <c r="AB26" i="33"/>
  <c r="Z26" i="33"/>
  <c r="V26" i="33"/>
  <c r="R26" i="33"/>
  <c r="P26" i="33"/>
  <c r="L26" i="33"/>
  <c r="H26" i="33"/>
  <c r="G26" i="33"/>
  <c r="BZ25" i="33"/>
  <c r="BX25" i="33"/>
  <c r="BT25" i="33"/>
  <c r="BP25" i="33"/>
  <c r="BN25" i="33"/>
  <c r="BJ25" i="33"/>
  <c r="BF25" i="33"/>
  <c r="BD25" i="33"/>
  <c r="AZ25" i="33"/>
  <c r="AV25" i="33"/>
  <c r="AT25" i="33"/>
  <c r="AP25" i="33"/>
  <c r="AL25" i="33"/>
  <c r="AJ25" i="33"/>
  <c r="AF25" i="33"/>
  <c r="AB25" i="33"/>
  <c r="Z25" i="33"/>
  <c r="V25" i="33"/>
  <c r="R25" i="33"/>
  <c r="P25" i="33"/>
  <c r="L25" i="33"/>
  <c r="H25" i="33"/>
  <c r="G25" i="33"/>
  <c r="BZ24" i="33"/>
  <c r="BX24" i="33"/>
  <c r="BT24" i="33"/>
  <c r="BP24" i="33"/>
  <c r="BN24" i="33"/>
  <c r="BJ24" i="33"/>
  <c r="BF24" i="33"/>
  <c r="BD24" i="33"/>
  <c r="AZ24" i="33"/>
  <c r="AV24" i="33"/>
  <c r="AT24" i="33"/>
  <c r="AP24" i="33"/>
  <c r="AL24" i="33"/>
  <c r="AJ24" i="33"/>
  <c r="AF24" i="33"/>
  <c r="AB24" i="33"/>
  <c r="Z24" i="33"/>
  <c r="V24" i="33"/>
  <c r="R24" i="33"/>
  <c r="P24" i="33"/>
  <c r="L24" i="33"/>
  <c r="H24" i="33"/>
  <c r="G24" i="33"/>
  <c r="BZ23" i="33"/>
  <c r="BX23" i="33"/>
  <c r="BT23" i="33"/>
  <c r="BP23" i="33"/>
  <c r="BN23" i="33"/>
  <c r="BJ23" i="33"/>
  <c r="BF23" i="33"/>
  <c r="BD23" i="33"/>
  <c r="AZ23" i="33"/>
  <c r="AV23" i="33"/>
  <c r="AT23" i="33"/>
  <c r="AP23" i="33"/>
  <c r="AL23" i="33"/>
  <c r="AJ23" i="33"/>
  <c r="AF23" i="33"/>
  <c r="AB23" i="33"/>
  <c r="Z23" i="33"/>
  <c r="V23" i="33"/>
  <c r="R23" i="33"/>
  <c r="P23" i="33"/>
  <c r="L23" i="33"/>
  <c r="H23" i="33"/>
  <c r="G23" i="33"/>
  <c r="BZ22" i="33"/>
  <c r="BX22" i="33"/>
  <c r="BT22" i="33"/>
  <c r="BP22" i="33"/>
  <c r="BN22" i="33"/>
  <c r="BJ22" i="33"/>
  <c r="BF22" i="33"/>
  <c r="BD22" i="33"/>
  <c r="AZ22" i="33"/>
  <c r="AV22" i="33"/>
  <c r="AT22" i="33"/>
  <c r="AP22" i="33"/>
  <c r="AL22" i="33"/>
  <c r="AJ22" i="33"/>
  <c r="AF22" i="33"/>
  <c r="AB22" i="33"/>
  <c r="Z22" i="33"/>
  <c r="V22" i="33"/>
  <c r="R22" i="33"/>
  <c r="P22" i="33"/>
  <c r="L22" i="33"/>
  <c r="H22" i="33"/>
  <c r="G22" i="33"/>
  <c r="BZ21" i="33"/>
  <c r="BX21" i="33"/>
  <c r="BT21" i="33"/>
  <c r="BP21" i="33"/>
  <c r="BN21" i="33"/>
  <c r="BJ21" i="33"/>
  <c r="BF21" i="33"/>
  <c r="BD21" i="33"/>
  <c r="AZ21" i="33"/>
  <c r="AV21" i="33"/>
  <c r="AT21" i="33"/>
  <c r="AP21" i="33"/>
  <c r="AL21" i="33"/>
  <c r="AJ21" i="33"/>
  <c r="AF21" i="33"/>
  <c r="AB21" i="33"/>
  <c r="Z21" i="33"/>
  <c r="V21" i="33"/>
  <c r="R21" i="33"/>
  <c r="P21" i="33"/>
  <c r="L21" i="33"/>
  <c r="H21" i="33"/>
  <c r="G21" i="33"/>
  <c r="BZ20" i="33"/>
  <c r="BX20" i="33"/>
  <c r="BT20" i="33"/>
  <c r="BP20" i="33"/>
  <c r="BN20" i="33"/>
  <c r="BJ20" i="33"/>
  <c r="BF20" i="33"/>
  <c r="BD20" i="33"/>
  <c r="AZ20" i="33"/>
  <c r="AV20" i="33"/>
  <c r="AT20" i="33"/>
  <c r="AP20" i="33"/>
  <c r="AL20" i="33"/>
  <c r="AJ20" i="33"/>
  <c r="AF20" i="33"/>
  <c r="AB20" i="33"/>
  <c r="Z20" i="33"/>
  <c r="V20" i="33"/>
  <c r="R20" i="33"/>
  <c r="P20" i="33"/>
  <c r="L20" i="33"/>
  <c r="H20" i="33"/>
  <c r="G20" i="33"/>
  <c r="BZ19" i="33"/>
  <c r="BX19" i="33"/>
  <c r="BT19" i="33"/>
  <c r="BP19" i="33"/>
  <c r="BN19" i="33"/>
  <c r="BJ19" i="33"/>
  <c r="BF19" i="33"/>
  <c r="BD19" i="33"/>
  <c r="AZ19" i="33"/>
  <c r="AV19" i="33"/>
  <c r="AT19" i="33"/>
  <c r="AP19" i="33"/>
  <c r="AL19" i="33"/>
  <c r="AJ19" i="33"/>
  <c r="AF19" i="33"/>
  <c r="AB19" i="33"/>
  <c r="Z19" i="33"/>
  <c r="V19" i="33"/>
  <c r="R19" i="33"/>
  <c r="P19" i="33"/>
  <c r="L19" i="33"/>
  <c r="H19" i="33"/>
  <c r="G19" i="33"/>
  <c r="BZ18" i="33"/>
  <c r="BX18" i="33"/>
  <c r="BT18" i="33"/>
  <c r="BP18" i="33"/>
  <c r="BN18" i="33"/>
  <c r="BJ18" i="33"/>
  <c r="BF18" i="33"/>
  <c r="BD18" i="33"/>
  <c r="AZ18" i="33"/>
  <c r="AV18" i="33"/>
  <c r="AT18" i="33"/>
  <c r="AP18" i="33"/>
  <c r="AL18" i="33"/>
  <c r="AJ18" i="33"/>
  <c r="AF18" i="33"/>
  <c r="AB18" i="33"/>
  <c r="Z18" i="33"/>
  <c r="V18" i="33"/>
  <c r="R18" i="33"/>
  <c r="P18" i="33"/>
  <c r="L18" i="33"/>
  <c r="H18" i="33"/>
  <c r="G18" i="33"/>
  <c r="BZ17" i="33"/>
  <c r="BX17" i="33"/>
  <c r="BT17" i="33"/>
  <c r="BP17" i="33"/>
  <c r="BN17" i="33"/>
  <c r="BJ17" i="33"/>
  <c r="BF17" i="33"/>
  <c r="BD17" i="33"/>
  <c r="AZ17" i="33"/>
  <c r="AV17" i="33"/>
  <c r="AT17" i="33"/>
  <c r="AP17" i="33"/>
  <c r="AL17" i="33"/>
  <c r="AJ17" i="33"/>
  <c r="AF17" i="33"/>
  <c r="AB17" i="33"/>
  <c r="Z17" i="33"/>
  <c r="V17" i="33"/>
  <c r="R17" i="33"/>
  <c r="P17" i="33"/>
  <c r="L17" i="33"/>
  <c r="H17" i="33"/>
  <c r="G17" i="33"/>
  <c r="BZ16" i="33"/>
  <c r="BX16" i="33"/>
  <c r="BT16" i="33"/>
  <c r="BP16" i="33"/>
  <c r="BN16" i="33"/>
  <c r="BJ16" i="33"/>
  <c r="BF16" i="33"/>
  <c r="BD16" i="33"/>
  <c r="AZ16" i="33"/>
  <c r="AV16" i="33"/>
  <c r="AT16" i="33"/>
  <c r="AP16" i="33"/>
  <c r="AL16" i="33"/>
  <c r="AJ16" i="33"/>
  <c r="AF16" i="33"/>
  <c r="AB16" i="33"/>
  <c r="Z16" i="33"/>
  <c r="V16" i="33"/>
  <c r="R16" i="33"/>
  <c r="P16" i="33"/>
  <c r="L16" i="33"/>
  <c r="H16" i="33"/>
  <c r="G16" i="33"/>
  <c r="BZ15" i="33"/>
  <c r="BX15" i="33"/>
  <c r="BT15" i="33"/>
  <c r="BP15" i="33"/>
  <c r="BN15" i="33"/>
  <c r="BJ15" i="33"/>
  <c r="BF15" i="33"/>
  <c r="BD15" i="33"/>
  <c r="AZ15" i="33"/>
  <c r="AV15" i="33"/>
  <c r="AT15" i="33"/>
  <c r="AP15" i="33"/>
  <c r="AL15" i="33"/>
  <c r="AJ15" i="33"/>
  <c r="AF15" i="33"/>
  <c r="AB15" i="33"/>
  <c r="Z15" i="33"/>
  <c r="V15" i="33"/>
  <c r="R15" i="33"/>
  <c r="P15" i="33"/>
  <c r="L15" i="33"/>
  <c r="H15" i="33"/>
  <c r="G15" i="33"/>
  <c r="BZ14" i="33"/>
  <c r="BX14" i="33"/>
  <c r="BT14" i="33"/>
  <c r="BP14" i="33"/>
  <c r="BN14" i="33"/>
  <c r="BJ14" i="33"/>
  <c r="BF14" i="33"/>
  <c r="BD14" i="33"/>
  <c r="AZ14" i="33"/>
  <c r="AV14" i="33"/>
  <c r="AT14" i="33"/>
  <c r="AP14" i="33"/>
  <c r="AL14" i="33"/>
  <c r="AJ14" i="33"/>
  <c r="AF14" i="33"/>
  <c r="AB14" i="33"/>
  <c r="Z14" i="33"/>
  <c r="V14" i="33"/>
  <c r="R14" i="33"/>
  <c r="P14" i="33"/>
  <c r="L14" i="33"/>
  <c r="H14" i="33"/>
  <c r="G14" i="33"/>
  <c r="BZ13" i="33"/>
  <c r="BX13" i="33"/>
  <c r="BT13" i="33"/>
  <c r="BP13" i="33"/>
  <c r="BN13" i="33"/>
  <c r="BJ13" i="33"/>
  <c r="BF13" i="33"/>
  <c r="BD13" i="33"/>
  <c r="AZ13" i="33"/>
  <c r="AV13" i="33"/>
  <c r="AT13" i="33"/>
  <c r="AP13" i="33"/>
  <c r="AL13" i="33"/>
  <c r="AJ13" i="33"/>
  <c r="AF13" i="33"/>
  <c r="AB13" i="33"/>
  <c r="Z13" i="33"/>
  <c r="V13" i="33"/>
  <c r="R13" i="33"/>
  <c r="P13" i="33"/>
  <c r="L13" i="33"/>
  <c r="H13" i="33"/>
  <c r="G13" i="33"/>
  <c r="BZ12" i="33"/>
  <c r="BX12" i="33"/>
  <c r="BT12" i="33"/>
  <c r="BP12" i="33"/>
  <c r="BN12" i="33"/>
  <c r="BJ12" i="33"/>
  <c r="BF12" i="33"/>
  <c r="BD12" i="33"/>
  <c r="AZ12" i="33"/>
  <c r="AV12" i="33"/>
  <c r="AT12" i="33"/>
  <c r="AP12" i="33"/>
  <c r="AL12" i="33"/>
  <c r="AJ12" i="33"/>
  <c r="AF12" i="33"/>
  <c r="AB12" i="33"/>
  <c r="Z12" i="33"/>
  <c r="V12" i="33"/>
  <c r="R12" i="33"/>
  <c r="P12" i="33"/>
  <c r="L12" i="33"/>
  <c r="H12" i="33"/>
  <c r="G12" i="33"/>
  <c r="BZ11" i="33"/>
  <c r="BX11" i="33"/>
  <c r="BT11" i="33"/>
  <c r="BP11" i="33"/>
  <c r="BN11" i="33"/>
  <c r="BJ11" i="33"/>
  <c r="BF11" i="33"/>
  <c r="BD11" i="33"/>
  <c r="AZ11" i="33"/>
  <c r="AV11" i="33"/>
  <c r="AT11" i="33"/>
  <c r="AP11" i="33"/>
  <c r="AL11" i="33"/>
  <c r="AJ11" i="33"/>
  <c r="AF11" i="33"/>
  <c r="AB11" i="33"/>
  <c r="Z11" i="33"/>
  <c r="V11" i="33"/>
  <c r="R11" i="33"/>
  <c r="P11" i="33"/>
  <c r="L11" i="33"/>
  <c r="H11" i="33"/>
  <c r="G11" i="33"/>
  <c r="BZ10" i="33"/>
  <c r="BX10" i="33"/>
  <c r="BT10" i="33"/>
  <c r="BP10" i="33"/>
  <c r="BN10" i="33"/>
  <c r="BJ10" i="33"/>
  <c r="BF10" i="33"/>
  <c r="BD10" i="33"/>
  <c r="AZ10" i="33"/>
  <c r="AV10" i="33"/>
  <c r="AT10" i="33"/>
  <c r="AP10" i="33"/>
  <c r="AL10" i="33"/>
  <c r="AJ10" i="33"/>
  <c r="AF10" i="33"/>
  <c r="AB10" i="33"/>
  <c r="Z10" i="33"/>
  <c r="V10" i="33"/>
  <c r="R10" i="33"/>
  <c r="P10" i="33"/>
  <c r="L10" i="33"/>
  <c r="H10" i="33"/>
  <c r="G10" i="33"/>
  <c r="BZ9" i="33"/>
  <c r="BX9" i="33"/>
  <c r="BT9" i="33"/>
  <c r="BP9" i="33"/>
  <c r="BN9" i="33"/>
  <c r="BJ9" i="33"/>
  <c r="BF9" i="33"/>
  <c r="BD9" i="33"/>
  <c r="AZ9" i="33"/>
  <c r="AV9" i="33"/>
  <c r="AT9" i="33"/>
  <c r="AP9" i="33"/>
  <c r="AL9" i="33"/>
  <c r="AJ9" i="33"/>
  <c r="AF9" i="33"/>
  <c r="AB9" i="33"/>
  <c r="Z9" i="33"/>
  <c r="V9" i="33"/>
  <c r="R9" i="33"/>
  <c r="P9" i="33"/>
  <c r="L9" i="33"/>
  <c r="H9" i="33"/>
  <c r="G9" i="33"/>
  <c r="BZ8" i="33"/>
  <c r="BX8" i="33"/>
  <c r="BT8" i="33"/>
  <c r="BP8" i="33"/>
  <c r="BN8" i="33"/>
  <c r="BJ8" i="33"/>
  <c r="BF8" i="33"/>
  <c r="BD8" i="33"/>
  <c r="AZ8" i="33"/>
  <c r="AV8" i="33"/>
  <c r="AT8" i="33"/>
  <c r="AP8" i="33"/>
  <c r="AL8" i="33"/>
  <c r="AJ8" i="33"/>
  <c r="AF8" i="33"/>
  <c r="AB8" i="33"/>
  <c r="Z8" i="33"/>
  <c r="V8" i="33"/>
  <c r="R8" i="33"/>
  <c r="P8" i="33"/>
  <c r="L8" i="33"/>
  <c r="H8" i="33"/>
  <c r="G8" i="33"/>
  <c r="BZ7" i="33"/>
  <c r="BX7" i="33"/>
  <c r="BT7" i="33"/>
  <c r="BP7" i="33"/>
  <c r="BN7" i="33"/>
  <c r="BJ7" i="33"/>
  <c r="BF7" i="33"/>
  <c r="BD7" i="33"/>
  <c r="AZ7" i="33"/>
  <c r="AV7" i="33"/>
  <c r="AT7" i="33"/>
  <c r="AP7" i="33"/>
  <c r="AL7" i="33"/>
  <c r="AJ7" i="33"/>
  <c r="AF7" i="33"/>
  <c r="AB7" i="33"/>
  <c r="Z7" i="33"/>
  <c r="V7" i="33"/>
  <c r="R7" i="33"/>
  <c r="P7" i="33"/>
  <c r="L7" i="33"/>
  <c r="H7" i="33"/>
  <c r="G7" i="33"/>
  <c r="BZ6" i="33"/>
  <c r="BX6" i="33"/>
  <c r="BT6" i="33"/>
  <c r="BP6" i="33"/>
  <c r="BN6" i="33"/>
  <c r="BJ6" i="33"/>
  <c r="BF6" i="33"/>
  <c r="BD6" i="33"/>
  <c r="AZ6" i="33"/>
  <c r="AV6" i="33"/>
  <c r="AT6" i="33"/>
  <c r="AP6" i="33"/>
  <c r="AL6" i="33"/>
  <c r="AJ6" i="33"/>
  <c r="AF6" i="33"/>
  <c r="AB6" i="33"/>
  <c r="Z6" i="33"/>
  <c r="V6" i="33"/>
  <c r="R6" i="33"/>
  <c r="P6" i="33"/>
  <c r="L6" i="33"/>
  <c r="H6" i="33"/>
  <c r="G6" i="33"/>
  <c r="BZ5" i="33"/>
  <c r="BX5" i="33"/>
  <c r="BT5" i="33"/>
  <c r="BP5" i="33"/>
  <c r="BN5" i="33"/>
  <c r="BJ5" i="33"/>
  <c r="BF5" i="33"/>
  <c r="BD5" i="33"/>
  <c r="AZ5" i="33"/>
  <c r="AV5" i="33"/>
  <c r="AT5" i="33"/>
  <c r="AP5" i="33"/>
  <c r="AL5" i="33"/>
  <c r="AJ5" i="33"/>
  <c r="AF5" i="33"/>
  <c r="AB5" i="33"/>
  <c r="Z5" i="33"/>
  <c r="V5" i="33"/>
  <c r="R5" i="33"/>
  <c r="P5" i="33"/>
  <c r="L5" i="33"/>
  <c r="H5" i="33"/>
  <c r="G5" i="33"/>
  <c r="BZ4" i="33"/>
  <c r="BX4" i="33"/>
  <c r="BT4" i="33"/>
  <c r="BP4" i="33"/>
  <c r="BN4" i="33"/>
  <c r="BJ4" i="33"/>
  <c r="BF4" i="33"/>
  <c r="BD4" i="33"/>
  <c r="AZ4" i="33"/>
  <c r="AV4" i="33"/>
  <c r="AT4" i="33"/>
  <c r="AP4" i="33"/>
  <c r="AL4" i="33"/>
  <c r="AJ4" i="33"/>
  <c r="AF4" i="33"/>
  <c r="AB4" i="33"/>
  <c r="Z4" i="33"/>
  <c r="V4" i="33"/>
  <c r="R4" i="33"/>
  <c r="P4" i="33"/>
  <c r="L4" i="33"/>
  <c r="H4" i="33"/>
  <c r="G4" i="33"/>
  <c r="C4" i="33"/>
  <c r="BZ3" i="33"/>
  <c r="BX3" i="33"/>
  <c r="BT3" i="33"/>
  <c r="BP3" i="33"/>
  <c r="BN3" i="33"/>
  <c r="BJ3" i="33"/>
  <c r="BF3" i="33"/>
  <c r="BD3" i="33"/>
  <c r="AZ3" i="33"/>
  <c r="AV3" i="33"/>
  <c r="AT3" i="33"/>
  <c r="AP3" i="33"/>
  <c r="AL3" i="33"/>
  <c r="AJ3" i="33"/>
  <c r="AF3" i="33"/>
  <c r="AB3" i="33"/>
  <c r="Z3" i="33"/>
  <c r="V3" i="33"/>
  <c r="R3" i="33"/>
  <c r="P3" i="33"/>
  <c r="L3" i="33"/>
  <c r="H3" i="33"/>
  <c r="G3" i="33"/>
  <c r="F28" i="32"/>
  <c r="C7" i="32"/>
  <c r="C8" i="32"/>
  <c r="BY28" i="32"/>
  <c r="F58" i="32"/>
  <c r="C37" i="32"/>
  <c r="C38" i="32"/>
  <c r="BY58" i="32"/>
  <c r="BY120" i="32"/>
  <c r="C11" i="32"/>
  <c r="BU28" i="32"/>
  <c r="BV28" i="32"/>
  <c r="BW28" i="32"/>
  <c r="C41" i="32"/>
  <c r="BU58" i="32"/>
  <c r="BV58" i="32"/>
  <c r="BW58" i="32"/>
  <c r="BU88" i="32"/>
  <c r="BV88" i="32"/>
  <c r="BW88" i="32"/>
  <c r="BW120" i="32"/>
  <c r="BV120" i="32"/>
  <c r="BU120" i="32"/>
  <c r="BO28" i="32"/>
  <c r="BO58" i="32"/>
  <c r="BO120" i="32"/>
  <c r="BK28" i="32"/>
  <c r="BL28" i="32"/>
  <c r="BM28" i="32"/>
  <c r="BK58" i="32"/>
  <c r="BL58" i="32"/>
  <c r="BM58" i="32"/>
  <c r="BK88" i="32"/>
  <c r="BL88" i="32"/>
  <c r="BM88" i="32"/>
  <c r="BM120" i="32"/>
  <c r="BL120" i="32"/>
  <c r="BK120" i="32"/>
  <c r="BE28" i="32"/>
  <c r="BE58" i="32"/>
  <c r="BE120" i="32"/>
  <c r="BA28" i="32"/>
  <c r="BB28" i="32"/>
  <c r="BC28" i="32"/>
  <c r="BA58" i="32"/>
  <c r="BB58" i="32"/>
  <c r="BC58" i="32"/>
  <c r="BA88" i="32"/>
  <c r="BB88" i="32"/>
  <c r="BC88" i="32"/>
  <c r="BC120" i="32"/>
  <c r="BB120" i="32"/>
  <c r="BA120" i="32"/>
  <c r="AU28" i="32"/>
  <c r="AU58" i="32"/>
  <c r="AU120" i="32"/>
  <c r="AQ28" i="32"/>
  <c r="AR28" i="32"/>
  <c r="AS28" i="32"/>
  <c r="AQ58" i="32"/>
  <c r="AR58" i="32"/>
  <c r="AS58" i="32"/>
  <c r="AQ88" i="32"/>
  <c r="AR88" i="32"/>
  <c r="AS88" i="32"/>
  <c r="AS120" i="32"/>
  <c r="AR120" i="32"/>
  <c r="AQ120" i="32"/>
  <c r="AK28" i="32"/>
  <c r="AK58" i="32"/>
  <c r="AK120" i="32"/>
  <c r="AG28" i="32"/>
  <c r="AH28" i="32"/>
  <c r="AI28" i="32"/>
  <c r="AG58" i="32"/>
  <c r="AH58" i="32"/>
  <c r="AI58" i="32"/>
  <c r="AG88" i="32"/>
  <c r="AH88" i="32"/>
  <c r="AI88" i="32"/>
  <c r="AI120" i="32"/>
  <c r="AH120" i="32"/>
  <c r="AG120" i="32"/>
  <c r="AA28" i="32"/>
  <c r="AA58" i="32"/>
  <c r="AA120" i="32"/>
  <c r="W28" i="32"/>
  <c r="X28" i="32"/>
  <c r="Y28" i="32"/>
  <c r="W58" i="32"/>
  <c r="X58" i="32"/>
  <c r="Y58" i="32"/>
  <c r="W88" i="32"/>
  <c r="X88" i="32"/>
  <c r="Y88" i="32"/>
  <c r="Y120" i="32"/>
  <c r="X120" i="32"/>
  <c r="W120" i="32"/>
  <c r="Q28" i="32"/>
  <c r="Q58" i="32"/>
  <c r="Q120" i="32"/>
  <c r="M28" i="32"/>
  <c r="N28" i="32"/>
  <c r="O28" i="32"/>
  <c r="M58" i="32"/>
  <c r="N58" i="32"/>
  <c r="O58" i="32"/>
  <c r="M88" i="32"/>
  <c r="N88" i="32"/>
  <c r="O88" i="32"/>
  <c r="O120" i="32"/>
  <c r="N120" i="32"/>
  <c r="M120" i="32"/>
  <c r="F120" i="32"/>
  <c r="C5" i="32"/>
  <c r="H120" i="32"/>
  <c r="C12" i="32"/>
  <c r="C14" i="32"/>
  <c r="G120" i="32"/>
  <c r="F27" i="32"/>
  <c r="BY27" i="32"/>
  <c r="F57" i="32"/>
  <c r="BY57" i="32"/>
  <c r="BY119" i="32"/>
  <c r="BU27" i="32"/>
  <c r="BV27" i="32"/>
  <c r="BW27" i="32"/>
  <c r="BU57" i="32"/>
  <c r="BV57" i="32"/>
  <c r="BW57" i="32"/>
  <c r="BU87" i="32"/>
  <c r="BV87" i="32"/>
  <c r="BW87" i="32"/>
  <c r="BW119" i="32"/>
  <c r="BV119" i="32"/>
  <c r="BU119" i="32"/>
  <c r="BO27" i="32"/>
  <c r="BO57" i="32"/>
  <c r="BO119" i="32"/>
  <c r="BK27" i="32"/>
  <c r="BL27" i="32"/>
  <c r="BM27" i="32"/>
  <c r="BK57" i="32"/>
  <c r="BL57" i="32"/>
  <c r="BM57" i="32"/>
  <c r="BK87" i="32"/>
  <c r="BL87" i="32"/>
  <c r="BM87" i="32"/>
  <c r="BM119" i="32"/>
  <c r="BL119" i="32"/>
  <c r="BK119" i="32"/>
  <c r="BE27" i="32"/>
  <c r="BE57" i="32"/>
  <c r="BE119" i="32"/>
  <c r="BA27" i="32"/>
  <c r="BB27" i="32"/>
  <c r="BC27" i="32"/>
  <c r="BA57" i="32"/>
  <c r="BB57" i="32"/>
  <c r="BC57" i="32"/>
  <c r="BA87" i="32"/>
  <c r="BB87" i="32"/>
  <c r="BC87" i="32"/>
  <c r="BC119" i="32"/>
  <c r="BB119" i="32"/>
  <c r="BA119" i="32"/>
  <c r="AU27" i="32"/>
  <c r="AU57" i="32"/>
  <c r="AU119" i="32"/>
  <c r="AQ27" i="32"/>
  <c r="AR27" i="32"/>
  <c r="AS27" i="32"/>
  <c r="AQ57" i="32"/>
  <c r="AR57" i="32"/>
  <c r="AS57" i="32"/>
  <c r="AQ87" i="32"/>
  <c r="AR87" i="32"/>
  <c r="AS87" i="32"/>
  <c r="AS119" i="32"/>
  <c r="AR119" i="32"/>
  <c r="AQ119" i="32"/>
  <c r="AK27" i="32"/>
  <c r="AK57" i="32"/>
  <c r="AK119" i="32"/>
  <c r="AG27" i="32"/>
  <c r="AH27" i="32"/>
  <c r="AI27" i="32"/>
  <c r="AG57" i="32"/>
  <c r="AH57" i="32"/>
  <c r="AI57" i="32"/>
  <c r="AG87" i="32"/>
  <c r="AH87" i="32"/>
  <c r="AI87" i="32"/>
  <c r="AI119" i="32"/>
  <c r="AH119" i="32"/>
  <c r="AG119" i="32"/>
  <c r="AA27" i="32"/>
  <c r="AA57" i="32"/>
  <c r="AA119" i="32"/>
  <c r="W27" i="32"/>
  <c r="X27" i="32"/>
  <c r="Y27" i="32"/>
  <c r="W57" i="32"/>
  <c r="X57" i="32"/>
  <c r="Y57" i="32"/>
  <c r="W87" i="32"/>
  <c r="X87" i="32"/>
  <c r="Y87" i="32"/>
  <c r="Y119" i="32"/>
  <c r="X119" i="32"/>
  <c r="W119" i="32"/>
  <c r="Q27" i="32"/>
  <c r="Q57" i="32"/>
  <c r="Q119" i="32"/>
  <c r="M27" i="32"/>
  <c r="N27" i="32"/>
  <c r="O27" i="32"/>
  <c r="M57" i="32"/>
  <c r="N57" i="32"/>
  <c r="O57" i="32"/>
  <c r="M87" i="32"/>
  <c r="N87" i="32"/>
  <c r="O87" i="32"/>
  <c r="O119" i="32"/>
  <c r="N119" i="32"/>
  <c r="M119" i="32"/>
  <c r="F119" i="32"/>
  <c r="H119" i="32"/>
  <c r="G119" i="32"/>
  <c r="F26" i="32"/>
  <c r="BY26" i="32"/>
  <c r="F56" i="32"/>
  <c r="BY56" i="32"/>
  <c r="BY118" i="32"/>
  <c r="BU26" i="32"/>
  <c r="BV26" i="32"/>
  <c r="BW26" i="32"/>
  <c r="BU56" i="32"/>
  <c r="BV56" i="32"/>
  <c r="BW56" i="32"/>
  <c r="BU86" i="32"/>
  <c r="BV86" i="32"/>
  <c r="BW86" i="32"/>
  <c r="BW118" i="32"/>
  <c r="BV118" i="32"/>
  <c r="BU118" i="32"/>
  <c r="BO26" i="32"/>
  <c r="BO56" i="32"/>
  <c r="BO118" i="32"/>
  <c r="BK26" i="32"/>
  <c r="BL26" i="32"/>
  <c r="BM26" i="32"/>
  <c r="BK56" i="32"/>
  <c r="BL56" i="32"/>
  <c r="BM56" i="32"/>
  <c r="BK86" i="32"/>
  <c r="BL86" i="32"/>
  <c r="BM86" i="32"/>
  <c r="BM118" i="32"/>
  <c r="BL118" i="32"/>
  <c r="BK118" i="32"/>
  <c r="BE26" i="32"/>
  <c r="BE56" i="32"/>
  <c r="BE118" i="32"/>
  <c r="BA26" i="32"/>
  <c r="BB26" i="32"/>
  <c r="BC26" i="32"/>
  <c r="BA56" i="32"/>
  <c r="BB56" i="32"/>
  <c r="BC56" i="32"/>
  <c r="BA86" i="32"/>
  <c r="BB86" i="32"/>
  <c r="BC86" i="32"/>
  <c r="BC118" i="32"/>
  <c r="BB118" i="32"/>
  <c r="BA118" i="32"/>
  <c r="AU26" i="32"/>
  <c r="AU56" i="32"/>
  <c r="AU118" i="32"/>
  <c r="AQ26" i="32"/>
  <c r="AR26" i="32"/>
  <c r="AS26" i="32"/>
  <c r="AQ56" i="32"/>
  <c r="AR56" i="32"/>
  <c r="AS56" i="32"/>
  <c r="AQ86" i="32"/>
  <c r="AR86" i="32"/>
  <c r="AS86" i="32"/>
  <c r="AS118" i="32"/>
  <c r="AR118" i="32"/>
  <c r="AQ118" i="32"/>
  <c r="AK26" i="32"/>
  <c r="AK56" i="32"/>
  <c r="AK118" i="32"/>
  <c r="AG26" i="32"/>
  <c r="AH26" i="32"/>
  <c r="AI26" i="32"/>
  <c r="AG56" i="32"/>
  <c r="AH56" i="32"/>
  <c r="AI56" i="32"/>
  <c r="AG86" i="32"/>
  <c r="AH86" i="32"/>
  <c r="AI86" i="32"/>
  <c r="AI118" i="32"/>
  <c r="AH118" i="32"/>
  <c r="AG118" i="32"/>
  <c r="AA26" i="32"/>
  <c r="AA56" i="32"/>
  <c r="AA118" i="32"/>
  <c r="W26" i="32"/>
  <c r="X26" i="32"/>
  <c r="Y26" i="32"/>
  <c r="W56" i="32"/>
  <c r="X56" i="32"/>
  <c r="Y56" i="32"/>
  <c r="W86" i="32"/>
  <c r="X86" i="32"/>
  <c r="Y86" i="32"/>
  <c r="Y118" i="32"/>
  <c r="X118" i="32"/>
  <c r="W118" i="32"/>
  <c r="Q26" i="32"/>
  <c r="Q56" i="32"/>
  <c r="Q118" i="32"/>
  <c r="M26" i="32"/>
  <c r="N26" i="32"/>
  <c r="O26" i="32"/>
  <c r="M56" i="32"/>
  <c r="N56" i="32"/>
  <c r="O56" i="32"/>
  <c r="M86" i="32"/>
  <c r="N86" i="32"/>
  <c r="O86" i="32"/>
  <c r="O118" i="32"/>
  <c r="N118" i="32"/>
  <c r="M118" i="32"/>
  <c r="F118" i="32"/>
  <c r="H118" i="32"/>
  <c r="G118" i="32"/>
  <c r="F25" i="32"/>
  <c r="BY25" i="32"/>
  <c r="F55" i="32"/>
  <c r="BY55" i="32"/>
  <c r="BY117" i="32"/>
  <c r="BU25" i="32"/>
  <c r="BV25" i="32"/>
  <c r="BW25" i="32"/>
  <c r="BU55" i="32"/>
  <c r="BV55" i="32"/>
  <c r="BW55" i="32"/>
  <c r="BU85" i="32"/>
  <c r="BV85" i="32"/>
  <c r="BW85" i="32"/>
  <c r="BW117" i="32"/>
  <c r="BV117" i="32"/>
  <c r="BU117" i="32"/>
  <c r="BO25" i="32"/>
  <c r="BO55" i="32"/>
  <c r="BO117" i="32"/>
  <c r="BK25" i="32"/>
  <c r="BL25" i="32"/>
  <c r="BM25" i="32"/>
  <c r="BK55" i="32"/>
  <c r="BL55" i="32"/>
  <c r="BM55" i="32"/>
  <c r="BK85" i="32"/>
  <c r="BL85" i="32"/>
  <c r="BM85" i="32"/>
  <c r="BM117" i="32"/>
  <c r="BL117" i="32"/>
  <c r="BK117" i="32"/>
  <c r="BE25" i="32"/>
  <c r="BE55" i="32"/>
  <c r="BE117" i="32"/>
  <c r="BA25" i="32"/>
  <c r="BB25" i="32"/>
  <c r="BC25" i="32"/>
  <c r="BA55" i="32"/>
  <c r="BB55" i="32"/>
  <c r="BC55" i="32"/>
  <c r="BA85" i="32"/>
  <c r="BB85" i="32"/>
  <c r="BC85" i="32"/>
  <c r="BC117" i="32"/>
  <c r="BB117" i="32"/>
  <c r="BA117" i="32"/>
  <c r="AU25" i="32"/>
  <c r="AU55" i="32"/>
  <c r="AU117" i="32"/>
  <c r="AQ25" i="32"/>
  <c r="AR25" i="32"/>
  <c r="AS25" i="32"/>
  <c r="AQ55" i="32"/>
  <c r="AR55" i="32"/>
  <c r="AS55" i="32"/>
  <c r="AQ85" i="32"/>
  <c r="AR85" i="32"/>
  <c r="AS85" i="32"/>
  <c r="AS117" i="32"/>
  <c r="AR117" i="32"/>
  <c r="AQ117" i="32"/>
  <c r="AK25" i="32"/>
  <c r="AK55" i="32"/>
  <c r="AK117" i="32"/>
  <c r="AG25" i="32"/>
  <c r="AH25" i="32"/>
  <c r="AI25" i="32"/>
  <c r="AG55" i="32"/>
  <c r="AH55" i="32"/>
  <c r="AI55" i="32"/>
  <c r="AG85" i="32"/>
  <c r="AH85" i="32"/>
  <c r="AI85" i="32"/>
  <c r="AI117" i="32"/>
  <c r="AH117" i="32"/>
  <c r="AG117" i="32"/>
  <c r="AA25" i="32"/>
  <c r="AA55" i="32"/>
  <c r="AA117" i="32"/>
  <c r="W25" i="32"/>
  <c r="X25" i="32"/>
  <c r="Y25" i="32"/>
  <c r="W55" i="32"/>
  <c r="X55" i="32"/>
  <c r="Y55" i="32"/>
  <c r="W85" i="32"/>
  <c r="X85" i="32"/>
  <c r="Y85" i="32"/>
  <c r="Y117" i="32"/>
  <c r="X117" i="32"/>
  <c r="W117" i="32"/>
  <c r="Q25" i="32"/>
  <c r="Q55" i="32"/>
  <c r="Q117" i="32"/>
  <c r="M25" i="32"/>
  <c r="N25" i="32"/>
  <c r="O25" i="32"/>
  <c r="M55" i="32"/>
  <c r="N55" i="32"/>
  <c r="O55" i="32"/>
  <c r="M85" i="32"/>
  <c r="N85" i="32"/>
  <c r="O85" i="32"/>
  <c r="O117" i="32"/>
  <c r="N117" i="32"/>
  <c r="M117" i="32"/>
  <c r="F117" i="32"/>
  <c r="H117" i="32"/>
  <c r="G117" i="32"/>
  <c r="F24" i="32"/>
  <c r="BY24" i="32"/>
  <c r="F54" i="32"/>
  <c r="BY54" i="32"/>
  <c r="BY116" i="32"/>
  <c r="BU24" i="32"/>
  <c r="BV24" i="32"/>
  <c r="BW24" i="32"/>
  <c r="BU54" i="32"/>
  <c r="BV54" i="32"/>
  <c r="BW54" i="32"/>
  <c r="BU84" i="32"/>
  <c r="BV84" i="32"/>
  <c r="BW84" i="32"/>
  <c r="BW116" i="32"/>
  <c r="BV116" i="32"/>
  <c r="BU116" i="32"/>
  <c r="BO24" i="32"/>
  <c r="BO54" i="32"/>
  <c r="BO116" i="32"/>
  <c r="BK24" i="32"/>
  <c r="BL24" i="32"/>
  <c r="BM24" i="32"/>
  <c r="BK54" i="32"/>
  <c r="BL54" i="32"/>
  <c r="BM54" i="32"/>
  <c r="BK84" i="32"/>
  <c r="BL84" i="32"/>
  <c r="BM84" i="32"/>
  <c r="BM116" i="32"/>
  <c r="BL116" i="32"/>
  <c r="BK116" i="32"/>
  <c r="BE24" i="32"/>
  <c r="BE54" i="32"/>
  <c r="BE116" i="32"/>
  <c r="BA24" i="32"/>
  <c r="BB24" i="32"/>
  <c r="BC24" i="32"/>
  <c r="BA54" i="32"/>
  <c r="BB54" i="32"/>
  <c r="BC54" i="32"/>
  <c r="BA84" i="32"/>
  <c r="BB84" i="32"/>
  <c r="BC84" i="32"/>
  <c r="BC116" i="32"/>
  <c r="BB116" i="32"/>
  <c r="BA116" i="32"/>
  <c r="AU24" i="32"/>
  <c r="AU54" i="32"/>
  <c r="AU116" i="32"/>
  <c r="AQ24" i="32"/>
  <c r="AR24" i="32"/>
  <c r="AS24" i="32"/>
  <c r="AQ54" i="32"/>
  <c r="AR54" i="32"/>
  <c r="AS54" i="32"/>
  <c r="AQ84" i="32"/>
  <c r="AR84" i="32"/>
  <c r="AS84" i="32"/>
  <c r="AS116" i="32"/>
  <c r="AR116" i="32"/>
  <c r="AQ116" i="32"/>
  <c r="AK24" i="32"/>
  <c r="AK54" i="32"/>
  <c r="AK116" i="32"/>
  <c r="AG24" i="32"/>
  <c r="AH24" i="32"/>
  <c r="AI24" i="32"/>
  <c r="AG54" i="32"/>
  <c r="AH54" i="32"/>
  <c r="AI54" i="32"/>
  <c r="AG84" i="32"/>
  <c r="AH84" i="32"/>
  <c r="AI84" i="32"/>
  <c r="AI116" i="32"/>
  <c r="AH116" i="32"/>
  <c r="AG116" i="32"/>
  <c r="AA24" i="32"/>
  <c r="AA54" i="32"/>
  <c r="AA116" i="32"/>
  <c r="W24" i="32"/>
  <c r="X24" i="32"/>
  <c r="Y24" i="32"/>
  <c r="W54" i="32"/>
  <c r="X54" i="32"/>
  <c r="Y54" i="32"/>
  <c r="W84" i="32"/>
  <c r="X84" i="32"/>
  <c r="Y84" i="32"/>
  <c r="Y116" i="32"/>
  <c r="X116" i="32"/>
  <c r="W116" i="32"/>
  <c r="Q24" i="32"/>
  <c r="Q54" i="32"/>
  <c r="Q116" i="32"/>
  <c r="M24" i="32"/>
  <c r="N24" i="32"/>
  <c r="O24" i="32"/>
  <c r="M54" i="32"/>
  <c r="N54" i="32"/>
  <c r="O54" i="32"/>
  <c r="M84" i="32"/>
  <c r="N84" i="32"/>
  <c r="O84" i="32"/>
  <c r="O116" i="32"/>
  <c r="N116" i="32"/>
  <c r="M116" i="32"/>
  <c r="F116" i="32"/>
  <c r="H116" i="32"/>
  <c r="G116" i="32"/>
  <c r="F23" i="32"/>
  <c r="BY23" i="32"/>
  <c r="F53" i="32"/>
  <c r="BY53" i="32"/>
  <c r="BY115" i="32"/>
  <c r="BU23" i="32"/>
  <c r="BV23" i="32"/>
  <c r="BW23" i="32"/>
  <c r="BU53" i="32"/>
  <c r="BV53" i="32"/>
  <c r="BW53" i="32"/>
  <c r="BU83" i="32"/>
  <c r="BV83" i="32"/>
  <c r="BW83" i="32"/>
  <c r="BW115" i="32"/>
  <c r="BV115" i="32"/>
  <c r="BU115" i="32"/>
  <c r="BO23" i="32"/>
  <c r="BO53" i="32"/>
  <c r="BO115" i="32"/>
  <c r="BK23" i="32"/>
  <c r="BL23" i="32"/>
  <c r="BM23" i="32"/>
  <c r="BK53" i="32"/>
  <c r="BL53" i="32"/>
  <c r="BM53" i="32"/>
  <c r="BK83" i="32"/>
  <c r="BL83" i="32"/>
  <c r="BM83" i="32"/>
  <c r="BM115" i="32"/>
  <c r="BL115" i="32"/>
  <c r="BK115" i="32"/>
  <c r="BE23" i="32"/>
  <c r="BE53" i="32"/>
  <c r="BE115" i="32"/>
  <c r="BA23" i="32"/>
  <c r="BB23" i="32"/>
  <c r="BC23" i="32"/>
  <c r="BA53" i="32"/>
  <c r="BB53" i="32"/>
  <c r="BC53" i="32"/>
  <c r="BA83" i="32"/>
  <c r="BB83" i="32"/>
  <c r="BC83" i="32"/>
  <c r="BC115" i="32"/>
  <c r="BB115" i="32"/>
  <c r="BA115" i="32"/>
  <c r="AU23" i="32"/>
  <c r="AU53" i="32"/>
  <c r="AU115" i="32"/>
  <c r="AQ23" i="32"/>
  <c r="AR23" i="32"/>
  <c r="AS23" i="32"/>
  <c r="AQ53" i="32"/>
  <c r="AR53" i="32"/>
  <c r="AS53" i="32"/>
  <c r="AQ83" i="32"/>
  <c r="AR83" i="32"/>
  <c r="AS83" i="32"/>
  <c r="AS115" i="32"/>
  <c r="AR115" i="32"/>
  <c r="AQ115" i="32"/>
  <c r="AK23" i="32"/>
  <c r="AK53" i="32"/>
  <c r="AK115" i="32"/>
  <c r="AG23" i="32"/>
  <c r="AH23" i="32"/>
  <c r="AI23" i="32"/>
  <c r="AG53" i="32"/>
  <c r="AH53" i="32"/>
  <c r="AI53" i="32"/>
  <c r="AG83" i="32"/>
  <c r="AH83" i="32"/>
  <c r="AI83" i="32"/>
  <c r="AI115" i="32"/>
  <c r="AH115" i="32"/>
  <c r="AG115" i="32"/>
  <c r="AA23" i="32"/>
  <c r="AA53" i="32"/>
  <c r="AA115" i="32"/>
  <c r="W23" i="32"/>
  <c r="X23" i="32"/>
  <c r="Y23" i="32"/>
  <c r="W53" i="32"/>
  <c r="X53" i="32"/>
  <c r="Y53" i="32"/>
  <c r="W83" i="32"/>
  <c r="X83" i="32"/>
  <c r="Y83" i="32"/>
  <c r="Y115" i="32"/>
  <c r="X115" i="32"/>
  <c r="W115" i="32"/>
  <c r="Q23" i="32"/>
  <c r="Q53" i="32"/>
  <c r="Q115" i="32"/>
  <c r="M23" i="32"/>
  <c r="N23" i="32"/>
  <c r="O23" i="32"/>
  <c r="M53" i="32"/>
  <c r="N53" i="32"/>
  <c r="O53" i="32"/>
  <c r="M83" i="32"/>
  <c r="N83" i="32"/>
  <c r="O83" i="32"/>
  <c r="O115" i="32"/>
  <c r="N115" i="32"/>
  <c r="M115" i="32"/>
  <c r="F115" i="32"/>
  <c r="H115" i="32"/>
  <c r="G115" i="32"/>
  <c r="F22" i="32"/>
  <c r="BY22" i="32"/>
  <c r="F52" i="32"/>
  <c r="BY52" i="32"/>
  <c r="BY114" i="32"/>
  <c r="BU22" i="32"/>
  <c r="BV22" i="32"/>
  <c r="BW22" i="32"/>
  <c r="BU52" i="32"/>
  <c r="BV52" i="32"/>
  <c r="BW52" i="32"/>
  <c r="BU82" i="32"/>
  <c r="BV82" i="32"/>
  <c r="BW82" i="32"/>
  <c r="BW114" i="32"/>
  <c r="BV114" i="32"/>
  <c r="BU114" i="32"/>
  <c r="BO22" i="32"/>
  <c r="BO52" i="32"/>
  <c r="BO114" i="32"/>
  <c r="BK22" i="32"/>
  <c r="BL22" i="32"/>
  <c r="BM22" i="32"/>
  <c r="BK52" i="32"/>
  <c r="BL52" i="32"/>
  <c r="BM52" i="32"/>
  <c r="BK82" i="32"/>
  <c r="BL82" i="32"/>
  <c r="BM82" i="32"/>
  <c r="BM114" i="32"/>
  <c r="BL114" i="32"/>
  <c r="BK114" i="32"/>
  <c r="BE22" i="32"/>
  <c r="BE52" i="32"/>
  <c r="BE114" i="32"/>
  <c r="BA22" i="32"/>
  <c r="BB22" i="32"/>
  <c r="BC22" i="32"/>
  <c r="BA52" i="32"/>
  <c r="BB52" i="32"/>
  <c r="BC52" i="32"/>
  <c r="BA82" i="32"/>
  <c r="BB82" i="32"/>
  <c r="BC82" i="32"/>
  <c r="BC114" i="32"/>
  <c r="BB114" i="32"/>
  <c r="BA114" i="32"/>
  <c r="AU22" i="32"/>
  <c r="AU52" i="32"/>
  <c r="AU114" i="32"/>
  <c r="AQ22" i="32"/>
  <c r="AR22" i="32"/>
  <c r="AS22" i="32"/>
  <c r="AQ52" i="32"/>
  <c r="AR52" i="32"/>
  <c r="AS52" i="32"/>
  <c r="AQ82" i="32"/>
  <c r="AR82" i="32"/>
  <c r="AS82" i="32"/>
  <c r="AS114" i="32"/>
  <c r="AR114" i="32"/>
  <c r="AQ114" i="32"/>
  <c r="AK22" i="32"/>
  <c r="AK52" i="32"/>
  <c r="AK114" i="32"/>
  <c r="AG22" i="32"/>
  <c r="AH22" i="32"/>
  <c r="AI22" i="32"/>
  <c r="AG52" i="32"/>
  <c r="AH52" i="32"/>
  <c r="AI52" i="32"/>
  <c r="AG82" i="32"/>
  <c r="AH82" i="32"/>
  <c r="AI82" i="32"/>
  <c r="AI114" i="32"/>
  <c r="AH114" i="32"/>
  <c r="AG114" i="32"/>
  <c r="AA22" i="32"/>
  <c r="AA52" i="32"/>
  <c r="AA114" i="32"/>
  <c r="W22" i="32"/>
  <c r="X22" i="32"/>
  <c r="Y22" i="32"/>
  <c r="W52" i="32"/>
  <c r="X52" i="32"/>
  <c r="Y52" i="32"/>
  <c r="W82" i="32"/>
  <c r="X82" i="32"/>
  <c r="Y82" i="32"/>
  <c r="Y114" i="32"/>
  <c r="X114" i="32"/>
  <c r="W114" i="32"/>
  <c r="Q22" i="32"/>
  <c r="Q52" i="32"/>
  <c r="Q114" i="32"/>
  <c r="M22" i="32"/>
  <c r="N22" i="32"/>
  <c r="O22" i="32"/>
  <c r="M52" i="32"/>
  <c r="N52" i="32"/>
  <c r="O52" i="32"/>
  <c r="M82" i="32"/>
  <c r="N82" i="32"/>
  <c r="O82" i="32"/>
  <c r="O114" i="32"/>
  <c r="N114" i="32"/>
  <c r="M114" i="32"/>
  <c r="F114" i="32"/>
  <c r="H114" i="32"/>
  <c r="G114" i="32"/>
  <c r="F21" i="32"/>
  <c r="BY21" i="32"/>
  <c r="F51" i="32"/>
  <c r="BY51" i="32"/>
  <c r="BY113" i="32"/>
  <c r="BU21" i="32"/>
  <c r="BV21" i="32"/>
  <c r="BW21" i="32"/>
  <c r="BU51" i="32"/>
  <c r="BV51" i="32"/>
  <c r="BW51" i="32"/>
  <c r="BU81" i="32"/>
  <c r="BV81" i="32"/>
  <c r="BW81" i="32"/>
  <c r="BW113" i="32"/>
  <c r="BV113" i="32"/>
  <c r="BU113" i="32"/>
  <c r="BO21" i="32"/>
  <c r="BO51" i="32"/>
  <c r="BO113" i="32"/>
  <c r="BK21" i="32"/>
  <c r="BL21" i="32"/>
  <c r="BM21" i="32"/>
  <c r="BK51" i="32"/>
  <c r="BL51" i="32"/>
  <c r="BM51" i="32"/>
  <c r="BK81" i="32"/>
  <c r="BL81" i="32"/>
  <c r="BM81" i="32"/>
  <c r="BM113" i="32"/>
  <c r="BL113" i="32"/>
  <c r="BK113" i="32"/>
  <c r="BE21" i="32"/>
  <c r="BE51" i="32"/>
  <c r="BE113" i="32"/>
  <c r="BA21" i="32"/>
  <c r="BB21" i="32"/>
  <c r="BC21" i="32"/>
  <c r="BA51" i="32"/>
  <c r="BB51" i="32"/>
  <c r="BC51" i="32"/>
  <c r="BA81" i="32"/>
  <c r="BB81" i="32"/>
  <c r="BC81" i="32"/>
  <c r="BC113" i="32"/>
  <c r="BB113" i="32"/>
  <c r="BA113" i="32"/>
  <c r="AU21" i="32"/>
  <c r="AU51" i="32"/>
  <c r="AU113" i="32"/>
  <c r="AQ21" i="32"/>
  <c r="AR21" i="32"/>
  <c r="AS21" i="32"/>
  <c r="AQ51" i="32"/>
  <c r="AR51" i="32"/>
  <c r="AS51" i="32"/>
  <c r="AQ81" i="32"/>
  <c r="AR81" i="32"/>
  <c r="AS81" i="32"/>
  <c r="AS113" i="32"/>
  <c r="AR113" i="32"/>
  <c r="AQ113" i="32"/>
  <c r="AK21" i="32"/>
  <c r="AK51" i="32"/>
  <c r="AK113" i="32"/>
  <c r="AG21" i="32"/>
  <c r="AH21" i="32"/>
  <c r="AI21" i="32"/>
  <c r="AG51" i="32"/>
  <c r="AH51" i="32"/>
  <c r="AI51" i="32"/>
  <c r="AG81" i="32"/>
  <c r="AH81" i="32"/>
  <c r="AI81" i="32"/>
  <c r="AI113" i="32"/>
  <c r="AH113" i="32"/>
  <c r="AG113" i="32"/>
  <c r="AA21" i="32"/>
  <c r="AA51" i="32"/>
  <c r="AA113" i="32"/>
  <c r="W21" i="32"/>
  <c r="X21" i="32"/>
  <c r="Y21" i="32"/>
  <c r="W51" i="32"/>
  <c r="X51" i="32"/>
  <c r="Y51" i="32"/>
  <c r="W81" i="32"/>
  <c r="X81" i="32"/>
  <c r="Y81" i="32"/>
  <c r="Y113" i="32"/>
  <c r="X113" i="32"/>
  <c r="W113" i="32"/>
  <c r="Q21" i="32"/>
  <c r="Q51" i="32"/>
  <c r="Q113" i="32"/>
  <c r="M21" i="32"/>
  <c r="N21" i="32"/>
  <c r="O21" i="32"/>
  <c r="M51" i="32"/>
  <c r="N51" i="32"/>
  <c r="O51" i="32"/>
  <c r="M81" i="32"/>
  <c r="N81" i="32"/>
  <c r="O81" i="32"/>
  <c r="O113" i="32"/>
  <c r="N113" i="32"/>
  <c r="M113" i="32"/>
  <c r="F113" i="32"/>
  <c r="H113" i="32"/>
  <c r="G113" i="32"/>
  <c r="F20" i="32"/>
  <c r="BY20" i="32"/>
  <c r="F50" i="32"/>
  <c r="BY50" i="32"/>
  <c r="BY112" i="32"/>
  <c r="BU20" i="32"/>
  <c r="BV20" i="32"/>
  <c r="BW20" i="32"/>
  <c r="BU50" i="32"/>
  <c r="BV50" i="32"/>
  <c r="BW50" i="32"/>
  <c r="BU80" i="32"/>
  <c r="BV80" i="32"/>
  <c r="BW80" i="32"/>
  <c r="BW112" i="32"/>
  <c r="BV112" i="32"/>
  <c r="BU112" i="32"/>
  <c r="BO20" i="32"/>
  <c r="BO50" i="32"/>
  <c r="BO112" i="32"/>
  <c r="BK20" i="32"/>
  <c r="BL20" i="32"/>
  <c r="BM20" i="32"/>
  <c r="BK50" i="32"/>
  <c r="BL50" i="32"/>
  <c r="BM50" i="32"/>
  <c r="BK80" i="32"/>
  <c r="BL80" i="32"/>
  <c r="BM80" i="32"/>
  <c r="BM112" i="32"/>
  <c r="BL112" i="32"/>
  <c r="BK112" i="32"/>
  <c r="BE20" i="32"/>
  <c r="BE50" i="32"/>
  <c r="BE112" i="32"/>
  <c r="BA20" i="32"/>
  <c r="BB20" i="32"/>
  <c r="BC20" i="32"/>
  <c r="BA50" i="32"/>
  <c r="BB50" i="32"/>
  <c r="BC50" i="32"/>
  <c r="BA80" i="32"/>
  <c r="BB80" i="32"/>
  <c r="BC80" i="32"/>
  <c r="BC112" i="32"/>
  <c r="BB112" i="32"/>
  <c r="BA112" i="32"/>
  <c r="AU20" i="32"/>
  <c r="AU50" i="32"/>
  <c r="AU112" i="32"/>
  <c r="AQ20" i="32"/>
  <c r="AR20" i="32"/>
  <c r="AS20" i="32"/>
  <c r="AQ50" i="32"/>
  <c r="AR50" i="32"/>
  <c r="AS50" i="32"/>
  <c r="AQ80" i="32"/>
  <c r="AR80" i="32"/>
  <c r="AS80" i="32"/>
  <c r="AS112" i="32"/>
  <c r="AR112" i="32"/>
  <c r="AQ112" i="32"/>
  <c r="AK20" i="32"/>
  <c r="AK50" i="32"/>
  <c r="AK112" i="32"/>
  <c r="AG20" i="32"/>
  <c r="AH20" i="32"/>
  <c r="AI20" i="32"/>
  <c r="AG50" i="32"/>
  <c r="AH50" i="32"/>
  <c r="AI50" i="32"/>
  <c r="AG80" i="32"/>
  <c r="AH80" i="32"/>
  <c r="AI80" i="32"/>
  <c r="AI112" i="32"/>
  <c r="AH112" i="32"/>
  <c r="AG112" i="32"/>
  <c r="AA20" i="32"/>
  <c r="AA50" i="32"/>
  <c r="AA112" i="32"/>
  <c r="W20" i="32"/>
  <c r="X20" i="32"/>
  <c r="Y20" i="32"/>
  <c r="W50" i="32"/>
  <c r="X50" i="32"/>
  <c r="Y50" i="32"/>
  <c r="W80" i="32"/>
  <c r="X80" i="32"/>
  <c r="Y80" i="32"/>
  <c r="Y112" i="32"/>
  <c r="X112" i="32"/>
  <c r="W112" i="32"/>
  <c r="Q20" i="32"/>
  <c r="Q50" i="32"/>
  <c r="Q112" i="32"/>
  <c r="M20" i="32"/>
  <c r="N20" i="32"/>
  <c r="O20" i="32"/>
  <c r="M50" i="32"/>
  <c r="N50" i="32"/>
  <c r="O50" i="32"/>
  <c r="M80" i="32"/>
  <c r="N80" i="32"/>
  <c r="O80" i="32"/>
  <c r="O112" i="32"/>
  <c r="N112" i="32"/>
  <c r="M112" i="32"/>
  <c r="F112" i="32"/>
  <c r="H112" i="32"/>
  <c r="G112" i="32"/>
  <c r="F19" i="32"/>
  <c r="BY19" i="32"/>
  <c r="F49" i="32"/>
  <c r="BY49" i="32"/>
  <c r="BY111" i="32"/>
  <c r="BU19" i="32"/>
  <c r="BV19" i="32"/>
  <c r="BW19" i="32"/>
  <c r="BU49" i="32"/>
  <c r="BV49" i="32"/>
  <c r="BW49" i="32"/>
  <c r="BU79" i="32"/>
  <c r="BV79" i="32"/>
  <c r="BW79" i="32"/>
  <c r="BW111" i="32"/>
  <c r="BV111" i="32"/>
  <c r="BU111" i="32"/>
  <c r="BO19" i="32"/>
  <c r="BO49" i="32"/>
  <c r="BO111" i="32"/>
  <c r="BK19" i="32"/>
  <c r="BL19" i="32"/>
  <c r="BM19" i="32"/>
  <c r="BK49" i="32"/>
  <c r="BL49" i="32"/>
  <c r="BM49" i="32"/>
  <c r="BK79" i="32"/>
  <c r="BL79" i="32"/>
  <c r="BM79" i="32"/>
  <c r="BM111" i="32"/>
  <c r="BL111" i="32"/>
  <c r="BK111" i="32"/>
  <c r="BE19" i="32"/>
  <c r="BE49" i="32"/>
  <c r="BE111" i="32"/>
  <c r="BA19" i="32"/>
  <c r="BB19" i="32"/>
  <c r="BC19" i="32"/>
  <c r="BA49" i="32"/>
  <c r="BB49" i="32"/>
  <c r="BC49" i="32"/>
  <c r="BA79" i="32"/>
  <c r="BB79" i="32"/>
  <c r="BC79" i="32"/>
  <c r="BC111" i="32"/>
  <c r="BB111" i="32"/>
  <c r="BA111" i="32"/>
  <c r="AU19" i="32"/>
  <c r="AU49" i="32"/>
  <c r="AU111" i="32"/>
  <c r="AQ19" i="32"/>
  <c r="AR19" i="32"/>
  <c r="AS19" i="32"/>
  <c r="AQ49" i="32"/>
  <c r="AR49" i="32"/>
  <c r="AS49" i="32"/>
  <c r="AQ79" i="32"/>
  <c r="AR79" i="32"/>
  <c r="AS79" i="32"/>
  <c r="AS111" i="32"/>
  <c r="AR111" i="32"/>
  <c r="AQ111" i="32"/>
  <c r="AK19" i="32"/>
  <c r="AK49" i="32"/>
  <c r="AK111" i="32"/>
  <c r="AG19" i="32"/>
  <c r="AH19" i="32"/>
  <c r="AI19" i="32"/>
  <c r="AG49" i="32"/>
  <c r="AH49" i="32"/>
  <c r="AI49" i="32"/>
  <c r="AG79" i="32"/>
  <c r="AH79" i="32"/>
  <c r="AI79" i="32"/>
  <c r="AI111" i="32"/>
  <c r="AH111" i="32"/>
  <c r="AG111" i="32"/>
  <c r="AA19" i="32"/>
  <c r="AA49" i="32"/>
  <c r="AA111" i="32"/>
  <c r="W19" i="32"/>
  <c r="X19" i="32"/>
  <c r="Y19" i="32"/>
  <c r="W49" i="32"/>
  <c r="X49" i="32"/>
  <c r="Y49" i="32"/>
  <c r="W79" i="32"/>
  <c r="X79" i="32"/>
  <c r="Y79" i="32"/>
  <c r="Y111" i="32"/>
  <c r="X111" i="32"/>
  <c r="W111" i="32"/>
  <c r="Q19" i="32"/>
  <c r="Q49" i="32"/>
  <c r="Q111" i="32"/>
  <c r="M19" i="32"/>
  <c r="N19" i="32"/>
  <c r="O19" i="32"/>
  <c r="M49" i="32"/>
  <c r="N49" i="32"/>
  <c r="O49" i="32"/>
  <c r="M79" i="32"/>
  <c r="N79" i="32"/>
  <c r="O79" i="32"/>
  <c r="O111" i="32"/>
  <c r="N111" i="32"/>
  <c r="M111" i="32"/>
  <c r="F111" i="32"/>
  <c r="H111" i="32"/>
  <c r="G111" i="32"/>
  <c r="F18" i="32"/>
  <c r="BY18" i="32"/>
  <c r="F48" i="32"/>
  <c r="BY48" i="32"/>
  <c r="BY110" i="32"/>
  <c r="BU18" i="32"/>
  <c r="BV18" i="32"/>
  <c r="BW18" i="32"/>
  <c r="BU48" i="32"/>
  <c r="BV48" i="32"/>
  <c r="BW48" i="32"/>
  <c r="BU78" i="32"/>
  <c r="BV78" i="32"/>
  <c r="BW78" i="32"/>
  <c r="BW110" i="32"/>
  <c r="BV110" i="32"/>
  <c r="BU110" i="32"/>
  <c r="BO18" i="32"/>
  <c r="BO48" i="32"/>
  <c r="BO110" i="32"/>
  <c r="BK18" i="32"/>
  <c r="BL18" i="32"/>
  <c r="BM18" i="32"/>
  <c r="BK48" i="32"/>
  <c r="BL48" i="32"/>
  <c r="BM48" i="32"/>
  <c r="BK78" i="32"/>
  <c r="BL78" i="32"/>
  <c r="BM78" i="32"/>
  <c r="BM110" i="32"/>
  <c r="BL110" i="32"/>
  <c r="BK110" i="32"/>
  <c r="BE18" i="32"/>
  <c r="BE48" i="32"/>
  <c r="BE110" i="32"/>
  <c r="BA18" i="32"/>
  <c r="BB18" i="32"/>
  <c r="BC18" i="32"/>
  <c r="BA48" i="32"/>
  <c r="BB48" i="32"/>
  <c r="BC48" i="32"/>
  <c r="BA78" i="32"/>
  <c r="BB78" i="32"/>
  <c r="BC78" i="32"/>
  <c r="BC110" i="32"/>
  <c r="BB110" i="32"/>
  <c r="BA110" i="32"/>
  <c r="AU18" i="32"/>
  <c r="AU48" i="32"/>
  <c r="AU110" i="32"/>
  <c r="AQ18" i="32"/>
  <c r="AR18" i="32"/>
  <c r="AS18" i="32"/>
  <c r="AQ48" i="32"/>
  <c r="AR48" i="32"/>
  <c r="AS48" i="32"/>
  <c r="AQ78" i="32"/>
  <c r="AR78" i="32"/>
  <c r="AS78" i="32"/>
  <c r="AS110" i="32"/>
  <c r="AR110" i="32"/>
  <c r="AQ110" i="32"/>
  <c r="AK18" i="32"/>
  <c r="AK48" i="32"/>
  <c r="AK110" i="32"/>
  <c r="AG18" i="32"/>
  <c r="AH18" i="32"/>
  <c r="AI18" i="32"/>
  <c r="AG48" i="32"/>
  <c r="AH48" i="32"/>
  <c r="AI48" i="32"/>
  <c r="AG78" i="32"/>
  <c r="AH78" i="32"/>
  <c r="AI78" i="32"/>
  <c r="AI110" i="32"/>
  <c r="AH110" i="32"/>
  <c r="AG110" i="32"/>
  <c r="AA18" i="32"/>
  <c r="AA48" i="32"/>
  <c r="AA110" i="32"/>
  <c r="W18" i="32"/>
  <c r="X18" i="32"/>
  <c r="Y18" i="32"/>
  <c r="W48" i="32"/>
  <c r="X48" i="32"/>
  <c r="Y48" i="32"/>
  <c r="W78" i="32"/>
  <c r="X78" i="32"/>
  <c r="Y78" i="32"/>
  <c r="Y110" i="32"/>
  <c r="X110" i="32"/>
  <c r="W110" i="32"/>
  <c r="Q18" i="32"/>
  <c r="Q48" i="32"/>
  <c r="Q110" i="32"/>
  <c r="M18" i="32"/>
  <c r="N18" i="32"/>
  <c r="O18" i="32"/>
  <c r="M48" i="32"/>
  <c r="N48" i="32"/>
  <c r="O48" i="32"/>
  <c r="M78" i="32"/>
  <c r="N78" i="32"/>
  <c r="O78" i="32"/>
  <c r="O110" i="32"/>
  <c r="N110" i="32"/>
  <c r="M110" i="32"/>
  <c r="F110" i="32"/>
  <c r="H110" i="32"/>
  <c r="G110" i="32"/>
  <c r="F17" i="32"/>
  <c r="BY17" i="32"/>
  <c r="F47" i="32"/>
  <c r="BY47" i="32"/>
  <c r="BY109" i="32"/>
  <c r="BU17" i="32"/>
  <c r="BV17" i="32"/>
  <c r="BW17" i="32"/>
  <c r="BU47" i="32"/>
  <c r="BV47" i="32"/>
  <c r="BW47" i="32"/>
  <c r="BU77" i="32"/>
  <c r="BV77" i="32"/>
  <c r="BW77" i="32"/>
  <c r="BW109" i="32"/>
  <c r="BV109" i="32"/>
  <c r="BU109" i="32"/>
  <c r="BO17" i="32"/>
  <c r="BO47" i="32"/>
  <c r="BO109" i="32"/>
  <c r="BK17" i="32"/>
  <c r="BL17" i="32"/>
  <c r="BM17" i="32"/>
  <c r="BK47" i="32"/>
  <c r="BL47" i="32"/>
  <c r="BM47" i="32"/>
  <c r="BK77" i="32"/>
  <c r="BL77" i="32"/>
  <c r="BM77" i="32"/>
  <c r="BM109" i="32"/>
  <c r="BL109" i="32"/>
  <c r="BK109" i="32"/>
  <c r="BE17" i="32"/>
  <c r="BE47" i="32"/>
  <c r="BE109" i="32"/>
  <c r="BA17" i="32"/>
  <c r="BB17" i="32"/>
  <c r="BC17" i="32"/>
  <c r="BA47" i="32"/>
  <c r="BB47" i="32"/>
  <c r="BC47" i="32"/>
  <c r="BA77" i="32"/>
  <c r="BB77" i="32"/>
  <c r="BC77" i="32"/>
  <c r="BC109" i="32"/>
  <c r="BB109" i="32"/>
  <c r="BA109" i="32"/>
  <c r="AU17" i="32"/>
  <c r="AU47" i="32"/>
  <c r="AU109" i="32"/>
  <c r="AQ17" i="32"/>
  <c r="AR17" i="32"/>
  <c r="AS17" i="32"/>
  <c r="AQ47" i="32"/>
  <c r="AR47" i="32"/>
  <c r="AS47" i="32"/>
  <c r="AQ77" i="32"/>
  <c r="AR77" i="32"/>
  <c r="AS77" i="32"/>
  <c r="AS109" i="32"/>
  <c r="AR109" i="32"/>
  <c r="AQ109" i="32"/>
  <c r="AK17" i="32"/>
  <c r="AK47" i="32"/>
  <c r="AK109" i="32"/>
  <c r="AG17" i="32"/>
  <c r="AH17" i="32"/>
  <c r="AI17" i="32"/>
  <c r="AG47" i="32"/>
  <c r="AH47" i="32"/>
  <c r="AI47" i="32"/>
  <c r="AG77" i="32"/>
  <c r="AH77" i="32"/>
  <c r="AI77" i="32"/>
  <c r="AI109" i="32"/>
  <c r="AH109" i="32"/>
  <c r="AG109" i="32"/>
  <c r="AA17" i="32"/>
  <c r="AA47" i="32"/>
  <c r="AA109" i="32"/>
  <c r="W17" i="32"/>
  <c r="X17" i="32"/>
  <c r="Y17" i="32"/>
  <c r="W47" i="32"/>
  <c r="X47" i="32"/>
  <c r="Y47" i="32"/>
  <c r="W77" i="32"/>
  <c r="X77" i="32"/>
  <c r="Y77" i="32"/>
  <c r="Y109" i="32"/>
  <c r="X109" i="32"/>
  <c r="W109" i="32"/>
  <c r="Q17" i="32"/>
  <c r="Q47" i="32"/>
  <c r="Q109" i="32"/>
  <c r="M17" i="32"/>
  <c r="N17" i="32"/>
  <c r="O17" i="32"/>
  <c r="M47" i="32"/>
  <c r="N47" i="32"/>
  <c r="O47" i="32"/>
  <c r="M77" i="32"/>
  <c r="N77" i="32"/>
  <c r="O77" i="32"/>
  <c r="O109" i="32"/>
  <c r="N109" i="32"/>
  <c r="M109" i="32"/>
  <c r="F109" i="32"/>
  <c r="H109" i="32"/>
  <c r="G109" i="32"/>
  <c r="F16" i="32"/>
  <c r="BY16" i="32"/>
  <c r="F46" i="32"/>
  <c r="BY46" i="32"/>
  <c r="BY108" i="32"/>
  <c r="BU16" i="32"/>
  <c r="BV16" i="32"/>
  <c r="BW16" i="32"/>
  <c r="BU46" i="32"/>
  <c r="BV46" i="32"/>
  <c r="BW46" i="32"/>
  <c r="BU76" i="32"/>
  <c r="BV76" i="32"/>
  <c r="BW76" i="32"/>
  <c r="BW108" i="32"/>
  <c r="BV108" i="32"/>
  <c r="BU108" i="32"/>
  <c r="BO16" i="32"/>
  <c r="BO46" i="32"/>
  <c r="BO108" i="32"/>
  <c r="BK16" i="32"/>
  <c r="BL16" i="32"/>
  <c r="BM16" i="32"/>
  <c r="BK46" i="32"/>
  <c r="BL46" i="32"/>
  <c r="BM46" i="32"/>
  <c r="BK76" i="32"/>
  <c r="BL76" i="32"/>
  <c r="BM76" i="32"/>
  <c r="BM108" i="32"/>
  <c r="BL108" i="32"/>
  <c r="BK108" i="32"/>
  <c r="BE16" i="32"/>
  <c r="BE46" i="32"/>
  <c r="BE108" i="32"/>
  <c r="BA16" i="32"/>
  <c r="BB16" i="32"/>
  <c r="BC16" i="32"/>
  <c r="BA46" i="32"/>
  <c r="BB46" i="32"/>
  <c r="BC46" i="32"/>
  <c r="BA76" i="32"/>
  <c r="BB76" i="32"/>
  <c r="BC76" i="32"/>
  <c r="BC108" i="32"/>
  <c r="BB108" i="32"/>
  <c r="BA108" i="32"/>
  <c r="AU16" i="32"/>
  <c r="AU46" i="32"/>
  <c r="AU108" i="32"/>
  <c r="AQ16" i="32"/>
  <c r="AR16" i="32"/>
  <c r="AS16" i="32"/>
  <c r="AQ46" i="32"/>
  <c r="AR46" i="32"/>
  <c r="AS46" i="32"/>
  <c r="AQ76" i="32"/>
  <c r="AR76" i="32"/>
  <c r="AS76" i="32"/>
  <c r="AS108" i="32"/>
  <c r="AR108" i="32"/>
  <c r="AQ108" i="32"/>
  <c r="AK16" i="32"/>
  <c r="AK46" i="32"/>
  <c r="AK108" i="32"/>
  <c r="AG16" i="32"/>
  <c r="AH16" i="32"/>
  <c r="AI16" i="32"/>
  <c r="AG46" i="32"/>
  <c r="AH46" i="32"/>
  <c r="AI46" i="32"/>
  <c r="AG76" i="32"/>
  <c r="AH76" i="32"/>
  <c r="AI76" i="32"/>
  <c r="AI108" i="32"/>
  <c r="AH108" i="32"/>
  <c r="AG108" i="32"/>
  <c r="AA16" i="32"/>
  <c r="AA46" i="32"/>
  <c r="AA108" i="32"/>
  <c r="W16" i="32"/>
  <c r="X16" i="32"/>
  <c r="Y16" i="32"/>
  <c r="W46" i="32"/>
  <c r="X46" i="32"/>
  <c r="Y46" i="32"/>
  <c r="W76" i="32"/>
  <c r="X76" i="32"/>
  <c r="Y76" i="32"/>
  <c r="Y108" i="32"/>
  <c r="X108" i="32"/>
  <c r="W108" i="32"/>
  <c r="Q16" i="32"/>
  <c r="Q46" i="32"/>
  <c r="Q108" i="32"/>
  <c r="M16" i="32"/>
  <c r="N16" i="32"/>
  <c r="O16" i="32"/>
  <c r="M46" i="32"/>
  <c r="N46" i="32"/>
  <c r="O46" i="32"/>
  <c r="M76" i="32"/>
  <c r="N76" i="32"/>
  <c r="O76" i="32"/>
  <c r="O108" i="32"/>
  <c r="N108" i="32"/>
  <c r="M108" i="32"/>
  <c r="F108" i="32"/>
  <c r="H108" i="32"/>
  <c r="G108" i="32"/>
  <c r="F15" i="32"/>
  <c r="BY15" i="32"/>
  <c r="F45" i="32"/>
  <c r="BY45" i="32"/>
  <c r="BY107" i="32"/>
  <c r="BU15" i="32"/>
  <c r="BV15" i="32"/>
  <c r="BW15" i="32"/>
  <c r="BU45" i="32"/>
  <c r="BV45" i="32"/>
  <c r="BW45" i="32"/>
  <c r="BU75" i="32"/>
  <c r="BV75" i="32"/>
  <c r="BW75" i="32"/>
  <c r="BW107" i="32"/>
  <c r="BV107" i="32"/>
  <c r="BU107" i="32"/>
  <c r="BO15" i="32"/>
  <c r="BO45" i="32"/>
  <c r="BO107" i="32"/>
  <c r="BK15" i="32"/>
  <c r="BL15" i="32"/>
  <c r="BM15" i="32"/>
  <c r="BK45" i="32"/>
  <c r="BL45" i="32"/>
  <c r="BM45" i="32"/>
  <c r="BK75" i="32"/>
  <c r="BL75" i="32"/>
  <c r="BM75" i="32"/>
  <c r="BM107" i="32"/>
  <c r="BL107" i="32"/>
  <c r="BK107" i="32"/>
  <c r="BE15" i="32"/>
  <c r="BE45" i="32"/>
  <c r="BE107" i="32"/>
  <c r="BA15" i="32"/>
  <c r="BB15" i="32"/>
  <c r="BC15" i="32"/>
  <c r="BA45" i="32"/>
  <c r="BB45" i="32"/>
  <c r="BC45" i="32"/>
  <c r="BA75" i="32"/>
  <c r="BB75" i="32"/>
  <c r="BC75" i="32"/>
  <c r="BC107" i="32"/>
  <c r="BB107" i="32"/>
  <c r="BA107" i="32"/>
  <c r="AU15" i="32"/>
  <c r="AU45" i="32"/>
  <c r="AU107" i="32"/>
  <c r="AQ15" i="32"/>
  <c r="AR15" i="32"/>
  <c r="AS15" i="32"/>
  <c r="AQ45" i="32"/>
  <c r="AR45" i="32"/>
  <c r="AS45" i="32"/>
  <c r="AQ75" i="32"/>
  <c r="AR75" i="32"/>
  <c r="AS75" i="32"/>
  <c r="AS107" i="32"/>
  <c r="AR107" i="32"/>
  <c r="AQ107" i="32"/>
  <c r="AK15" i="32"/>
  <c r="AK45" i="32"/>
  <c r="AK107" i="32"/>
  <c r="AG15" i="32"/>
  <c r="AH15" i="32"/>
  <c r="AI15" i="32"/>
  <c r="AG45" i="32"/>
  <c r="AH45" i="32"/>
  <c r="AI45" i="32"/>
  <c r="AG75" i="32"/>
  <c r="AH75" i="32"/>
  <c r="AI75" i="32"/>
  <c r="AI107" i="32"/>
  <c r="AH107" i="32"/>
  <c r="AG107" i="32"/>
  <c r="AA15" i="32"/>
  <c r="AA45" i="32"/>
  <c r="AA107" i="32"/>
  <c r="W15" i="32"/>
  <c r="X15" i="32"/>
  <c r="Y15" i="32"/>
  <c r="W45" i="32"/>
  <c r="X45" i="32"/>
  <c r="Y45" i="32"/>
  <c r="W75" i="32"/>
  <c r="X75" i="32"/>
  <c r="Y75" i="32"/>
  <c r="Y107" i="32"/>
  <c r="X107" i="32"/>
  <c r="W107" i="32"/>
  <c r="Q15" i="32"/>
  <c r="Q45" i="32"/>
  <c r="Q107" i="32"/>
  <c r="M15" i="32"/>
  <c r="N15" i="32"/>
  <c r="O15" i="32"/>
  <c r="M45" i="32"/>
  <c r="N45" i="32"/>
  <c r="O45" i="32"/>
  <c r="M75" i="32"/>
  <c r="N75" i="32"/>
  <c r="O75" i="32"/>
  <c r="O107" i="32"/>
  <c r="N107" i="32"/>
  <c r="M107" i="32"/>
  <c r="F107" i="32"/>
  <c r="H107" i="32"/>
  <c r="G107" i="32"/>
  <c r="F14" i="32"/>
  <c r="BY14" i="32"/>
  <c r="F44" i="32"/>
  <c r="BY44" i="32"/>
  <c r="BY106" i="32"/>
  <c r="BU14" i="32"/>
  <c r="BV14" i="32"/>
  <c r="BW14" i="32"/>
  <c r="BU44" i="32"/>
  <c r="BV44" i="32"/>
  <c r="BW44" i="32"/>
  <c r="BU74" i="32"/>
  <c r="BV74" i="32"/>
  <c r="BW74" i="32"/>
  <c r="BW106" i="32"/>
  <c r="BV106" i="32"/>
  <c r="BU106" i="32"/>
  <c r="BO14" i="32"/>
  <c r="BO44" i="32"/>
  <c r="BO106" i="32"/>
  <c r="BK14" i="32"/>
  <c r="BL14" i="32"/>
  <c r="BM14" i="32"/>
  <c r="BK44" i="32"/>
  <c r="BL44" i="32"/>
  <c r="BM44" i="32"/>
  <c r="BK74" i="32"/>
  <c r="BL74" i="32"/>
  <c r="BM74" i="32"/>
  <c r="BM106" i="32"/>
  <c r="BL106" i="32"/>
  <c r="BK106" i="32"/>
  <c r="BE14" i="32"/>
  <c r="BE44" i="32"/>
  <c r="BE106" i="32"/>
  <c r="BA14" i="32"/>
  <c r="BB14" i="32"/>
  <c r="BC14" i="32"/>
  <c r="BA44" i="32"/>
  <c r="BB44" i="32"/>
  <c r="BC44" i="32"/>
  <c r="BA74" i="32"/>
  <c r="BB74" i="32"/>
  <c r="BC74" i="32"/>
  <c r="BC106" i="32"/>
  <c r="BB106" i="32"/>
  <c r="BA106" i="32"/>
  <c r="AU14" i="32"/>
  <c r="AU44" i="32"/>
  <c r="AU106" i="32"/>
  <c r="AQ14" i="32"/>
  <c r="AR14" i="32"/>
  <c r="AS14" i="32"/>
  <c r="AQ44" i="32"/>
  <c r="AR44" i="32"/>
  <c r="AS44" i="32"/>
  <c r="AQ74" i="32"/>
  <c r="AR74" i="32"/>
  <c r="AS74" i="32"/>
  <c r="AS106" i="32"/>
  <c r="AR106" i="32"/>
  <c r="AQ106" i="32"/>
  <c r="AK14" i="32"/>
  <c r="AK44" i="32"/>
  <c r="AK106" i="32"/>
  <c r="AG14" i="32"/>
  <c r="AH14" i="32"/>
  <c r="AI14" i="32"/>
  <c r="AG44" i="32"/>
  <c r="AH44" i="32"/>
  <c r="AI44" i="32"/>
  <c r="AG74" i="32"/>
  <c r="AH74" i="32"/>
  <c r="AI74" i="32"/>
  <c r="AI106" i="32"/>
  <c r="AH106" i="32"/>
  <c r="AG106" i="32"/>
  <c r="AA14" i="32"/>
  <c r="AA44" i="32"/>
  <c r="AA106" i="32"/>
  <c r="W14" i="32"/>
  <c r="X14" i="32"/>
  <c r="Y14" i="32"/>
  <c r="W44" i="32"/>
  <c r="X44" i="32"/>
  <c r="Y44" i="32"/>
  <c r="W74" i="32"/>
  <c r="X74" i="32"/>
  <c r="Y74" i="32"/>
  <c r="Y106" i="32"/>
  <c r="X106" i="32"/>
  <c r="W106" i="32"/>
  <c r="Q14" i="32"/>
  <c r="Q44" i="32"/>
  <c r="Q106" i="32"/>
  <c r="M14" i="32"/>
  <c r="N14" i="32"/>
  <c r="O14" i="32"/>
  <c r="M44" i="32"/>
  <c r="N44" i="32"/>
  <c r="O44" i="32"/>
  <c r="M74" i="32"/>
  <c r="N74" i="32"/>
  <c r="O74" i="32"/>
  <c r="O106" i="32"/>
  <c r="N106" i="32"/>
  <c r="M106" i="32"/>
  <c r="F106" i="32"/>
  <c r="H106" i="32"/>
  <c r="G106" i="32"/>
  <c r="F13" i="32"/>
  <c r="BY13" i="32"/>
  <c r="F43" i="32"/>
  <c r="BY43" i="32"/>
  <c r="BY105" i="32"/>
  <c r="BU13" i="32"/>
  <c r="BV13" i="32"/>
  <c r="BW13" i="32"/>
  <c r="BU43" i="32"/>
  <c r="BV43" i="32"/>
  <c r="BW43" i="32"/>
  <c r="BU73" i="32"/>
  <c r="BV73" i="32"/>
  <c r="BW73" i="32"/>
  <c r="BW105" i="32"/>
  <c r="BV105" i="32"/>
  <c r="BU105" i="32"/>
  <c r="BO13" i="32"/>
  <c r="BO43" i="32"/>
  <c r="BO105" i="32"/>
  <c r="BK13" i="32"/>
  <c r="BL13" i="32"/>
  <c r="BM13" i="32"/>
  <c r="BK43" i="32"/>
  <c r="BL43" i="32"/>
  <c r="BM43" i="32"/>
  <c r="BK73" i="32"/>
  <c r="BL73" i="32"/>
  <c r="BM73" i="32"/>
  <c r="BM105" i="32"/>
  <c r="BL105" i="32"/>
  <c r="BK105" i="32"/>
  <c r="BE13" i="32"/>
  <c r="BE43" i="32"/>
  <c r="BE105" i="32"/>
  <c r="BA13" i="32"/>
  <c r="BB13" i="32"/>
  <c r="BC13" i="32"/>
  <c r="BA43" i="32"/>
  <c r="BB43" i="32"/>
  <c r="BC43" i="32"/>
  <c r="BA73" i="32"/>
  <c r="BB73" i="32"/>
  <c r="BC73" i="32"/>
  <c r="BC105" i="32"/>
  <c r="BB105" i="32"/>
  <c r="BA105" i="32"/>
  <c r="AU13" i="32"/>
  <c r="AU43" i="32"/>
  <c r="AU105" i="32"/>
  <c r="AQ13" i="32"/>
  <c r="AR13" i="32"/>
  <c r="AS13" i="32"/>
  <c r="AQ43" i="32"/>
  <c r="AR43" i="32"/>
  <c r="AS43" i="32"/>
  <c r="AQ73" i="32"/>
  <c r="AR73" i="32"/>
  <c r="AS73" i="32"/>
  <c r="AS105" i="32"/>
  <c r="AR105" i="32"/>
  <c r="AQ105" i="32"/>
  <c r="AK13" i="32"/>
  <c r="AK43" i="32"/>
  <c r="AK105" i="32"/>
  <c r="AG13" i="32"/>
  <c r="AH13" i="32"/>
  <c r="AI13" i="32"/>
  <c r="AG43" i="32"/>
  <c r="AH43" i="32"/>
  <c r="AI43" i="32"/>
  <c r="AG73" i="32"/>
  <c r="AH73" i="32"/>
  <c r="AI73" i="32"/>
  <c r="AI105" i="32"/>
  <c r="AH105" i="32"/>
  <c r="AG105" i="32"/>
  <c r="AA13" i="32"/>
  <c r="AA43" i="32"/>
  <c r="AA105" i="32"/>
  <c r="W13" i="32"/>
  <c r="X13" i="32"/>
  <c r="Y13" i="32"/>
  <c r="W43" i="32"/>
  <c r="X43" i="32"/>
  <c r="Y43" i="32"/>
  <c r="W73" i="32"/>
  <c r="X73" i="32"/>
  <c r="Y73" i="32"/>
  <c r="Y105" i="32"/>
  <c r="X105" i="32"/>
  <c r="W105" i="32"/>
  <c r="Q13" i="32"/>
  <c r="Q43" i="32"/>
  <c r="Q105" i="32"/>
  <c r="M13" i="32"/>
  <c r="N13" i="32"/>
  <c r="O13" i="32"/>
  <c r="M43" i="32"/>
  <c r="N43" i="32"/>
  <c r="O43" i="32"/>
  <c r="M73" i="32"/>
  <c r="N73" i="32"/>
  <c r="O73" i="32"/>
  <c r="O105" i="32"/>
  <c r="N105" i="32"/>
  <c r="M105" i="32"/>
  <c r="F105" i="32"/>
  <c r="H105" i="32"/>
  <c r="G105" i="32"/>
  <c r="F12" i="32"/>
  <c r="BY12" i="32"/>
  <c r="F42" i="32"/>
  <c r="BY42" i="32"/>
  <c r="BY104" i="32"/>
  <c r="BU12" i="32"/>
  <c r="BV12" i="32"/>
  <c r="BW12" i="32"/>
  <c r="BU42" i="32"/>
  <c r="BV42" i="32"/>
  <c r="BW42" i="32"/>
  <c r="BU72" i="32"/>
  <c r="BV72" i="32"/>
  <c r="BW72" i="32"/>
  <c r="BW104" i="32"/>
  <c r="BV104" i="32"/>
  <c r="BU104" i="32"/>
  <c r="BO12" i="32"/>
  <c r="BO42" i="32"/>
  <c r="BO104" i="32"/>
  <c r="BK12" i="32"/>
  <c r="BL12" i="32"/>
  <c r="BM12" i="32"/>
  <c r="BK42" i="32"/>
  <c r="BL42" i="32"/>
  <c r="BM42" i="32"/>
  <c r="BK72" i="32"/>
  <c r="BL72" i="32"/>
  <c r="BM72" i="32"/>
  <c r="BM104" i="32"/>
  <c r="BL104" i="32"/>
  <c r="BK104" i="32"/>
  <c r="BE12" i="32"/>
  <c r="BE42" i="32"/>
  <c r="BE104" i="32"/>
  <c r="BA12" i="32"/>
  <c r="BB12" i="32"/>
  <c r="BC12" i="32"/>
  <c r="BA42" i="32"/>
  <c r="BB42" i="32"/>
  <c r="BC42" i="32"/>
  <c r="BA72" i="32"/>
  <c r="BB72" i="32"/>
  <c r="BC72" i="32"/>
  <c r="BC104" i="32"/>
  <c r="BB104" i="32"/>
  <c r="BA104" i="32"/>
  <c r="AU12" i="32"/>
  <c r="AU42" i="32"/>
  <c r="AU104" i="32"/>
  <c r="AQ12" i="32"/>
  <c r="AR12" i="32"/>
  <c r="AS12" i="32"/>
  <c r="AQ42" i="32"/>
  <c r="AR42" i="32"/>
  <c r="AS42" i="32"/>
  <c r="AQ72" i="32"/>
  <c r="AR72" i="32"/>
  <c r="AS72" i="32"/>
  <c r="AS104" i="32"/>
  <c r="AR104" i="32"/>
  <c r="AQ104" i="32"/>
  <c r="AK12" i="32"/>
  <c r="AK42" i="32"/>
  <c r="AK104" i="32"/>
  <c r="AG12" i="32"/>
  <c r="AH12" i="32"/>
  <c r="AI12" i="32"/>
  <c r="AG42" i="32"/>
  <c r="AH42" i="32"/>
  <c r="AI42" i="32"/>
  <c r="AG72" i="32"/>
  <c r="AH72" i="32"/>
  <c r="AI72" i="32"/>
  <c r="AI104" i="32"/>
  <c r="AH104" i="32"/>
  <c r="AG104" i="32"/>
  <c r="AA12" i="32"/>
  <c r="AA42" i="32"/>
  <c r="AA104" i="32"/>
  <c r="W12" i="32"/>
  <c r="X12" i="32"/>
  <c r="Y12" i="32"/>
  <c r="W42" i="32"/>
  <c r="X42" i="32"/>
  <c r="Y42" i="32"/>
  <c r="W72" i="32"/>
  <c r="X72" i="32"/>
  <c r="Y72" i="32"/>
  <c r="Y104" i="32"/>
  <c r="X104" i="32"/>
  <c r="W104" i="32"/>
  <c r="Q12" i="32"/>
  <c r="Q42" i="32"/>
  <c r="Q104" i="32"/>
  <c r="M12" i="32"/>
  <c r="N12" i="32"/>
  <c r="O12" i="32"/>
  <c r="M42" i="32"/>
  <c r="N42" i="32"/>
  <c r="O42" i="32"/>
  <c r="M72" i="32"/>
  <c r="N72" i="32"/>
  <c r="O72" i="32"/>
  <c r="O104" i="32"/>
  <c r="N104" i="32"/>
  <c r="M104" i="32"/>
  <c r="F104" i="32"/>
  <c r="H104" i="32"/>
  <c r="G104" i="32"/>
  <c r="F11" i="32"/>
  <c r="BY11" i="32"/>
  <c r="F41" i="32"/>
  <c r="BY41" i="32"/>
  <c r="BY103" i="32"/>
  <c r="BU11" i="32"/>
  <c r="BV11" i="32"/>
  <c r="BW11" i="32"/>
  <c r="BU41" i="32"/>
  <c r="BV41" i="32"/>
  <c r="BW41" i="32"/>
  <c r="BU71" i="32"/>
  <c r="BV71" i="32"/>
  <c r="BW71" i="32"/>
  <c r="BW103" i="32"/>
  <c r="BV103" i="32"/>
  <c r="BU103" i="32"/>
  <c r="BO11" i="32"/>
  <c r="BO41" i="32"/>
  <c r="BO103" i="32"/>
  <c r="BK11" i="32"/>
  <c r="BL11" i="32"/>
  <c r="BM11" i="32"/>
  <c r="BK41" i="32"/>
  <c r="BL41" i="32"/>
  <c r="BM41" i="32"/>
  <c r="BK71" i="32"/>
  <c r="BL71" i="32"/>
  <c r="BM71" i="32"/>
  <c r="BM103" i="32"/>
  <c r="BL103" i="32"/>
  <c r="BK103" i="32"/>
  <c r="BE11" i="32"/>
  <c r="BE41" i="32"/>
  <c r="BE103" i="32"/>
  <c r="BA11" i="32"/>
  <c r="BB11" i="32"/>
  <c r="BC11" i="32"/>
  <c r="BA41" i="32"/>
  <c r="BB41" i="32"/>
  <c r="BC41" i="32"/>
  <c r="BA71" i="32"/>
  <c r="BB71" i="32"/>
  <c r="BC71" i="32"/>
  <c r="BC103" i="32"/>
  <c r="BB103" i="32"/>
  <c r="BA103" i="32"/>
  <c r="AU11" i="32"/>
  <c r="AU41" i="32"/>
  <c r="AU103" i="32"/>
  <c r="AQ11" i="32"/>
  <c r="AR11" i="32"/>
  <c r="AS11" i="32"/>
  <c r="AQ41" i="32"/>
  <c r="AR41" i="32"/>
  <c r="AS41" i="32"/>
  <c r="AQ71" i="32"/>
  <c r="AR71" i="32"/>
  <c r="AS71" i="32"/>
  <c r="AS103" i="32"/>
  <c r="AR103" i="32"/>
  <c r="AQ103" i="32"/>
  <c r="AK11" i="32"/>
  <c r="AK41" i="32"/>
  <c r="AK103" i="32"/>
  <c r="AG11" i="32"/>
  <c r="AH11" i="32"/>
  <c r="AI11" i="32"/>
  <c r="AG41" i="32"/>
  <c r="AH41" i="32"/>
  <c r="AI41" i="32"/>
  <c r="AG71" i="32"/>
  <c r="AH71" i="32"/>
  <c r="AI71" i="32"/>
  <c r="AI103" i="32"/>
  <c r="AH103" i="32"/>
  <c r="AG103" i="32"/>
  <c r="AA11" i="32"/>
  <c r="AA41" i="32"/>
  <c r="AA103" i="32"/>
  <c r="W11" i="32"/>
  <c r="X11" i="32"/>
  <c r="Y11" i="32"/>
  <c r="W41" i="32"/>
  <c r="X41" i="32"/>
  <c r="Y41" i="32"/>
  <c r="W71" i="32"/>
  <c r="X71" i="32"/>
  <c r="Y71" i="32"/>
  <c r="Y103" i="32"/>
  <c r="X103" i="32"/>
  <c r="W103" i="32"/>
  <c r="Q11" i="32"/>
  <c r="Q41" i="32"/>
  <c r="Q103" i="32"/>
  <c r="M11" i="32"/>
  <c r="N11" i="32"/>
  <c r="O11" i="32"/>
  <c r="M41" i="32"/>
  <c r="N41" i="32"/>
  <c r="O41" i="32"/>
  <c r="M71" i="32"/>
  <c r="N71" i="32"/>
  <c r="O71" i="32"/>
  <c r="O103" i="32"/>
  <c r="N103" i="32"/>
  <c r="M103" i="32"/>
  <c r="F103" i="32"/>
  <c r="H103" i="32"/>
  <c r="G103" i="32"/>
  <c r="F10" i="32"/>
  <c r="BY10" i="32"/>
  <c r="F40" i="32"/>
  <c r="BY40" i="32"/>
  <c r="BY102" i="32"/>
  <c r="BU10" i="32"/>
  <c r="BV10" i="32"/>
  <c r="BW10" i="32"/>
  <c r="BU40" i="32"/>
  <c r="BV40" i="32"/>
  <c r="BW40" i="32"/>
  <c r="BU70" i="32"/>
  <c r="BV70" i="32"/>
  <c r="BW70" i="32"/>
  <c r="BW102" i="32"/>
  <c r="BV102" i="32"/>
  <c r="BU102" i="32"/>
  <c r="BO10" i="32"/>
  <c r="BO40" i="32"/>
  <c r="BO102" i="32"/>
  <c r="BK10" i="32"/>
  <c r="BL10" i="32"/>
  <c r="BM10" i="32"/>
  <c r="BK40" i="32"/>
  <c r="BL40" i="32"/>
  <c r="BM40" i="32"/>
  <c r="BK70" i="32"/>
  <c r="BL70" i="32"/>
  <c r="BM70" i="32"/>
  <c r="BM102" i="32"/>
  <c r="BL102" i="32"/>
  <c r="BK102" i="32"/>
  <c r="BE10" i="32"/>
  <c r="BE40" i="32"/>
  <c r="BE102" i="32"/>
  <c r="BA10" i="32"/>
  <c r="BB10" i="32"/>
  <c r="BC10" i="32"/>
  <c r="BA40" i="32"/>
  <c r="BB40" i="32"/>
  <c r="BC40" i="32"/>
  <c r="BA70" i="32"/>
  <c r="BB70" i="32"/>
  <c r="BC70" i="32"/>
  <c r="BC102" i="32"/>
  <c r="BB102" i="32"/>
  <c r="BA102" i="32"/>
  <c r="AU10" i="32"/>
  <c r="AU40" i="32"/>
  <c r="AU102" i="32"/>
  <c r="AQ10" i="32"/>
  <c r="AR10" i="32"/>
  <c r="AS10" i="32"/>
  <c r="AQ40" i="32"/>
  <c r="AR40" i="32"/>
  <c r="AS40" i="32"/>
  <c r="AQ70" i="32"/>
  <c r="AR70" i="32"/>
  <c r="AS70" i="32"/>
  <c r="AS102" i="32"/>
  <c r="AR102" i="32"/>
  <c r="AQ102" i="32"/>
  <c r="AK10" i="32"/>
  <c r="AK40" i="32"/>
  <c r="AK102" i="32"/>
  <c r="AG10" i="32"/>
  <c r="AH10" i="32"/>
  <c r="AI10" i="32"/>
  <c r="AG40" i="32"/>
  <c r="AH40" i="32"/>
  <c r="AI40" i="32"/>
  <c r="AG70" i="32"/>
  <c r="AH70" i="32"/>
  <c r="AI70" i="32"/>
  <c r="AI102" i="32"/>
  <c r="AH102" i="32"/>
  <c r="AG102" i="32"/>
  <c r="AA10" i="32"/>
  <c r="AA40" i="32"/>
  <c r="AA102" i="32"/>
  <c r="W10" i="32"/>
  <c r="X10" i="32"/>
  <c r="Y10" i="32"/>
  <c r="W40" i="32"/>
  <c r="X40" i="32"/>
  <c r="Y40" i="32"/>
  <c r="W70" i="32"/>
  <c r="X70" i="32"/>
  <c r="Y70" i="32"/>
  <c r="Y102" i="32"/>
  <c r="X102" i="32"/>
  <c r="W102" i="32"/>
  <c r="Q10" i="32"/>
  <c r="Q40" i="32"/>
  <c r="Q102" i="32"/>
  <c r="M10" i="32"/>
  <c r="N10" i="32"/>
  <c r="O10" i="32"/>
  <c r="M40" i="32"/>
  <c r="N40" i="32"/>
  <c r="O40" i="32"/>
  <c r="M70" i="32"/>
  <c r="N70" i="32"/>
  <c r="O70" i="32"/>
  <c r="O102" i="32"/>
  <c r="N102" i="32"/>
  <c r="M102" i="32"/>
  <c r="F102" i="32"/>
  <c r="H102" i="32"/>
  <c r="G102" i="32"/>
  <c r="F9" i="32"/>
  <c r="BY9" i="32"/>
  <c r="F39" i="32"/>
  <c r="BY39" i="32"/>
  <c r="BY101" i="32"/>
  <c r="BU9" i="32"/>
  <c r="BV9" i="32"/>
  <c r="BW9" i="32"/>
  <c r="BU39" i="32"/>
  <c r="BV39" i="32"/>
  <c r="BW39" i="32"/>
  <c r="BU69" i="32"/>
  <c r="BV69" i="32"/>
  <c r="BW69" i="32"/>
  <c r="BW101" i="32"/>
  <c r="BV101" i="32"/>
  <c r="BU101" i="32"/>
  <c r="BO9" i="32"/>
  <c r="BO39" i="32"/>
  <c r="BO101" i="32"/>
  <c r="BK9" i="32"/>
  <c r="BL9" i="32"/>
  <c r="BM9" i="32"/>
  <c r="BK39" i="32"/>
  <c r="BL39" i="32"/>
  <c r="BM39" i="32"/>
  <c r="BK69" i="32"/>
  <c r="BL69" i="32"/>
  <c r="BM69" i="32"/>
  <c r="BM101" i="32"/>
  <c r="BL101" i="32"/>
  <c r="BK101" i="32"/>
  <c r="BE9" i="32"/>
  <c r="BE39" i="32"/>
  <c r="BE101" i="32"/>
  <c r="BA9" i="32"/>
  <c r="BB9" i="32"/>
  <c r="BC9" i="32"/>
  <c r="BA39" i="32"/>
  <c r="BB39" i="32"/>
  <c r="BC39" i="32"/>
  <c r="BA69" i="32"/>
  <c r="BB69" i="32"/>
  <c r="BC69" i="32"/>
  <c r="BC101" i="32"/>
  <c r="BB101" i="32"/>
  <c r="BA101" i="32"/>
  <c r="AU9" i="32"/>
  <c r="AU39" i="32"/>
  <c r="AU101" i="32"/>
  <c r="AQ9" i="32"/>
  <c r="AR9" i="32"/>
  <c r="AS9" i="32"/>
  <c r="AQ39" i="32"/>
  <c r="AR39" i="32"/>
  <c r="AS39" i="32"/>
  <c r="AQ69" i="32"/>
  <c r="AR69" i="32"/>
  <c r="AS69" i="32"/>
  <c r="AS101" i="32"/>
  <c r="AR101" i="32"/>
  <c r="AQ101" i="32"/>
  <c r="AK9" i="32"/>
  <c r="AK39" i="32"/>
  <c r="AK101" i="32"/>
  <c r="AG9" i="32"/>
  <c r="AH9" i="32"/>
  <c r="AI9" i="32"/>
  <c r="AG39" i="32"/>
  <c r="AH39" i="32"/>
  <c r="AI39" i="32"/>
  <c r="AG69" i="32"/>
  <c r="AH69" i="32"/>
  <c r="AI69" i="32"/>
  <c r="AI101" i="32"/>
  <c r="AH101" i="32"/>
  <c r="AG101" i="32"/>
  <c r="AA9" i="32"/>
  <c r="AA39" i="32"/>
  <c r="AA101" i="32"/>
  <c r="W9" i="32"/>
  <c r="X9" i="32"/>
  <c r="Y9" i="32"/>
  <c r="W39" i="32"/>
  <c r="X39" i="32"/>
  <c r="Y39" i="32"/>
  <c r="W69" i="32"/>
  <c r="X69" i="32"/>
  <c r="Y69" i="32"/>
  <c r="Y101" i="32"/>
  <c r="X101" i="32"/>
  <c r="W101" i="32"/>
  <c r="Q9" i="32"/>
  <c r="Q39" i="32"/>
  <c r="Q101" i="32"/>
  <c r="M9" i="32"/>
  <c r="N9" i="32"/>
  <c r="O9" i="32"/>
  <c r="M39" i="32"/>
  <c r="N39" i="32"/>
  <c r="O39" i="32"/>
  <c r="M69" i="32"/>
  <c r="N69" i="32"/>
  <c r="O69" i="32"/>
  <c r="O101" i="32"/>
  <c r="N101" i="32"/>
  <c r="M101" i="32"/>
  <c r="F101" i="32"/>
  <c r="H101" i="32"/>
  <c r="G101" i="32"/>
  <c r="F8" i="32"/>
  <c r="BY8" i="32"/>
  <c r="F38" i="32"/>
  <c r="BY38" i="32"/>
  <c r="BY100" i="32"/>
  <c r="BU8" i="32"/>
  <c r="BV8" i="32"/>
  <c r="BW8" i="32"/>
  <c r="BU38" i="32"/>
  <c r="BV38" i="32"/>
  <c r="BW38" i="32"/>
  <c r="BU68" i="32"/>
  <c r="BV68" i="32"/>
  <c r="BW68" i="32"/>
  <c r="BW100" i="32"/>
  <c r="BV100" i="32"/>
  <c r="BU100" i="32"/>
  <c r="BO8" i="32"/>
  <c r="BO38" i="32"/>
  <c r="BO100" i="32"/>
  <c r="BK8" i="32"/>
  <c r="BL8" i="32"/>
  <c r="BM8" i="32"/>
  <c r="BK38" i="32"/>
  <c r="BL38" i="32"/>
  <c r="BM38" i="32"/>
  <c r="BK68" i="32"/>
  <c r="BL68" i="32"/>
  <c r="BM68" i="32"/>
  <c r="BM100" i="32"/>
  <c r="BL100" i="32"/>
  <c r="BK100" i="32"/>
  <c r="BE8" i="32"/>
  <c r="BE38" i="32"/>
  <c r="BE100" i="32"/>
  <c r="BA8" i="32"/>
  <c r="BB8" i="32"/>
  <c r="BC8" i="32"/>
  <c r="BA38" i="32"/>
  <c r="BB38" i="32"/>
  <c r="BC38" i="32"/>
  <c r="BA68" i="32"/>
  <c r="BB68" i="32"/>
  <c r="BC68" i="32"/>
  <c r="BC100" i="32"/>
  <c r="BB100" i="32"/>
  <c r="BA100" i="32"/>
  <c r="AU8" i="32"/>
  <c r="AU38" i="32"/>
  <c r="AU100" i="32"/>
  <c r="AQ8" i="32"/>
  <c r="AR8" i="32"/>
  <c r="AS8" i="32"/>
  <c r="AQ38" i="32"/>
  <c r="AR38" i="32"/>
  <c r="AS38" i="32"/>
  <c r="AQ68" i="32"/>
  <c r="AR68" i="32"/>
  <c r="AS68" i="32"/>
  <c r="AS100" i="32"/>
  <c r="AR100" i="32"/>
  <c r="AQ100" i="32"/>
  <c r="AK8" i="32"/>
  <c r="AK38" i="32"/>
  <c r="AK100" i="32"/>
  <c r="AG8" i="32"/>
  <c r="AH8" i="32"/>
  <c r="AI8" i="32"/>
  <c r="AG38" i="32"/>
  <c r="AH38" i="32"/>
  <c r="AI38" i="32"/>
  <c r="AG68" i="32"/>
  <c r="AH68" i="32"/>
  <c r="AI68" i="32"/>
  <c r="AI100" i="32"/>
  <c r="AH100" i="32"/>
  <c r="AG100" i="32"/>
  <c r="AA8" i="32"/>
  <c r="AA38" i="32"/>
  <c r="AA100" i="32"/>
  <c r="W8" i="32"/>
  <c r="X8" i="32"/>
  <c r="Y8" i="32"/>
  <c r="W38" i="32"/>
  <c r="X38" i="32"/>
  <c r="Y38" i="32"/>
  <c r="W68" i="32"/>
  <c r="X68" i="32"/>
  <c r="Y68" i="32"/>
  <c r="Y100" i="32"/>
  <c r="X100" i="32"/>
  <c r="W100" i="32"/>
  <c r="Q8" i="32"/>
  <c r="Q38" i="32"/>
  <c r="Q100" i="32"/>
  <c r="M8" i="32"/>
  <c r="N8" i="32"/>
  <c r="O8" i="32"/>
  <c r="M38" i="32"/>
  <c r="N38" i="32"/>
  <c r="O38" i="32"/>
  <c r="M68" i="32"/>
  <c r="N68" i="32"/>
  <c r="O68" i="32"/>
  <c r="O100" i="32"/>
  <c r="N100" i="32"/>
  <c r="M100" i="32"/>
  <c r="F100" i="32"/>
  <c r="H100" i="32"/>
  <c r="G100" i="32"/>
  <c r="F7" i="32"/>
  <c r="BY7" i="32"/>
  <c r="F37" i="32"/>
  <c r="BY37" i="32"/>
  <c r="BY99" i="32"/>
  <c r="BU7" i="32"/>
  <c r="BV7" i="32"/>
  <c r="BW7" i="32"/>
  <c r="BU37" i="32"/>
  <c r="BV37" i="32"/>
  <c r="BW37" i="32"/>
  <c r="BU67" i="32"/>
  <c r="BV67" i="32"/>
  <c r="BW67" i="32"/>
  <c r="BW99" i="32"/>
  <c r="BV99" i="32"/>
  <c r="BU99" i="32"/>
  <c r="BO7" i="32"/>
  <c r="BO37" i="32"/>
  <c r="BO99" i="32"/>
  <c r="BK7" i="32"/>
  <c r="BL7" i="32"/>
  <c r="BM7" i="32"/>
  <c r="BK37" i="32"/>
  <c r="BL37" i="32"/>
  <c r="BM37" i="32"/>
  <c r="BK67" i="32"/>
  <c r="BL67" i="32"/>
  <c r="BM67" i="32"/>
  <c r="BM99" i="32"/>
  <c r="BL99" i="32"/>
  <c r="BK99" i="32"/>
  <c r="BE7" i="32"/>
  <c r="BE37" i="32"/>
  <c r="BE99" i="32"/>
  <c r="BA7" i="32"/>
  <c r="BB7" i="32"/>
  <c r="BC7" i="32"/>
  <c r="BA37" i="32"/>
  <c r="BB37" i="32"/>
  <c r="BC37" i="32"/>
  <c r="BA67" i="32"/>
  <c r="BB67" i="32"/>
  <c r="BC67" i="32"/>
  <c r="BC99" i="32"/>
  <c r="BB99" i="32"/>
  <c r="BA99" i="32"/>
  <c r="AU7" i="32"/>
  <c r="AU37" i="32"/>
  <c r="AU99" i="32"/>
  <c r="AQ7" i="32"/>
  <c r="AR7" i="32"/>
  <c r="AS7" i="32"/>
  <c r="AQ37" i="32"/>
  <c r="AR37" i="32"/>
  <c r="AS37" i="32"/>
  <c r="AQ67" i="32"/>
  <c r="AR67" i="32"/>
  <c r="AS67" i="32"/>
  <c r="AS99" i="32"/>
  <c r="AR99" i="32"/>
  <c r="AQ99" i="32"/>
  <c r="AK7" i="32"/>
  <c r="AK37" i="32"/>
  <c r="AK99" i="32"/>
  <c r="AG7" i="32"/>
  <c r="AH7" i="32"/>
  <c r="AI7" i="32"/>
  <c r="AG37" i="32"/>
  <c r="AH37" i="32"/>
  <c r="AI37" i="32"/>
  <c r="AG67" i="32"/>
  <c r="AH67" i="32"/>
  <c r="AI67" i="32"/>
  <c r="AI99" i="32"/>
  <c r="AH99" i="32"/>
  <c r="AG99" i="32"/>
  <c r="AA7" i="32"/>
  <c r="AA37" i="32"/>
  <c r="AA99" i="32"/>
  <c r="W7" i="32"/>
  <c r="X7" i="32"/>
  <c r="Y7" i="32"/>
  <c r="W37" i="32"/>
  <c r="X37" i="32"/>
  <c r="Y37" i="32"/>
  <c r="W67" i="32"/>
  <c r="X67" i="32"/>
  <c r="Y67" i="32"/>
  <c r="Y99" i="32"/>
  <c r="X99" i="32"/>
  <c r="W99" i="32"/>
  <c r="Q7" i="32"/>
  <c r="Q37" i="32"/>
  <c r="Q99" i="32"/>
  <c r="M7" i="32"/>
  <c r="N7" i="32"/>
  <c r="O7" i="32"/>
  <c r="M37" i="32"/>
  <c r="N37" i="32"/>
  <c r="O37" i="32"/>
  <c r="M67" i="32"/>
  <c r="N67" i="32"/>
  <c r="O67" i="32"/>
  <c r="O99" i="32"/>
  <c r="N99" i="32"/>
  <c r="M99" i="32"/>
  <c r="F99" i="32"/>
  <c r="H99" i="32"/>
  <c r="G99" i="32"/>
  <c r="F6" i="32"/>
  <c r="BY6" i="32"/>
  <c r="F36" i="32"/>
  <c r="BY36" i="32"/>
  <c r="BY98" i="32"/>
  <c r="BU6" i="32"/>
  <c r="BV6" i="32"/>
  <c r="BW6" i="32"/>
  <c r="BU36" i="32"/>
  <c r="BV36" i="32"/>
  <c r="BW36" i="32"/>
  <c r="BU66" i="32"/>
  <c r="BV66" i="32"/>
  <c r="BW66" i="32"/>
  <c r="BW98" i="32"/>
  <c r="BV98" i="32"/>
  <c r="BU98" i="32"/>
  <c r="BO6" i="32"/>
  <c r="BO36" i="32"/>
  <c r="BO98" i="32"/>
  <c r="BK6" i="32"/>
  <c r="BL6" i="32"/>
  <c r="BM6" i="32"/>
  <c r="BK36" i="32"/>
  <c r="BL36" i="32"/>
  <c r="BM36" i="32"/>
  <c r="BK66" i="32"/>
  <c r="BL66" i="32"/>
  <c r="BM66" i="32"/>
  <c r="BM98" i="32"/>
  <c r="BL98" i="32"/>
  <c r="BK98" i="32"/>
  <c r="BE6" i="32"/>
  <c r="BE36" i="32"/>
  <c r="BE98" i="32"/>
  <c r="BA6" i="32"/>
  <c r="BB6" i="32"/>
  <c r="BC6" i="32"/>
  <c r="BA36" i="32"/>
  <c r="BB36" i="32"/>
  <c r="BC36" i="32"/>
  <c r="BA66" i="32"/>
  <c r="BB66" i="32"/>
  <c r="BC66" i="32"/>
  <c r="BC98" i="32"/>
  <c r="BB98" i="32"/>
  <c r="BA98" i="32"/>
  <c r="AU6" i="32"/>
  <c r="AU36" i="32"/>
  <c r="AU98" i="32"/>
  <c r="AQ6" i="32"/>
  <c r="AR6" i="32"/>
  <c r="AS6" i="32"/>
  <c r="AQ36" i="32"/>
  <c r="AR36" i="32"/>
  <c r="AS36" i="32"/>
  <c r="AQ66" i="32"/>
  <c r="AR66" i="32"/>
  <c r="AS66" i="32"/>
  <c r="AS98" i="32"/>
  <c r="AR98" i="32"/>
  <c r="AQ98" i="32"/>
  <c r="AK6" i="32"/>
  <c r="AK36" i="32"/>
  <c r="AK98" i="32"/>
  <c r="AG6" i="32"/>
  <c r="AH6" i="32"/>
  <c r="AI6" i="32"/>
  <c r="AG36" i="32"/>
  <c r="AH36" i="32"/>
  <c r="AI36" i="32"/>
  <c r="AG66" i="32"/>
  <c r="AH66" i="32"/>
  <c r="AI66" i="32"/>
  <c r="AI98" i="32"/>
  <c r="AH98" i="32"/>
  <c r="AG98" i="32"/>
  <c r="AA6" i="32"/>
  <c r="AA36" i="32"/>
  <c r="AA98" i="32"/>
  <c r="W6" i="32"/>
  <c r="X6" i="32"/>
  <c r="Y6" i="32"/>
  <c r="W36" i="32"/>
  <c r="X36" i="32"/>
  <c r="Y36" i="32"/>
  <c r="W66" i="32"/>
  <c r="X66" i="32"/>
  <c r="Y66" i="32"/>
  <c r="Y98" i="32"/>
  <c r="X98" i="32"/>
  <c r="W98" i="32"/>
  <c r="Q6" i="32"/>
  <c r="Q36" i="32"/>
  <c r="Q98" i="32"/>
  <c r="M6" i="32"/>
  <c r="N6" i="32"/>
  <c r="O6" i="32"/>
  <c r="M36" i="32"/>
  <c r="N36" i="32"/>
  <c r="O36" i="32"/>
  <c r="M66" i="32"/>
  <c r="N66" i="32"/>
  <c r="O66" i="32"/>
  <c r="O98" i="32"/>
  <c r="N98" i="32"/>
  <c r="M98" i="32"/>
  <c r="F98" i="32"/>
  <c r="H98" i="32"/>
  <c r="G98" i="32"/>
  <c r="F5" i="32"/>
  <c r="BY5" i="32"/>
  <c r="F35" i="32"/>
  <c r="BY35" i="32"/>
  <c r="BY97" i="32"/>
  <c r="BU5" i="32"/>
  <c r="BV5" i="32"/>
  <c r="BW5" i="32"/>
  <c r="BU35" i="32"/>
  <c r="BV35" i="32"/>
  <c r="BW35" i="32"/>
  <c r="BU65" i="32"/>
  <c r="BV65" i="32"/>
  <c r="BW65" i="32"/>
  <c r="BW97" i="32"/>
  <c r="BV97" i="32"/>
  <c r="BU97" i="32"/>
  <c r="BO5" i="32"/>
  <c r="BO35" i="32"/>
  <c r="BO97" i="32"/>
  <c r="BK5" i="32"/>
  <c r="BL5" i="32"/>
  <c r="BM5" i="32"/>
  <c r="BK35" i="32"/>
  <c r="BL35" i="32"/>
  <c r="BM35" i="32"/>
  <c r="BK65" i="32"/>
  <c r="BL65" i="32"/>
  <c r="BM65" i="32"/>
  <c r="BM97" i="32"/>
  <c r="BL97" i="32"/>
  <c r="BK97" i="32"/>
  <c r="BE5" i="32"/>
  <c r="BE35" i="32"/>
  <c r="BE97" i="32"/>
  <c r="BA5" i="32"/>
  <c r="BB5" i="32"/>
  <c r="BC5" i="32"/>
  <c r="BA35" i="32"/>
  <c r="BB35" i="32"/>
  <c r="BC35" i="32"/>
  <c r="BA65" i="32"/>
  <c r="BB65" i="32"/>
  <c r="BC65" i="32"/>
  <c r="BC97" i="32"/>
  <c r="BB97" i="32"/>
  <c r="BA97" i="32"/>
  <c r="AU5" i="32"/>
  <c r="AU35" i="32"/>
  <c r="AU97" i="32"/>
  <c r="AQ5" i="32"/>
  <c r="AR5" i="32"/>
  <c r="AS5" i="32"/>
  <c r="AQ35" i="32"/>
  <c r="AR35" i="32"/>
  <c r="AS35" i="32"/>
  <c r="AQ65" i="32"/>
  <c r="AR65" i="32"/>
  <c r="AS65" i="32"/>
  <c r="AS97" i="32"/>
  <c r="AR97" i="32"/>
  <c r="AQ97" i="32"/>
  <c r="AK5" i="32"/>
  <c r="AK35" i="32"/>
  <c r="AK97" i="32"/>
  <c r="AG5" i="32"/>
  <c r="AH5" i="32"/>
  <c r="AI5" i="32"/>
  <c r="AG35" i="32"/>
  <c r="AH35" i="32"/>
  <c r="AI35" i="32"/>
  <c r="AG65" i="32"/>
  <c r="AH65" i="32"/>
  <c r="AI65" i="32"/>
  <c r="AI97" i="32"/>
  <c r="AH97" i="32"/>
  <c r="AG97" i="32"/>
  <c r="AA5" i="32"/>
  <c r="AA35" i="32"/>
  <c r="AA97" i="32"/>
  <c r="W5" i="32"/>
  <c r="X5" i="32"/>
  <c r="Y5" i="32"/>
  <c r="W35" i="32"/>
  <c r="X35" i="32"/>
  <c r="Y35" i="32"/>
  <c r="W65" i="32"/>
  <c r="X65" i="32"/>
  <c r="Y65" i="32"/>
  <c r="Y97" i="32"/>
  <c r="X97" i="32"/>
  <c r="W97" i="32"/>
  <c r="Q5" i="32"/>
  <c r="Q35" i="32"/>
  <c r="Q97" i="32"/>
  <c r="M5" i="32"/>
  <c r="N5" i="32"/>
  <c r="O5" i="32"/>
  <c r="M35" i="32"/>
  <c r="N35" i="32"/>
  <c r="O35" i="32"/>
  <c r="M65" i="32"/>
  <c r="N65" i="32"/>
  <c r="O65" i="32"/>
  <c r="O97" i="32"/>
  <c r="N97" i="32"/>
  <c r="M97" i="32"/>
  <c r="F97" i="32"/>
  <c r="H97" i="32"/>
  <c r="G97" i="32"/>
  <c r="BY4" i="32"/>
  <c r="BY34" i="32"/>
  <c r="BY96" i="32"/>
  <c r="BU4" i="32"/>
  <c r="BV4" i="32"/>
  <c r="BW4" i="32"/>
  <c r="BU34" i="32"/>
  <c r="BV34" i="32"/>
  <c r="BW34" i="32"/>
  <c r="BU64" i="32"/>
  <c r="BV64" i="32"/>
  <c r="BW64" i="32"/>
  <c r="BW96" i="32"/>
  <c r="BV96" i="32"/>
  <c r="BU96" i="32"/>
  <c r="BO4" i="32"/>
  <c r="BO34" i="32"/>
  <c r="BO96" i="32"/>
  <c r="BK4" i="32"/>
  <c r="BL4" i="32"/>
  <c r="BM4" i="32"/>
  <c r="BK34" i="32"/>
  <c r="BL34" i="32"/>
  <c r="BM34" i="32"/>
  <c r="BK64" i="32"/>
  <c r="BL64" i="32"/>
  <c r="BM64" i="32"/>
  <c r="BM96" i="32"/>
  <c r="BL96" i="32"/>
  <c r="BK96" i="32"/>
  <c r="BE4" i="32"/>
  <c r="BE34" i="32"/>
  <c r="BE96" i="32"/>
  <c r="BA4" i="32"/>
  <c r="BB4" i="32"/>
  <c r="BC4" i="32"/>
  <c r="BA34" i="32"/>
  <c r="BB34" i="32"/>
  <c r="BC34" i="32"/>
  <c r="BA64" i="32"/>
  <c r="BB64" i="32"/>
  <c r="BC64" i="32"/>
  <c r="BC96" i="32"/>
  <c r="BB96" i="32"/>
  <c r="BA96" i="32"/>
  <c r="AU4" i="32"/>
  <c r="AU34" i="32"/>
  <c r="AU96" i="32"/>
  <c r="AQ4" i="32"/>
  <c r="AR4" i="32"/>
  <c r="AS4" i="32"/>
  <c r="AQ34" i="32"/>
  <c r="AR34" i="32"/>
  <c r="AS34" i="32"/>
  <c r="AQ64" i="32"/>
  <c r="AR64" i="32"/>
  <c r="AS64" i="32"/>
  <c r="AS96" i="32"/>
  <c r="AR96" i="32"/>
  <c r="AQ96" i="32"/>
  <c r="AK4" i="32"/>
  <c r="AK34" i="32"/>
  <c r="AK96" i="32"/>
  <c r="AG4" i="32"/>
  <c r="AH4" i="32"/>
  <c r="AI4" i="32"/>
  <c r="AG34" i="32"/>
  <c r="AH34" i="32"/>
  <c r="AI34" i="32"/>
  <c r="AG64" i="32"/>
  <c r="AH64" i="32"/>
  <c r="AI64" i="32"/>
  <c r="AI96" i="32"/>
  <c r="AH96" i="32"/>
  <c r="AG96" i="32"/>
  <c r="AA4" i="32"/>
  <c r="AA34" i="32"/>
  <c r="AA96" i="32"/>
  <c r="W4" i="32"/>
  <c r="X4" i="32"/>
  <c r="Y4" i="32"/>
  <c r="W34" i="32"/>
  <c r="X34" i="32"/>
  <c r="Y34" i="32"/>
  <c r="W64" i="32"/>
  <c r="X64" i="32"/>
  <c r="Y64" i="32"/>
  <c r="Y96" i="32"/>
  <c r="X96" i="32"/>
  <c r="W96" i="32"/>
  <c r="Q4" i="32"/>
  <c r="Q34" i="32"/>
  <c r="Q96" i="32"/>
  <c r="M4" i="32"/>
  <c r="N4" i="32"/>
  <c r="O4" i="32"/>
  <c r="M34" i="32"/>
  <c r="N34" i="32"/>
  <c r="O34" i="32"/>
  <c r="M64" i="32"/>
  <c r="N64" i="32"/>
  <c r="O64" i="32"/>
  <c r="O96" i="32"/>
  <c r="N96" i="32"/>
  <c r="M96" i="32"/>
  <c r="H96" i="32"/>
  <c r="G96" i="32"/>
  <c r="BY3" i="32"/>
  <c r="BY33" i="32"/>
  <c r="BY95" i="32"/>
  <c r="BU3" i="32"/>
  <c r="BV3" i="32"/>
  <c r="BW3" i="32"/>
  <c r="BU33" i="32"/>
  <c r="BV33" i="32"/>
  <c r="BW33" i="32"/>
  <c r="BU63" i="32"/>
  <c r="BV63" i="32"/>
  <c r="BW63" i="32"/>
  <c r="BW95" i="32"/>
  <c r="BV95" i="32"/>
  <c r="BU95" i="32"/>
  <c r="BO3" i="32"/>
  <c r="BO33" i="32"/>
  <c r="BO95" i="32"/>
  <c r="BK3" i="32"/>
  <c r="BL3" i="32"/>
  <c r="BM3" i="32"/>
  <c r="BK33" i="32"/>
  <c r="BL33" i="32"/>
  <c r="BM33" i="32"/>
  <c r="BK63" i="32"/>
  <c r="BL63" i="32"/>
  <c r="BM63" i="32"/>
  <c r="BM95" i="32"/>
  <c r="BL95" i="32"/>
  <c r="BK95" i="32"/>
  <c r="BE3" i="32"/>
  <c r="BE33" i="32"/>
  <c r="BE95" i="32"/>
  <c r="BA3" i="32"/>
  <c r="BB3" i="32"/>
  <c r="BC3" i="32"/>
  <c r="BA33" i="32"/>
  <c r="BB33" i="32"/>
  <c r="BC33" i="32"/>
  <c r="BA63" i="32"/>
  <c r="BB63" i="32"/>
  <c r="BC63" i="32"/>
  <c r="BC95" i="32"/>
  <c r="BB95" i="32"/>
  <c r="BA95" i="32"/>
  <c r="AU3" i="32"/>
  <c r="AU33" i="32"/>
  <c r="AU95" i="32"/>
  <c r="AQ3" i="32"/>
  <c r="AR3" i="32"/>
  <c r="AS3" i="32"/>
  <c r="AQ33" i="32"/>
  <c r="AR33" i="32"/>
  <c r="AS33" i="32"/>
  <c r="AQ63" i="32"/>
  <c r="AR63" i="32"/>
  <c r="AS63" i="32"/>
  <c r="AS95" i="32"/>
  <c r="AR95" i="32"/>
  <c r="AQ95" i="32"/>
  <c r="AK3" i="32"/>
  <c r="AK33" i="32"/>
  <c r="AK95" i="32"/>
  <c r="AG3" i="32"/>
  <c r="AH3" i="32"/>
  <c r="AI3" i="32"/>
  <c r="AG33" i="32"/>
  <c r="AH33" i="32"/>
  <c r="AI33" i="32"/>
  <c r="AG63" i="32"/>
  <c r="AH63" i="32"/>
  <c r="AI63" i="32"/>
  <c r="AI95" i="32"/>
  <c r="AH95" i="32"/>
  <c r="AG95" i="32"/>
  <c r="AA3" i="32"/>
  <c r="AA33" i="32"/>
  <c r="AA95" i="32"/>
  <c r="W3" i="32"/>
  <c r="X3" i="32"/>
  <c r="Y3" i="32"/>
  <c r="W33" i="32"/>
  <c r="X33" i="32"/>
  <c r="Y33" i="32"/>
  <c r="W63" i="32"/>
  <c r="X63" i="32"/>
  <c r="Y63" i="32"/>
  <c r="Y95" i="32"/>
  <c r="X95" i="32"/>
  <c r="W95" i="32"/>
  <c r="Q3" i="32"/>
  <c r="Q33" i="32"/>
  <c r="Q95" i="32"/>
  <c r="M3" i="32"/>
  <c r="N3" i="32"/>
  <c r="O3" i="32"/>
  <c r="M33" i="32"/>
  <c r="N33" i="32"/>
  <c r="O33" i="32"/>
  <c r="M63" i="32"/>
  <c r="N63" i="32"/>
  <c r="O63" i="32"/>
  <c r="O95" i="32"/>
  <c r="N95" i="32"/>
  <c r="M95" i="32"/>
  <c r="H95" i="32"/>
  <c r="G95" i="32"/>
  <c r="F88" i="32"/>
  <c r="BY88" i="32"/>
  <c r="BZ88" i="32"/>
  <c r="BX88" i="32"/>
  <c r="C42" i="32"/>
  <c r="C44" i="32"/>
  <c r="BT88" i="32"/>
  <c r="BO88" i="32"/>
  <c r="BP88" i="32"/>
  <c r="BN88" i="32"/>
  <c r="BJ88" i="32"/>
  <c r="BE88" i="32"/>
  <c r="BF88" i="32"/>
  <c r="BD88" i="32"/>
  <c r="AZ88" i="32"/>
  <c r="AU88" i="32"/>
  <c r="AV88" i="32"/>
  <c r="AT88" i="32"/>
  <c r="AP88" i="32"/>
  <c r="AK88" i="32"/>
  <c r="AL88" i="32"/>
  <c r="AJ88" i="32"/>
  <c r="AF88" i="32"/>
  <c r="AA88" i="32"/>
  <c r="AB88" i="32"/>
  <c r="Z88" i="32"/>
  <c r="V88" i="32"/>
  <c r="Q88" i="32"/>
  <c r="R88" i="32"/>
  <c r="P88" i="32"/>
  <c r="L88" i="32"/>
  <c r="C35" i="32"/>
  <c r="H88" i="32"/>
  <c r="G88" i="32"/>
  <c r="F87" i="32"/>
  <c r="BY87" i="32"/>
  <c r="BZ87" i="32"/>
  <c r="BX87" i="32"/>
  <c r="BT87" i="32"/>
  <c r="BO87" i="32"/>
  <c r="BP87" i="32"/>
  <c r="BN87" i="32"/>
  <c r="BJ87" i="32"/>
  <c r="BE87" i="32"/>
  <c r="BF87" i="32"/>
  <c r="BD87" i="32"/>
  <c r="AZ87" i="32"/>
  <c r="AU87" i="32"/>
  <c r="AV87" i="32"/>
  <c r="AT87" i="32"/>
  <c r="AP87" i="32"/>
  <c r="AK87" i="32"/>
  <c r="AL87" i="32"/>
  <c r="AJ87" i="32"/>
  <c r="AF87" i="32"/>
  <c r="AA87" i="32"/>
  <c r="AB87" i="32"/>
  <c r="Z87" i="32"/>
  <c r="V87" i="32"/>
  <c r="Q87" i="32"/>
  <c r="R87" i="32"/>
  <c r="P87" i="32"/>
  <c r="L87" i="32"/>
  <c r="H87" i="32"/>
  <c r="G87" i="32"/>
  <c r="F86" i="32"/>
  <c r="BY86" i="32"/>
  <c r="BZ86" i="32"/>
  <c r="BX86" i="32"/>
  <c r="BT86" i="32"/>
  <c r="BO86" i="32"/>
  <c r="BP86" i="32"/>
  <c r="BN86" i="32"/>
  <c r="BJ86" i="32"/>
  <c r="BE86" i="32"/>
  <c r="BF86" i="32"/>
  <c r="BD86" i="32"/>
  <c r="AZ86" i="32"/>
  <c r="AU86" i="32"/>
  <c r="AV86" i="32"/>
  <c r="AT86" i="32"/>
  <c r="AP86" i="32"/>
  <c r="AK86" i="32"/>
  <c r="AL86" i="32"/>
  <c r="AJ86" i="32"/>
  <c r="AF86" i="32"/>
  <c r="AA86" i="32"/>
  <c r="AB86" i="32"/>
  <c r="Z86" i="32"/>
  <c r="V86" i="32"/>
  <c r="Q86" i="32"/>
  <c r="R86" i="32"/>
  <c r="P86" i="32"/>
  <c r="L86" i="32"/>
  <c r="H86" i="32"/>
  <c r="G86" i="32"/>
  <c r="F85" i="32"/>
  <c r="BY85" i="32"/>
  <c r="BZ85" i="32"/>
  <c r="BX85" i="32"/>
  <c r="BT85" i="32"/>
  <c r="BO85" i="32"/>
  <c r="BP85" i="32"/>
  <c r="BN85" i="32"/>
  <c r="BJ85" i="32"/>
  <c r="BE85" i="32"/>
  <c r="BF85" i="32"/>
  <c r="BD85" i="32"/>
  <c r="AZ85" i="32"/>
  <c r="AU85" i="32"/>
  <c r="AV85" i="32"/>
  <c r="AT85" i="32"/>
  <c r="AP85" i="32"/>
  <c r="AK85" i="32"/>
  <c r="AL85" i="32"/>
  <c r="AJ85" i="32"/>
  <c r="AF85" i="32"/>
  <c r="AA85" i="32"/>
  <c r="AB85" i="32"/>
  <c r="Z85" i="32"/>
  <c r="V85" i="32"/>
  <c r="Q85" i="32"/>
  <c r="R85" i="32"/>
  <c r="P85" i="32"/>
  <c r="L85" i="32"/>
  <c r="H85" i="32"/>
  <c r="G85" i="32"/>
  <c r="F84" i="32"/>
  <c r="BY84" i="32"/>
  <c r="BZ84" i="32"/>
  <c r="BX84" i="32"/>
  <c r="BT84" i="32"/>
  <c r="BO84" i="32"/>
  <c r="BP84" i="32"/>
  <c r="BN84" i="32"/>
  <c r="BJ84" i="32"/>
  <c r="BE84" i="32"/>
  <c r="BF84" i="32"/>
  <c r="BD84" i="32"/>
  <c r="AZ84" i="32"/>
  <c r="AU84" i="32"/>
  <c r="AV84" i="32"/>
  <c r="AT84" i="32"/>
  <c r="AP84" i="32"/>
  <c r="AK84" i="32"/>
  <c r="AL84" i="32"/>
  <c r="AJ84" i="32"/>
  <c r="AF84" i="32"/>
  <c r="AA84" i="32"/>
  <c r="AB84" i="32"/>
  <c r="Z84" i="32"/>
  <c r="V84" i="32"/>
  <c r="Q84" i="32"/>
  <c r="R84" i="32"/>
  <c r="P84" i="32"/>
  <c r="L84" i="32"/>
  <c r="H84" i="32"/>
  <c r="G84" i="32"/>
  <c r="F83" i="32"/>
  <c r="BY83" i="32"/>
  <c r="BZ83" i="32"/>
  <c r="BX83" i="32"/>
  <c r="BT83" i="32"/>
  <c r="BO83" i="32"/>
  <c r="BP83" i="32"/>
  <c r="BN83" i="32"/>
  <c r="BJ83" i="32"/>
  <c r="BE83" i="32"/>
  <c r="BF83" i="32"/>
  <c r="BD83" i="32"/>
  <c r="AZ83" i="32"/>
  <c r="AU83" i="32"/>
  <c r="AV83" i="32"/>
  <c r="AT83" i="32"/>
  <c r="AP83" i="32"/>
  <c r="AK83" i="32"/>
  <c r="AL83" i="32"/>
  <c r="AJ83" i="32"/>
  <c r="AF83" i="32"/>
  <c r="AA83" i="32"/>
  <c r="AB83" i="32"/>
  <c r="Z83" i="32"/>
  <c r="V83" i="32"/>
  <c r="Q83" i="32"/>
  <c r="R83" i="32"/>
  <c r="P83" i="32"/>
  <c r="L83" i="32"/>
  <c r="H83" i="32"/>
  <c r="G83" i="32"/>
  <c r="F82" i="32"/>
  <c r="BY82" i="32"/>
  <c r="BZ82" i="32"/>
  <c r="BX82" i="32"/>
  <c r="BT82" i="32"/>
  <c r="BO82" i="32"/>
  <c r="BP82" i="32"/>
  <c r="BN82" i="32"/>
  <c r="BJ82" i="32"/>
  <c r="BE82" i="32"/>
  <c r="BF82" i="32"/>
  <c r="BD82" i="32"/>
  <c r="AZ82" i="32"/>
  <c r="AU82" i="32"/>
  <c r="AV82" i="32"/>
  <c r="AT82" i="32"/>
  <c r="AP82" i="32"/>
  <c r="AK82" i="32"/>
  <c r="AL82" i="32"/>
  <c r="AJ82" i="32"/>
  <c r="AF82" i="32"/>
  <c r="AA82" i="32"/>
  <c r="AB82" i="32"/>
  <c r="Z82" i="32"/>
  <c r="V82" i="32"/>
  <c r="Q82" i="32"/>
  <c r="R82" i="32"/>
  <c r="P82" i="32"/>
  <c r="L82" i="32"/>
  <c r="H82" i="32"/>
  <c r="G82" i="32"/>
  <c r="F81" i="32"/>
  <c r="BY81" i="32"/>
  <c r="BZ81" i="32"/>
  <c r="BX81" i="32"/>
  <c r="BT81" i="32"/>
  <c r="BO81" i="32"/>
  <c r="BP81" i="32"/>
  <c r="BN81" i="32"/>
  <c r="BJ81" i="32"/>
  <c r="BE81" i="32"/>
  <c r="BF81" i="32"/>
  <c r="BD81" i="32"/>
  <c r="AZ81" i="32"/>
  <c r="AU81" i="32"/>
  <c r="AV81" i="32"/>
  <c r="AT81" i="32"/>
  <c r="AP81" i="32"/>
  <c r="AK81" i="32"/>
  <c r="AL81" i="32"/>
  <c r="AJ81" i="32"/>
  <c r="AF81" i="32"/>
  <c r="AA81" i="32"/>
  <c r="AB81" i="32"/>
  <c r="Z81" i="32"/>
  <c r="V81" i="32"/>
  <c r="Q81" i="32"/>
  <c r="R81" i="32"/>
  <c r="P81" i="32"/>
  <c r="L81" i="32"/>
  <c r="H81" i="32"/>
  <c r="G81" i="32"/>
  <c r="F80" i="32"/>
  <c r="BY80" i="32"/>
  <c r="BZ80" i="32"/>
  <c r="BX80" i="32"/>
  <c r="BT80" i="32"/>
  <c r="BO80" i="32"/>
  <c r="BP80" i="32"/>
  <c r="BN80" i="32"/>
  <c r="BJ80" i="32"/>
  <c r="BE80" i="32"/>
  <c r="BF80" i="32"/>
  <c r="BD80" i="32"/>
  <c r="AZ80" i="32"/>
  <c r="AU80" i="32"/>
  <c r="AV80" i="32"/>
  <c r="AT80" i="32"/>
  <c r="AP80" i="32"/>
  <c r="AK80" i="32"/>
  <c r="AL80" i="32"/>
  <c r="AJ80" i="32"/>
  <c r="AF80" i="32"/>
  <c r="AA80" i="32"/>
  <c r="AB80" i="32"/>
  <c r="Z80" i="32"/>
  <c r="V80" i="32"/>
  <c r="Q80" i="32"/>
  <c r="R80" i="32"/>
  <c r="P80" i="32"/>
  <c r="L80" i="32"/>
  <c r="H80" i="32"/>
  <c r="G80" i="32"/>
  <c r="F79" i="32"/>
  <c r="BY79" i="32"/>
  <c r="BZ79" i="32"/>
  <c r="BX79" i="32"/>
  <c r="BT79" i="32"/>
  <c r="BO79" i="32"/>
  <c r="BP79" i="32"/>
  <c r="BN79" i="32"/>
  <c r="BJ79" i="32"/>
  <c r="BE79" i="32"/>
  <c r="BF79" i="32"/>
  <c r="BD79" i="32"/>
  <c r="AZ79" i="32"/>
  <c r="AU79" i="32"/>
  <c r="AV79" i="32"/>
  <c r="AT79" i="32"/>
  <c r="AP79" i="32"/>
  <c r="AK79" i="32"/>
  <c r="AL79" i="32"/>
  <c r="AJ79" i="32"/>
  <c r="AF79" i="32"/>
  <c r="AA79" i="32"/>
  <c r="AB79" i="32"/>
  <c r="Z79" i="32"/>
  <c r="V79" i="32"/>
  <c r="Q79" i="32"/>
  <c r="R79" i="32"/>
  <c r="P79" i="32"/>
  <c r="L79" i="32"/>
  <c r="H79" i="32"/>
  <c r="G79" i="32"/>
  <c r="F78" i="32"/>
  <c r="BY78" i="32"/>
  <c r="BZ78" i="32"/>
  <c r="BX78" i="32"/>
  <c r="BT78" i="32"/>
  <c r="BO78" i="32"/>
  <c r="BP78" i="32"/>
  <c r="BN78" i="32"/>
  <c r="BJ78" i="32"/>
  <c r="BE78" i="32"/>
  <c r="BF78" i="32"/>
  <c r="BD78" i="32"/>
  <c r="AZ78" i="32"/>
  <c r="AU78" i="32"/>
  <c r="AV78" i="32"/>
  <c r="AT78" i="32"/>
  <c r="AP78" i="32"/>
  <c r="AK78" i="32"/>
  <c r="AL78" i="32"/>
  <c r="AJ78" i="32"/>
  <c r="AF78" i="32"/>
  <c r="AA78" i="32"/>
  <c r="AB78" i="32"/>
  <c r="Z78" i="32"/>
  <c r="V78" i="32"/>
  <c r="Q78" i="32"/>
  <c r="R78" i="32"/>
  <c r="P78" i="32"/>
  <c r="L78" i="32"/>
  <c r="H78" i="32"/>
  <c r="G78" i="32"/>
  <c r="F77" i="32"/>
  <c r="BY77" i="32"/>
  <c r="BZ77" i="32"/>
  <c r="BX77" i="32"/>
  <c r="BT77" i="32"/>
  <c r="BO77" i="32"/>
  <c r="BP77" i="32"/>
  <c r="BN77" i="32"/>
  <c r="BJ77" i="32"/>
  <c r="BE77" i="32"/>
  <c r="BF77" i="32"/>
  <c r="BD77" i="32"/>
  <c r="AZ77" i="32"/>
  <c r="AU77" i="32"/>
  <c r="AV77" i="32"/>
  <c r="AT77" i="32"/>
  <c r="AP77" i="32"/>
  <c r="AK77" i="32"/>
  <c r="AL77" i="32"/>
  <c r="AJ77" i="32"/>
  <c r="AF77" i="32"/>
  <c r="AA77" i="32"/>
  <c r="AB77" i="32"/>
  <c r="Z77" i="32"/>
  <c r="V77" i="32"/>
  <c r="Q77" i="32"/>
  <c r="R77" i="32"/>
  <c r="P77" i="32"/>
  <c r="L77" i="32"/>
  <c r="H77" i="32"/>
  <c r="G77" i="32"/>
  <c r="F76" i="32"/>
  <c r="BY76" i="32"/>
  <c r="BZ76" i="32"/>
  <c r="BX76" i="32"/>
  <c r="BT76" i="32"/>
  <c r="BO76" i="32"/>
  <c r="BP76" i="32"/>
  <c r="BN76" i="32"/>
  <c r="BJ76" i="32"/>
  <c r="BE76" i="32"/>
  <c r="BF76" i="32"/>
  <c r="BD76" i="32"/>
  <c r="AZ76" i="32"/>
  <c r="AU76" i="32"/>
  <c r="AV76" i="32"/>
  <c r="AT76" i="32"/>
  <c r="AP76" i="32"/>
  <c r="AK76" i="32"/>
  <c r="AL76" i="32"/>
  <c r="AJ76" i="32"/>
  <c r="AF76" i="32"/>
  <c r="AA76" i="32"/>
  <c r="AB76" i="32"/>
  <c r="Z76" i="32"/>
  <c r="V76" i="32"/>
  <c r="Q76" i="32"/>
  <c r="R76" i="32"/>
  <c r="P76" i="32"/>
  <c r="L76" i="32"/>
  <c r="H76" i="32"/>
  <c r="G76" i="32"/>
  <c r="F75" i="32"/>
  <c r="BY75" i="32"/>
  <c r="BZ75" i="32"/>
  <c r="BX75" i="32"/>
  <c r="BT75" i="32"/>
  <c r="BO75" i="32"/>
  <c r="BP75" i="32"/>
  <c r="BN75" i="32"/>
  <c r="BJ75" i="32"/>
  <c r="BE75" i="32"/>
  <c r="BF75" i="32"/>
  <c r="BD75" i="32"/>
  <c r="AZ75" i="32"/>
  <c r="AU75" i="32"/>
  <c r="AV75" i="32"/>
  <c r="AT75" i="32"/>
  <c r="AP75" i="32"/>
  <c r="AK75" i="32"/>
  <c r="AL75" i="32"/>
  <c r="AJ75" i="32"/>
  <c r="AF75" i="32"/>
  <c r="AA75" i="32"/>
  <c r="AB75" i="32"/>
  <c r="Z75" i="32"/>
  <c r="V75" i="32"/>
  <c r="Q75" i="32"/>
  <c r="R75" i="32"/>
  <c r="P75" i="32"/>
  <c r="L75" i="32"/>
  <c r="H75" i="32"/>
  <c r="G75" i="32"/>
  <c r="F74" i="32"/>
  <c r="BY74" i="32"/>
  <c r="BZ74" i="32"/>
  <c r="BX74" i="32"/>
  <c r="BT74" i="32"/>
  <c r="BO74" i="32"/>
  <c r="BP74" i="32"/>
  <c r="BN74" i="32"/>
  <c r="BJ74" i="32"/>
  <c r="BE74" i="32"/>
  <c r="BF74" i="32"/>
  <c r="BD74" i="32"/>
  <c r="AZ74" i="32"/>
  <c r="AU74" i="32"/>
  <c r="AV74" i="32"/>
  <c r="AT74" i="32"/>
  <c r="AP74" i="32"/>
  <c r="AK74" i="32"/>
  <c r="AL74" i="32"/>
  <c r="AJ74" i="32"/>
  <c r="AF74" i="32"/>
  <c r="AA74" i="32"/>
  <c r="AB74" i="32"/>
  <c r="Z74" i="32"/>
  <c r="V74" i="32"/>
  <c r="Q74" i="32"/>
  <c r="R74" i="32"/>
  <c r="P74" i="32"/>
  <c r="L74" i="32"/>
  <c r="H74" i="32"/>
  <c r="G74" i="32"/>
  <c r="C71" i="32"/>
  <c r="C72" i="32"/>
  <c r="C74" i="32"/>
  <c r="F73" i="32"/>
  <c r="BY73" i="32"/>
  <c r="BZ73" i="32"/>
  <c r="BX73" i="32"/>
  <c r="BT73" i="32"/>
  <c r="BO73" i="32"/>
  <c r="BP73" i="32"/>
  <c r="BN73" i="32"/>
  <c r="BJ73" i="32"/>
  <c r="BE73" i="32"/>
  <c r="BF73" i="32"/>
  <c r="BD73" i="32"/>
  <c r="AZ73" i="32"/>
  <c r="AU73" i="32"/>
  <c r="AV73" i="32"/>
  <c r="AT73" i="32"/>
  <c r="AP73" i="32"/>
  <c r="AK73" i="32"/>
  <c r="AL73" i="32"/>
  <c r="AJ73" i="32"/>
  <c r="AF73" i="32"/>
  <c r="AA73" i="32"/>
  <c r="AB73" i="32"/>
  <c r="Z73" i="32"/>
  <c r="V73" i="32"/>
  <c r="Q73" i="32"/>
  <c r="R73" i="32"/>
  <c r="P73" i="32"/>
  <c r="L73" i="32"/>
  <c r="H73" i="32"/>
  <c r="G73" i="32"/>
  <c r="F72" i="32"/>
  <c r="BY72" i="32"/>
  <c r="BZ72" i="32"/>
  <c r="BX72" i="32"/>
  <c r="BT72" i="32"/>
  <c r="BO72" i="32"/>
  <c r="BP72" i="32"/>
  <c r="BN72" i="32"/>
  <c r="BJ72" i="32"/>
  <c r="BE72" i="32"/>
  <c r="BF72" i="32"/>
  <c r="BD72" i="32"/>
  <c r="AZ72" i="32"/>
  <c r="AU72" i="32"/>
  <c r="AV72" i="32"/>
  <c r="AT72" i="32"/>
  <c r="AP72" i="32"/>
  <c r="AK72" i="32"/>
  <c r="AL72" i="32"/>
  <c r="AJ72" i="32"/>
  <c r="AF72" i="32"/>
  <c r="AA72" i="32"/>
  <c r="AB72" i="32"/>
  <c r="Z72" i="32"/>
  <c r="V72" i="32"/>
  <c r="Q72" i="32"/>
  <c r="R72" i="32"/>
  <c r="P72" i="32"/>
  <c r="L72" i="32"/>
  <c r="H72" i="32"/>
  <c r="G72" i="32"/>
  <c r="F71" i="32"/>
  <c r="BY71" i="32"/>
  <c r="BZ71" i="32"/>
  <c r="BX71" i="32"/>
  <c r="BT71" i="32"/>
  <c r="BO71" i="32"/>
  <c r="BP71" i="32"/>
  <c r="BN71" i="32"/>
  <c r="BJ71" i="32"/>
  <c r="BE71" i="32"/>
  <c r="BF71" i="32"/>
  <c r="BD71" i="32"/>
  <c r="AZ71" i="32"/>
  <c r="AU71" i="32"/>
  <c r="AV71" i="32"/>
  <c r="AT71" i="32"/>
  <c r="AP71" i="32"/>
  <c r="AK71" i="32"/>
  <c r="AL71" i="32"/>
  <c r="AJ71" i="32"/>
  <c r="AF71" i="32"/>
  <c r="AA71" i="32"/>
  <c r="AB71" i="32"/>
  <c r="Z71" i="32"/>
  <c r="V71" i="32"/>
  <c r="Q71" i="32"/>
  <c r="R71" i="32"/>
  <c r="P71" i="32"/>
  <c r="L71" i="32"/>
  <c r="H71" i="32"/>
  <c r="G71" i="32"/>
  <c r="F70" i="32"/>
  <c r="BY70" i="32"/>
  <c r="BZ70" i="32"/>
  <c r="BX70" i="32"/>
  <c r="BT70" i="32"/>
  <c r="BO70" i="32"/>
  <c r="BP70" i="32"/>
  <c r="BN70" i="32"/>
  <c r="BJ70" i="32"/>
  <c r="BE70" i="32"/>
  <c r="BF70" i="32"/>
  <c r="BD70" i="32"/>
  <c r="AZ70" i="32"/>
  <c r="AU70" i="32"/>
  <c r="AV70" i="32"/>
  <c r="AT70" i="32"/>
  <c r="AP70" i="32"/>
  <c r="AK70" i="32"/>
  <c r="AL70" i="32"/>
  <c r="AJ70" i="32"/>
  <c r="AF70" i="32"/>
  <c r="AA70" i="32"/>
  <c r="AB70" i="32"/>
  <c r="Z70" i="32"/>
  <c r="V70" i="32"/>
  <c r="Q70" i="32"/>
  <c r="R70" i="32"/>
  <c r="P70" i="32"/>
  <c r="L70" i="32"/>
  <c r="H70" i="32"/>
  <c r="G70" i="32"/>
  <c r="F69" i="32"/>
  <c r="BY69" i="32"/>
  <c r="BZ69" i="32"/>
  <c r="BX69" i="32"/>
  <c r="BT69" i="32"/>
  <c r="BO69" i="32"/>
  <c r="BP69" i="32"/>
  <c r="BN69" i="32"/>
  <c r="BJ69" i="32"/>
  <c r="BE69" i="32"/>
  <c r="BF69" i="32"/>
  <c r="BD69" i="32"/>
  <c r="AZ69" i="32"/>
  <c r="AU69" i="32"/>
  <c r="AV69" i="32"/>
  <c r="AT69" i="32"/>
  <c r="AP69" i="32"/>
  <c r="AK69" i="32"/>
  <c r="AL69" i="32"/>
  <c r="AJ69" i="32"/>
  <c r="AF69" i="32"/>
  <c r="AA69" i="32"/>
  <c r="AB69" i="32"/>
  <c r="Z69" i="32"/>
  <c r="V69" i="32"/>
  <c r="Q69" i="32"/>
  <c r="R69" i="32"/>
  <c r="P69" i="32"/>
  <c r="L69" i="32"/>
  <c r="H69" i="32"/>
  <c r="G69" i="32"/>
  <c r="F68" i="32"/>
  <c r="BY68" i="32"/>
  <c r="BZ68" i="32"/>
  <c r="BX68" i="32"/>
  <c r="BT68" i="32"/>
  <c r="BO68" i="32"/>
  <c r="BP68" i="32"/>
  <c r="BN68" i="32"/>
  <c r="BJ68" i="32"/>
  <c r="BE68" i="32"/>
  <c r="BF68" i="32"/>
  <c r="BD68" i="32"/>
  <c r="AZ68" i="32"/>
  <c r="AU68" i="32"/>
  <c r="AV68" i="32"/>
  <c r="AT68" i="32"/>
  <c r="AP68" i="32"/>
  <c r="AK68" i="32"/>
  <c r="AL68" i="32"/>
  <c r="AJ68" i="32"/>
  <c r="AF68" i="32"/>
  <c r="AA68" i="32"/>
  <c r="AB68" i="32"/>
  <c r="Z68" i="32"/>
  <c r="V68" i="32"/>
  <c r="Q68" i="32"/>
  <c r="R68" i="32"/>
  <c r="P68" i="32"/>
  <c r="L68" i="32"/>
  <c r="H68" i="32"/>
  <c r="G68" i="32"/>
  <c r="C68" i="32"/>
  <c r="F67" i="32"/>
  <c r="BY67" i="32"/>
  <c r="BZ67" i="32"/>
  <c r="BX67" i="32"/>
  <c r="BT67" i="32"/>
  <c r="BO67" i="32"/>
  <c r="BP67" i="32"/>
  <c r="BN67" i="32"/>
  <c r="BJ67" i="32"/>
  <c r="BE67" i="32"/>
  <c r="BF67" i="32"/>
  <c r="BD67" i="32"/>
  <c r="AZ67" i="32"/>
  <c r="AU67" i="32"/>
  <c r="AV67" i="32"/>
  <c r="AT67" i="32"/>
  <c r="AP67" i="32"/>
  <c r="AK67" i="32"/>
  <c r="AL67" i="32"/>
  <c r="AJ67" i="32"/>
  <c r="AF67" i="32"/>
  <c r="AA67" i="32"/>
  <c r="AB67" i="32"/>
  <c r="Z67" i="32"/>
  <c r="V67" i="32"/>
  <c r="Q67" i="32"/>
  <c r="R67" i="32"/>
  <c r="P67" i="32"/>
  <c r="L67" i="32"/>
  <c r="H67" i="32"/>
  <c r="G67" i="32"/>
  <c r="C67" i="32"/>
  <c r="F66" i="32"/>
  <c r="BY66" i="32"/>
  <c r="BZ66" i="32"/>
  <c r="BX66" i="32"/>
  <c r="BT66" i="32"/>
  <c r="BO66" i="32"/>
  <c r="BP66" i="32"/>
  <c r="BN66" i="32"/>
  <c r="BJ66" i="32"/>
  <c r="BE66" i="32"/>
  <c r="BF66" i="32"/>
  <c r="BD66" i="32"/>
  <c r="AZ66" i="32"/>
  <c r="AU66" i="32"/>
  <c r="AV66" i="32"/>
  <c r="AT66" i="32"/>
  <c r="AP66" i="32"/>
  <c r="AK66" i="32"/>
  <c r="AL66" i="32"/>
  <c r="AJ66" i="32"/>
  <c r="AF66" i="32"/>
  <c r="AA66" i="32"/>
  <c r="AB66" i="32"/>
  <c r="Z66" i="32"/>
  <c r="V66" i="32"/>
  <c r="Q66" i="32"/>
  <c r="R66" i="32"/>
  <c r="P66" i="32"/>
  <c r="L66" i="32"/>
  <c r="H66" i="32"/>
  <c r="G66" i="32"/>
  <c r="F65" i="32"/>
  <c r="BY65" i="32"/>
  <c r="BZ65" i="32"/>
  <c r="BX65" i="32"/>
  <c r="BT65" i="32"/>
  <c r="BO65" i="32"/>
  <c r="BP65" i="32"/>
  <c r="BN65" i="32"/>
  <c r="BJ65" i="32"/>
  <c r="BE65" i="32"/>
  <c r="BF65" i="32"/>
  <c r="BD65" i="32"/>
  <c r="AZ65" i="32"/>
  <c r="AU65" i="32"/>
  <c r="AV65" i="32"/>
  <c r="AT65" i="32"/>
  <c r="AP65" i="32"/>
  <c r="AK65" i="32"/>
  <c r="AL65" i="32"/>
  <c r="AJ65" i="32"/>
  <c r="AF65" i="32"/>
  <c r="AA65" i="32"/>
  <c r="AB65" i="32"/>
  <c r="Z65" i="32"/>
  <c r="V65" i="32"/>
  <c r="Q65" i="32"/>
  <c r="R65" i="32"/>
  <c r="P65" i="32"/>
  <c r="L65" i="32"/>
  <c r="H65" i="32"/>
  <c r="G65" i="32"/>
  <c r="C65" i="32"/>
  <c r="BY64" i="32"/>
  <c r="BZ64" i="32"/>
  <c r="BX64" i="32"/>
  <c r="BT64" i="32"/>
  <c r="BO64" i="32"/>
  <c r="BP64" i="32"/>
  <c r="BN64" i="32"/>
  <c r="BJ64" i="32"/>
  <c r="BE64" i="32"/>
  <c r="BF64" i="32"/>
  <c r="BD64" i="32"/>
  <c r="AZ64" i="32"/>
  <c r="AU64" i="32"/>
  <c r="AV64" i="32"/>
  <c r="AT64" i="32"/>
  <c r="AP64" i="32"/>
  <c r="AK64" i="32"/>
  <c r="AL64" i="32"/>
  <c r="AJ64" i="32"/>
  <c r="AF64" i="32"/>
  <c r="AA64" i="32"/>
  <c r="AB64" i="32"/>
  <c r="Z64" i="32"/>
  <c r="V64" i="32"/>
  <c r="Q64" i="32"/>
  <c r="R64" i="32"/>
  <c r="P64" i="32"/>
  <c r="L64" i="32"/>
  <c r="H64" i="32"/>
  <c r="G64" i="32"/>
  <c r="C64" i="32"/>
  <c r="BY63" i="32"/>
  <c r="BZ63" i="32"/>
  <c r="BX63" i="32"/>
  <c r="BT63" i="32"/>
  <c r="BO63" i="32"/>
  <c r="BP63" i="32"/>
  <c r="BN63" i="32"/>
  <c r="BJ63" i="32"/>
  <c r="BE63" i="32"/>
  <c r="BF63" i="32"/>
  <c r="BD63" i="32"/>
  <c r="AZ63" i="32"/>
  <c r="AU63" i="32"/>
  <c r="AV63" i="32"/>
  <c r="AT63" i="32"/>
  <c r="AP63" i="32"/>
  <c r="AK63" i="32"/>
  <c r="AL63" i="32"/>
  <c r="AJ63" i="32"/>
  <c r="AF63" i="32"/>
  <c r="AA63" i="32"/>
  <c r="AB63" i="32"/>
  <c r="Z63" i="32"/>
  <c r="V63" i="32"/>
  <c r="Q63" i="32"/>
  <c r="R63" i="32"/>
  <c r="P63" i="32"/>
  <c r="L63" i="32"/>
  <c r="H63" i="32"/>
  <c r="G63" i="32"/>
  <c r="BZ58" i="32"/>
  <c r="BX58" i="32"/>
  <c r="BT58" i="32"/>
  <c r="BP58" i="32"/>
  <c r="BN58" i="32"/>
  <c r="BJ58" i="32"/>
  <c r="BF58" i="32"/>
  <c r="BD58" i="32"/>
  <c r="AZ58" i="32"/>
  <c r="AV58" i="32"/>
  <c r="AT58" i="32"/>
  <c r="AP58" i="32"/>
  <c r="AL58" i="32"/>
  <c r="AJ58" i="32"/>
  <c r="AF58" i="32"/>
  <c r="AB58" i="32"/>
  <c r="Z58" i="32"/>
  <c r="V58" i="32"/>
  <c r="R58" i="32"/>
  <c r="P58" i="32"/>
  <c r="L58" i="32"/>
  <c r="H58" i="32"/>
  <c r="G58" i="32"/>
  <c r="BZ57" i="32"/>
  <c r="BX57" i="32"/>
  <c r="BT57" i="32"/>
  <c r="BP57" i="32"/>
  <c r="BN57" i="32"/>
  <c r="BJ57" i="32"/>
  <c r="BF57" i="32"/>
  <c r="BD57" i="32"/>
  <c r="AZ57" i="32"/>
  <c r="AV57" i="32"/>
  <c r="AT57" i="32"/>
  <c r="AP57" i="32"/>
  <c r="AL57" i="32"/>
  <c r="AJ57" i="32"/>
  <c r="AF57" i="32"/>
  <c r="AB57" i="32"/>
  <c r="Z57" i="32"/>
  <c r="V57" i="32"/>
  <c r="R57" i="32"/>
  <c r="P57" i="32"/>
  <c r="L57" i="32"/>
  <c r="H57" i="32"/>
  <c r="G57" i="32"/>
  <c r="BZ56" i="32"/>
  <c r="BX56" i="32"/>
  <c r="BT56" i="32"/>
  <c r="BP56" i="32"/>
  <c r="BN56" i="32"/>
  <c r="BJ56" i="32"/>
  <c r="BF56" i="32"/>
  <c r="BD56" i="32"/>
  <c r="AZ56" i="32"/>
  <c r="AV56" i="32"/>
  <c r="AT56" i="32"/>
  <c r="AP56" i="32"/>
  <c r="AL56" i="32"/>
  <c r="AJ56" i="32"/>
  <c r="AF56" i="32"/>
  <c r="AB56" i="32"/>
  <c r="Z56" i="32"/>
  <c r="V56" i="32"/>
  <c r="R56" i="32"/>
  <c r="P56" i="32"/>
  <c r="L56" i="32"/>
  <c r="H56" i="32"/>
  <c r="G56" i="32"/>
  <c r="BZ55" i="32"/>
  <c r="BX55" i="32"/>
  <c r="BT55" i="32"/>
  <c r="BP55" i="32"/>
  <c r="BN55" i="32"/>
  <c r="BJ55" i="32"/>
  <c r="BF55" i="32"/>
  <c r="BD55" i="32"/>
  <c r="AZ55" i="32"/>
  <c r="AV55" i="32"/>
  <c r="AT55" i="32"/>
  <c r="AP55" i="32"/>
  <c r="AL55" i="32"/>
  <c r="AJ55" i="32"/>
  <c r="AF55" i="32"/>
  <c r="AB55" i="32"/>
  <c r="Z55" i="32"/>
  <c r="V55" i="32"/>
  <c r="R55" i="32"/>
  <c r="P55" i="32"/>
  <c r="L55" i="32"/>
  <c r="H55" i="32"/>
  <c r="G55" i="32"/>
  <c r="BZ54" i="32"/>
  <c r="BX54" i="32"/>
  <c r="BT54" i="32"/>
  <c r="BP54" i="32"/>
  <c r="BN54" i="32"/>
  <c r="BJ54" i="32"/>
  <c r="BF54" i="32"/>
  <c r="BD54" i="32"/>
  <c r="AZ54" i="32"/>
  <c r="AV54" i="32"/>
  <c r="AT54" i="32"/>
  <c r="AP54" i="32"/>
  <c r="AL54" i="32"/>
  <c r="AJ54" i="32"/>
  <c r="AF54" i="32"/>
  <c r="AB54" i="32"/>
  <c r="Z54" i="32"/>
  <c r="V54" i="32"/>
  <c r="R54" i="32"/>
  <c r="P54" i="32"/>
  <c r="L54" i="32"/>
  <c r="H54" i="32"/>
  <c r="G54" i="32"/>
  <c r="BZ53" i="32"/>
  <c r="BX53" i="32"/>
  <c r="BT53" i="32"/>
  <c r="BP53" i="32"/>
  <c r="BN53" i="32"/>
  <c r="BJ53" i="32"/>
  <c r="BF53" i="32"/>
  <c r="BD53" i="32"/>
  <c r="AZ53" i="32"/>
  <c r="AV53" i="32"/>
  <c r="AT53" i="32"/>
  <c r="AP53" i="32"/>
  <c r="AL53" i="32"/>
  <c r="AJ53" i="32"/>
  <c r="AF53" i="32"/>
  <c r="AB53" i="32"/>
  <c r="Z53" i="32"/>
  <c r="V53" i="32"/>
  <c r="R53" i="32"/>
  <c r="P53" i="32"/>
  <c r="L53" i="32"/>
  <c r="H53" i="32"/>
  <c r="G53" i="32"/>
  <c r="BZ52" i="32"/>
  <c r="BX52" i="32"/>
  <c r="BT52" i="32"/>
  <c r="BP52" i="32"/>
  <c r="BN52" i="32"/>
  <c r="BJ52" i="32"/>
  <c r="BF52" i="32"/>
  <c r="BD52" i="32"/>
  <c r="AZ52" i="32"/>
  <c r="AV52" i="32"/>
  <c r="AT52" i="32"/>
  <c r="AP52" i="32"/>
  <c r="AL52" i="32"/>
  <c r="AJ52" i="32"/>
  <c r="AF52" i="32"/>
  <c r="AB52" i="32"/>
  <c r="Z52" i="32"/>
  <c r="V52" i="32"/>
  <c r="R52" i="32"/>
  <c r="P52" i="32"/>
  <c r="L52" i="32"/>
  <c r="H52" i="32"/>
  <c r="G52" i="32"/>
  <c r="BZ51" i="32"/>
  <c r="BX51" i="32"/>
  <c r="BT51" i="32"/>
  <c r="BP51" i="32"/>
  <c r="BN51" i="32"/>
  <c r="BJ51" i="32"/>
  <c r="BF51" i="32"/>
  <c r="BD51" i="32"/>
  <c r="AZ51" i="32"/>
  <c r="AV51" i="32"/>
  <c r="AT51" i="32"/>
  <c r="AP51" i="32"/>
  <c r="AL51" i="32"/>
  <c r="AJ51" i="32"/>
  <c r="AF51" i="32"/>
  <c r="AB51" i="32"/>
  <c r="Z51" i="32"/>
  <c r="V51" i="32"/>
  <c r="R51" i="32"/>
  <c r="P51" i="32"/>
  <c r="L51" i="32"/>
  <c r="H51" i="32"/>
  <c r="G51" i="32"/>
  <c r="BZ50" i="32"/>
  <c r="BX50" i="32"/>
  <c r="BT50" i="32"/>
  <c r="BP50" i="32"/>
  <c r="BN50" i="32"/>
  <c r="BJ50" i="32"/>
  <c r="BF50" i="32"/>
  <c r="BD50" i="32"/>
  <c r="AZ50" i="32"/>
  <c r="AV50" i="32"/>
  <c r="AT50" i="32"/>
  <c r="AP50" i="32"/>
  <c r="AL50" i="32"/>
  <c r="AJ50" i="32"/>
  <c r="AF50" i="32"/>
  <c r="AB50" i="32"/>
  <c r="Z50" i="32"/>
  <c r="V50" i="32"/>
  <c r="R50" i="32"/>
  <c r="P50" i="32"/>
  <c r="L50" i="32"/>
  <c r="H50" i="32"/>
  <c r="G50" i="32"/>
  <c r="BZ49" i="32"/>
  <c r="BX49" i="32"/>
  <c r="BT49" i="32"/>
  <c r="BP49" i="32"/>
  <c r="BN49" i="32"/>
  <c r="BJ49" i="32"/>
  <c r="BF49" i="32"/>
  <c r="BD49" i="32"/>
  <c r="AZ49" i="32"/>
  <c r="AV49" i="32"/>
  <c r="AT49" i="32"/>
  <c r="AP49" i="32"/>
  <c r="AL49" i="32"/>
  <c r="AJ49" i="32"/>
  <c r="AF49" i="32"/>
  <c r="AB49" i="32"/>
  <c r="Z49" i="32"/>
  <c r="V49" i="32"/>
  <c r="R49" i="32"/>
  <c r="P49" i="32"/>
  <c r="L49" i="32"/>
  <c r="H49" i="32"/>
  <c r="G49" i="32"/>
  <c r="BZ48" i="32"/>
  <c r="BX48" i="32"/>
  <c r="BT48" i="32"/>
  <c r="BP48" i="32"/>
  <c r="BN48" i="32"/>
  <c r="BJ48" i="32"/>
  <c r="BF48" i="32"/>
  <c r="BD48" i="32"/>
  <c r="AZ48" i="32"/>
  <c r="AV48" i="32"/>
  <c r="AT48" i="32"/>
  <c r="AP48" i="32"/>
  <c r="AL48" i="32"/>
  <c r="AJ48" i="32"/>
  <c r="AF48" i="32"/>
  <c r="AB48" i="32"/>
  <c r="Z48" i="32"/>
  <c r="V48" i="32"/>
  <c r="R48" i="32"/>
  <c r="P48" i="32"/>
  <c r="L48" i="32"/>
  <c r="H48" i="32"/>
  <c r="G48" i="32"/>
  <c r="BZ47" i="32"/>
  <c r="BX47" i="32"/>
  <c r="BT47" i="32"/>
  <c r="BP47" i="32"/>
  <c r="BN47" i="32"/>
  <c r="BJ47" i="32"/>
  <c r="BF47" i="32"/>
  <c r="BD47" i="32"/>
  <c r="AZ47" i="32"/>
  <c r="AV47" i="32"/>
  <c r="AT47" i="32"/>
  <c r="AP47" i="32"/>
  <c r="AL47" i="32"/>
  <c r="AJ47" i="32"/>
  <c r="AF47" i="32"/>
  <c r="AB47" i="32"/>
  <c r="Z47" i="32"/>
  <c r="V47" i="32"/>
  <c r="R47" i="32"/>
  <c r="P47" i="32"/>
  <c r="L47" i="32"/>
  <c r="H47" i="32"/>
  <c r="G47" i="32"/>
  <c r="BZ46" i="32"/>
  <c r="BX46" i="32"/>
  <c r="BT46" i="32"/>
  <c r="BP46" i="32"/>
  <c r="BN46" i="32"/>
  <c r="BJ46" i="32"/>
  <c r="BF46" i="32"/>
  <c r="BD46" i="32"/>
  <c r="AZ46" i="32"/>
  <c r="AV46" i="32"/>
  <c r="AT46" i="32"/>
  <c r="AP46" i="32"/>
  <c r="AL46" i="32"/>
  <c r="AJ46" i="32"/>
  <c r="AF46" i="32"/>
  <c r="AB46" i="32"/>
  <c r="Z46" i="32"/>
  <c r="V46" i="32"/>
  <c r="R46" i="32"/>
  <c r="P46" i="32"/>
  <c r="L46" i="32"/>
  <c r="H46" i="32"/>
  <c r="G46" i="32"/>
  <c r="BZ45" i="32"/>
  <c r="BX45" i="32"/>
  <c r="BT45" i="32"/>
  <c r="BP45" i="32"/>
  <c r="BN45" i="32"/>
  <c r="BJ45" i="32"/>
  <c r="BF45" i="32"/>
  <c r="BD45" i="32"/>
  <c r="AZ45" i="32"/>
  <c r="AV45" i="32"/>
  <c r="AT45" i="32"/>
  <c r="AP45" i="32"/>
  <c r="AL45" i="32"/>
  <c r="AJ45" i="32"/>
  <c r="AF45" i="32"/>
  <c r="AB45" i="32"/>
  <c r="Z45" i="32"/>
  <c r="V45" i="32"/>
  <c r="R45" i="32"/>
  <c r="P45" i="32"/>
  <c r="L45" i="32"/>
  <c r="H45" i="32"/>
  <c r="G45" i="32"/>
  <c r="BZ44" i="32"/>
  <c r="BX44" i="32"/>
  <c r="BT44" i="32"/>
  <c r="BP44" i="32"/>
  <c r="BN44" i="32"/>
  <c r="BJ44" i="32"/>
  <c r="BF44" i="32"/>
  <c r="BD44" i="32"/>
  <c r="AZ44" i="32"/>
  <c r="AV44" i="32"/>
  <c r="AT44" i="32"/>
  <c r="AP44" i="32"/>
  <c r="AL44" i="32"/>
  <c r="AJ44" i="32"/>
  <c r="AF44" i="32"/>
  <c r="AB44" i="32"/>
  <c r="Z44" i="32"/>
  <c r="V44" i="32"/>
  <c r="R44" i="32"/>
  <c r="P44" i="32"/>
  <c r="L44" i="32"/>
  <c r="H44" i="32"/>
  <c r="G44" i="32"/>
  <c r="BZ43" i="32"/>
  <c r="BX43" i="32"/>
  <c r="BT43" i="32"/>
  <c r="BP43" i="32"/>
  <c r="BN43" i="32"/>
  <c r="BJ43" i="32"/>
  <c r="BF43" i="32"/>
  <c r="BD43" i="32"/>
  <c r="AZ43" i="32"/>
  <c r="AV43" i="32"/>
  <c r="AT43" i="32"/>
  <c r="AP43" i="32"/>
  <c r="AL43" i="32"/>
  <c r="AJ43" i="32"/>
  <c r="AF43" i="32"/>
  <c r="AB43" i="32"/>
  <c r="Z43" i="32"/>
  <c r="V43" i="32"/>
  <c r="R43" i="32"/>
  <c r="P43" i="32"/>
  <c r="L43" i="32"/>
  <c r="H43" i="32"/>
  <c r="G43" i="32"/>
  <c r="BZ42" i="32"/>
  <c r="BX42" i="32"/>
  <c r="BT42" i="32"/>
  <c r="BP42" i="32"/>
  <c r="BN42" i="32"/>
  <c r="BJ42" i="32"/>
  <c r="BF42" i="32"/>
  <c r="BD42" i="32"/>
  <c r="AZ42" i="32"/>
  <c r="AV42" i="32"/>
  <c r="AT42" i="32"/>
  <c r="AP42" i="32"/>
  <c r="AL42" i="32"/>
  <c r="AJ42" i="32"/>
  <c r="AF42" i="32"/>
  <c r="AB42" i="32"/>
  <c r="Z42" i="32"/>
  <c r="V42" i="32"/>
  <c r="R42" i="32"/>
  <c r="P42" i="32"/>
  <c r="L42" i="32"/>
  <c r="H42" i="32"/>
  <c r="G42" i="32"/>
  <c r="BZ41" i="32"/>
  <c r="BX41" i="32"/>
  <c r="BT41" i="32"/>
  <c r="BP41" i="32"/>
  <c r="BN41" i="32"/>
  <c r="BJ41" i="32"/>
  <c r="BF41" i="32"/>
  <c r="BD41" i="32"/>
  <c r="AZ41" i="32"/>
  <c r="AV41" i="32"/>
  <c r="AT41" i="32"/>
  <c r="AP41" i="32"/>
  <c r="AL41" i="32"/>
  <c r="AJ41" i="32"/>
  <c r="AF41" i="32"/>
  <c r="AB41" i="32"/>
  <c r="Z41" i="32"/>
  <c r="V41" i="32"/>
  <c r="R41" i="32"/>
  <c r="P41" i="32"/>
  <c r="L41" i="32"/>
  <c r="H41" i="32"/>
  <c r="G41" i="32"/>
  <c r="BZ40" i="32"/>
  <c r="BX40" i="32"/>
  <c r="BT40" i="32"/>
  <c r="BP40" i="32"/>
  <c r="BN40" i="32"/>
  <c r="BJ40" i="32"/>
  <c r="BF40" i="32"/>
  <c r="BD40" i="32"/>
  <c r="AZ40" i="32"/>
  <c r="AV40" i="32"/>
  <c r="AT40" i="32"/>
  <c r="AP40" i="32"/>
  <c r="AL40" i="32"/>
  <c r="AJ40" i="32"/>
  <c r="AF40" i="32"/>
  <c r="AB40" i="32"/>
  <c r="Z40" i="32"/>
  <c r="V40" i="32"/>
  <c r="R40" i="32"/>
  <c r="P40" i="32"/>
  <c r="L40" i="32"/>
  <c r="H40" i="32"/>
  <c r="G40" i="32"/>
  <c r="BZ39" i="32"/>
  <c r="BX39" i="32"/>
  <c r="BT39" i="32"/>
  <c r="BP39" i="32"/>
  <c r="BN39" i="32"/>
  <c r="BJ39" i="32"/>
  <c r="BF39" i="32"/>
  <c r="BD39" i="32"/>
  <c r="AZ39" i="32"/>
  <c r="AV39" i="32"/>
  <c r="AT39" i="32"/>
  <c r="AP39" i="32"/>
  <c r="AL39" i="32"/>
  <c r="AJ39" i="32"/>
  <c r="AF39" i="32"/>
  <c r="AB39" i="32"/>
  <c r="Z39" i="32"/>
  <c r="V39" i="32"/>
  <c r="R39" i="32"/>
  <c r="P39" i="32"/>
  <c r="L39" i="32"/>
  <c r="H39" i="32"/>
  <c r="G39" i="32"/>
  <c r="BZ38" i="32"/>
  <c r="BX38" i="32"/>
  <c r="BT38" i="32"/>
  <c r="BP38" i="32"/>
  <c r="BN38" i="32"/>
  <c r="BJ38" i="32"/>
  <c r="BF38" i="32"/>
  <c r="BD38" i="32"/>
  <c r="AZ38" i="32"/>
  <c r="AV38" i="32"/>
  <c r="AT38" i="32"/>
  <c r="AP38" i="32"/>
  <c r="AL38" i="32"/>
  <c r="AJ38" i="32"/>
  <c r="AF38" i="32"/>
  <c r="AB38" i="32"/>
  <c r="Z38" i="32"/>
  <c r="V38" i="32"/>
  <c r="R38" i="32"/>
  <c r="P38" i="32"/>
  <c r="L38" i="32"/>
  <c r="H38" i="32"/>
  <c r="G38" i="32"/>
  <c r="BZ37" i="32"/>
  <c r="BX37" i="32"/>
  <c r="BT37" i="32"/>
  <c r="BP37" i="32"/>
  <c r="BN37" i="32"/>
  <c r="BJ37" i="32"/>
  <c r="BF37" i="32"/>
  <c r="BD37" i="32"/>
  <c r="AZ37" i="32"/>
  <c r="AV37" i="32"/>
  <c r="AT37" i="32"/>
  <c r="AP37" i="32"/>
  <c r="AL37" i="32"/>
  <c r="AJ37" i="32"/>
  <c r="AF37" i="32"/>
  <c r="AB37" i="32"/>
  <c r="Z37" i="32"/>
  <c r="V37" i="32"/>
  <c r="R37" i="32"/>
  <c r="P37" i="32"/>
  <c r="L37" i="32"/>
  <c r="H37" i="32"/>
  <c r="G37" i="32"/>
  <c r="BZ36" i="32"/>
  <c r="BX36" i="32"/>
  <c r="BT36" i="32"/>
  <c r="BP36" i="32"/>
  <c r="BN36" i="32"/>
  <c r="BJ36" i="32"/>
  <c r="BF36" i="32"/>
  <c r="BD36" i="32"/>
  <c r="AZ36" i="32"/>
  <c r="AV36" i="32"/>
  <c r="AT36" i="32"/>
  <c r="AP36" i="32"/>
  <c r="AL36" i="32"/>
  <c r="AJ36" i="32"/>
  <c r="AF36" i="32"/>
  <c r="AB36" i="32"/>
  <c r="Z36" i="32"/>
  <c r="V36" i="32"/>
  <c r="R36" i="32"/>
  <c r="P36" i="32"/>
  <c r="L36" i="32"/>
  <c r="H36" i="32"/>
  <c r="G36" i="32"/>
  <c r="BZ35" i="32"/>
  <c r="BX35" i="32"/>
  <c r="BT35" i="32"/>
  <c r="BP35" i="32"/>
  <c r="BN35" i="32"/>
  <c r="BJ35" i="32"/>
  <c r="BF35" i="32"/>
  <c r="BD35" i="32"/>
  <c r="AZ35" i="32"/>
  <c r="AV35" i="32"/>
  <c r="AT35" i="32"/>
  <c r="AP35" i="32"/>
  <c r="AL35" i="32"/>
  <c r="AJ35" i="32"/>
  <c r="AF35" i="32"/>
  <c r="AB35" i="32"/>
  <c r="Z35" i="32"/>
  <c r="V35" i="32"/>
  <c r="R35" i="32"/>
  <c r="P35" i="32"/>
  <c r="L35" i="32"/>
  <c r="H35" i="32"/>
  <c r="G35" i="32"/>
  <c r="BZ34" i="32"/>
  <c r="BX34" i="32"/>
  <c r="BT34" i="32"/>
  <c r="BP34" i="32"/>
  <c r="BN34" i="32"/>
  <c r="BJ34" i="32"/>
  <c r="BF34" i="32"/>
  <c r="BD34" i="32"/>
  <c r="AZ34" i="32"/>
  <c r="AV34" i="32"/>
  <c r="AT34" i="32"/>
  <c r="AP34" i="32"/>
  <c r="AL34" i="32"/>
  <c r="AJ34" i="32"/>
  <c r="AF34" i="32"/>
  <c r="AB34" i="32"/>
  <c r="Z34" i="32"/>
  <c r="V34" i="32"/>
  <c r="R34" i="32"/>
  <c r="P34" i="32"/>
  <c r="L34" i="32"/>
  <c r="H34" i="32"/>
  <c r="G34" i="32"/>
  <c r="C34" i="32"/>
  <c r="BZ33" i="32"/>
  <c r="BX33" i="32"/>
  <c r="BT33" i="32"/>
  <c r="BP33" i="32"/>
  <c r="BN33" i="32"/>
  <c r="BJ33" i="32"/>
  <c r="BF33" i="32"/>
  <c r="BD33" i="32"/>
  <c r="AZ33" i="32"/>
  <c r="AV33" i="32"/>
  <c r="AT33" i="32"/>
  <c r="AP33" i="32"/>
  <c r="AL33" i="32"/>
  <c r="AJ33" i="32"/>
  <c r="AF33" i="32"/>
  <c r="AB33" i="32"/>
  <c r="Z33" i="32"/>
  <c r="V33" i="32"/>
  <c r="R33" i="32"/>
  <c r="P33" i="32"/>
  <c r="L33" i="32"/>
  <c r="H33" i="32"/>
  <c r="G33" i="32"/>
  <c r="BZ28" i="32"/>
  <c r="BX28" i="32"/>
  <c r="BT28" i="32"/>
  <c r="BP28" i="32"/>
  <c r="BN28" i="32"/>
  <c r="BJ28" i="32"/>
  <c r="BF28" i="32"/>
  <c r="BD28" i="32"/>
  <c r="AZ28" i="32"/>
  <c r="AV28" i="32"/>
  <c r="AT28" i="32"/>
  <c r="AP28" i="32"/>
  <c r="AL28" i="32"/>
  <c r="AJ28" i="32"/>
  <c r="AF28" i="32"/>
  <c r="AB28" i="32"/>
  <c r="Z28" i="32"/>
  <c r="V28" i="32"/>
  <c r="R28" i="32"/>
  <c r="P28" i="32"/>
  <c r="L28" i="32"/>
  <c r="H28" i="32"/>
  <c r="G28" i="32"/>
  <c r="BZ27" i="32"/>
  <c r="BX27" i="32"/>
  <c r="BT27" i="32"/>
  <c r="BP27" i="32"/>
  <c r="BN27" i="32"/>
  <c r="BJ27" i="32"/>
  <c r="BF27" i="32"/>
  <c r="BD27" i="32"/>
  <c r="AZ27" i="32"/>
  <c r="AV27" i="32"/>
  <c r="AT27" i="32"/>
  <c r="AP27" i="32"/>
  <c r="AL27" i="32"/>
  <c r="AJ27" i="32"/>
  <c r="AF27" i="32"/>
  <c r="AB27" i="32"/>
  <c r="Z27" i="32"/>
  <c r="V27" i="32"/>
  <c r="R27" i="32"/>
  <c r="P27" i="32"/>
  <c r="L27" i="32"/>
  <c r="H27" i="32"/>
  <c r="G27" i="32"/>
  <c r="BZ26" i="32"/>
  <c r="BX26" i="32"/>
  <c r="BT26" i="32"/>
  <c r="BP26" i="32"/>
  <c r="BN26" i="32"/>
  <c r="BJ26" i="32"/>
  <c r="BF26" i="32"/>
  <c r="BD26" i="32"/>
  <c r="AZ26" i="32"/>
  <c r="AV26" i="32"/>
  <c r="AT26" i="32"/>
  <c r="AP26" i="32"/>
  <c r="AL26" i="32"/>
  <c r="AJ26" i="32"/>
  <c r="AF26" i="32"/>
  <c r="AB26" i="32"/>
  <c r="Z26" i="32"/>
  <c r="V26" i="32"/>
  <c r="R26" i="32"/>
  <c r="P26" i="32"/>
  <c r="L26" i="32"/>
  <c r="H26" i="32"/>
  <c r="G26" i="32"/>
  <c r="BZ25" i="32"/>
  <c r="BX25" i="32"/>
  <c r="BT25" i="32"/>
  <c r="BP25" i="32"/>
  <c r="BN25" i="32"/>
  <c r="BJ25" i="32"/>
  <c r="BF25" i="32"/>
  <c r="BD25" i="32"/>
  <c r="AZ25" i="32"/>
  <c r="AV25" i="32"/>
  <c r="AT25" i="32"/>
  <c r="AP25" i="32"/>
  <c r="AL25" i="32"/>
  <c r="AJ25" i="32"/>
  <c r="AF25" i="32"/>
  <c r="AB25" i="32"/>
  <c r="Z25" i="32"/>
  <c r="V25" i="32"/>
  <c r="R25" i="32"/>
  <c r="P25" i="32"/>
  <c r="L25" i="32"/>
  <c r="H25" i="32"/>
  <c r="G25" i="32"/>
  <c r="BZ24" i="32"/>
  <c r="BX24" i="32"/>
  <c r="BT24" i="32"/>
  <c r="BP24" i="32"/>
  <c r="BN24" i="32"/>
  <c r="BJ24" i="32"/>
  <c r="BF24" i="32"/>
  <c r="BD24" i="32"/>
  <c r="AZ24" i="32"/>
  <c r="AV24" i="32"/>
  <c r="AT24" i="32"/>
  <c r="AP24" i="32"/>
  <c r="AL24" i="32"/>
  <c r="AJ24" i="32"/>
  <c r="AF24" i="32"/>
  <c r="AB24" i="32"/>
  <c r="Z24" i="32"/>
  <c r="V24" i="32"/>
  <c r="R24" i="32"/>
  <c r="P24" i="32"/>
  <c r="L24" i="32"/>
  <c r="H24" i="32"/>
  <c r="G24" i="32"/>
  <c r="BZ23" i="32"/>
  <c r="BX23" i="32"/>
  <c r="BT23" i="32"/>
  <c r="BP23" i="32"/>
  <c r="BN23" i="32"/>
  <c r="BJ23" i="32"/>
  <c r="BF23" i="32"/>
  <c r="BD23" i="32"/>
  <c r="AZ23" i="32"/>
  <c r="AV23" i="32"/>
  <c r="AT23" i="32"/>
  <c r="AP23" i="32"/>
  <c r="AL23" i="32"/>
  <c r="AJ23" i="32"/>
  <c r="AF23" i="32"/>
  <c r="AB23" i="32"/>
  <c r="Z23" i="32"/>
  <c r="V23" i="32"/>
  <c r="R23" i="32"/>
  <c r="P23" i="32"/>
  <c r="L23" i="32"/>
  <c r="H23" i="32"/>
  <c r="G23" i="32"/>
  <c r="BZ22" i="32"/>
  <c r="BX22" i="32"/>
  <c r="BT22" i="32"/>
  <c r="BP22" i="32"/>
  <c r="BN22" i="32"/>
  <c r="BJ22" i="32"/>
  <c r="BF22" i="32"/>
  <c r="BD22" i="32"/>
  <c r="AZ22" i="32"/>
  <c r="AV22" i="32"/>
  <c r="AT22" i="32"/>
  <c r="AP22" i="32"/>
  <c r="AL22" i="32"/>
  <c r="AJ22" i="32"/>
  <c r="AF22" i="32"/>
  <c r="AB22" i="32"/>
  <c r="Z22" i="32"/>
  <c r="V22" i="32"/>
  <c r="R22" i="32"/>
  <c r="P22" i="32"/>
  <c r="L22" i="32"/>
  <c r="H22" i="32"/>
  <c r="G22" i="32"/>
  <c r="BZ21" i="32"/>
  <c r="BX21" i="32"/>
  <c r="BT21" i="32"/>
  <c r="BP21" i="32"/>
  <c r="BN21" i="32"/>
  <c r="BJ21" i="32"/>
  <c r="BF21" i="32"/>
  <c r="BD21" i="32"/>
  <c r="AZ21" i="32"/>
  <c r="AV21" i="32"/>
  <c r="AT21" i="32"/>
  <c r="AP21" i="32"/>
  <c r="AL21" i="32"/>
  <c r="AJ21" i="32"/>
  <c r="AF21" i="32"/>
  <c r="AB21" i="32"/>
  <c r="Z21" i="32"/>
  <c r="V21" i="32"/>
  <c r="R21" i="32"/>
  <c r="P21" i="32"/>
  <c r="L21" i="32"/>
  <c r="H21" i="32"/>
  <c r="G21" i="32"/>
  <c r="BZ20" i="32"/>
  <c r="BX20" i="32"/>
  <c r="BT20" i="32"/>
  <c r="BP20" i="32"/>
  <c r="BN20" i="32"/>
  <c r="BJ20" i="32"/>
  <c r="BF20" i="32"/>
  <c r="BD20" i="32"/>
  <c r="AZ20" i="32"/>
  <c r="AV20" i="32"/>
  <c r="AT20" i="32"/>
  <c r="AP20" i="32"/>
  <c r="AL20" i="32"/>
  <c r="AJ20" i="32"/>
  <c r="AF20" i="32"/>
  <c r="AB20" i="32"/>
  <c r="Z20" i="32"/>
  <c r="V20" i="32"/>
  <c r="R20" i="32"/>
  <c r="P20" i="32"/>
  <c r="L20" i="32"/>
  <c r="H20" i="32"/>
  <c r="G20" i="32"/>
  <c r="BZ19" i="32"/>
  <c r="BX19" i="32"/>
  <c r="BT19" i="32"/>
  <c r="BP19" i="32"/>
  <c r="BN19" i="32"/>
  <c r="BJ19" i="32"/>
  <c r="BF19" i="32"/>
  <c r="BD19" i="32"/>
  <c r="AZ19" i="32"/>
  <c r="AV19" i="32"/>
  <c r="AT19" i="32"/>
  <c r="AP19" i="32"/>
  <c r="AL19" i="32"/>
  <c r="AJ19" i="32"/>
  <c r="AF19" i="32"/>
  <c r="AB19" i="32"/>
  <c r="Z19" i="32"/>
  <c r="V19" i="32"/>
  <c r="R19" i="32"/>
  <c r="P19" i="32"/>
  <c r="L19" i="32"/>
  <c r="H19" i="32"/>
  <c r="G19" i="32"/>
  <c r="BZ18" i="32"/>
  <c r="BX18" i="32"/>
  <c r="BT18" i="32"/>
  <c r="BP18" i="32"/>
  <c r="BN18" i="32"/>
  <c r="BJ18" i="32"/>
  <c r="BF18" i="32"/>
  <c r="BD18" i="32"/>
  <c r="AZ18" i="32"/>
  <c r="AV18" i="32"/>
  <c r="AT18" i="32"/>
  <c r="AP18" i="32"/>
  <c r="AL18" i="32"/>
  <c r="AJ18" i="32"/>
  <c r="AF18" i="32"/>
  <c r="AB18" i="32"/>
  <c r="Z18" i="32"/>
  <c r="V18" i="32"/>
  <c r="R18" i="32"/>
  <c r="P18" i="32"/>
  <c r="L18" i="32"/>
  <c r="H18" i="32"/>
  <c r="G18" i="32"/>
  <c r="BZ17" i="32"/>
  <c r="BX17" i="32"/>
  <c r="BT17" i="32"/>
  <c r="BP17" i="32"/>
  <c r="BN17" i="32"/>
  <c r="BJ17" i="32"/>
  <c r="BF17" i="32"/>
  <c r="BD17" i="32"/>
  <c r="AZ17" i="32"/>
  <c r="AV17" i="32"/>
  <c r="AT17" i="32"/>
  <c r="AP17" i="32"/>
  <c r="AL17" i="32"/>
  <c r="AJ17" i="32"/>
  <c r="AF17" i="32"/>
  <c r="AB17" i="32"/>
  <c r="Z17" i="32"/>
  <c r="V17" i="32"/>
  <c r="R17" i="32"/>
  <c r="P17" i="32"/>
  <c r="L17" i="32"/>
  <c r="H17" i="32"/>
  <c r="G17" i="32"/>
  <c r="BZ16" i="32"/>
  <c r="BX16" i="32"/>
  <c r="BT16" i="32"/>
  <c r="BP16" i="32"/>
  <c r="BN16" i="32"/>
  <c r="BJ16" i="32"/>
  <c r="BF16" i="32"/>
  <c r="BD16" i="32"/>
  <c r="AZ16" i="32"/>
  <c r="AV16" i="32"/>
  <c r="AT16" i="32"/>
  <c r="AP16" i="32"/>
  <c r="AL16" i="32"/>
  <c r="AJ16" i="32"/>
  <c r="AF16" i="32"/>
  <c r="AB16" i="32"/>
  <c r="Z16" i="32"/>
  <c r="V16" i="32"/>
  <c r="R16" i="32"/>
  <c r="P16" i="32"/>
  <c r="L16" i="32"/>
  <c r="H16" i="32"/>
  <c r="G16" i="32"/>
  <c r="BZ15" i="32"/>
  <c r="BX15" i="32"/>
  <c r="BT15" i="32"/>
  <c r="BP15" i="32"/>
  <c r="BN15" i="32"/>
  <c r="BJ15" i="32"/>
  <c r="BF15" i="32"/>
  <c r="BD15" i="32"/>
  <c r="AZ15" i="32"/>
  <c r="AV15" i="32"/>
  <c r="AT15" i="32"/>
  <c r="AP15" i="32"/>
  <c r="AL15" i="32"/>
  <c r="AJ15" i="32"/>
  <c r="AF15" i="32"/>
  <c r="AB15" i="32"/>
  <c r="Z15" i="32"/>
  <c r="V15" i="32"/>
  <c r="R15" i="32"/>
  <c r="P15" i="32"/>
  <c r="L15" i="32"/>
  <c r="H15" i="32"/>
  <c r="G15" i="32"/>
  <c r="BZ14" i="32"/>
  <c r="BX14" i="32"/>
  <c r="BT14" i="32"/>
  <c r="BP14" i="32"/>
  <c r="BN14" i="32"/>
  <c r="BJ14" i="32"/>
  <c r="BF14" i="32"/>
  <c r="BD14" i="32"/>
  <c r="AZ14" i="32"/>
  <c r="AV14" i="32"/>
  <c r="AT14" i="32"/>
  <c r="AP14" i="32"/>
  <c r="AL14" i="32"/>
  <c r="AJ14" i="32"/>
  <c r="AF14" i="32"/>
  <c r="AB14" i="32"/>
  <c r="Z14" i="32"/>
  <c r="V14" i="32"/>
  <c r="R14" i="32"/>
  <c r="P14" i="32"/>
  <c r="L14" i="32"/>
  <c r="H14" i="32"/>
  <c r="G14" i="32"/>
  <c r="BZ13" i="32"/>
  <c r="BX13" i="32"/>
  <c r="BT13" i="32"/>
  <c r="BP13" i="32"/>
  <c r="BN13" i="32"/>
  <c r="BJ13" i="32"/>
  <c r="BF13" i="32"/>
  <c r="BD13" i="32"/>
  <c r="AZ13" i="32"/>
  <c r="AV13" i="32"/>
  <c r="AT13" i="32"/>
  <c r="AP13" i="32"/>
  <c r="AL13" i="32"/>
  <c r="AJ13" i="32"/>
  <c r="AF13" i="32"/>
  <c r="AB13" i="32"/>
  <c r="Z13" i="32"/>
  <c r="V13" i="32"/>
  <c r="R13" i="32"/>
  <c r="P13" i="32"/>
  <c r="L13" i="32"/>
  <c r="H13" i="32"/>
  <c r="G13" i="32"/>
  <c r="BZ12" i="32"/>
  <c r="BX12" i="32"/>
  <c r="BT12" i="32"/>
  <c r="BP12" i="32"/>
  <c r="BN12" i="32"/>
  <c r="BJ12" i="32"/>
  <c r="BF12" i="32"/>
  <c r="BD12" i="32"/>
  <c r="AZ12" i="32"/>
  <c r="AV12" i="32"/>
  <c r="AT12" i="32"/>
  <c r="AP12" i="32"/>
  <c r="AL12" i="32"/>
  <c r="AJ12" i="32"/>
  <c r="AF12" i="32"/>
  <c r="AB12" i="32"/>
  <c r="Z12" i="32"/>
  <c r="V12" i="32"/>
  <c r="R12" i="32"/>
  <c r="P12" i="32"/>
  <c r="L12" i="32"/>
  <c r="H12" i="32"/>
  <c r="G12" i="32"/>
  <c r="BZ11" i="32"/>
  <c r="BX11" i="32"/>
  <c r="BT11" i="32"/>
  <c r="BP11" i="32"/>
  <c r="BN11" i="32"/>
  <c r="BJ11" i="32"/>
  <c r="BF11" i="32"/>
  <c r="BD11" i="32"/>
  <c r="AZ11" i="32"/>
  <c r="AV11" i="32"/>
  <c r="AT11" i="32"/>
  <c r="AP11" i="32"/>
  <c r="AL11" i="32"/>
  <c r="AJ11" i="32"/>
  <c r="AF11" i="32"/>
  <c r="AB11" i="32"/>
  <c r="Z11" i="32"/>
  <c r="V11" i="32"/>
  <c r="R11" i="32"/>
  <c r="P11" i="32"/>
  <c r="L11" i="32"/>
  <c r="H11" i="32"/>
  <c r="G11" i="32"/>
  <c r="BZ10" i="32"/>
  <c r="BX10" i="32"/>
  <c r="BT10" i="32"/>
  <c r="BP10" i="32"/>
  <c r="BN10" i="32"/>
  <c r="BJ10" i="32"/>
  <c r="BF10" i="32"/>
  <c r="BD10" i="32"/>
  <c r="AZ10" i="32"/>
  <c r="AV10" i="32"/>
  <c r="AT10" i="32"/>
  <c r="AP10" i="32"/>
  <c r="AL10" i="32"/>
  <c r="AJ10" i="32"/>
  <c r="AF10" i="32"/>
  <c r="AB10" i="32"/>
  <c r="Z10" i="32"/>
  <c r="V10" i="32"/>
  <c r="R10" i="32"/>
  <c r="P10" i="32"/>
  <c r="L10" i="32"/>
  <c r="H10" i="32"/>
  <c r="G10" i="32"/>
  <c r="BZ9" i="32"/>
  <c r="BX9" i="32"/>
  <c r="BT9" i="32"/>
  <c r="BP9" i="32"/>
  <c r="BN9" i="32"/>
  <c r="BJ9" i="32"/>
  <c r="BF9" i="32"/>
  <c r="BD9" i="32"/>
  <c r="AZ9" i="32"/>
  <c r="AV9" i="32"/>
  <c r="AT9" i="32"/>
  <c r="AP9" i="32"/>
  <c r="AL9" i="32"/>
  <c r="AJ9" i="32"/>
  <c r="AF9" i="32"/>
  <c r="AB9" i="32"/>
  <c r="Z9" i="32"/>
  <c r="V9" i="32"/>
  <c r="R9" i="32"/>
  <c r="P9" i="32"/>
  <c r="L9" i="32"/>
  <c r="H9" i="32"/>
  <c r="G9" i="32"/>
  <c r="BZ8" i="32"/>
  <c r="BX8" i="32"/>
  <c r="BT8" i="32"/>
  <c r="BP8" i="32"/>
  <c r="BN8" i="32"/>
  <c r="BJ8" i="32"/>
  <c r="BF8" i="32"/>
  <c r="BD8" i="32"/>
  <c r="AZ8" i="32"/>
  <c r="AV8" i="32"/>
  <c r="AT8" i="32"/>
  <c r="AP8" i="32"/>
  <c r="AL8" i="32"/>
  <c r="AJ8" i="32"/>
  <c r="AF8" i="32"/>
  <c r="AB8" i="32"/>
  <c r="Z8" i="32"/>
  <c r="V8" i="32"/>
  <c r="R8" i="32"/>
  <c r="P8" i="32"/>
  <c r="L8" i="32"/>
  <c r="H8" i="32"/>
  <c r="G8" i="32"/>
  <c r="BZ7" i="32"/>
  <c r="BX7" i="32"/>
  <c r="BT7" i="32"/>
  <c r="BP7" i="32"/>
  <c r="BN7" i="32"/>
  <c r="BJ7" i="32"/>
  <c r="BF7" i="32"/>
  <c r="BD7" i="32"/>
  <c r="AZ7" i="32"/>
  <c r="AV7" i="32"/>
  <c r="AT7" i="32"/>
  <c r="AP7" i="32"/>
  <c r="AL7" i="32"/>
  <c r="AJ7" i="32"/>
  <c r="AF7" i="32"/>
  <c r="AB7" i="32"/>
  <c r="Z7" i="32"/>
  <c r="V7" i="32"/>
  <c r="R7" i="32"/>
  <c r="P7" i="32"/>
  <c r="L7" i="32"/>
  <c r="H7" i="32"/>
  <c r="G7" i="32"/>
  <c r="BZ6" i="32"/>
  <c r="BX6" i="32"/>
  <c r="BT6" i="32"/>
  <c r="BP6" i="32"/>
  <c r="BN6" i="32"/>
  <c r="BJ6" i="32"/>
  <c r="BF6" i="32"/>
  <c r="BD6" i="32"/>
  <c r="AZ6" i="32"/>
  <c r="AV6" i="32"/>
  <c r="AT6" i="32"/>
  <c r="AP6" i="32"/>
  <c r="AL6" i="32"/>
  <c r="AJ6" i="32"/>
  <c r="AF6" i="32"/>
  <c r="AB6" i="32"/>
  <c r="Z6" i="32"/>
  <c r="V6" i="32"/>
  <c r="R6" i="32"/>
  <c r="P6" i="32"/>
  <c r="L6" i="32"/>
  <c r="H6" i="32"/>
  <c r="G6" i="32"/>
  <c r="BZ5" i="32"/>
  <c r="BX5" i="32"/>
  <c r="BT5" i="32"/>
  <c r="BP5" i="32"/>
  <c r="BN5" i="32"/>
  <c r="BJ5" i="32"/>
  <c r="BF5" i="32"/>
  <c r="BD5" i="32"/>
  <c r="AZ5" i="32"/>
  <c r="AV5" i="32"/>
  <c r="AT5" i="32"/>
  <c r="AP5" i="32"/>
  <c r="AL5" i="32"/>
  <c r="AJ5" i="32"/>
  <c r="AF5" i="32"/>
  <c r="AB5" i="32"/>
  <c r="Z5" i="32"/>
  <c r="V5" i="32"/>
  <c r="R5" i="32"/>
  <c r="P5" i="32"/>
  <c r="L5" i="32"/>
  <c r="H5" i="32"/>
  <c r="G5" i="32"/>
  <c r="BZ4" i="32"/>
  <c r="BX4" i="32"/>
  <c r="BT4" i="32"/>
  <c r="BP4" i="32"/>
  <c r="BN4" i="32"/>
  <c r="BJ4" i="32"/>
  <c r="BF4" i="32"/>
  <c r="BD4" i="32"/>
  <c r="AZ4" i="32"/>
  <c r="AV4" i="32"/>
  <c r="AT4" i="32"/>
  <c r="AP4" i="32"/>
  <c r="AL4" i="32"/>
  <c r="AJ4" i="32"/>
  <c r="AF4" i="32"/>
  <c r="AB4" i="32"/>
  <c r="Z4" i="32"/>
  <c r="V4" i="32"/>
  <c r="R4" i="32"/>
  <c r="P4" i="32"/>
  <c r="L4" i="32"/>
  <c r="H4" i="32"/>
  <c r="G4" i="32"/>
  <c r="C4" i="32"/>
  <c r="BZ3" i="32"/>
  <c r="BX3" i="32"/>
  <c r="BT3" i="32"/>
  <c r="BP3" i="32"/>
  <c r="BN3" i="32"/>
  <c r="BJ3" i="32"/>
  <c r="BF3" i="32"/>
  <c r="BD3" i="32"/>
  <c r="AZ3" i="32"/>
  <c r="AV3" i="32"/>
  <c r="AT3" i="32"/>
  <c r="AP3" i="32"/>
  <c r="AL3" i="32"/>
  <c r="AJ3" i="32"/>
  <c r="AF3" i="32"/>
  <c r="AB3" i="32"/>
  <c r="Z3" i="32"/>
  <c r="V3" i="32"/>
  <c r="R3" i="32"/>
  <c r="P3" i="32"/>
  <c r="L3" i="32"/>
  <c r="H3" i="32"/>
  <c r="G3" i="32"/>
  <c r="F28" i="31"/>
  <c r="C7" i="31"/>
  <c r="C8" i="31"/>
  <c r="BY28" i="31"/>
  <c r="F58" i="31"/>
  <c r="C37" i="31"/>
  <c r="C38" i="31"/>
  <c r="BY58" i="31"/>
  <c r="BY120" i="31"/>
  <c r="C11" i="31"/>
  <c r="BU28" i="31"/>
  <c r="BV28" i="31"/>
  <c r="BW28" i="31"/>
  <c r="C41" i="31"/>
  <c r="BU58" i="31"/>
  <c r="BV58" i="31"/>
  <c r="BW58" i="31"/>
  <c r="BU88" i="31"/>
  <c r="BV88" i="31"/>
  <c r="BW88" i="31"/>
  <c r="BW120" i="31"/>
  <c r="BV120" i="31"/>
  <c r="BU120" i="31"/>
  <c r="BO28" i="31"/>
  <c r="BO58" i="31"/>
  <c r="BO120" i="31"/>
  <c r="BK28" i="31"/>
  <c r="BL28" i="31"/>
  <c r="BM28" i="31"/>
  <c r="BK58" i="31"/>
  <c r="BL58" i="31"/>
  <c r="BM58" i="31"/>
  <c r="BK88" i="31"/>
  <c r="BL88" i="31"/>
  <c r="BM88" i="31"/>
  <c r="BM120" i="31"/>
  <c r="BL120" i="31"/>
  <c r="BK120" i="31"/>
  <c r="BE28" i="31"/>
  <c r="BE58" i="31"/>
  <c r="BE120" i="31"/>
  <c r="BA28" i="31"/>
  <c r="BB28" i="31"/>
  <c r="BC28" i="31"/>
  <c r="BA58" i="31"/>
  <c r="BB58" i="31"/>
  <c r="BC58" i="31"/>
  <c r="BA88" i="31"/>
  <c r="BB88" i="31"/>
  <c r="BC88" i="31"/>
  <c r="BC120" i="31"/>
  <c r="BB120" i="31"/>
  <c r="BA120" i="31"/>
  <c r="AU28" i="31"/>
  <c r="AU58" i="31"/>
  <c r="AU120" i="31"/>
  <c r="AQ28" i="31"/>
  <c r="AR28" i="31"/>
  <c r="AS28" i="31"/>
  <c r="AQ58" i="31"/>
  <c r="AR58" i="31"/>
  <c r="AS58" i="31"/>
  <c r="AQ88" i="31"/>
  <c r="AR88" i="31"/>
  <c r="AS88" i="31"/>
  <c r="AS120" i="31"/>
  <c r="AR120" i="31"/>
  <c r="AQ120" i="31"/>
  <c r="AK28" i="31"/>
  <c r="AK58" i="31"/>
  <c r="AK120" i="31"/>
  <c r="AG28" i="31"/>
  <c r="AH28" i="31"/>
  <c r="AI28" i="31"/>
  <c r="AG58" i="31"/>
  <c r="AH58" i="31"/>
  <c r="AI58" i="31"/>
  <c r="AG88" i="31"/>
  <c r="AH88" i="31"/>
  <c r="AI88" i="31"/>
  <c r="AI120" i="31"/>
  <c r="AH120" i="31"/>
  <c r="AG120" i="31"/>
  <c r="AA28" i="31"/>
  <c r="AA58" i="31"/>
  <c r="AA120" i="31"/>
  <c r="W28" i="31"/>
  <c r="X28" i="31"/>
  <c r="Y28" i="31"/>
  <c r="W58" i="31"/>
  <c r="X58" i="31"/>
  <c r="Y58" i="31"/>
  <c r="W88" i="31"/>
  <c r="X88" i="31"/>
  <c r="Y88" i="31"/>
  <c r="Y120" i="31"/>
  <c r="X120" i="31"/>
  <c r="W120" i="31"/>
  <c r="Q28" i="31"/>
  <c r="Q58" i="31"/>
  <c r="Q120" i="31"/>
  <c r="M28" i="31"/>
  <c r="N28" i="31"/>
  <c r="O28" i="31"/>
  <c r="M58" i="31"/>
  <c r="N58" i="31"/>
  <c r="O58" i="31"/>
  <c r="M88" i="31"/>
  <c r="N88" i="31"/>
  <c r="O88" i="31"/>
  <c r="O120" i="31"/>
  <c r="N120" i="31"/>
  <c r="M120" i="31"/>
  <c r="F120" i="31"/>
  <c r="C5" i="31"/>
  <c r="H120" i="31"/>
  <c r="C12" i="31"/>
  <c r="C14" i="31"/>
  <c r="G120" i="31"/>
  <c r="F27" i="31"/>
  <c r="BY27" i="31"/>
  <c r="F57" i="31"/>
  <c r="BY57" i="31"/>
  <c r="BY119" i="31"/>
  <c r="BU27" i="31"/>
  <c r="BV27" i="31"/>
  <c r="BW27" i="31"/>
  <c r="BU57" i="31"/>
  <c r="BV57" i="31"/>
  <c r="BW57" i="31"/>
  <c r="BU87" i="31"/>
  <c r="BV87" i="31"/>
  <c r="BW87" i="31"/>
  <c r="BW119" i="31"/>
  <c r="BV119" i="31"/>
  <c r="BU119" i="31"/>
  <c r="BO27" i="31"/>
  <c r="BO57" i="31"/>
  <c r="BO119" i="31"/>
  <c r="BK27" i="31"/>
  <c r="BL27" i="31"/>
  <c r="BM27" i="31"/>
  <c r="BK57" i="31"/>
  <c r="BL57" i="31"/>
  <c r="BM57" i="31"/>
  <c r="BK87" i="31"/>
  <c r="BL87" i="31"/>
  <c r="BM87" i="31"/>
  <c r="BM119" i="31"/>
  <c r="BL119" i="31"/>
  <c r="BK119" i="31"/>
  <c r="BE27" i="31"/>
  <c r="BE57" i="31"/>
  <c r="BE119" i="31"/>
  <c r="BA27" i="31"/>
  <c r="BB27" i="31"/>
  <c r="BC27" i="31"/>
  <c r="BA57" i="31"/>
  <c r="BB57" i="31"/>
  <c r="BC57" i="31"/>
  <c r="BA87" i="31"/>
  <c r="BB87" i="31"/>
  <c r="BC87" i="31"/>
  <c r="BC119" i="31"/>
  <c r="BB119" i="31"/>
  <c r="BA119" i="31"/>
  <c r="AU27" i="31"/>
  <c r="AU57" i="31"/>
  <c r="AU119" i="31"/>
  <c r="AQ27" i="31"/>
  <c r="AR27" i="31"/>
  <c r="AS27" i="31"/>
  <c r="AQ57" i="31"/>
  <c r="AR57" i="31"/>
  <c r="AS57" i="31"/>
  <c r="AQ87" i="31"/>
  <c r="AR87" i="31"/>
  <c r="AS87" i="31"/>
  <c r="AS119" i="31"/>
  <c r="AR119" i="31"/>
  <c r="AQ119" i="31"/>
  <c r="AK27" i="31"/>
  <c r="AK57" i="31"/>
  <c r="AK119" i="31"/>
  <c r="AG27" i="31"/>
  <c r="AH27" i="31"/>
  <c r="AI27" i="31"/>
  <c r="AG57" i="31"/>
  <c r="AH57" i="31"/>
  <c r="AI57" i="31"/>
  <c r="AG87" i="31"/>
  <c r="AH87" i="31"/>
  <c r="AI87" i="31"/>
  <c r="AI119" i="31"/>
  <c r="AH119" i="31"/>
  <c r="AG119" i="31"/>
  <c r="AA27" i="31"/>
  <c r="AA57" i="31"/>
  <c r="AA119" i="31"/>
  <c r="W27" i="31"/>
  <c r="X27" i="31"/>
  <c r="Y27" i="31"/>
  <c r="W57" i="31"/>
  <c r="X57" i="31"/>
  <c r="Y57" i="31"/>
  <c r="W87" i="31"/>
  <c r="X87" i="31"/>
  <c r="Y87" i="31"/>
  <c r="Y119" i="31"/>
  <c r="X119" i="31"/>
  <c r="W119" i="31"/>
  <c r="Q27" i="31"/>
  <c r="Q57" i="31"/>
  <c r="Q119" i="31"/>
  <c r="M27" i="31"/>
  <c r="N27" i="31"/>
  <c r="O27" i="31"/>
  <c r="M57" i="31"/>
  <c r="N57" i="31"/>
  <c r="O57" i="31"/>
  <c r="M87" i="31"/>
  <c r="N87" i="31"/>
  <c r="O87" i="31"/>
  <c r="O119" i="31"/>
  <c r="N119" i="31"/>
  <c r="M119" i="31"/>
  <c r="F119" i="31"/>
  <c r="H119" i="31"/>
  <c r="G119" i="31"/>
  <c r="F26" i="31"/>
  <c r="BY26" i="31"/>
  <c r="F56" i="31"/>
  <c r="BY56" i="31"/>
  <c r="BY118" i="31"/>
  <c r="BU26" i="31"/>
  <c r="BV26" i="31"/>
  <c r="BW26" i="31"/>
  <c r="BU56" i="31"/>
  <c r="BV56" i="31"/>
  <c r="BW56" i="31"/>
  <c r="BU86" i="31"/>
  <c r="BV86" i="31"/>
  <c r="BW86" i="31"/>
  <c r="BW118" i="31"/>
  <c r="BV118" i="31"/>
  <c r="BU118" i="31"/>
  <c r="BO26" i="31"/>
  <c r="BO56" i="31"/>
  <c r="BO118" i="31"/>
  <c r="BK26" i="31"/>
  <c r="BL26" i="31"/>
  <c r="BM26" i="31"/>
  <c r="BK56" i="31"/>
  <c r="BL56" i="31"/>
  <c r="BM56" i="31"/>
  <c r="BK86" i="31"/>
  <c r="BL86" i="31"/>
  <c r="BM86" i="31"/>
  <c r="BM118" i="31"/>
  <c r="BL118" i="31"/>
  <c r="BK118" i="31"/>
  <c r="BE26" i="31"/>
  <c r="BE56" i="31"/>
  <c r="BE118" i="31"/>
  <c r="BA26" i="31"/>
  <c r="BB26" i="31"/>
  <c r="BC26" i="31"/>
  <c r="BA56" i="31"/>
  <c r="BB56" i="31"/>
  <c r="BC56" i="31"/>
  <c r="BA86" i="31"/>
  <c r="BB86" i="31"/>
  <c r="BC86" i="31"/>
  <c r="BC118" i="31"/>
  <c r="BB118" i="31"/>
  <c r="BA118" i="31"/>
  <c r="AU26" i="31"/>
  <c r="AU56" i="31"/>
  <c r="AU118" i="31"/>
  <c r="AQ26" i="31"/>
  <c r="AR26" i="31"/>
  <c r="AS26" i="31"/>
  <c r="AQ56" i="31"/>
  <c r="AR56" i="31"/>
  <c r="AS56" i="31"/>
  <c r="AQ86" i="31"/>
  <c r="AR86" i="31"/>
  <c r="AS86" i="31"/>
  <c r="AS118" i="31"/>
  <c r="AR118" i="31"/>
  <c r="AQ118" i="31"/>
  <c r="AK26" i="31"/>
  <c r="AK56" i="31"/>
  <c r="AK118" i="31"/>
  <c r="AG26" i="31"/>
  <c r="AH26" i="31"/>
  <c r="AI26" i="31"/>
  <c r="AG56" i="31"/>
  <c r="AH56" i="31"/>
  <c r="AI56" i="31"/>
  <c r="AG86" i="31"/>
  <c r="AH86" i="31"/>
  <c r="AI86" i="31"/>
  <c r="AI118" i="31"/>
  <c r="AH118" i="31"/>
  <c r="AG118" i="31"/>
  <c r="AA26" i="31"/>
  <c r="AA56" i="31"/>
  <c r="AA118" i="31"/>
  <c r="W26" i="31"/>
  <c r="X26" i="31"/>
  <c r="Y26" i="31"/>
  <c r="W56" i="31"/>
  <c r="X56" i="31"/>
  <c r="Y56" i="31"/>
  <c r="W86" i="31"/>
  <c r="X86" i="31"/>
  <c r="Y86" i="31"/>
  <c r="Y118" i="31"/>
  <c r="X118" i="31"/>
  <c r="W118" i="31"/>
  <c r="Q26" i="31"/>
  <c r="Q56" i="31"/>
  <c r="Q118" i="31"/>
  <c r="M26" i="31"/>
  <c r="N26" i="31"/>
  <c r="O26" i="31"/>
  <c r="M56" i="31"/>
  <c r="N56" i="31"/>
  <c r="O56" i="31"/>
  <c r="M86" i="31"/>
  <c r="N86" i="31"/>
  <c r="O86" i="31"/>
  <c r="O118" i="31"/>
  <c r="N118" i="31"/>
  <c r="M118" i="31"/>
  <c r="F118" i="31"/>
  <c r="H118" i="31"/>
  <c r="G118" i="31"/>
  <c r="F25" i="31"/>
  <c r="BY25" i="31"/>
  <c r="F55" i="31"/>
  <c r="BY55" i="31"/>
  <c r="BY117" i="31"/>
  <c r="BU25" i="31"/>
  <c r="BV25" i="31"/>
  <c r="BW25" i="31"/>
  <c r="BU55" i="31"/>
  <c r="BV55" i="31"/>
  <c r="BW55" i="31"/>
  <c r="BU85" i="31"/>
  <c r="BV85" i="31"/>
  <c r="BW85" i="31"/>
  <c r="BW117" i="31"/>
  <c r="BV117" i="31"/>
  <c r="BU117" i="31"/>
  <c r="BO25" i="31"/>
  <c r="BO55" i="31"/>
  <c r="BO117" i="31"/>
  <c r="BK25" i="31"/>
  <c r="BL25" i="31"/>
  <c r="BM25" i="31"/>
  <c r="BK55" i="31"/>
  <c r="BL55" i="31"/>
  <c r="BM55" i="31"/>
  <c r="BK85" i="31"/>
  <c r="BL85" i="31"/>
  <c r="BM85" i="31"/>
  <c r="BM117" i="31"/>
  <c r="BL117" i="31"/>
  <c r="BK117" i="31"/>
  <c r="BE25" i="31"/>
  <c r="BE55" i="31"/>
  <c r="BE117" i="31"/>
  <c r="BA25" i="31"/>
  <c r="BB25" i="31"/>
  <c r="BC25" i="31"/>
  <c r="BA55" i="31"/>
  <c r="BB55" i="31"/>
  <c r="BC55" i="31"/>
  <c r="BA85" i="31"/>
  <c r="BB85" i="31"/>
  <c r="BC85" i="31"/>
  <c r="BC117" i="31"/>
  <c r="BB117" i="31"/>
  <c r="BA117" i="31"/>
  <c r="AU25" i="31"/>
  <c r="AU55" i="31"/>
  <c r="AU117" i="31"/>
  <c r="AQ25" i="31"/>
  <c r="AR25" i="31"/>
  <c r="AS25" i="31"/>
  <c r="AQ55" i="31"/>
  <c r="AR55" i="31"/>
  <c r="AS55" i="31"/>
  <c r="AQ85" i="31"/>
  <c r="AR85" i="31"/>
  <c r="AS85" i="31"/>
  <c r="AS117" i="31"/>
  <c r="AR117" i="31"/>
  <c r="AQ117" i="31"/>
  <c r="AK25" i="31"/>
  <c r="AK55" i="31"/>
  <c r="AK117" i="31"/>
  <c r="AG25" i="31"/>
  <c r="AH25" i="31"/>
  <c r="AI25" i="31"/>
  <c r="AG55" i="31"/>
  <c r="AH55" i="31"/>
  <c r="AI55" i="31"/>
  <c r="AG85" i="31"/>
  <c r="AH85" i="31"/>
  <c r="AI85" i="31"/>
  <c r="AI117" i="31"/>
  <c r="AH117" i="31"/>
  <c r="AG117" i="31"/>
  <c r="AA25" i="31"/>
  <c r="AA55" i="31"/>
  <c r="AA117" i="31"/>
  <c r="W25" i="31"/>
  <c r="X25" i="31"/>
  <c r="Y25" i="31"/>
  <c r="W55" i="31"/>
  <c r="X55" i="31"/>
  <c r="Y55" i="31"/>
  <c r="W85" i="31"/>
  <c r="X85" i="31"/>
  <c r="Y85" i="31"/>
  <c r="Y117" i="31"/>
  <c r="X117" i="31"/>
  <c r="W117" i="31"/>
  <c r="Q25" i="31"/>
  <c r="Q55" i="31"/>
  <c r="Q117" i="31"/>
  <c r="M25" i="31"/>
  <c r="N25" i="31"/>
  <c r="O25" i="31"/>
  <c r="M55" i="31"/>
  <c r="N55" i="31"/>
  <c r="O55" i="31"/>
  <c r="M85" i="31"/>
  <c r="N85" i="31"/>
  <c r="O85" i="31"/>
  <c r="O117" i="31"/>
  <c r="N117" i="31"/>
  <c r="M117" i="31"/>
  <c r="F117" i="31"/>
  <c r="H117" i="31"/>
  <c r="G117" i="31"/>
  <c r="F24" i="31"/>
  <c r="BY24" i="31"/>
  <c r="F54" i="31"/>
  <c r="BY54" i="31"/>
  <c r="BY116" i="31"/>
  <c r="BU24" i="31"/>
  <c r="BV24" i="31"/>
  <c r="BW24" i="31"/>
  <c r="BU54" i="31"/>
  <c r="BV54" i="31"/>
  <c r="BW54" i="31"/>
  <c r="BU84" i="31"/>
  <c r="BV84" i="31"/>
  <c r="BW84" i="31"/>
  <c r="BW116" i="31"/>
  <c r="BV116" i="31"/>
  <c r="BU116" i="31"/>
  <c r="BO24" i="31"/>
  <c r="BO54" i="31"/>
  <c r="BO116" i="31"/>
  <c r="BK24" i="31"/>
  <c r="BL24" i="31"/>
  <c r="BM24" i="31"/>
  <c r="BK54" i="31"/>
  <c r="BL54" i="31"/>
  <c r="BM54" i="31"/>
  <c r="BK84" i="31"/>
  <c r="BL84" i="31"/>
  <c r="BM84" i="31"/>
  <c r="BM116" i="31"/>
  <c r="BL116" i="31"/>
  <c r="BK116" i="31"/>
  <c r="BE24" i="31"/>
  <c r="BE54" i="31"/>
  <c r="BE116" i="31"/>
  <c r="BA24" i="31"/>
  <c r="BB24" i="31"/>
  <c r="BC24" i="31"/>
  <c r="BA54" i="31"/>
  <c r="BB54" i="31"/>
  <c r="BC54" i="31"/>
  <c r="BA84" i="31"/>
  <c r="BB84" i="31"/>
  <c r="BC84" i="31"/>
  <c r="BC116" i="31"/>
  <c r="BB116" i="31"/>
  <c r="BA116" i="31"/>
  <c r="AU24" i="31"/>
  <c r="AU54" i="31"/>
  <c r="AU116" i="31"/>
  <c r="AQ24" i="31"/>
  <c r="AR24" i="31"/>
  <c r="AS24" i="31"/>
  <c r="AQ54" i="31"/>
  <c r="AR54" i="31"/>
  <c r="AS54" i="31"/>
  <c r="AQ84" i="31"/>
  <c r="AR84" i="31"/>
  <c r="AS84" i="31"/>
  <c r="AS116" i="31"/>
  <c r="AR116" i="31"/>
  <c r="AQ116" i="31"/>
  <c r="AK24" i="31"/>
  <c r="AK54" i="31"/>
  <c r="AK116" i="31"/>
  <c r="AG24" i="31"/>
  <c r="AH24" i="31"/>
  <c r="AI24" i="31"/>
  <c r="AG54" i="31"/>
  <c r="AH54" i="31"/>
  <c r="AI54" i="31"/>
  <c r="AG84" i="31"/>
  <c r="AH84" i="31"/>
  <c r="AI84" i="31"/>
  <c r="AI116" i="31"/>
  <c r="AH116" i="31"/>
  <c r="AG116" i="31"/>
  <c r="AA24" i="31"/>
  <c r="AA54" i="31"/>
  <c r="AA116" i="31"/>
  <c r="W24" i="31"/>
  <c r="X24" i="31"/>
  <c r="Y24" i="31"/>
  <c r="W54" i="31"/>
  <c r="X54" i="31"/>
  <c r="Y54" i="31"/>
  <c r="W84" i="31"/>
  <c r="X84" i="31"/>
  <c r="Y84" i="31"/>
  <c r="Y116" i="31"/>
  <c r="X116" i="31"/>
  <c r="W116" i="31"/>
  <c r="Q24" i="31"/>
  <c r="Q54" i="31"/>
  <c r="Q116" i="31"/>
  <c r="M24" i="31"/>
  <c r="N24" i="31"/>
  <c r="O24" i="31"/>
  <c r="M54" i="31"/>
  <c r="N54" i="31"/>
  <c r="O54" i="31"/>
  <c r="M84" i="31"/>
  <c r="N84" i="31"/>
  <c r="O84" i="31"/>
  <c r="O116" i="31"/>
  <c r="N116" i="31"/>
  <c r="M116" i="31"/>
  <c r="F116" i="31"/>
  <c r="H116" i="31"/>
  <c r="G116" i="31"/>
  <c r="F23" i="31"/>
  <c r="BY23" i="31"/>
  <c r="F53" i="31"/>
  <c r="BY53" i="31"/>
  <c r="BY115" i="31"/>
  <c r="BU23" i="31"/>
  <c r="BV23" i="31"/>
  <c r="BW23" i="31"/>
  <c r="BU53" i="31"/>
  <c r="BV53" i="31"/>
  <c r="BW53" i="31"/>
  <c r="BU83" i="31"/>
  <c r="BV83" i="31"/>
  <c r="BW83" i="31"/>
  <c r="BW115" i="31"/>
  <c r="BV115" i="31"/>
  <c r="BU115" i="31"/>
  <c r="BO23" i="31"/>
  <c r="BO53" i="31"/>
  <c r="BO115" i="31"/>
  <c r="BK23" i="31"/>
  <c r="BL23" i="31"/>
  <c r="BM23" i="31"/>
  <c r="BK53" i="31"/>
  <c r="BL53" i="31"/>
  <c r="BM53" i="31"/>
  <c r="BK83" i="31"/>
  <c r="BL83" i="31"/>
  <c r="BM83" i="31"/>
  <c r="BM115" i="31"/>
  <c r="BL115" i="31"/>
  <c r="BK115" i="31"/>
  <c r="BE23" i="31"/>
  <c r="BE53" i="31"/>
  <c r="BE115" i="31"/>
  <c r="BA23" i="31"/>
  <c r="BB23" i="31"/>
  <c r="BC23" i="31"/>
  <c r="BA53" i="31"/>
  <c r="BB53" i="31"/>
  <c r="BC53" i="31"/>
  <c r="BA83" i="31"/>
  <c r="BB83" i="31"/>
  <c r="BC83" i="31"/>
  <c r="BC115" i="31"/>
  <c r="BB115" i="31"/>
  <c r="BA115" i="31"/>
  <c r="AU23" i="31"/>
  <c r="AU53" i="31"/>
  <c r="AU115" i="31"/>
  <c r="AQ23" i="31"/>
  <c r="AR23" i="31"/>
  <c r="AS23" i="31"/>
  <c r="AQ53" i="31"/>
  <c r="AR53" i="31"/>
  <c r="AS53" i="31"/>
  <c r="AQ83" i="31"/>
  <c r="AR83" i="31"/>
  <c r="AS83" i="31"/>
  <c r="AS115" i="31"/>
  <c r="AR115" i="31"/>
  <c r="AQ115" i="31"/>
  <c r="AK23" i="31"/>
  <c r="AK53" i="31"/>
  <c r="AK115" i="31"/>
  <c r="AG23" i="31"/>
  <c r="AH23" i="31"/>
  <c r="AI23" i="31"/>
  <c r="AG53" i="31"/>
  <c r="AH53" i="31"/>
  <c r="AI53" i="31"/>
  <c r="AG83" i="31"/>
  <c r="AH83" i="31"/>
  <c r="AI83" i="31"/>
  <c r="AI115" i="31"/>
  <c r="AH115" i="31"/>
  <c r="AG115" i="31"/>
  <c r="AA23" i="31"/>
  <c r="AA53" i="31"/>
  <c r="AA115" i="31"/>
  <c r="W23" i="31"/>
  <c r="X23" i="31"/>
  <c r="Y23" i="31"/>
  <c r="W53" i="31"/>
  <c r="X53" i="31"/>
  <c r="Y53" i="31"/>
  <c r="W83" i="31"/>
  <c r="X83" i="31"/>
  <c r="Y83" i="31"/>
  <c r="Y115" i="31"/>
  <c r="X115" i="31"/>
  <c r="W115" i="31"/>
  <c r="Q23" i="31"/>
  <c r="Q53" i="31"/>
  <c r="Q115" i="31"/>
  <c r="M23" i="31"/>
  <c r="N23" i="31"/>
  <c r="O23" i="31"/>
  <c r="M53" i="31"/>
  <c r="N53" i="31"/>
  <c r="O53" i="31"/>
  <c r="M83" i="31"/>
  <c r="N83" i="31"/>
  <c r="O83" i="31"/>
  <c r="O115" i="31"/>
  <c r="N115" i="31"/>
  <c r="M115" i="31"/>
  <c r="F115" i="31"/>
  <c r="H115" i="31"/>
  <c r="G115" i="31"/>
  <c r="F22" i="31"/>
  <c r="BY22" i="31"/>
  <c r="F52" i="31"/>
  <c r="BY52" i="31"/>
  <c r="BY114" i="31"/>
  <c r="BU22" i="31"/>
  <c r="BV22" i="31"/>
  <c r="BW22" i="31"/>
  <c r="BU52" i="31"/>
  <c r="BV52" i="31"/>
  <c r="BW52" i="31"/>
  <c r="BU82" i="31"/>
  <c r="BV82" i="31"/>
  <c r="BW82" i="31"/>
  <c r="BW114" i="31"/>
  <c r="BV114" i="31"/>
  <c r="BU114" i="31"/>
  <c r="BO22" i="31"/>
  <c r="BO52" i="31"/>
  <c r="BO114" i="31"/>
  <c r="BK22" i="31"/>
  <c r="BL22" i="31"/>
  <c r="BM22" i="31"/>
  <c r="BK52" i="31"/>
  <c r="BL52" i="31"/>
  <c r="BM52" i="31"/>
  <c r="BK82" i="31"/>
  <c r="BL82" i="31"/>
  <c r="BM82" i="31"/>
  <c r="BM114" i="31"/>
  <c r="BL114" i="31"/>
  <c r="BK114" i="31"/>
  <c r="BE22" i="31"/>
  <c r="BE52" i="31"/>
  <c r="BE114" i="31"/>
  <c r="BA22" i="31"/>
  <c r="BB22" i="31"/>
  <c r="BC22" i="31"/>
  <c r="BA52" i="31"/>
  <c r="BB52" i="31"/>
  <c r="BC52" i="31"/>
  <c r="BA82" i="31"/>
  <c r="BB82" i="31"/>
  <c r="BC82" i="31"/>
  <c r="BC114" i="31"/>
  <c r="BB114" i="31"/>
  <c r="BA114" i="31"/>
  <c r="AU22" i="31"/>
  <c r="AU52" i="31"/>
  <c r="AU114" i="31"/>
  <c r="AQ22" i="31"/>
  <c r="AR22" i="31"/>
  <c r="AS22" i="31"/>
  <c r="AQ52" i="31"/>
  <c r="AR52" i="31"/>
  <c r="AS52" i="31"/>
  <c r="AQ82" i="31"/>
  <c r="AR82" i="31"/>
  <c r="AS82" i="31"/>
  <c r="AS114" i="31"/>
  <c r="AR114" i="31"/>
  <c r="AQ114" i="31"/>
  <c r="AK22" i="31"/>
  <c r="AK52" i="31"/>
  <c r="AK114" i="31"/>
  <c r="AG22" i="31"/>
  <c r="AH22" i="31"/>
  <c r="AI22" i="31"/>
  <c r="AG52" i="31"/>
  <c r="AH52" i="31"/>
  <c r="AI52" i="31"/>
  <c r="AG82" i="31"/>
  <c r="AH82" i="31"/>
  <c r="AI82" i="31"/>
  <c r="AI114" i="31"/>
  <c r="AH114" i="31"/>
  <c r="AG114" i="31"/>
  <c r="AA22" i="31"/>
  <c r="AA52" i="31"/>
  <c r="AA114" i="31"/>
  <c r="W22" i="31"/>
  <c r="X22" i="31"/>
  <c r="Y22" i="31"/>
  <c r="W52" i="31"/>
  <c r="X52" i="31"/>
  <c r="Y52" i="31"/>
  <c r="W82" i="31"/>
  <c r="X82" i="31"/>
  <c r="Y82" i="31"/>
  <c r="Y114" i="31"/>
  <c r="X114" i="31"/>
  <c r="W114" i="31"/>
  <c r="Q22" i="31"/>
  <c r="Q52" i="31"/>
  <c r="Q114" i="31"/>
  <c r="M22" i="31"/>
  <c r="N22" i="31"/>
  <c r="O22" i="31"/>
  <c r="M52" i="31"/>
  <c r="N52" i="31"/>
  <c r="O52" i="31"/>
  <c r="M82" i="31"/>
  <c r="N82" i="31"/>
  <c r="O82" i="31"/>
  <c r="O114" i="31"/>
  <c r="N114" i="31"/>
  <c r="M114" i="31"/>
  <c r="F114" i="31"/>
  <c r="H114" i="31"/>
  <c r="G114" i="31"/>
  <c r="F21" i="31"/>
  <c r="BY21" i="31"/>
  <c r="F51" i="31"/>
  <c r="BY51" i="31"/>
  <c r="BY113" i="31"/>
  <c r="BU21" i="31"/>
  <c r="BV21" i="31"/>
  <c r="BW21" i="31"/>
  <c r="BU51" i="31"/>
  <c r="BV51" i="31"/>
  <c r="BW51" i="31"/>
  <c r="BU81" i="31"/>
  <c r="BV81" i="31"/>
  <c r="BW81" i="31"/>
  <c r="BW113" i="31"/>
  <c r="BV113" i="31"/>
  <c r="BU113" i="31"/>
  <c r="BO21" i="31"/>
  <c r="BO51" i="31"/>
  <c r="BO113" i="31"/>
  <c r="BK21" i="31"/>
  <c r="BL21" i="31"/>
  <c r="BM21" i="31"/>
  <c r="BK51" i="31"/>
  <c r="BL51" i="31"/>
  <c r="BM51" i="31"/>
  <c r="BK81" i="31"/>
  <c r="BL81" i="31"/>
  <c r="BM81" i="31"/>
  <c r="BM113" i="31"/>
  <c r="BL113" i="31"/>
  <c r="BK113" i="31"/>
  <c r="BE21" i="31"/>
  <c r="BE51" i="31"/>
  <c r="BE113" i="31"/>
  <c r="BA21" i="31"/>
  <c r="BB21" i="31"/>
  <c r="BC21" i="31"/>
  <c r="BA51" i="31"/>
  <c r="BB51" i="31"/>
  <c r="BC51" i="31"/>
  <c r="BA81" i="31"/>
  <c r="BB81" i="31"/>
  <c r="BC81" i="31"/>
  <c r="BC113" i="31"/>
  <c r="BB113" i="31"/>
  <c r="BA113" i="31"/>
  <c r="AU21" i="31"/>
  <c r="AU51" i="31"/>
  <c r="AU113" i="31"/>
  <c r="AQ21" i="31"/>
  <c r="AR21" i="31"/>
  <c r="AS21" i="31"/>
  <c r="AQ51" i="31"/>
  <c r="AR51" i="31"/>
  <c r="AS51" i="31"/>
  <c r="AQ81" i="31"/>
  <c r="AR81" i="31"/>
  <c r="AS81" i="31"/>
  <c r="AS113" i="31"/>
  <c r="AR113" i="31"/>
  <c r="AQ113" i="31"/>
  <c r="AK21" i="31"/>
  <c r="AK51" i="31"/>
  <c r="AK113" i="31"/>
  <c r="AG21" i="31"/>
  <c r="AH21" i="31"/>
  <c r="AI21" i="31"/>
  <c r="AG51" i="31"/>
  <c r="AH51" i="31"/>
  <c r="AI51" i="31"/>
  <c r="AG81" i="31"/>
  <c r="AH81" i="31"/>
  <c r="AI81" i="31"/>
  <c r="AI113" i="31"/>
  <c r="AH113" i="31"/>
  <c r="AG113" i="31"/>
  <c r="AA21" i="31"/>
  <c r="AA51" i="31"/>
  <c r="AA113" i="31"/>
  <c r="W21" i="31"/>
  <c r="X21" i="31"/>
  <c r="Y21" i="31"/>
  <c r="W51" i="31"/>
  <c r="X51" i="31"/>
  <c r="Y51" i="31"/>
  <c r="W81" i="31"/>
  <c r="X81" i="31"/>
  <c r="Y81" i="31"/>
  <c r="Y113" i="31"/>
  <c r="X113" i="31"/>
  <c r="W113" i="31"/>
  <c r="Q21" i="31"/>
  <c r="Q51" i="31"/>
  <c r="Q113" i="31"/>
  <c r="M21" i="31"/>
  <c r="N21" i="31"/>
  <c r="O21" i="31"/>
  <c r="M51" i="31"/>
  <c r="N51" i="31"/>
  <c r="O51" i="31"/>
  <c r="M81" i="31"/>
  <c r="N81" i="31"/>
  <c r="O81" i="31"/>
  <c r="O113" i="31"/>
  <c r="N113" i="31"/>
  <c r="M113" i="31"/>
  <c r="F113" i="31"/>
  <c r="H113" i="31"/>
  <c r="G113" i="31"/>
  <c r="F20" i="31"/>
  <c r="BY20" i="31"/>
  <c r="F50" i="31"/>
  <c r="BY50" i="31"/>
  <c r="BY112" i="31"/>
  <c r="BU20" i="31"/>
  <c r="BV20" i="31"/>
  <c r="BW20" i="31"/>
  <c r="BU50" i="31"/>
  <c r="BV50" i="31"/>
  <c r="BW50" i="31"/>
  <c r="BU80" i="31"/>
  <c r="BV80" i="31"/>
  <c r="BW80" i="31"/>
  <c r="BW112" i="31"/>
  <c r="BV112" i="31"/>
  <c r="BU112" i="31"/>
  <c r="BO20" i="31"/>
  <c r="BO50" i="31"/>
  <c r="BO112" i="31"/>
  <c r="BK20" i="31"/>
  <c r="BL20" i="31"/>
  <c r="BM20" i="31"/>
  <c r="BK50" i="31"/>
  <c r="BL50" i="31"/>
  <c r="BM50" i="31"/>
  <c r="BK80" i="31"/>
  <c r="BL80" i="31"/>
  <c r="BM80" i="31"/>
  <c r="BM112" i="31"/>
  <c r="BL112" i="31"/>
  <c r="BK112" i="31"/>
  <c r="BE20" i="31"/>
  <c r="BE50" i="31"/>
  <c r="BE112" i="31"/>
  <c r="BA20" i="31"/>
  <c r="BB20" i="31"/>
  <c r="BC20" i="31"/>
  <c r="BA50" i="31"/>
  <c r="BB50" i="31"/>
  <c r="BC50" i="31"/>
  <c r="BA80" i="31"/>
  <c r="BB80" i="31"/>
  <c r="BC80" i="31"/>
  <c r="BC112" i="31"/>
  <c r="BB112" i="31"/>
  <c r="BA112" i="31"/>
  <c r="AU20" i="31"/>
  <c r="AU50" i="31"/>
  <c r="AU112" i="31"/>
  <c r="AQ20" i="31"/>
  <c r="AR20" i="31"/>
  <c r="AS20" i="31"/>
  <c r="AQ50" i="31"/>
  <c r="AR50" i="31"/>
  <c r="AS50" i="31"/>
  <c r="AQ80" i="31"/>
  <c r="AR80" i="31"/>
  <c r="AS80" i="31"/>
  <c r="AS112" i="31"/>
  <c r="AR112" i="31"/>
  <c r="AQ112" i="31"/>
  <c r="AK20" i="31"/>
  <c r="AK50" i="31"/>
  <c r="AK112" i="31"/>
  <c r="AG20" i="31"/>
  <c r="AH20" i="31"/>
  <c r="AI20" i="31"/>
  <c r="AG50" i="31"/>
  <c r="AH50" i="31"/>
  <c r="AI50" i="31"/>
  <c r="AG80" i="31"/>
  <c r="AH80" i="31"/>
  <c r="AI80" i="31"/>
  <c r="AI112" i="31"/>
  <c r="AH112" i="31"/>
  <c r="AG112" i="31"/>
  <c r="AA20" i="31"/>
  <c r="AA50" i="31"/>
  <c r="AA112" i="31"/>
  <c r="W20" i="31"/>
  <c r="X20" i="31"/>
  <c r="Y20" i="31"/>
  <c r="W50" i="31"/>
  <c r="X50" i="31"/>
  <c r="Y50" i="31"/>
  <c r="W80" i="31"/>
  <c r="X80" i="31"/>
  <c r="Y80" i="31"/>
  <c r="Y112" i="31"/>
  <c r="X112" i="31"/>
  <c r="W112" i="31"/>
  <c r="Q20" i="31"/>
  <c r="Q50" i="31"/>
  <c r="Q112" i="31"/>
  <c r="M20" i="31"/>
  <c r="N20" i="31"/>
  <c r="O20" i="31"/>
  <c r="M50" i="31"/>
  <c r="N50" i="31"/>
  <c r="O50" i="31"/>
  <c r="M80" i="31"/>
  <c r="N80" i="31"/>
  <c r="O80" i="31"/>
  <c r="O112" i="31"/>
  <c r="N112" i="31"/>
  <c r="M112" i="31"/>
  <c r="F112" i="31"/>
  <c r="H112" i="31"/>
  <c r="G112" i="31"/>
  <c r="F19" i="31"/>
  <c r="BY19" i="31"/>
  <c r="F49" i="31"/>
  <c r="BY49" i="31"/>
  <c r="BY111" i="31"/>
  <c r="BU19" i="31"/>
  <c r="BV19" i="31"/>
  <c r="BW19" i="31"/>
  <c r="BU49" i="31"/>
  <c r="BV49" i="31"/>
  <c r="BW49" i="31"/>
  <c r="BU79" i="31"/>
  <c r="BV79" i="31"/>
  <c r="BW79" i="31"/>
  <c r="BW111" i="31"/>
  <c r="BV111" i="31"/>
  <c r="BU111" i="31"/>
  <c r="BO19" i="31"/>
  <c r="BO49" i="31"/>
  <c r="BO111" i="31"/>
  <c r="BK19" i="31"/>
  <c r="BL19" i="31"/>
  <c r="BM19" i="31"/>
  <c r="BK49" i="31"/>
  <c r="BL49" i="31"/>
  <c r="BM49" i="31"/>
  <c r="BK79" i="31"/>
  <c r="BL79" i="31"/>
  <c r="BM79" i="31"/>
  <c r="BM111" i="31"/>
  <c r="BL111" i="31"/>
  <c r="BK111" i="31"/>
  <c r="BE19" i="31"/>
  <c r="BE49" i="31"/>
  <c r="BE111" i="31"/>
  <c r="BA19" i="31"/>
  <c r="BB19" i="31"/>
  <c r="BC19" i="31"/>
  <c r="BA49" i="31"/>
  <c r="BB49" i="31"/>
  <c r="BC49" i="31"/>
  <c r="BA79" i="31"/>
  <c r="BB79" i="31"/>
  <c r="BC79" i="31"/>
  <c r="BC111" i="31"/>
  <c r="BB111" i="31"/>
  <c r="BA111" i="31"/>
  <c r="AU19" i="31"/>
  <c r="AU49" i="31"/>
  <c r="AU111" i="31"/>
  <c r="AQ19" i="31"/>
  <c r="AR19" i="31"/>
  <c r="AS19" i="31"/>
  <c r="AQ49" i="31"/>
  <c r="AR49" i="31"/>
  <c r="AS49" i="31"/>
  <c r="AQ79" i="31"/>
  <c r="AR79" i="31"/>
  <c r="AS79" i="31"/>
  <c r="AS111" i="31"/>
  <c r="AR111" i="31"/>
  <c r="AQ111" i="31"/>
  <c r="AK19" i="31"/>
  <c r="AK49" i="31"/>
  <c r="AK111" i="31"/>
  <c r="AG19" i="31"/>
  <c r="AH19" i="31"/>
  <c r="AI19" i="31"/>
  <c r="AG49" i="31"/>
  <c r="AH49" i="31"/>
  <c r="AI49" i="31"/>
  <c r="AG79" i="31"/>
  <c r="AH79" i="31"/>
  <c r="AI79" i="31"/>
  <c r="AI111" i="31"/>
  <c r="AH111" i="31"/>
  <c r="AG111" i="31"/>
  <c r="AA19" i="31"/>
  <c r="AA49" i="31"/>
  <c r="AA111" i="31"/>
  <c r="W19" i="31"/>
  <c r="X19" i="31"/>
  <c r="Y19" i="31"/>
  <c r="W49" i="31"/>
  <c r="X49" i="31"/>
  <c r="Y49" i="31"/>
  <c r="W79" i="31"/>
  <c r="X79" i="31"/>
  <c r="Y79" i="31"/>
  <c r="Y111" i="31"/>
  <c r="X111" i="31"/>
  <c r="W111" i="31"/>
  <c r="Q19" i="31"/>
  <c r="Q49" i="31"/>
  <c r="Q111" i="31"/>
  <c r="M19" i="31"/>
  <c r="N19" i="31"/>
  <c r="O19" i="31"/>
  <c r="M49" i="31"/>
  <c r="N49" i="31"/>
  <c r="O49" i="31"/>
  <c r="M79" i="31"/>
  <c r="N79" i="31"/>
  <c r="O79" i="31"/>
  <c r="O111" i="31"/>
  <c r="N111" i="31"/>
  <c r="M111" i="31"/>
  <c r="F111" i="31"/>
  <c r="H111" i="31"/>
  <c r="G111" i="31"/>
  <c r="F18" i="31"/>
  <c r="BY18" i="31"/>
  <c r="F48" i="31"/>
  <c r="BY48" i="31"/>
  <c r="BY110" i="31"/>
  <c r="BU18" i="31"/>
  <c r="BV18" i="31"/>
  <c r="BW18" i="31"/>
  <c r="BU48" i="31"/>
  <c r="BV48" i="31"/>
  <c r="BW48" i="31"/>
  <c r="BU78" i="31"/>
  <c r="BV78" i="31"/>
  <c r="BW78" i="31"/>
  <c r="BW110" i="31"/>
  <c r="BV110" i="31"/>
  <c r="BU110" i="31"/>
  <c r="BO18" i="31"/>
  <c r="BO48" i="31"/>
  <c r="BO110" i="31"/>
  <c r="BK18" i="31"/>
  <c r="BL18" i="31"/>
  <c r="BM18" i="31"/>
  <c r="BK48" i="31"/>
  <c r="BL48" i="31"/>
  <c r="BM48" i="31"/>
  <c r="BK78" i="31"/>
  <c r="BL78" i="31"/>
  <c r="BM78" i="31"/>
  <c r="BM110" i="31"/>
  <c r="BL110" i="31"/>
  <c r="BK110" i="31"/>
  <c r="BE18" i="31"/>
  <c r="BE48" i="31"/>
  <c r="BE110" i="31"/>
  <c r="BA18" i="31"/>
  <c r="BB18" i="31"/>
  <c r="BC18" i="31"/>
  <c r="BA48" i="31"/>
  <c r="BB48" i="31"/>
  <c r="BC48" i="31"/>
  <c r="BA78" i="31"/>
  <c r="BB78" i="31"/>
  <c r="BC78" i="31"/>
  <c r="BC110" i="31"/>
  <c r="BB110" i="31"/>
  <c r="BA110" i="31"/>
  <c r="AU18" i="31"/>
  <c r="AU48" i="31"/>
  <c r="AU110" i="31"/>
  <c r="AQ18" i="31"/>
  <c r="AR18" i="31"/>
  <c r="AS18" i="31"/>
  <c r="AQ48" i="31"/>
  <c r="AR48" i="31"/>
  <c r="AS48" i="31"/>
  <c r="AQ78" i="31"/>
  <c r="AR78" i="31"/>
  <c r="AS78" i="31"/>
  <c r="AS110" i="31"/>
  <c r="AR110" i="31"/>
  <c r="AQ110" i="31"/>
  <c r="AK18" i="31"/>
  <c r="AK48" i="31"/>
  <c r="AK110" i="31"/>
  <c r="AG18" i="31"/>
  <c r="AH18" i="31"/>
  <c r="AI18" i="31"/>
  <c r="AG48" i="31"/>
  <c r="AH48" i="31"/>
  <c r="AI48" i="31"/>
  <c r="AG78" i="31"/>
  <c r="AH78" i="31"/>
  <c r="AI78" i="31"/>
  <c r="AI110" i="31"/>
  <c r="AH110" i="31"/>
  <c r="AG110" i="31"/>
  <c r="AA18" i="31"/>
  <c r="AA48" i="31"/>
  <c r="AA110" i="31"/>
  <c r="W18" i="31"/>
  <c r="X18" i="31"/>
  <c r="Y18" i="31"/>
  <c r="W48" i="31"/>
  <c r="X48" i="31"/>
  <c r="Y48" i="31"/>
  <c r="W78" i="31"/>
  <c r="X78" i="31"/>
  <c r="Y78" i="31"/>
  <c r="Y110" i="31"/>
  <c r="X110" i="31"/>
  <c r="W110" i="31"/>
  <c r="Q18" i="31"/>
  <c r="Q48" i="31"/>
  <c r="Q110" i="31"/>
  <c r="M18" i="31"/>
  <c r="N18" i="31"/>
  <c r="O18" i="31"/>
  <c r="M48" i="31"/>
  <c r="N48" i="31"/>
  <c r="O48" i="31"/>
  <c r="M78" i="31"/>
  <c r="N78" i="31"/>
  <c r="O78" i="31"/>
  <c r="O110" i="31"/>
  <c r="N110" i="31"/>
  <c r="M110" i="31"/>
  <c r="F110" i="31"/>
  <c r="H110" i="31"/>
  <c r="G110" i="31"/>
  <c r="F17" i="31"/>
  <c r="BY17" i="31"/>
  <c r="F47" i="31"/>
  <c r="BY47" i="31"/>
  <c r="BY109" i="31"/>
  <c r="BU17" i="31"/>
  <c r="BV17" i="31"/>
  <c r="BW17" i="31"/>
  <c r="BU47" i="31"/>
  <c r="BV47" i="31"/>
  <c r="BW47" i="31"/>
  <c r="BU77" i="31"/>
  <c r="BV77" i="31"/>
  <c r="BW77" i="31"/>
  <c r="BW109" i="31"/>
  <c r="BV109" i="31"/>
  <c r="BU109" i="31"/>
  <c r="BO17" i="31"/>
  <c r="BO47" i="31"/>
  <c r="BO109" i="31"/>
  <c r="BK17" i="31"/>
  <c r="BL17" i="31"/>
  <c r="BM17" i="31"/>
  <c r="BK47" i="31"/>
  <c r="BL47" i="31"/>
  <c r="BM47" i="31"/>
  <c r="BK77" i="31"/>
  <c r="BL77" i="31"/>
  <c r="BM77" i="31"/>
  <c r="BM109" i="31"/>
  <c r="BL109" i="31"/>
  <c r="BK109" i="31"/>
  <c r="BE17" i="31"/>
  <c r="BE47" i="31"/>
  <c r="BE109" i="31"/>
  <c r="BA17" i="31"/>
  <c r="BB17" i="31"/>
  <c r="BC17" i="31"/>
  <c r="BA47" i="31"/>
  <c r="BB47" i="31"/>
  <c r="BC47" i="31"/>
  <c r="BA77" i="31"/>
  <c r="BB77" i="31"/>
  <c r="BC77" i="31"/>
  <c r="BC109" i="31"/>
  <c r="BB109" i="31"/>
  <c r="BA109" i="31"/>
  <c r="AU17" i="31"/>
  <c r="AU47" i="31"/>
  <c r="AU109" i="31"/>
  <c r="AQ17" i="31"/>
  <c r="AR17" i="31"/>
  <c r="AS17" i="31"/>
  <c r="AQ47" i="31"/>
  <c r="AR47" i="31"/>
  <c r="AS47" i="31"/>
  <c r="AQ77" i="31"/>
  <c r="AR77" i="31"/>
  <c r="AS77" i="31"/>
  <c r="AS109" i="31"/>
  <c r="AR109" i="31"/>
  <c r="AQ109" i="31"/>
  <c r="AK17" i="31"/>
  <c r="AK47" i="31"/>
  <c r="AK109" i="31"/>
  <c r="AG17" i="31"/>
  <c r="AH17" i="31"/>
  <c r="AI17" i="31"/>
  <c r="AG47" i="31"/>
  <c r="AH47" i="31"/>
  <c r="AI47" i="31"/>
  <c r="AG77" i="31"/>
  <c r="AH77" i="31"/>
  <c r="AI77" i="31"/>
  <c r="AI109" i="31"/>
  <c r="AH109" i="31"/>
  <c r="AG109" i="31"/>
  <c r="AA17" i="31"/>
  <c r="AA47" i="31"/>
  <c r="AA109" i="31"/>
  <c r="W17" i="31"/>
  <c r="X17" i="31"/>
  <c r="Y17" i="31"/>
  <c r="W47" i="31"/>
  <c r="X47" i="31"/>
  <c r="Y47" i="31"/>
  <c r="W77" i="31"/>
  <c r="X77" i="31"/>
  <c r="Y77" i="31"/>
  <c r="Y109" i="31"/>
  <c r="X109" i="31"/>
  <c r="W109" i="31"/>
  <c r="Q17" i="31"/>
  <c r="Q47" i="31"/>
  <c r="Q109" i="31"/>
  <c r="M17" i="31"/>
  <c r="N17" i="31"/>
  <c r="O17" i="31"/>
  <c r="M47" i="31"/>
  <c r="N47" i="31"/>
  <c r="O47" i="31"/>
  <c r="M77" i="31"/>
  <c r="N77" i="31"/>
  <c r="O77" i="31"/>
  <c r="O109" i="31"/>
  <c r="N109" i="31"/>
  <c r="M109" i="31"/>
  <c r="F109" i="31"/>
  <c r="H109" i="31"/>
  <c r="G109" i="31"/>
  <c r="F16" i="31"/>
  <c r="BY16" i="31"/>
  <c r="F46" i="31"/>
  <c r="BY46" i="31"/>
  <c r="BY108" i="31"/>
  <c r="BU16" i="31"/>
  <c r="BV16" i="31"/>
  <c r="BW16" i="31"/>
  <c r="BU46" i="31"/>
  <c r="BV46" i="31"/>
  <c r="BW46" i="31"/>
  <c r="BU76" i="31"/>
  <c r="BV76" i="31"/>
  <c r="BW76" i="31"/>
  <c r="BW108" i="31"/>
  <c r="BV108" i="31"/>
  <c r="BU108" i="31"/>
  <c r="BO16" i="31"/>
  <c r="BO46" i="31"/>
  <c r="BO108" i="31"/>
  <c r="BK16" i="31"/>
  <c r="BL16" i="31"/>
  <c r="BM16" i="31"/>
  <c r="BK46" i="31"/>
  <c r="BL46" i="31"/>
  <c r="BM46" i="31"/>
  <c r="BK76" i="31"/>
  <c r="BL76" i="31"/>
  <c r="BM76" i="31"/>
  <c r="BM108" i="31"/>
  <c r="BL108" i="31"/>
  <c r="BK108" i="31"/>
  <c r="BE16" i="31"/>
  <c r="BE46" i="31"/>
  <c r="BE108" i="31"/>
  <c r="BA16" i="31"/>
  <c r="BB16" i="31"/>
  <c r="BC16" i="31"/>
  <c r="BA46" i="31"/>
  <c r="BB46" i="31"/>
  <c r="BC46" i="31"/>
  <c r="BA76" i="31"/>
  <c r="BB76" i="31"/>
  <c r="BC76" i="31"/>
  <c r="BC108" i="31"/>
  <c r="BB108" i="31"/>
  <c r="BA108" i="31"/>
  <c r="AU16" i="31"/>
  <c r="AU46" i="31"/>
  <c r="AU108" i="31"/>
  <c r="AQ16" i="31"/>
  <c r="AR16" i="31"/>
  <c r="AS16" i="31"/>
  <c r="AQ46" i="31"/>
  <c r="AR46" i="31"/>
  <c r="AS46" i="31"/>
  <c r="AQ76" i="31"/>
  <c r="AR76" i="31"/>
  <c r="AS76" i="31"/>
  <c r="AS108" i="31"/>
  <c r="AR108" i="31"/>
  <c r="AQ108" i="31"/>
  <c r="AK16" i="31"/>
  <c r="AK46" i="31"/>
  <c r="AK108" i="31"/>
  <c r="AG16" i="31"/>
  <c r="AH16" i="31"/>
  <c r="AI16" i="31"/>
  <c r="AG46" i="31"/>
  <c r="AH46" i="31"/>
  <c r="AI46" i="31"/>
  <c r="AG76" i="31"/>
  <c r="AH76" i="31"/>
  <c r="AI76" i="31"/>
  <c r="AI108" i="31"/>
  <c r="AH108" i="31"/>
  <c r="AG108" i="31"/>
  <c r="AA16" i="31"/>
  <c r="AA46" i="31"/>
  <c r="AA108" i="31"/>
  <c r="W16" i="31"/>
  <c r="X16" i="31"/>
  <c r="Y16" i="31"/>
  <c r="W46" i="31"/>
  <c r="X46" i="31"/>
  <c r="Y46" i="31"/>
  <c r="W76" i="31"/>
  <c r="X76" i="31"/>
  <c r="Y76" i="31"/>
  <c r="Y108" i="31"/>
  <c r="X108" i="31"/>
  <c r="W108" i="31"/>
  <c r="Q16" i="31"/>
  <c r="Q46" i="31"/>
  <c r="Q108" i="31"/>
  <c r="M16" i="31"/>
  <c r="N16" i="31"/>
  <c r="O16" i="31"/>
  <c r="M46" i="31"/>
  <c r="N46" i="31"/>
  <c r="O46" i="31"/>
  <c r="M76" i="31"/>
  <c r="N76" i="31"/>
  <c r="O76" i="31"/>
  <c r="O108" i="31"/>
  <c r="N108" i="31"/>
  <c r="M108" i="31"/>
  <c r="F108" i="31"/>
  <c r="H108" i="31"/>
  <c r="G108" i="31"/>
  <c r="F15" i="31"/>
  <c r="BY15" i="31"/>
  <c r="F45" i="31"/>
  <c r="BY45" i="31"/>
  <c r="BY107" i="31"/>
  <c r="BU15" i="31"/>
  <c r="BV15" i="31"/>
  <c r="BW15" i="31"/>
  <c r="BU45" i="31"/>
  <c r="BV45" i="31"/>
  <c r="BW45" i="31"/>
  <c r="BU75" i="31"/>
  <c r="BV75" i="31"/>
  <c r="BW75" i="31"/>
  <c r="BW107" i="31"/>
  <c r="BV107" i="31"/>
  <c r="BU107" i="31"/>
  <c r="BO15" i="31"/>
  <c r="BO45" i="31"/>
  <c r="BO107" i="31"/>
  <c r="BK15" i="31"/>
  <c r="BL15" i="31"/>
  <c r="BM15" i="31"/>
  <c r="BK45" i="31"/>
  <c r="BL45" i="31"/>
  <c r="BM45" i="31"/>
  <c r="BK75" i="31"/>
  <c r="BL75" i="31"/>
  <c r="BM75" i="31"/>
  <c r="BM107" i="31"/>
  <c r="BL107" i="31"/>
  <c r="BK107" i="31"/>
  <c r="BE15" i="31"/>
  <c r="BE45" i="31"/>
  <c r="BE107" i="31"/>
  <c r="BA15" i="31"/>
  <c r="BB15" i="31"/>
  <c r="BC15" i="31"/>
  <c r="BA45" i="31"/>
  <c r="BB45" i="31"/>
  <c r="BC45" i="31"/>
  <c r="BA75" i="31"/>
  <c r="BB75" i="31"/>
  <c r="BC75" i="31"/>
  <c r="BC107" i="31"/>
  <c r="BB107" i="31"/>
  <c r="BA107" i="31"/>
  <c r="AU15" i="31"/>
  <c r="AU45" i="31"/>
  <c r="AU107" i="31"/>
  <c r="AQ15" i="31"/>
  <c r="AR15" i="31"/>
  <c r="AS15" i="31"/>
  <c r="AQ45" i="31"/>
  <c r="AR45" i="31"/>
  <c r="AS45" i="31"/>
  <c r="AQ75" i="31"/>
  <c r="AR75" i="31"/>
  <c r="AS75" i="31"/>
  <c r="AS107" i="31"/>
  <c r="AR107" i="31"/>
  <c r="AQ107" i="31"/>
  <c r="AK15" i="31"/>
  <c r="AK45" i="31"/>
  <c r="AK107" i="31"/>
  <c r="AG15" i="31"/>
  <c r="AH15" i="31"/>
  <c r="AI15" i="31"/>
  <c r="AG45" i="31"/>
  <c r="AH45" i="31"/>
  <c r="AI45" i="31"/>
  <c r="AG75" i="31"/>
  <c r="AH75" i="31"/>
  <c r="AI75" i="31"/>
  <c r="AI107" i="31"/>
  <c r="AH107" i="31"/>
  <c r="AG107" i="31"/>
  <c r="AA15" i="31"/>
  <c r="AA45" i="31"/>
  <c r="AA107" i="31"/>
  <c r="W15" i="31"/>
  <c r="X15" i="31"/>
  <c r="Y15" i="31"/>
  <c r="W45" i="31"/>
  <c r="X45" i="31"/>
  <c r="Y45" i="31"/>
  <c r="W75" i="31"/>
  <c r="X75" i="31"/>
  <c r="Y75" i="31"/>
  <c r="Y107" i="31"/>
  <c r="X107" i="31"/>
  <c r="W107" i="31"/>
  <c r="Q15" i="31"/>
  <c r="Q45" i="31"/>
  <c r="Q107" i="31"/>
  <c r="M15" i="31"/>
  <c r="N15" i="31"/>
  <c r="O15" i="31"/>
  <c r="M45" i="31"/>
  <c r="N45" i="31"/>
  <c r="O45" i="31"/>
  <c r="M75" i="31"/>
  <c r="N75" i="31"/>
  <c r="O75" i="31"/>
  <c r="O107" i="31"/>
  <c r="N107" i="31"/>
  <c r="M107" i="31"/>
  <c r="F107" i="31"/>
  <c r="H107" i="31"/>
  <c r="G107" i="31"/>
  <c r="F14" i="31"/>
  <c r="BY14" i="31"/>
  <c r="F44" i="31"/>
  <c r="BY44" i="31"/>
  <c r="BY106" i="31"/>
  <c r="BU14" i="31"/>
  <c r="BV14" i="31"/>
  <c r="BW14" i="31"/>
  <c r="BU44" i="31"/>
  <c r="BV44" i="31"/>
  <c r="BW44" i="31"/>
  <c r="BU74" i="31"/>
  <c r="BV74" i="31"/>
  <c r="BW74" i="31"/>
  <c r="BW106" i="31"/>
  <c r="BV106" i="31"/>
  <c r="BU106" i="31"/>
  <c r="BO14" i="31"/>
  <c r="BO44" i="31"/>
  <c r="BO106" i="31"/>
  <c r="BK14" i="31"/>
  <c r="BL14" i="31"/>
  <c r="BM14" i="31"/>
  <c r="BK44" i="31"/>
  <c r="BL44" i="31"/>
  <c r="BM44" i="31"/>
  <c r="BK74" i="31"/>
  <c r="BL74" i="31"/>
  <c r="BM74" i="31"/>
  <c r="BM106" i="31"/>
  <c r="BL106" i="31"/>
  <c r="BK106" i="31"/>
  <c r="BE14" i="31"/>
  <c r="BE44" i="31"/>
  <c r="BE106" i="31"/>
  <c r="BA14" i="31"/>
  <c r="BB14" i="31"/>
  <c r="BC14" i="31"/>
  <c r="BA44" i="31"/>
  <c r="BB44" i="31"/>
  <c r="BC44" i="31"/>
  <c r="BA74" i="31"/>
  <c r="BB74" i="31"/>
  <c r="BC74" i="31"/>
  <c r="BC106" i="31"/>
  <c r="BB106" i="31"/>
  <c r="BA106" i="31"/>
  <c r="AU14" i="31"/>
  <c r="AU44" i="31"/>
  <c r="AU106" i="31"/>
  <c r="AQ14" i="31"/>
  <c r="AR14" i="31"/>
  <c r="AS14" i="31"/>
  <c r="AQ44" i="31"/>
  <c r="AR44" i="31"/>
  <c r="AS44" i="31"/>
  <c r="AQ74" i="31"/>
  <c r="AR74" i="31"/>
  <c r="AS74" i="31"/>
  <c r="AS106" i="31"/>
  <c r="AR106" i="31"/>
  <c r="AQ106" i="31"/>
  <c r="AK14" i="31"/>
  <c r="AK44" i="31"/>
  <c r="AK106" i="31"/>
  <c r="AG14" i="31"/>
  <c r="AH14" i="31"/>
  <c r="AI14" i="31"/>
  <c r="AG44" i="31"/>
  <c r="AH44" i="31"/>
  <c r="AI44" i="31"/>
  <c r="AG74" i="31"/>
  <c r="AH74" i="31"/>
  <c r="AI74" i="31"/>
  <c r="AI106" i="31"/>
  <c r="AH106" i="31"/>
  <c r="AG106" i="31"/>
  <c r="AA14" i="31"/>
  <c r="AA44" i="31"/>
  <c r="AA106" i="31"/>
  <c r="W14" i="31"/>
  <c r="X14" i="31"/>
  <c r="Y14" i="31"/>
  <c r="W44" i="31"/>
  <c r="X44" i="31"/>
  <c r="Y44" i="31"/>
  <c r="W74" i="31"/>
  <c r="X74" i="31"/>
  <c r="Y74" i="31"/>
  <c r="Y106" i="31"/>
  <c r="X106" i="31"/>
  <c r="W106" i="31"/>
  <c r="Q14" i="31"/>
  <c r="Q44" i="31"/>
  <c r="Q106" i="31"/>
  <c r="M14" i="31"/>
  <c r="N14" i="31"/>
  <c r="O14" i="31"/>
  <c r="M44" i="31"/>
  <c r="N44" i="31"/>
  <c r="O44" i="31"/>
  <c r="M74" i="31"/>
  <c r="N74" i="31"/>
  <c r="O74" i="31"/>
  <c r="O106" i="31"/>
  <c r="N106" i="31"/>
  <c r="M106" i="31"/>
  <c r="F106" i="31"/>
  <c r="H106" i="31"/>
  <c r="G106" i="31"/>
  <c r="F13" i="31"/>
  <c r="BY13" i="31"/>
  <c r="F43" i="31"/>
  <c r="BY43" i="31"/>
  <c r="BY105" i="31"/>
  <c r="BU13" i="31"/>
  <c r="BV13" i="31"/>
  <c r="BW13" i="31"/>
  <c r="BU43" i="31"/>
  <c r="BV43" i="31"/>
  <c r="BW43" i="31"/>
  <c r="BU73" i="31"/>
  <c r="BV73" i="31"/>
  <c r="BW73" i="31"/>
  <c r="BW105" i="31"/>
  <c r="BV105" i="31"/>
  <c r="BU105" i="31"/>
  <c r="BO13" i="31"/>
  <c r="BO43" i="31"/>
  <c r="BO105" i="31"/>
  <c r="BK13" i="31"/>
  <c r="BL13" i="31"/>
  <c r="BM13" i="31"/>
  <c r="BK43" i="31"/>
  <c r="BL43" i="31"/>
  <c r="BM43" i="31"/>
  <c r="BK73" i="31"/>
  <c r="BL73" i="31"/>
  <c r="BM73" i="31"/>
  <c r="BM105" i="31"/>
  <c r="BL105" i="31"/>
  <c r="BK105" i="31"/>
  <c r="BE13" i="31"/>
  <c r="BE43" i="31"/>
  <c r="BE105" i="31"/>
  <c r="BA13" i="31"/>
  <c r="BB13" i="31"/>
  <c r="BC13" i="31"/>
  <c r="BA43" i="31"/>
  <c r="BB43" i="31"/>
  <c r="BC43" i="31"/>
  <c r="BA73" i="31"/>
  <c r="BB73" i="31"/>
  <c r="BC73" i="31"/>
  <c r="BC105" i="31"/>
  <c r="BB105" i="31"/>
  <c r="BA105" i="31"/>
  <c r="AU13" i="31"/>
  <c r="AU43" i="31"/>
  <c r="AU105" i="31"/>
  <c r="AQ13" i="31"/>
  <c r="AR13" i="31"/>
  <c r="AS13" i="31"/>
  <c r="AQ43" i="31"/>
  <c r="AR43" i="31"/>
  <c r="AS43" i="31"/>
  <c r="AQ73" i="31"/>
  <c r="AR73" i="31"/>
  <c r="AS73" i="31"/>
  <c r="AS105" i="31"/>
  <c r="AR105" i="31"/>
  <c r="AQ105" i="31"/>
  <c r="AK13" i="31"/>
  <c r="AK43" i="31"/>
  <c r="AK105" i="31"/>
  <c r="AG13" i="31"/>
  <c r="AH13" i="31"/>
  <c r="AI13" i="31"/>
  <c r="AG43" i="31"/>
  <c r="AH43" i="31"/>
  <c r="AI43" i="31"/>
  <c r="AG73" i="31"/>
  <c r="AH73" i="31"/>
  <c r="AI73" i="31"/>
  <c r="AI105" i="31"/>
  <c r="AH105" i="31"/>
  <c r="AG105" i="31"/>
  <c r="AA13" i="31"/>
  <c r="AA43" i="31"/>
  <c r="AA105" i="31"/>
  <c r="W13" i="31"/>
  <c r="X13" i="31"/>
  <c r="Y13" i="31"/>
  <c r="W43" i="31"/>
  <c r="X43" i="31"/>
  <c r="Y43" i="31"/>
  <c r="W73" i="31"/>
  <c r="X73" i="31"/>
  <c r="Y73" i="31"/>
  <c r="Y105" i="31"/>
  <c r="X105" i="31"/>
  <c r="W105" i="31"/>
  <c r="Q13" i="31"/>
  <c r="Q43" i="31"/>
  <c r="Q105" i="31"/>
  <c r="M13" i="31"/>
  <c r="N13" i="31"/>
  <c r="O13" i="31"/>
  <c r="M43" i="31"/>
  <c r="N43" i="31"/>
  <c r="O43" i="31"/>
  <c r="M73" i="31"/>
  <c r="N73" i="31"/>
  <c r="O73" i="31"/>
  <c r="O105" i="31"/>
  <c r="N105" i="31"/>
  <c r="M105" i="31"/>
  <c r="F105" i="31"/>
  <c r="H105" i="31"/>
  <c r="G105" i="31"/>
  <c r="F12" i="31"/>
  <c r="BY12" i="31"/>
  <c r="F42" i="31"/>
  <c r="BY42" i="31"/>
  <c r="BY104" i="31"/>
  <c r="BU12" i="31"/>
  <c r="BV12" i="31"/>
  <c r="BW12" i="31"/>
  <c r="BU42" i="31"/>
  <c r="BV42" i="31"/>
  <c r="BW42" i="31"/>
  <c r="BU72" i="31"/>
  <c r="BV72" i="31"/>
  <c r="BW72" i="31"/>
  <c r="BW104" i="31"/>
  <c r="BV104" i="31"/>
  <c r="BU104" i="31"/>
  <c r="BO12" i="31"/>
  <c r="BO42" i="31"/>
  <c r="BO104" i="31"/>
  <c r="BK12" i="31"/>
  <c r="BL12" i="31"/>
  <c r="BM12" i="31"/>
  <c r="BK42" i="31"/>
  <c r="BL42" i="31"/>
  <c r="BM42" i="31"/>
  <c r="BK72" i="31"/>
  <c r="BL72" i="31"/>
  <c r="BM72" i="31"/>
  <c r="BM104" i="31"/>
  <c r="BL104" i="31"/>
  <c r="BK104" i="31"/>
  <c r="BE12" i="31"/>
  <c r="BE42" i="31"/>
  <c r="BE104" i="31"/>
  <c r="BA12" i="31"/>
  <c r="BB12" i="31"/>
  <c r="BC12" i="31"/>
  <c r="BA42" i="31"/>
  <c r="BB42" i="31"/>
  <c r="BC42" i="31"/>
  <c r="BA72" i="31"/>
  <c r="BB72" i="31"/>
  <c r="BC72" i="31"/>
  <c r="BC104" i="31"/>
  <c r="BB104" i="31"/>
  <c r="BA104" i="31"/>
  <c r="AU12" i="31"/>
  <c r="AU42" i="31"/>
  <c r="AU104" i="31"/>
  <c r="AQ12" i="31"/>
  <c r="AR12" i="31"/>
  <c r="AS12" i="31"/>
  <c r="AQ42" i="31"/>
  <c r="AR42" i="31"/>
  <c r="AS42" i="31"/>
  <c r="AQ72" i="31"/>
  <c r="AR72" i="31"/>
  <c r="AS72" i="31"/>
  <c r="AS104" i="31"/>
  <c r="AR104" i="31"/>
  <c r="AQ104" i="31"/>
  <c r="AK12" i="31"/>
  <c r="AK42" i="31"/>
  <c r="AK104" i="31"/>
  <c r="AG12" i="31"/>
  <c r="AH12" i="31"/>
  <c r="AI12" i="31"/>
  <c r="AG42" i="31"/>
  <c r="AH42" i="31"/>
  <c r="AI42" i="31"/>
  <c r="AG72" i="31"/>
  <c r="AH72" i="31"/>
  <c r="AI72" i="31"/>
  <c r="AI104" i="31"/>
  <c r="AH104" i="31"/>
  <c r="AG104" i="31"/>
  <c r="AA12" i="31"/>
  <c r="AA42" i="31"/>
  <c r="AA104" i="31"/>
  <c r="W12" i="31"/>
  <c r="X12" i="31"/>
  <c r="Y12" i="31"/>
  <c r="W42" i="31"/>
  <c r="X42" i="31"/>
  <c r="Y42" i="31"/>
  <c r="W72" i="31"/>
  <c r="X72" i="31"/>
  <c r="Y72" i="31"/>
  <c r="Y104" i="31"/>
  <c r="X104" i="31"/>
  <c r="W104" i="31"/>
  <c r="Q12" i="31"/>
  <c r="Q42" i="31"/>
  <c r="Q104" i="31"/>
  <c r="M12" i="31"/>
  <c r="N12" i="31"/>
  <c r="O12" i="31"/>
  <c r="M42" i="31"/>
  <c r="N42" i="31"/>
  <c r="O42" i="31"/>
  <c r="M72" i="31"/>
  <c r="N72" i="31"/>
  <c r="O72" i="31"/>
  <c r="O104" i="31"/>
  <c r="N104" i="31"/>
  <c r="M104" i="31"/>
  <c r="F104" i="31"/>
  <c r="H104" i="31"/>
  <c r="G104" i="31"/>
  <c r="F11" i="31"/>
  <c r="BY11" i="31"/>
  <c r="F41" i="31"/>
  <c r="BY41" i="31"/>
  <c r="BY103" i="31"/>
  <c r="BU11" i="31"/>
  <c r="BV11" i="31"/>
  <c r="BW11" i="31"/>
  <c r="BU41" i="31"/>
  <c r="BV41" i="31"/>
  <c r="BW41" i="31"/>
  <c r="BU71" i="31"/>
  <c r="BV71" i="31"/>
  <c r="BW71" i="31"/>
  <c r="BW103" i="31"/>
  <c r="BV103" i="31"/>
  <c r="BU103" i="31"/>
  <c r="BO11" i="31"/>
  <c r="BO41" i="31"/>
  <c r="BO103" i="31"/>
  <c r="BK11" i="31"/>
  <c r="BL11" i="31"/>
  <c r="BM11" i="31"/>
  <c r="BK41" i="31"/>
  <c r="BL41" i="31"/>
  <c r="BM41" i="31"/>
  <c r="BK71" i="31"/>
  <c r="BL71" i="31"/>
  <c r="BM71" i="31"/>
  <c r="BM103" i="31"/>
  <c r="BL103" i="31"/>
  <c r="BK103" i="31"/>
  <c r="BE11" i="31"/>
  <c r="BE41" i="31"/>
  <c r="BE103" i="31"/>
  <c r="BA11" i="31"/>
  <c r="BB11" i="31"/>
  <c r="BC11" i="31"/>
  <c r="BA41" i="31"/>
  <c r="BB41" i="31"/>
  <c r="BC41" i="31"/>
  <c r="BA71" i="31"/>
  <c r="BB71" i="31"/>
  <c r="BC71" i="31"/>
  <c r="BC103" i="31"/>
  <c r="BB103" i="31"/>
  <c r="BA103" i="31"/>
  <c r="AU11" i="31"/>
  <c r="AU41" i="31"/>
  <c r="AU103" i="31"/>
  <c r="AQ11" i="31"/>
  <c r="AR11" i="31"/>
  <c r="AS11" i="31"/>
  <c r="AQ41" i="31"/>
  <c r="AR41" i="31"/>
  <c r="AS41" i="31"/>
  <c r="AQ71" i="31"/>
  <c r="AR71" i="31"/>
  <c r="AS71" i="31"/>
  <c r="AS103" i="31"/>
  <c r="AR103" i="31"/>
  <c r="AQ103" i="31"/>
  <c r="AK11" i="31"/>
  <c r="AK41" i="31"/>
  <c r="AK103" i="31"/>
  <c r="AG11" i="31"/>
  <c r="AH11" i="31"/>
  <c r="AI11" i="31"/>
  <c r="AG41" i="31"/>
  <c r="AH41" i="31"/>
  <c r="AI41" i="31"/>
  <c r="AG71" i="31"/>
  <c r="AH71" i="31"/>
  <c r="AI71" i="31"/>
  <c r="AI103" i="31"/>
  <c r="AH103" i="31"/>
  <c r="AG103" i="31"/>
  <c r="AA11" i="31"/>
  <c r="AA41" i="31"/>
  <c r="AA103" i="31"/>
  <c r="W11" i="31"/>
  <c r="X11" i="31"/>
  <c r="Y11" i="31"/>
  <c r="W41" i="31"/>
  <c r="X41" i="31"/>
  <c r="Y41" i="31"/>
  <c r="W71" i="31"/>
  <c r="X71" i="31"/>
  <c r="Y71" i="31"/>
  <c r="Y103" i="31"/>
  <c r="X103" i="31"/>
  <c r="W103" i="31"/>
  <c r="Q11" i="31"/>
  <c r="Q41" i="31"/>
  <c r="Q103" i="31"/>
  <c r="M11" i="31"/>
  <c r="N11" i="31"/>
  <c r="O11" i="31"/>
  <c r="M41" i="31"/>
  <c r="N41" i="31"/>
  <c r="O41" i="31"/>
  <c r="M71" i="31"/>
  <c r="N71" i="31"/>
  <c r="O71" i="31"/>
  <c r="O103" i="31"/>
  <c r="N103" i="31"/>
  <c r="M103" i="31"/>
  <c r="F103" i="31"/>
  <c r="H103" i="31"/>
  <c r="G103" i="31"/>
  <c r="F10" i="31"/>
  <c r="BY10" i="31"/>
  <c r="F40" i="31"/>
  <c r="BY40" i="31"/>
  <c r="BY102" i="31"/>
  <c r="BU10" i="31"/>
  <c r="BV10" i="31"/>
  <c r="BW10" i="31"/>
  <c r="BU40" i="31"/>
  <c r="BV40" i="31"/>
  <c r="BW40" i="31"/>
  <c r="BU70" i="31"/>
  <c r="BV70" i="31"/>
  <c r="BW70" i="31"/>
  <c r="BW102" i="31"/>
  <c r="BV102" i="31"/>
  <c r="BU102" i="31"/>
  <c r="BO10" i="31"/>
  <c r="BO40" i="31"/>
  <c r="BO102" i="31"/>
  <c r="BK10" i="31"/>
  <c r="BL10" i="31"/>
  <c r="BM10" i="31"/>
  <c r="BK40" i="31"/>
  <c r="BL40" i="31"/>
  <c r="BM40" i="31"/>
  <c r="BK70" i="31"/>
  <c r="BL70" i="31"/>
  <c r="BM70" i="31"/>
  <c r="BM102" i="31"/>
  <c r="BL102" i="31"/>
  <c r="BK102" i="31"/>
  <c r="BE10" i="31"/>
  <c r="BE40" i="31"/>
  <c r="BE102" i="31"/>
  <c r="BA10" i="31"/>
  <c r="BB10" i="31"/>
  <c r="BC10" i="31"/>
  <c r="BA40" i="31"/>
  <c r="BB40" i="31"/>
  <c r="BC40" i="31"/>
  <c r="BA70" i="31"/>
  <c r="BB70" i="31"/>
  <c r="BC70" i="31"/>
  <c r="BC102" i="31"/>
  <c r="BB102" i="31"/>
  <c r="BA102" i="31"/>
  <c r="AU10" i="31"/>
  <c r="AU40" i="31"/>
  <c r="AU102" i="31"/>
  <c r="AQ10" i="31"/>
  <c r="AR10" i="31"/>
  <c r="AS10" i="31"/>
  <c r="AQ40" i="31"/>
  <c r="AR40" i="31"/>
  <c r="AS40" i="31"/>
  <c r="AQ70" i="31"/>
  <c r="AR70" i="31"/>
  <c r="AS70" i="31"/>
  <c r="AS102" i="31"/>
  <c r="AR102" i="31"/>
  <c r="AQ102" i="31"/>
  <c r="AK10" i="31"/>
  <c r="AK40" i="31"/>
  <c r="AK102" i="31"/>
  <c r="AG10" i="31"/>
  <c r="AH10" i="31"/>
  <c r="AI10" i="31"/>
  <c r="AG40" i="31"/>
  <c r="AH40" i="31"/>
  <c r="AI40" i="31"/>
  <c r="AG70" i="31"/>
  <c r="AH70" i="31"/>
  <c r="AI70" i="31"/>
  <c r="AI102" i="31"/>
  <c r="AH102" i="31"/>
  <c r="AG102" i="31"/>
  <c r="AA10" i="31"/>
  <c r="AA40" i="31"/>
  <c r="AA102" i="31"/>
  <c r="W10" i="31"/>
  <c r="X10" i="31"/>
  <c r="Y10" i="31"/>
  <c r="W40" i="31"/>
  <c r="X40" i="31"/>
  <c r="Y40" i="31"/>
  <c r="W70" i="31"/>
  <c r="X70" i="31"/>
  <c r="Y70" i="31"/>
  <c r="Y102" i="31"/>
  <c r="X102" i="31"/>
  <c r="W102" i="31"/>
  <c r="Q10" i="31"/>
  <c r="Q40" i="31"/>
  <c r="Q102" i="31"/>
  <c r="M10" i="31"/>
  <c r="N10" i="31"/>
  <c r="O10" i="31"/>
  <c r="M40" i="31"/>
  <c r="N40" i="31"/>
  <c r="O40" i="31"/>
  <c r="M70" i="31"/>
  <c r="N70" i="31"/>
  <c r="O70" i="31"/>
  <c r="O102" i="31"/>
  <c r="N102" i="31"/>
  <c r="M102" i="31"/>
  <c r="F102" i="31"/>
  <c r="H102" i="31"/>
  <c r="G102" i="31"/>
  <c r="F9" i="31"/>
  <c r="BY9" i="31"/>
  <c r="F39" i="31"/>
  <c r="BY39" i="31"/>
  <c r="BY101" i="31"/>
  <c r="BU9" i="31"/>
  <c r="BV9" i="31"/>
  <c r="BW9" i="31"/>
  <c r="BU39" i="31"/>
  <c r="BV39" i="31"/>
  <c r="BW39" i="31"/>
  <c r="BU69" i="31"/>
  <c r="BV69" i="31"/>
  <c r="BW69" i="31"/>
  <c r="BW101" i="31"/>
  <c r="BV101" i="31"/>
  <c r="BU101" i="31"/>
  <c r="BO9" i="31"/>
  <c r="BO39" i="31"/>
  <c r="BO101" i="31"/>
  <c r="BK9" i="31"/>
  <c r="BL9" i="31"/>
  <c r="BM9" i="31"/>
  <c r="BK39" i="31"/>
  <c r="BL39" i="31"/>
  <c r="BM39" i="31"/>
  <c r="BK69" i="31"/>
  <c r="BL69" i="31"/>
  <c r="BM69" i="31"/>
  <c r="BM101" i="31"/>
  <c r="BL101" i="31"/>
  <c r="BK101" i="31"/>
  <c r="BE9" i="31"/>
  <c r="BE39" i="31"/>
  <c r="BE101" i="31"/>
  <c r="BA9" i="31"/>
  <c r="BB9" i="31"/>
  <c r="BC9" i="31"/>
  <c r="BA39" i="31"/>
  <c r="BB39" i="31"/>
  <c r="BC39" i="31"/>
  <c r="BA69" i="31"/>
  <c r="BB69" i="31"/>
  <c r="BC69" i="31"/>
  <c r="BC101" i="31"/>
  <c r="BB101" i="31"/>
  <c r="BA101" i="31"/>
  <c r="AU9" i="31"/>
  <c r="AU39" i="31"/>
  <c r="AU101" i="31"/>
  <c r="AQ9" i="31"/>
  <c r="AR9" i="31"/>
  <c r="AS9" i="31"/>
  <c r="AQ39" i="31"/>
  <c r="AR39" i="31"/>
  <c r="AS39" i="31"/>
  <c r="AQ69" i="31"/>
  <c r="AR69" i="31"/>
  <c r="AS69" i="31"/>
  <c r="AS101" i="31"/>
  <c r="AR101" i="31"/>
  <c r="AQ101" i="31"/>
  <c r="AK9" i="31"/>
  <c r="AK39" i="31"/>
  <c r="AK101" i="31"/>
  <c r="AG9" i="31"/>
  <c r="AH9" i="31"/>
  <c r="AI9" i="31"/>
  <c r="AG39" i="31"/>
  <c r="AH39" i="31"/>
  <c r="AI39" i="31"/>
  <c r="AG69" i="31"/>
  <c r="AH69" i="31"/>
  <c r="AI69" i="31"/>
  <c r="AI101" i="31"/>
  <c r="AH101" i="31"/>
  <c r="AG101" i="31"/>
  <c r="AA9" i="31"/>
  <c r="AA39" i="31"/>
  <c r="AA101" i="31"/>
  <c r="W9" i="31"/>
  <c r="X9" i="31"/>
  <c r="Y9" i="31"/>
  <c r="W39" i="31"/>
  <c r="X39" i="31"/>
  <c r="Y39" i="31"/>
  <c r="W69" i="31"/>
  <c r="X69" i="31"/>
  <c r="Y69" i="31"/>
  <c r="Y101" i="31"/>
  <c r="X101" i="31"/>
  <c r="W101" i="31"/>
  <c r="Q9" i="31"/>
  <c r="Q39" i="31"/>
  <c r="Q101" i="31"/>
  <c r="M9" i="31"/>
  <c r="N9" i="31"/>
  <c r="O9" i="31"/>
  <c r="M39" i="31"/>
  <c r="N39" i="31"/>
  <c r="O39" i="31"/>
  <c r="M69" i="31"/>
  <c r="N69" i="31"/>
  <c r="O69" i="31"/>
  <c r="O101" i="31"/>
  <c r="N101" i="31"/>
  <c r="M101" i="31"/>
  <c r="F101" i="31"/>
  <c r="H101" i="31"/>
  <c r="G101" i="31"/>
  <c r="F8" i="31"/>
  <c r="BY8" i="31"/>
  <c r="F38" i="31"/>
  <c r="BY38" i="31"/>
  <c r="BY100" i="31"/>
  <c r="BU8" i="31"/>
  <c r="BV8" i="31"/>
  <c r="BW8" i="31"/>
  <c r="BU38" i="31"/>
  <c r="BV38" i="31"/>
  <c r="BW38" i="31"/>
  <c r="BU68" i="31"/>
  <c r="BV68" i="31"/>
  <c r="BW68" i="31"/>
  <c r="BW100" i="31"/>
  <c r="BV100" i="31"/>
  <c r="BU100" i="31"/>
  <c r="BO8" i="31"/>
  <c r="BO38" i="31"/>
  <c r="BO100" i="31"/>
  <c r="BK8" i="31"/>
  <c r="BL8" i="31"/>
  <c r="BM8" i="31"/>
  <c r="BK38" i="31"/>
  <c r="BL38" i="31"/>
  <c r="BM38" i="31"/>
  <c r="BK68" i="31"/>
  <c r="BL68" i="31"/>
  <c r="BM68" i="31"/>
  <c r="BM100" i="31"/>
  <c r="BL100" i="31"/>
  <c r="BK100" i="31"/>
  <c r="BE8" i="31"/>
  <c r="BE38" i="31"/>
  <c r="BE100" i="31"/>
  <c r="BA8" i="31"/>
  <c r="BB8" i="31"/>
  <c r="BC8" i="31"/>
  <c r="BA38" i="31"/>
  <c r="BB38" i="31"/>
  <c r="BC38" i="31"/>
  <c r="BA68" i="31"/>
  <c r="BB68" i="31"/>
  <c r="BC68" i="31"/>
  <c r="BC100" i="31"/>
  <c r="BB100" i="31"/>
  <c r="BA100" i="31"/>
  <c r="AU8" i="31"/>
  <c r="AU38" i="31"/>
  <c r="AU100" i="31"/>
  <c r="AQ8" i="31"/>
  <c r="AR8" i="31"/>
  <c r="AS8" i="31"/>
  <c r="AQ38" i="31"/>
  <c r="AR38" i="31"/>
  <c r="AS38" i="31"/>
  <c r="AQ68" i="31"/>
  <c r="AR68" i="31"/>
  <c r="AS68" i="31"/>
  <c r="AS100" i="31"/>
  <c r="AR100" i="31"/>
  <c r="AQ100" i="31"/>
  <c r="AK8" i="31"/>
  <c r="AK38" i="31"/>
  <c r="AK100" i="31"/>
  <c r="AG8" i="31"/>
  <c r="AH8" i="31"/>
  <c r="AI8" i="31"/>
  <c r="AG38" i="31"/>
  <c r="AH38" i="31"/>
  <c r="AI38" i="31"/>
  <c r="AG68" i="31"/>
  <c r="AH68" i="31"/>
  <c r="AI68" i="31"/>
  <c r="AI100" i="31"/>
  <c r="AH100" i="31"/>
  <c r="AG100" i="31"/>
  <c r="AA8" i="31"/>
  <c r="AA38" i="31"/>
  <c r="AA100" i="31"/>
  <c r="W8" i="31"/>
  <c r="X8" i="31"/>
  <c r="Y8" i="31"/>
  <c r="W38" i="31"/>
  <c r="X38" i="31"/>
  <c r="Y38" i="31"/>
  <c r="W68" i="31"/>
  <c r="X68" i="31"/>
  <c r="Y68" i="31"/>
  <c r="Y100" i="31"/>
  <c r="X100" i="31"/>
  <c r="W100" i="31"/>
  <c r="Q8" i="31"/>
  <c r="Q38" i="31"/>
  <c r="Q100" i="31"/>
  <c r="M8" i="31"/>
  <c r="N8" i="31"/>
  <c r="O8" i="31"/>
  <c r="M38" i="31"/>
  <c r="N38" i="31"/>
  <c r="O38" i="31"/>
  <c r="M68" i="31"/>
  <c r="N68" i="31"/>
  <c r="O68" i="31"/>
  <c r="O100" i="31"/>
  <c r="N100" i="31"/>
  <c r="M100" i="31"/>
  <c r="F100" i="31"/>
  <c r="H100" i="31"/>
  <c r="G100" i="31"/>
  <c r="F7" i="31"/>
  <c r="BY7" i="31"/>
  <c r="F37" i="31"/>
  <c r="BY37" i="31"/>
  <c r="BY99" i="31"/>
  <c r="BU7" i="31"/>
  <c r="BV7" i="31"/>
  <c r="BW7" i="31"/>
  <c r="BU37" i="31"/>
  <c r="BV37" i="31"/>
  <c r="BW37" i="31"/>
  <c r="BU67" i="31"/>
  <c r="BV67" i="31"/>
  <c r="BW67" i="31"/>
  <c r="BW99" i="31"/>
  <c r="BV99" i="31"/>
  <c r="BU99" i="31"/>
  <c r="BO7" i="31"/>
  <c r="BO37" i="31"/>
  <c r="BO99" i="31"/>
  <c r="BK7" i="31"/>
  <c r="BL7" i="31"/>
  <c r="BM7" i="31"/>
  <c r="BK37" i="31"/>
  <c r="BL37" i="31"/>
  <c r="BM37" i="31"/>
  <c r="BK67" i="31"/>
  <c r="BL67" i="31"/>
  <c r="BM67" i="31"/>
  <c r="BM99" i="31"/>
  <c r="BL99" i="31"/>
  <c r="BK99" i="31"/>
  <c r="BE7" i="31"/>
  <c r="BE37" i="31"/>
  <c r="BE99" i="31"/>
  <c r="BA7" i="31"/>
  <c r="BB7" i="31"/>
  <c r="BC7" i="31"/>
  <c r="BA37" i="31"/>
  <c r="BB37" i="31"/>
  <c r="BC37" i="31"/>
  <c r="BA67" i="31"/>
  <c r="BB67" i="31"/>
  <c r="BC67" i="31"/>
  <c r="BC99" i="31"/>
  <c r="BB99" i="31"/>
  <c r="BA99" i="31"/>
  <c r="AU7" i="31"/>
  <c r="AU37" i="31"/>
  <c r="AU99" i="31"/>
  <c r="AQ7" i="31"/>
  <c r="AR7" i="31"/>
  <c r="AS7" i="31"/>
  <c r="AQ37" i="31"/>
  <c r="AR37" i="31"/>
  <c r="AS37" i="31"/>
  <c r="AQ67" i="31"/>
  <c r="AR67" i="31"/>
  <c r="AS67" i="31"/>
  <c r="AS99" i="31"/>
  <c r="AR99" i="31"/>
  <c r="AQ99" i="31"/>
  <c r="AK7" i="31"/>
  <c r="AK37" i="31"/>
  <c r="AK99" i="31"/>
  <c r="AG7" i="31"/>
  <c r="AH7" i="31"/>
  <c r="AI7" i="31"/>
  <c r="AG37" i="31"/>
  <c r="AH37" i="31"/>
  <c r="AI37" i="31"/>
  <c r="AG67" i="31"/>
  <c r="AH67" i="31"/>
  <c r="AI67" i="31"/>
  <c r="AI99" i="31"/>
  <c r="AH99" i="31"/>
  <c r="AG99" i="31"/>
  <c r="AA7" i="31"/>
  <c r="AA37" i="31"/>
  <c r="AA99" i="31"/>
  <c r="W7" i="31"/>
  <c r="X7" i="31"/>
  <c r="Y7" i="31"/>
  <c r="W37" i="31"/>
  <c r="X37" i="31"/>
  <c r="Y37" i="31"/>
  <c r="W67" i="31"/>
  <c r="X67" i="31"/>
  <c r="Y67" i="31"/>
  <c r="Y99" i="31"/>
  <c r="X99" i="31"/>
  <c r="W99" i="31"/>
  <c r="Q7" i="31"/>
  <c r="Q37" i="31"/>
  <c r="Q99" i="31"/>
  <c r="M7" i="31"/>
  <c r="N7" i="31"/>
  <c r="O7" i="31"/>
  <c r="M37" i="31"/>
  <c r="N37" i="31"/>
  <c r="O37" i="31"/>
  <c r="M67" i="31"/>
  <c r="N67" i="31"/>
  <c r="O67" i="31"/>
  <c r="O99" i="31"/>
  <c r="N99" i="31"/>
  <c r="M99" i="31"/>
  <c r="F99" i="31"/>
  <c r="H99" i="31"/>
  <c r="G99" i="31"/>
  <c r="F6" i="31"/>
  <c r="BY6" i="31"/>
  <c r="F36" i="31"/>
  <c r="BY36" i="31"/>
  <c r="BY98" i="31"/>
  <c r="BU6" i="31"/>
  <c r="BV6" i="31"/>
  <c r="BW6" i="31"/>
  <c r="BU36" i="31"/>
  <c r="BV36" i="31"/>
  <c r="BW36" i="31"/>
  <c r="BU66" i="31"/>
  <c r="BV66" i="31"/>
  <c r="BW66" i="31"/>
  <c r="BW98" i="31"/>
  <c r="BV98" i="31"/>
  <c r="BU98" i="31"/>
  <c r="BO6" i="31"/>
  <c r="BO36" i="31"/>
  <c r="BO98" i="31"/>
  <c r="BK6" i="31"/>
  <c r="BL6" i="31"/>
  <c r="BM6" i="31"/>
  <c r="BK36" i="31"/>
  <c r="BL36" i="31"/>
  <c r="BM36" i="31"/>
  <c r="BK66" i="31"/>
  <c r="BL66" i="31"/>
  <c r="BM66" i="31"/>
  <c r="BM98" i="31"/>
  <c r="BL98" i="31"/>
  <c r="BK98" i="31"/>
  <c r="BE6" i="31"/>
  <c r="BE36" i="31"/>
  <c r="BE98" i="31"/>
  <c r="BA6" i="31"/>
  <c r="BB6" i="31"/>
  <c r="BC6" i="31"/>
  <c r="BA36" i="31"/>
  <c r="BB36" i="31"/>
  <c r="BC36" i="31"/>
  <c r="BA66" i="31"/>
  <c r="BB66" i="31"/>
  <c r="BC66" i="31"/>
  <c r="BC98" i="31"/>
  <c r="BB98" i="31"/>
  <c r="BA98" i="31"/>
  <c r="AU6" i="31"/>
  <c r="AU36" i="31"/>
  <c r="AU98" i="31"/>
  <c r="AQ6" i="31"/>
  <c r="AR6" i="31"/>
  <c r="AS6" i="31"/>
  <c r="AQ36" i="31"/>
  <c r="AR36" i="31"/>
  <c r="AS36" i="31"/>
  <c r="AQ66" i="31"/>
  <c r="AR66" i="31"/>
  <c r="AS66" i="31"/>
  <c r="AS98" i="31"/>
  <c r="AR98" i="31"/>
  <c r="AQ98" i="31"/>
  <c r="AK6" i="31"/>
  <c r="AK36" i="31"/>
  <c r="AK98" i="31"/>
  <c r="AG6" i="31"/>
  <c r="AH6" i="31"/>
  <c r="AI6" i="31"/>
  <c r="AG36" i="31"/>
  <c r="AH36" i="31"/>
  <c r="AI36" i="31"/>
  <c r="AG66" i="31"/>
  <c r="AH66" i="31"/>
  <c r="AI66" i="31"/>
  <c r="AI98" i="31"/>
  <c r="AH98" i="31"/>
  <c r="AG98" i="31"/>
  <c r="AA6" i="31"/>
  <c r="AA36" i="31"/>
  <c r="AA98" i="31"/>
  <c r="W6" i="31"/>
  <c r="X6" i="31"/>
  <c r="Y6" i="31"/>
  <c r="W36" i="31"/>
  <c r="X36" i="31"/>
  <c r="Y36" i="31"/>
  <c r="W66" i="31"/>
  <c r="X66" i="31"/>
  <c r="Y66" i="31"/>
  <c r="Y98" i="31"/>
  <c r="X98" i="31"/>
  <c r="W98" i="31"/>
  <c r="Q6" i="31"/>
  <c r="Q36" i="31"/>
  <c r="Q98" i="31"/>
  <c r="M6" i="31"/>
  <c r="N6" i="31"/>
  <c r="O6" i="31"/>
  <c r="M36" i="31"/>
  <c r="N36" i="31"/>
  <c r="O36" i="31"/>
  <c r="M66" i="31"/>
  <c r="N66" i="31"/>
  <c r="O66" i="31"/>
  <c r="O98" i="31"/>
  <c r="N98" i="31"/>
  <c r="M98" i="31"/>
  <c r="F98" i="31"/>
  <c r="H98" i="31"/>
  <c r="G98" i="31"/>
  <c r="F5" i="31"/>
  <c r="BY5" i="31"/>
  <c r="F35" i="31"/>
  <c r="BY35" i="31"/>
  <c r="BY97" i="31"/>
  <c r="BU5" i="31"/>
  <c r="BV5" i="31"/>
  <c r="BW5" i="31"/>
  <c r="BU35" i="31"/>
  <c r="BV35" i="31"/>
  <c r="BW35" i="31"/>
  <c r="BU65" i="31"/>
  <c r="BV65" i="31"/>
  <c r="BW65" i="31"/>
  <c r="BW97" i="31"/>
  <c r="BV97" i="31"/>
  <c r="BU97" i="31"/>
  <c r="BO5" i="31"/>
  <c r="BO35" i="31"/>
  <c r="BO97" i="31"/>
  <c r="BK5" i="31"/>
  <c r="BL5" i="31"/>
  <c r="BM5" i="31"/>
  <c r="BK35" i="31"/>
  <c r="BL35" i="31"/>
  <c r="BM35" i="31"/>
  <c r="BK65" i="31"/>
  <c r="BL65" i="31"/>
  <c r="BM65" i="31"/>
  <c r="BM97" i="31"/>
  <c r="BL97" i="31"/>
  <c r="BK97" i="31"/>
  <c r="BE5" i="31"/>
  <c r="BE35" i="31"/>
  <c r="BE97" i="31"/>
  <c r="BA5" i="31"/>
  <c r="BB5" i="31"/>
  <c r="BC5" i="31"/>
  <c r="BA35" i="31"/>
  <c r="BB35" i="31"/>
  <c r="BC35" i="31"/>
  <c r="BA65" i="31"/>
  <c r="BB65" i="31"/>
  <c r="BC65" i="31"/>
  <c r="BC97" i="31"/>
  <c r="BB97" i="31"/>
  <c r="BA97" i="31"/>
  <c r="AU5" i="31"/>
  <c r="AU35" i="31"/>
  <c r="AU97" i="31"/>
  <c r="AQ5" i="31"/>
  <c r="AR5" i="31"/>
  <c r="AS5" i="31"/>
  <c r="AQ35" i="31"/>
  <c r="AR35" i="31"/>
  <c r="AS35" i="31"/>
  <c r="AQ65" i="31"/>
  <c r="AR65" i="31"/>
  <c r="AS65" i="31"/>
  <c r="AS97" i="31"/>
  <c r="AR97" i="31"/>
  <c r="AQ97" i="31"/>
  <c r="AK5" i="31"/>
  <c r="AK35" i="31"/>
  <c r="AK97" i="31"/>
  <c r="AG5" i="31"/>
  <c r="AH5" i="31"/>
  <c r="AI5" i="31"/>
  <c r="AG35" i="31"/>
  <c r="AH35" i="31"/>
  <c r="AI35" i="31"/>
  <c r="AG65" i="31"/>
  <c r="AH65" i="31"/>
  <c r="AI65" i="31"/>
  <c r="AI97" i="31"/>
  <c r="AH97" i="31"/>
  <c r="AG97" i="31"/>
  <c r="AA5" i="31"/>
  <c r="AA35" i="31"/>
  <c r="AA97" i="31"/>
  <c r="W5" i="31"/>
  <c r="X5" i="31"/>
  <c r="Y5" i="31"/>
  <c r="W35" i="31"/>
  <c r="X35" i="31"/>
  <c r="Y35" i="31"/>
  <c r="W65" i="31"/>
  <c r="X65" i="31"/>
  <c r="Y65" i="31"/>
  <c r="Y97" i="31"/>
  <c r="X97" i="31"/>
  <c r="W97" i="31"/>
  <c r="Q5" i="31"/>
  <c r="Q35" i="31"/>
  <c r="Q97" i="31"/>
  <c r="M5" i="31"/>
  <c r="N5" i="31"/>
  <c r="O5" i="31"/>
  <c r="M35" i="31"/>
  <c r="N35" i="31"/>
  <c r="O35" i="31"/>
  <c r="M65" i="31"/>
  <c r="N65" i="31"/>
  <c r="O65" i="31"/>
  <c r="O97" i="31"/>
  <c r="N97" i="31"/>
  <c r="M97" i="31"/>
  <c r="F97" i="31"/>
  <c r="H97" i="31"/>
  <c r="G97" i="31"/>
  <c r="BY4" i="31"/>
  <c r="BY34" i="31"/>
  <c r="BY96" i="31"/>
  <c r="BU4" i="31"/>
  <c r="BV4" i="31"/>
  <c r="BW4" i="31"/>
  <c r="BU34" i="31"/>
  <c r="BV34" i="31"/>
  <c r="BW34" i="31"/>
  <c r="BU64" i="31"/>
  <c r="BV64" i="31"/>
  <c r="BW64" i="31"/>
  <c r="BW96" i="31"/>
  <c r="BV96" i="31"/>
  <c r="BU96" i="31"/>
  <c r="BO4" i="31"/>
  <c r="BO34" i="31"/>
  <c r="BO96" i="31"/>
  <c r="BK4" i="31"/>
  <c r="BL4" i="31"/>
  <c r="BM4" i="31"/>
  <c r="BK34" i="31"/>
  <c r="BL34" i="31"/>
  <c r="BM34" i="31"/>
  <c r="BK64" i="31"/>
  <c r="BL64" i="31"/>
  <c r="BM64" i="31"/>
  <c r="BM96" i="31"/>
  <c r="BL96" i="31"/>
  <c r="BK96" i="31"/>
  <c r="BE4" i="31"/>
  <c r="BE34" i="31"/>
  <c r="BE96" i="31"/>
  <c r="BA4" i="31"/>
  <c r="BB4" i="31"/>
  <c r="BC4" i="31"/>
  <c r="BA34" i="31"/>
  <c r="BB34" i="31"/>
  <c r="BC34" i="31"/>
  <c r="BA64" i="31"/>
  <c r="BB64" i="31"/>
  <c r="BC64" i="31"/>
  <c r="BC96" i="31"/>
  <c r="BB96" i="31"/>
  <c r="BA96" i="31"/>
  <c r="AU4" i="31"/>
  <c r="AU34" i="31"/>
  <c r="AU96" i="31"/>
  <c r="AQ4" i="31"/>
  <c r="AR4" i="31"/>
  <c r="AS4" i="31"/>
  <c r="AQ34" i="31"/>
  <c r="AR34" i="31"/>
  <c r="AS34" i="31"/>
  <c r="AQ64" i="31"/>
  <c r="AR64" i="31"/>
  <c r="AS64" i="31"/>
  <c r="AS96" i="31"/>
  <c r="AR96" i="31"/>
  <c r="AQ96" i="31"/>
  <c r="AK4" i="31"/>
  <c r="AK34" i="31"/>
  <c r="AK96" i="31"/>
  <c r="AG4" i="31"/>
  <c r="AH4" i="31"/>
  <c r="AI4" i="31"/>
  <c r="AG34" i="31"/>
  <c r="AH34" i="31"/>
  <c r="AI34" i="31"/>
  <c r="AG64" i="31"/>
  <c r="AH64" i="31"/>
  <c r="AI64" i="31"/>
  <c r="AI96" i="31"/>
  <c r="AH96" i="31"/>
  <c r="AG96" i="31"/>
  <c r="AA4" i="31"/>
  <c r="AA34" i="31"/>
  <c r="AA96" i="31"/>
  <c r="W4" i="31"/>
  <c r="X4" i="31"/>
  <c r="Y4" i="31"/>
  <c r="W34" i="31"/>
  <c r="X34" i="31"/>
  <c r="Y34" i="31"/>
  <c r="W64" i="31"/>
  <c r="X64" i="31"/>
  <c r="Y64" i="31"/>
  <c r="Y96" i="31"/>
  <c r="X96" i="31"/>
  <c r="W96" i="31"/>
  <c r="Q4" i="31"/>
  <c r="Q34" i="31"/>
  <c r="Q96" i="31"/>
  <c r="M4" i="31"/>
  <c r="N4" i="31"/>
  <c r="O4" i="31"/>
  <c r="M34" i="31"/>
  <c r="N34" i="31"/>
  <c r="O34" i="31"/>
  <c r="M64" i="31"/>
  <c r="N64" i="31"/>
  <c r="O64" i="31"/>
  <c r="O96" i="31"/>
  <c r="N96" i="31"/>
  <c r="M96" i="31"/>
  <c r="H96" i="31"/>
  <c r="G96" i="31"/>
  <c r="BY3" i="31"/>
  <c r="BY33" i="31"/>
  <c r="BY95" i="31"/>
  <c r="BU3" i="31"/>
  <c r="BV3" i="31"/>
  <c r="BW3" i="31"/>
  <c r="BU33" i="31"/>
  <c r="BV33" i="31"/>
  <c r="BW33" i="31"/>
  <c r="BU63" i="31"/>
  <c r="BV63" i="31"/>
  <c r="BW63" i="31"/>
  <c r="BW95" i="31"/>
  <c r="BV95" i="31"/>
  <c r="BU95" i="31"/>
  <c r="BO3" i="31"/>
  <c r="BO33" i="31"/>
  <c r="BO95" i="31"/>
  <c r="BK3" i="31"/>
  <c r="BL3" i="31"/>
  <c r="BM3" i="31"/>
  <c r="BK33" i="31"/>
  <c r="BL33" i="31"/>
  <c r="BM33" i="31"/>
  <c r="BK63" i="31"/>
  <c r="BL63" i="31"/>
  <c r="BM63" i="31"/>
  <c r="BM95" i="31"/>
  <c r="BL95" i="31"/>
  <c r="BK95" i="31"/>
  <c r="BE3" i="31"/>
  <c r="BE33" i="31"/>
  <c r="BE95" i="31"/>
  <c r="BA3" i="31"/>
  <c r="BB3" i="31"/>
  <c r="BC3" i="31"/>
  <c r="BA33" i="31"/>
  <c r="BB33" i="31"/>
  <c r="BC33" i="31"/>
  <c r="BA63" i="31"/>
  <c r="BB63" i="31"/>
  <c r="BC63" i="31"/>
  <c r="BC95" i="31"/>
  <c r="BB95" i="31"/>
  <c r="BA95" i="31"/>
  <c r="AU3" i="31"/>
  <c r="AU33" i="31"/>
  <c r="AU95" i="31"/>
  <c r="AQ3" i="31"/>
  <c r="AR3" i="31"/>
  <c r="AS3" i="31"/>
  <c r="AQ33" i="31"/>
  <c r="AR33" i="31"/>
  <c r="AS33" i="31"/>
  <c r="AQ63" i="31"/>
  <c r="AR63" i="31"/>
  <c r="AS63" i="31"/>
  <c r="AS95" i="31"/>
  <c r="AR95" i="31"/>
  <c r="AQ95" i="31"/>
  <c r="AK3" i="31"/>
  <c r="AK33" i="31"/>
  <c r="AK95" i="31"/>
  <c r="AG3" i="31"/>
  <c r="AH3" i="31"/>
  <c r="AI3" i="31"/>
  <c r="AG33" i="31"/>
  <c r="AH33" i="31"/>
  <c r="AI33" i="31"/>
  <c r="AG63" i="31"/>
  <c r="AH63" i="31"/>
  <c r="AI63" i="31"/>
  <c r="AI95" i="31"/>
  <c r="AH95" i="31"/>
  <c r="AG95" i="31"/>
  <c r="AA3" i="31"/>
  <c r="AA33" i="31"/>
  <c r="AA95" i="31"/>
  <c r="W3" i="31"/>
  <c r="X3" i="31"/>
  <c r="Y3" i="31"/>
  <c r="W33" i="31"/>
  <c r="X33" i="31"/>
  <c r="Y33" i="31"/>
  <c r="W63" i="31"/>
  <c r="X63" i="31"/>
  <c r="Y63" i="31"/>
  <c r="Y95" i="31"/>
  <c r="X95" i="31"/>
  <c r="W95" i="31"/>
  <c r="Q3" i="31"/>
  <c r="Q33" i="31"/>
  <c r="Q95" i="31"/>
  <c r="M3" i="31"/>
  <c r="N3" i="31"/>
  <c r="O3" i="31"/>
  <c r="M33" i="31"/>
  <c r="N33" i="31"/>
  <c r="O33" i="31"/>
  <c r="M63" i="31"/>
  <c r="N63" i="31"/>
  <c r="O63" i="31"/>
  <c r="O95" i="31"/>
  <c r="N95" i="31"/>
  <c r="M95" i="31"/>
  <c r="H95" i="31"/>
  <c r="G95" i="31"/>
  <c r="F88" i="31"/>
  <c r="BY88" i="31"/>
  <c r="BZ88" i="31"/>
  <c r="BX88" i="31"/>
  <c r="C42" i="31"/>
  <c r="C44" i="31"/>
  <c r="BT88" i="31"/>
  <c r="BO88" i="31"/>
  <c r="BP88" i="31"/>
  <c r="BN88" i="31"/>
  <c r="BJ88" i="31"/>
  <c r="BE88" i="31"/>
  <c r="BF88" i="31"/>
  <c r="BD88" i="31"/>
  <c r="AZ88" i="31"/>
  <c r="AU88" i="31"/>
  <c r="AV88" i="31"/>
  <c r="AT88" i="31"/>
  <c r="AP88" i="31"/>
  <c r="AK88" i="31"/>
  <c r="AL88" i="31"/>
  <c r="AJ88" i="31"/>
  <c r="AF88" i="31"/>
  <c r="AA88" i="31"/>
  <c r="AB88" i="31"/>
  <c r="Z88" i="31"/>
  <c r="V88" i="31"/>
  <c r="Q88" i="31"/>
  <c r="R88" i="31"/>
  <c r="P88" i="31"/>
  <c r="L88" i="31"/>
  <c r="C35" i="31"/>
  <c r="H88" i="31"/>
  <c r="G88" i="31"/>
  <c r="F87" i="31"/>
  <c r="BY87" i="31"/>
  <c r="BZ87" i="31"/>
  <c r="BX87" i="31"/>
  <c r="BT87" i="31"/>
  <c r="BO87" i="31"/>
  <c r="BP87" i="31"/>
  <c r="BN87" i="31"/>
  <c r="BJ87" i="31"/>
  <c r="BE87" i="31"/>
  <c r="BF87" i="31"/>
  <c r="BD87" i="31"/>
  <c r="AZ87" i="31"/>
  <c r="AU87" i="31"/>
  <c r="AV87" i="31"/>
  <c r="AT87" i="31"/>
  <c r="AP87" i="31"/>
  <c r="AK87" i="31"/>
  <c r="AL87" i="31"/>
  <c r="AJ87" i="31"/>
  <c r="AF87" i="31"/>
  <c r="AA87" i="31"/>
  <c r="AB87" i="31"/>
  <c r="Z87" i="31"/>
  <c r="V87" i="31"/>
  <c r="Q87" i="31"/>
  <c r="R87" i="31"/>
  <c r="P87" i="31"/>
  <c r="L87" i="31"/>
  <c r="H87" i="31"/>
  <c r="G87" i="31"/>
  <c r="F86" i="31"/>
  <c r="BY86" i="31"/>
  <c r="BZ86" i="31"/>
  <c r="BX86" i="31"/>
  <c r="BT86" i="31"/>
  <c r="BO86" i="31"/>
  <c r="BP86" i="31"/>
  <c r="BN86" i="31"/>
  <c r="BJ86" i="31"/>
  <c r="BE86" i="31"/>
  <c r="BF86" i="31"/>
  <c r="BD86" i="31"/>
  <c r="AZ86" i="31"/>
  <c r="AU86" i="31"/>
  <c r="AV86" i="31"/>
  <c r="AT86" i="31"/>
  <c r="AP86" i="31"/>
  <c r="AK86" i="31"/>
  <c r="AL86" i="31"/>
  <c r="AJ86" i="31"/>
  <c r="AF86" i="31"/>
  <c r="AA86" i="31"/>
  <c r="AB86" i="31"/>
  <c r="Z86" i="31"/>
  <c r="V86" i="31"/>
  <c r="Q86" i="31"/>
  <c r="R86" i="31"/>
  <c r="P86" i="31"/>
  <c r="L86" i="31"/>
  <c r="H86" i="31"/>
  <c r="G86" i="31"/>
  <c r="F85" i="31"/>
  <c r="BY85" i="31"/>
  <c r="BZ85" i="31"/>
  <c r="BX85" i="31"/>
  <c r="BT85" i="31"/>
  <c r="BO85" i="31"/>
  <c r="BP85" i="31"/>
  <c r="BN85" i="31"/>
  <c r="BJ85" i="31"/>
  <c r="BE85" i="31"/>
  <c r="BF85" i="31"/>
  <c r="BD85" i="31"/>
  <c r="AZ85" i="31"/>
  <c r="AU85" i="31"/>
  <c r="AV85" i="31"/>
  <c r="AT85" i="31"/>
  <c r="AP85" i="31"/>
  <c r="AK85" i="31"/>
  <c r="AL85" i="31"/>
  <c r="AJ85" i="31"/>
  <c r="AF85" i="31"/>
  <c r="AA85" i="31"/>
  <c r="AB85" i="31"/>
  <c r="Z85" i="31"/>
  <c r="V85" i="31"/>
  <c r="Q85" i="31"/>
  <c r="R85" i="31"/>
  <c r="P85" i="31"/>
  <c r="L85" i="31"/>
  <c r="H85" i="31"/>
  <c r="G85" i="31"/>
  <c r="F84" i="31"/>
  <c r="BY84" i="31"/>
  <c r="BZ84" i="31"/>
  <c r="BX84" i="31"/>
  <c r="BT84" i="31"/>
  <c r="BO84" i="31"/>
  <c r="BP84" i="31"/>
  <c r="BN84" i="31"/>
  <c r="BJ84" i="31"/>
  <c r="BE84" i="31"/>
  <c r="BF84" i="31"/>
  <c r="BD84" i="31"/>
  <c r="AZ84" i="31"/>
  <c r="AU84" i="31"/>
  <c r="AV84" i="31"/>
  <c r="AT84" i="31"/>
  <c r="AP84" i="31"/>
  <c r="AK84" i="31"/>
  <c r="AL84" i="31"/>
  <c r="AJ84" i="31"/>
  <c r="AF84" i="31"/>
  <c r="AA84" i="31"/>
  <c r="AB84" i="31"/>
  <c r="Z84" i="31"/>
  <c r="V84" i="31"/>
  <c r="Q84" i="31"/>
  <c r="R84" i="31"/>
  <c r="P84" i="31"/>
  <c r="L84" i="31"/>
  <c r="H84" i="31"/>
  <c r="G84" i="31"/>
  <c r="F83" i="31"/>
  <c r="BY83" i="31"/>
  <c r="BZ83" i="31"/>
  <c r="BX83" i="31"/>
  <c r="BT83" i="31"/>
  <c r="BO83" i="31"/>
  <c r="BP83" i="31"/>
  <c r="BN83" i="31"/>
  <c r="BJ83" i="31"/>
  <c r="BE83" i="31"/>
  <c r="BF83" i="31"/>
  <c r="BD83" i="31"/>
  <c r="AZ83" i="31"/>
  <c r="AU83" i="31"/>
  <c r="AV83" i="31"/>
  <c r="AT83" i="31"/>
  <c r="AP83" i="31"/>
  <c r="AK83" i="31"/>
  <c r="AL83" i="31"/>
  <c r="AJ83" i="31"/>
  <c r="AF83" i="31"/>
  <c r="AA83" i="31"/>
  <c r="AB83" i="31"/>
  <c r="Z83" i="31"/>
  <c r="V83" i="31"/>
  <c r="Q83" i="31"/>
  <c r="R83" i="31"/>
  <c r="P83" i="31"/>
  <c r="L83" i="31"/>
  <c r="H83" i="31"/>
  <c r="G83" i="31"/>
  <c r="F82" i="31"/>
  <c r="BY82" i="31"/>
  <c r="BZ82" i="31"/>
  <c r="BX82" i="31"/>
  <c r="BT82" i="31"/>
  <c r="BO82" i="31"/>
  <c r="BP82" i="31"/>
  <c r="BN82" i="31"/>
  <c r="BJ82" i="31"/>
  <c r="BE82" i="31"/>
  <c r="BF82" i="31"/>
  <c r="BD82" i="31"/>
  <c r="AZ82" i="31"/>
  <c r="AU82" i="31"/>
  <c r="AV82" i="31"/>
  <c r="AT82" i="31"/>
  <c r="AP82" i="31"/>
  <c r="AK82" i="31"/>
  <c r="AL82" i="31"/>
  <c r="AJ82" i="31"/>
  <c r="AF82" i="31"/>
  <c r="AA82" i="31"/>
  <c r="AB82" i="31"/>
  <c r="Z82" i="31"/>
  <c r="V82" i="31"/>
  <c r="Q82" i="31"/>
  <c r="R82" i="31"/>
  <c r="P82" i="31"/>
  <c r="L82" i="31"/>
  <c r="H82" i="31"/>
  <c r="G82" i="31"/>
  <c r="F81" i="31"/>
  <c r="BY81" i="31"/>
  <c r="BZ81" i="31"/>
  <c r="BX81" i="31"/>
  <c r="BT81" i="31"/>
  <c r="BO81" i="31"/>
  <c r="BP81" i="31"/>
  <c r="BN81" i="31"/>
  <c r="BJ81" i="31"/>
  <c r="BE81" i="31"/>
  <c r="BF81" i="31"/>
  <c r="BD81" i="31"/>
  <c r="AZ81" i="31"/>
  <c r="AU81" i="31"/>
  <c r="AV81" i="31"/>
  <c r="AT81" i="31"/>
  <c r="AP81" i="31"/>
  <c r="AK81" i="31"/>
  <c r="AL81" i="31"/>
  <c r="AJ81" i="31"/>
  <c r="AF81" i="31"/>
  <c r="AA81" i="31"/>
  <c r="AB81" i="31"/>
  <c r="Z81" i="31"/>
  <c r="V81" i="31"/>
  <c r="Q81" i="31"/>
  <c r="R81" i="31"/>
  <c r="P81" i="31"/>
  <c r="L81" i="31"/>
  <c r="H81" i="31"/>
  <c r="G81" i="31"/>
  <c r="F80" i="31"/>
  <c r="BY80" i="31"/>
  <c r="BZ80" i="31"/>
  <c r="BX80" i="31"/>
  <c r="BT80" i="31"/>
  <c r="BO80" i="31"/>
  <c r="BP80" i="31"/>
  <c r="BN80" i="31"/>
  <c r="BJ80" i="31"/>
  <c r="BE80" i="31"/>
  <c r="BF80" i="31"/>
  <c r="BD80" i="31"/>
  <c r="AZ80" i="31"/>
  <c r="AU80" i="31"/>
  <c r="AV80" i="31"/>
  <c r="AT80" i="31"/>
  <c r="AP80" i="31"/>
  <c r="AK80" i="31"/>
  <c r="AL80" i="31"/>
  <c r="AJ80" i="31"/>
  <c r="AF80" i="31"/>
  <c r="AA80" i="31"/>
  <c r="AB80" i="31"/>
  <c r="Z80" i="31"/>
  <c r="V80" i="31"/>
  <c r="Q80" i="31"/>
  <c r="R80" i="31"/>
  <c r="P80" i="31"/>
  <c r="L80" i="31"/>
  <c r="H80" i="31"/>
  <c r="G80" i="31"/>
  <c r="F79" i="31"/>
  <c r="BY79" i="31"/>
  <c r="BZ79" i="31"/>
  <c r="BX79" i="31"/>
  <c r="BT79" i="31"/>
  <c r="BO79" i="31"/>
  <c r="BP79" i="31"/>
  <c r="BN79" i="31"/>
  <c r="BJ79" i="31"/>
  <c r="BE79" i="31"/>
  <c r="BF79" i="31"/>
  <c r="BD79" i="31"/>
  <c r="AZ79" i="31"/>
  <c r="AU79" i="31"/>
  <c r="AV79" i="31"/>
  <c r="AT79" i="31"/>
  <c r="AP79" i="31"/>
  <c r="AK79" i="31"/>
  <c r="AL79" i="31"/>
  <c r="AJ79" i="31"/>
  <c r="AF79" i="31"/>
  <c r="AA79" i="31"/>
  <c r="AB79" i="31"/>
  <c r="Z79" i="31"/>
  <c r="V79" i="31"/>
  <c r="Q79" i="31"/>
  <c r="R79" i="31"/>
  <c r="P79" i="31"/>
  <c r="L79" i="31"/>
  <c r="H79" i="31"/>
  <c r="G79" i="31"/>
  <c r="F78" i="31"/>
  <c r="BY78" i="31"/>
  <c r="BZ78" i="31"/>
  <c r="BX78" i="31"/>
  <c r="BT78" i="31"/>
  <c r="BO78" i="31"/>
  <c r="BP78" i="31"/>
  <c r="BN78" i="31"/>
  <c r="BJ78" i="31"/>
  <c r="BE78" i="31"/>
  <c r="BF78" i="31"/>
  <c r="BD78" i="31"/>
  <c r="AZ78" i="31"/>
  <c r="AU78" i="31"/>
  <c r="AV78" i="31"/>
  <c r="AT78" i="31"/>
  <c r="AP78" i="31"/>
  <c r="AK78" i="31"/>
  <c r="AL78" i="31"/>
  <c r="AJ78" i="31"/>
  <c r="AF78" i="31"/>
  <c r="AA78" i="31"/>
  <c r="AB78" i="31"/>
  <c r="Z78" i="31"/>
  <c r="V78" i="31"/>
  <c r="Q78" i="31"/>
  <c r="R78" i="31"/>
  <c r="P78" i="31"/>
  <c r="L78" i="31"/>
  <c r="H78" i="31"/>
  <c r="G78" i="31"/>
  <c r="F77" i="31"/>
  <c r="BY77" i="31"/>
  <c r="BZ77" i="31"/>
  <c r="BX77" i="31"/>
  <c r="BT77" i="31"/>
  <c r="BO77" i="31"/>
  <c r="BP77" i="31"/>
  <c r="BN77" i="31"/>
  <c r="BJ77" i="31"/>
  <c r="BE77" i="31"/>
  <c r="BF77" i="31"/>
  <c r="BD77" i="31"/>
  <c r="AZ77" i="31"/>
  <c r="AU77" i="31"/>
  <c r="AV77" i="31"/>
  <c r="AT77" i="31"/>
  <c r="AP77" i="31"/>
  <c r="AK77" i="31"/>
  <c r="AL77" i="31"/>
  <c r="AJ77" i="31"/>
  <c r="AF77" i="31"/>
  <c r="AA77" i="31"/>
  <c r="AB77" i="31"/>
  <c r="Z77" i="31"/>
  <c r="V77" i="31"/>
  <c r="Q77" i="31"/>
  <c r="R77" i="31"/>
  <c r="P77" i="31"/>
  <c r="L77" i="31"/>
  <c r="H77" i="31"/>
  <c r="G77" i="31"/>
  <c r="F76" i="31"/>
  <c r="BY76" i="31"/>
  <c r="BZ76" i="31"/>
  <c r="BX76" i="31"/>
  <c r="BT76" i="31"/>
  <c r="BO76" i="31"/>
  <c r="BP76" i="31"/>
  <c r="BN76" i="31"/>
  <c r="BJ76" i="31"/>
  <c r="BE76" i="31"/>
  <c r="BF76" i="31"/>
  <c r="BD76" i="31"/>
  <c r="AZ76" i="31"/>
  <c r="AU76" i="31"/>
  <c r="AV76" i="31"/>
  <c r="AT76" i="31"/>
  <c r="AP76" i="31"/>
  <c r="AK76" i="31"/>
  <c r="AL76" i="31"/>
  <c r="AJ76" i="31"/>
  <c r="AF76" i="31"/>
  <c r="AA76" i="31"/>
  <c r="AB76" i="31"/>
  <c r="Z76" i="31"/>
  <c r="V76" i="31"/>
  <c r="Q76" i="31"/>
  <c r="R76" i="31"/>
  <c r="P76" i="31"/>
  <c r="L76" i="31"/>
  <c r="H76" i="31"/>
  <c r="G76" i="31"/>
  <c r="F75" i="31"/>
  <c r="BY75" i="31"/>
  <c r="BZ75" i="31"/>
  <c r="BX75" i="31"/>
  <c r="BT75" i="31"/>
  <c r="BO75" i="31"/>
  <c r="BP75" i="31"/>
  <c r="BN75" i="31"/>
  <c r="BJ75" i="31"/>
  <c r="BE75" i="31"/>
  <c r="BF75" i="31"/>
  <c r="BD75" i="31"/>
  <c r="AZ75" i="31"/>
  <c r="AU75" i="31"/>
  <c r="AV75" i="31"/>
  <c r="AT75" i="31"/>
  <c r="AP75" i="31"/>
  <c r="AK75" i="31"/>
  <c r="AL75" i="31"/>
  <c r="AJ75" i="31"/>
  <c r="AF75" i="31"/>
  <c r="AA75" i="31"/>
  <c r="AB75" i="31"/>
  <c r="Z75" i="31"/>
  <c r="V75" i="31"/>
  <c r="Q75" i="31"/>
  <c r="R75" i="31"/>
  <c r="P75" i="31"/>
  <c r="L75" i="31"/>
  <c r="H75" i="31"/>
  <c r="G75" i="31"/>
  <c r="F74" i="31"/>
  <c r="BY74" i="31"/>
  <c r="BZ74" i="31"/>
  <c r="BX74" i="31"/>
  <c r="BT74" i="31"/>
  <c r="BO74" i="31"/>
  <c r="BP74" i="31"/>
  <c r="BN74" i="31"/>
  <c r="BJ74" i="31"/>
  <c r="BE74" i="31"/>
  <c r="BF74" i="31"/>
  <c r="BD74" i="31"/>
  <c r="AZ74" i="31"/>
  <c r="AU74" i="31"/>
  <c r="AV74" i="31"/>
  <c r="AT74" i="31"/>
  <c r="AP74" i="31"/>
  <c r="AK74" i="31"/>
  <c r="AL74" i="31"/>
  <c r="AJ74" i="31"/>
  <c r="AF74" i="31"/>
  <c r="AA74" i="31"/>
  <c r="AB74" i="31"/>
  <c r="Z74" i="31"/>
  <c r="V74" i="31"/>
  <c r="Q74" i="31"/>
  <c r="R74" i="31"/>
  <c r="P74" i="31"/>
  <c r="L74" i="31"/>
  <c r="H74" i="31"/>
  <c r="G74" i="31"/>
  <c r="C71" i="31"/>
  <c r="C72" i="31"/>
  <c r="C74" i="31"/>
  <c r="F73" i="31"/>
  <c r="BY73" i="31"/>
  <c r="BZ73" i="31"/>
  <c r="BX73" i="31"/>
  <c r="BT73" i="31"/>
  <c r="BO73" i="31"/>
  <c r="BP73" i="31"/>
  <c r="BN73" i="31"/>
  <c r="BJ73" i="31"/>
  <c r="BE73" i="31"/>
  <c r="BF73" i="31"/>
  <c r="BD73" i="31"/>
  <c r="AZ73" i="31"/>
  <c r="AU73" i="31"/>
  <c r="AV73" i="31"/>
  <c r="AT73" i="31"/>
  <c r="AP73" i="31"/>
  <c r="AK73" i="31"/>
  <c r="AL73" i="31"/>
  <c r="AJ73" i="31"/>
  <c r="AF73" i="31"/>
  <c r="AA73" i="31"/>
  <c r="AB73" i="31"/>
  <c r="Z73" i="31"/>
  <c r="V73" i="31"/>
  <c r="Q73" i="31"/>
  <c r="R73" i="31"/>
  <c r="P73" i="31"/>
  <c r="L73" i="31"/>
  <c r="H73" i="31"/>
  <c r="G73" i="31"/>
  <c r="F72" i="31"/>
  <c r="BY72" i="31"/>
  <c r="BZ72" i="31"/>
  <c r="BX72" i="31"/>
  <c r="BT72" i="31"/>
  <c r="BO72" i="31"/>
  <c r="BP72" i="31"/>
  <c r="BN72" i="31"/>
  <c r="BJ72" i="31"/>
  <c r="BE72" i="31"/>
  <c r="BF72" i="31"/>
  <c r="BD72" i="31"/>
  <c r="AZ72" i="31"/>
  <c r="AU72" i="31"/>
  <c r="AV72" i="31"/>
  <c r="AT72" i="31"/>
  <c r="AP72" i="31"/>
  <c r="AK72" i="31"/>
  <c r="AL72" i="31"/>
  <c r="AJ72" i="31"/>
  <c r="AF72" i="31"/>
  <c r="AA72" i="31"/>
  <c r="AB72" i="31"/>
  <c r="Z72" i="31"/>
  <c r="V72" i="31"/>
  <c r="Q72" i="31"/>
  <c r="R72" i="31"/>
  <c r="P72" i="31"/>
  <c r="L72" i="31"/>
  <c r="H72" i="31"/>
  <c r="G72" i="31"/>
  <c r="F71" i="31"/>
  <c r="BY71" i="31"/>
  <c r="BZ71" i="31"/>
  <c r="BX71" i="31"/>
  <c r="BT71" i="31"/>
  <c r="BO71" i="31"/>
  <c r="BP71" i="31"/>
  <c r="BN71" i="31"/>
  <c r="BJ71" i="31"/>
  <c r="BE71" i="31"/>
  <c r="BF71" i="31"/>
  <c r="BD71" i="31"/>
  <c r="AZ71" i="31"/>
  <c r="AU71" i="31"/>
  <c r="AV71" i="31"/>
  <c r="AT71" i="31"/>
  <c r="AP71" i="31"/>
  <c r="AK71" i="31"/>
  <c r="AL71" i="31"/>
  <c r="AJ71" i="31"/>
  <c r="AF71" i="31"/>
  <c r="AA71" i="31"/>
  <c r="AB71" i="31"/>
  <c r="Z71" i="31"/>
  <c r="V71" i="31"/>
  <c r="Q71" i="31"/>
  <c r="R71" i="31"/>
  <c r="P71" i="31"/>
  <c r="L71" i="31"/>
  <c r="H71" i="31"/>
  <c r="G71" i="31"/>
  <c r="F70" i="31"/>
  <c r="BY70" i="31"/>
  <c r="BZ70" i="31"/>
  <c r="BX70" i="31"/>
  <c r="BT70" i="31"/>
  <c r="BO70" i="31"/>
  <c r="BP70" i="31"/>
  <c r="BN70" i="31"/>
  <c r="BJ70" i="31"/>
  <c r="BE70" i="31"/>
  <c r="BF70" i="31"/>
  <c r="BD70" i="31"/>
  <c r="AZ70" i="31"/>
  <c r="AU70" i="31"/>
  <c r="AV70" i="31"/>
  <c r="AT70" i="31"/>
  <c r="AP70" i="31"/>
  <c r="AK70" i="31"/>
  <c r="AL70" i="31"/>
  <c r="AJ70" i="31"/>
  <c r="AF70" i="31"/>
  <c r="AA70" i="31"/>
  <c r="AB70" i="31"/>
  <c r="Z70" i="31"/>
  <c r="V70" i="31"/>
  <c r="Q70" i="31"/>
  <c r="R70" i="31"/>
  <c r="P70" i="31"/>
  <c r="L70" i="31"/>
  <c r="H70" i="31"/>
  <c r="G70" i="31"/>
  <c r="F69" i="31"/>
  <c r="BY69" i="31"/>
  <c r="BZ69" i="31"/>
  <c r="BX69" i="31"/>
  <c r="BT69" i="31"/>
  <c r="BO69" i="31"/>
  <c r="BP69" i="31"/>
  <c r="BN69" i="31"/>
  <c r="BJ69" i="31"/>
  <c r="BE69" i="31"/>
  <c r="BF69" i="31"/>
  <c r="BD69" i="31"/>
  <c r="AZ69" i="31"/>
  <c r="AU69" i="31"/>
  <c r="AV69" i="31"/>
  <c r="AT69" i="31"/>
  <c r="AP69" i="31"/>
  <c r="AK69" i="31"/>
  <c r="AL69" i="31"/>
  <c r="AJ69" i="31"/>
  <c r="AF69" i="31"/>
  <c r="AA69" i="31"/>
  <c r="AB69" i="31"/>
  <c r="Z69" i="31"/>
  <c r="V69" i="31"/>
  <c r="Q69" i="31"/>
  <c r="R69" i="31"/>
  <c r="P69" i="31"/>
  <c r="L69" i="31"/>
  <c r="H69" i="31"/>
  <c r="G69" i="31"/>
  <c r="F68" i="31"/>
  <c r="BY68" i="31"/>
  <c r="BZ68" i="31"/>
  <c r="BX68" i="31"/>
  <c r="BT68" i="31"/>
  <c r="BO68" i="31"/>
  <c r="BP68" i="31"/>
  <c r="BN68" i="31"/>
  <c r="BJ68" i="31"/>
  <c r="BE68" i="31"/>
  <c r="BF68" i="31"/>
  <c r="BD68" i="31"/>
  <c r="AZ68" i="31"/>
  <c r="AU68" i="31"/>
  <c r="AV68" i="31"/>
  <c r="AT68" i="31"/>
  <c r="AP68" i="31"/>
  <c r="AK68" i="31"/>
  <c r="AL68" i="31"/>
  <c r="AJ68" i="31"/>
  <c r="AF68" i="31"/>
  <c r="AA68" i="31"/>
  <c r="AB68" i="31"/>
  <c r="Z68" i="31"/>
  <c r="V68" i="31"/>
  <c r="Q68" i="31"/>
  <c r="R68" i="31"/>
  <c r="P68" i="31"/>
  <c r="L68" i="31"/>
  <c r="H68" i="31"/>
  <c r="G68" i="31"/>
  <c r="C68" i="31"/>
  <c r="F67" i="31"/>
  <c r="BY67" i="31"/>
  <c r="BZ67" i="31"/>
  <c r="BX67" i="31"/>
  <c r="BT67" i="31"/>
  <c r="BO67" i="31"/>
  <c r="BP67" i="31"/>
  <c r="BN67" i="31"/>
  <c r="BJ67" i="31"/>
  <c r="BE67" i="31"/>
  <c r="BF67" i="31"/>
  <c r="BD67" i="31"/>
  <c r="AZ67" i="31"/>
  <c r="AU67" i="31"/>
  <c r="AV67" i="31"/>
  <c r="AT67" i="31"/>
  <c r="AP67" i="31"/>
  <c r="AK67" i="31"/>
  <c r="AL67" i="31"/>
  <c r="AJ67" i="31"/>
  <c r="AF67" i="31"/>
  <c r="AA67" i="31"/>
  <c r="AB67" i="31"/>
  <c r="Z67" i="31"/>
  <c r="V67" i="31"/>
  <c r="Q67" i="31"/>
  <c r="R67" i="31"/>
  <c r="P67" i="31"/>
  <c r="L67" i="31"/>
  <c r="H67" i="31"/>
  <c r="G67" i="31"/>
  <c r="C67" i="31"/>
  <c r="F66" i="31"/>
  <c r="BY66" i="31"/>
  <c r="BZ66" i="31"/>
  <c r="BX66" i="31"/>
  <c r="BT66" i="31"/>
  <c r="BO66" i="31"/>
  <c r="BP66" i="31"/>
  <c r="BN66" i="31"/>
  <c r="BJ66" i="31"/>
  <c r="BE66" i="31"/>
  <c r="BF66" i="31"/>
  <c r="BD66" i="31"/>
  <c r="AZ66" i="31"/>
  <c r="AU66" i="31"/>
  <c r="AV66" i="31"/>
  <c r="AT66" i="31"/>
  <c r="AP66" i="31"/>
  <c r="AK66" i="31"/>
  <c r="AL66" i="31"/>
  <c r="AJ66" i="31"/>
  <c r="AF66" i="31"/>
  <c r="AA66" i="31"/>
  <c r="AB66" i="31"/>
  <c r="Z66" i="31"/>
  <c r="V66" i="31"/>
  <c r="Q66" i="31"/>
  <c r="R66" i="31"/>
  <c r="P66" i="31"/>
  <c r="L66" i="31"/>
  <c r="H66" i="31"/>
  <c r="G66" i="31"/>
  <c r="F65" i="31"/>
  <c r="BY65" i="31"/>
  <c r="BZ65" i="31"/>
  <c r="BX65" i="31"/>
  <c r="BT65" i="31"/>
  <c r="BO65" i="31"/>
  <c r="BP65" i="31"/>
  <c r="BN65" i="31"/>
  <c r="BJ65" i="31"/>
  <c r="BE65" i="31"/>
  <c r="BF65" i="31"/>
  <c r="BD65" i="31"/>
  <c r="AZ65" i="31"/>
  <c r="AU65" i="31"/>
  <c r="AV65" i="31"/>
  <c r="AT65" i="31"/>
  <c r="AP65" i="31"/>
  <c r="AK65" i="31"/>
  <c r="AL65" i="31"/>
  <c r="AJ65" i="31"/>
  <c r="AF65" i="31"/>
  <c r="AA65" i="31"/>
  <c r="AB65" i="31"/>
  <c r="Z65" i="31"/>
  <c r="V65" i="31"/>
  <c r="Q65" i="31"/>
  <c r="R65" i="31"/>
  <c r="P65" i="31"/>
  <c r="L65" i="31"/>
  <c r="H65" i="31"/>
  <c r="G65" i="31"/>
  <c r="C65" i="31"/>
  <c r="BY64" i="31"/>
  <c r="BZ64" i="31"/>
  <c r="BX64" i="31"/>
  <c r="BT64" i="31"/>
  <c r="BO64" i="31"/>
  <c r="BP64" i="31"/>
  <c r="BN64" i="31"/>
  <c r="BJ64" i="31"/>
  <c r="BE64" i="31"/>
  <c r="BF64" i="31"/>
  <c r="BD64" i="31"/>
  <c r="AZ64" i="31"/>
  <c r="AU64" i="31"/>
  <c r="AV64" i="31"/>
  <c r="AT64" i="31"/>
  <c r="AP64" i="31"/>
  <c r="AK64" i="31"/>
  <c r="AL64" i="31"/>
  <c r="AJ64" i="31"/>
  <c r="AF64" i="31"/>
  <c r="AA64" i="31"/>
  <c r="AB64" i="31"/>
  <c r="Z64" i="31"/>
  <c r="V64" i="31"/>
  <c r="Q64" i="31"/>
  <c r="R64" i="31"/>
  <c r="P64" i="31"/>
  <c r="L64" i="31"/>
  <c r="H64" i="31"/>
  <c r="G64" i="31"/>
  <c r="C64" i="31"/>
  <c r="BY63" i="31"/>
  <c r="BZ63" i="31"/>
  <c r="BX63" i="31"/>
  <c r="BT63" i="31"/>
  <c r="BO63" i="31"/>
  <c r="BP63" i="31"/>
  <c r="BN63" i="31"/>
  <c r="BJ63" i="31"/>
  <c r="BE63" i="31"/>
  <c r="BF63" i="31"/>
  <c r="BD63" i="31"/>
  <c r="AZ63" i="31"/>
  <c r="AU63" i="31"/>
  <c r="AV63" i="31"/>
  <c r="AT63" i="31"/>
  <c r="AP63" i="31"/>
  <c r="AK63" i="31"/>
  <c r="AL63" i="31"/>
  <c r="AJ63" i="31"/>
  <c r="AF63" i="31"/>
  <c r="AA63" i="31"/>
  <c r="AB63" i="31"/>
  <c r="Z63" i="31"/>
  <c r="V63" i="31"/>
  <c r="Q63" i="31"/>
  <c r="R63" i="31"/>
  <c r="P63" i="31"/>
  <c r="L63" i="31"/>
  <c r="H63" i="31"/>
  <c r="G63" i="31"/>
  <c r="BZ58" i="31"/>
  <c r="BX58" i="31"/>
  <c r="BT58" i="31"/>
  <c r="BP58" i="31"/>
  <c r="BN58" i="31"/>
  <c r="BJ58" i="31"/>
  <c r="BF58" i="31"/>
  <c r="BD58" i="31"/>
  <c r="AZ58" i="31"/>
  <c r="AV58" i="31"/>
  <c r="AT58" i="31"/>
  <c r="AP58" i="31"/>
  <c r="AL58" i="31"/>
  <c r="AJ58" i="31"/>
  <c r="AF58" i="31"/>
  <c r="AB58" i="31"/>
  <c r="Z58" i="31"/>
  <c r="V58" i="31"/>
  <c r="R58" i="31"/>
  <c r="P58" i="31"/>
  <c r="L58" i="31"/>
  <c r="H58" i="31"/>
  <c r="G58" i="31"/>
  <c r="BZ57" i="31"/>
  <c r="BX57" i="31"/>
  <c r="BT57" i="31"/>
  <c r="BP57" i="31"/>
  <c r="BN57" i="31"/>
  <c r="BJ57" i="31"/>
  <c r="BF57" i="31"/>
  <c r="BD57" i="31"/>
  <c r="AZ57" i="31"/>
  <c r="AV57" i="31"/>
  <c r="AT57" i="31"/>
  <c r="AP57" i="31"/>
  <c r="AL57" i="31"/>
  <c r="AJ57" i="31"/>
  <c r="AF57" i="31"/>
  <c r="AB57" i="31"/>
  <c r="Z57" i="31"/>
  <c r="V57" i="31"/>
  <c r="R57" i="31"/>
  <c r="P57" i="31"/>
  <c r="L57" i="31"/>
  <c r="H57" i="31"/>
  <c r="G57" i="31"/>
  <c r="BZ56" i="31"/>
  <c r="BX56" i="31"/>
  <c r="BT56" i="31"/>
  <c r="BP56" i="31"/>
  <c r="BN56" i="31"/>
  <c r="BJ56" i="31"/>
  <c r="BF56" i="31"/>
  <c r="BD56" i="31"/>
  <c r="AZ56" i="31"/>
  <c r="AV56" i="31"/>
  <c r="AT56" i="31"/>
  <c r="AP56" i="31"/>
  <c r="AL56" i="31"/>
  <c r="AJ56" i="31"/>
  <c r="AF56" i="31"/>
  <c r="AB56" i="31"/>
  <c r="Z56" i="31"/>
  <c r="V56" i="31"/>
  <c r="R56" i="31"/>
  <c r="P56" i="31"/>
  <c r="L56" i="31"/>
  <c r="H56" i="31"/>
  <c r="G56" i="31"/>
  <c r="BZ55" i="31"/>
  <c r="BX55" i="31"/>
  <c r="BT55" i="31"/>
  <c r="BP55" i="31"/>
  <c r="BN55" i="31"/>
  <c r="BJ55" i="31"/>
  <c r="BF55" i="31"/>
  <c r="BD55" i="31"/>
  <c r="AZ55" i="31"/>
  <c r="AV55" i="31"/>
  <c r="AT55" i="31"/>
  <c r="AP55" i="31"/>
  <c r="AL55" i="31"/>
  <c r="AJ55" i="31"/>
  <c r="AF55" i="31"/>
  <c r="AB55" i="31"/>
  <c r="Z55" i="31"/>
  <c r="V55" i="31"/>
  <c r="R55" i="31"/>
  <c r="P55" i="31"/>
  <c r="L55" i="31"/>
  <c r="H55" i="31"/>
  <c r="G55" i="31"/>
  <c r="BZ54" i="31"/>
  <c r="BX54" i="31"/>
  <c r="BT54" i="31"/>
  <c r="BP54" i="31"/>
  <c r="BN54" i="31"/>
  <c r="BJ54" i="31"/>
  <c r="BF54" i="31"/>
  <c r="BD54" i="31"/>
  <c r="AZ54" i="31"/>
  <c r="AV54" i="31"/>
  <c r="AT54" i="31"/>
  <c r="AP54" i="31"/>
  <c r="AL54" i="31"/>
  <c r="AJ54" i="31"/>
  <c r="AF54" i="31"/>
  <c r="AB54" i="31"/>
  <c r="Z54" i="31"/>
  <c r="V54" i="31"/>
  <c r="R54" i="31"/>
  <c r="P54" i="31"/>
  <c r="L54" i="31"/>
  <c r="H54" i="31"/>
  <c r="G54" i="31"/>
  <c r="BZ53" i="31"/>
  <c r="BX53" i="31"/>
  <c r="BT53" i="31"/>
  <c r="BP53" i="31"/>
  <c r="BN53" i="31"/>
  <c r="BJ53" i="31"/>
  <c r="BF53" i="31"/>
  <c r="BD53" i="31"/>
  <c r="AZ53" i="31"/>
  <c r="AV53" i="31"/>
  <c r="AT53" i="31"/>
  <c r="AP53" i="31"/>
  <c r="AL53" i="31"/>
  <c r="AJ53" i="31"/>
  <c r="AF53" i="31"/>
  <c r="AB53" i="31"/>
  <c r="Z53" i="31"/>
  <c r="V53" i="31"/>
  <c r="R53" i="31"/>
  <c r="P53" i="31"/>
  <c r="L53" i="31"/>
  <c r="H53" i="31"/>
  <c r="G53" i="31"/>
  <c r="BZ52" i="31"/>
  <c r="BX52" i="31"/>
  <c r="BT52" i="31"/>
  <c r="BP52" i="31"/>
  <c r="BN52" i="31"/>
  <c r="BJ52" i="31"/>
  <c r="BF52" i="31"/>
  <c r="BD52" i="31"/>
  <c r="AZ52" i="31"/>
  <c r="AV52" i="31"/>
  <c r="AT52" i="31"/>
  <c r="AP52" i="31"/>
  <c r="AL52" i="31"/>
  <c r="AJ52" i="31"/>
  <c r="AF52" i="31"/>
  <c r="AB52" i="31"/>
  <c r="Z52" i="31"/>
  <c r="V52" i="31"/>
  <c r="R52" i="31"/>
  <c r="P52" i="31"/>
  <c r="L52" i="31"/>
  <c r="H52" i="31"/>
  <c r="G52" i="31"/>
  <c r="BZ51" i="31"/>
  <c r="BX51" i="31"/>
  <c r="BT51" i="31"/>
  <c r="BP51" i="31"/>
  <c r="BN51" i="31"/>
  <c r="BJ51" i="31"/>
  <c r="BF51" i="31"/>
  <c r="BD51" i="31"/>
  <c r="AZ51" i="31"/>
  <c r="AV51" i="31"/>
  <c r="AT51" i="31"/>
  <c r="AP51" i="31"/>
  <c r="AL51" i="31"/>
  <c r="AJ51" i="31"/>
  <c r="AF51" i="31"/>
  <c r="AB51" i="31"/>
  <c r="Z51" i="31"/>
  <c r="V51" i="31"/>
  <c r="R51" i="31"/>
  <c r="P51" i="31"/>
  <c r="L51" i="31"/>
  <c r="H51" i="31"/>
  <c r="G51" i="31"/>
  <c r="BZ50" i="31"/>
  <c r="BX50" i="31"/>
  <c r="BT50" i="31"/>
  <c r="BP50" i="31"/>
  <c r="BN50" i="31"/>
  <c r="BJ50" i="31"/>
  <c r="BF50" i="31"/>
  <c r="BD50" i="31"/>
  <c r="AZ50" i="31"/>
  <c r="AV50" i="31"/>
  <c r="AT50" i="31"/>
  <c r="AP50" i="31"/>
  <c r="AL50" i="31"/>
  <c r="AJ50" i="31"/>
  <c r="AF50" i="31"/>
  <c r="AB50" i="31"/>
  <c r="Z50" i="31"/>
  <c r="V50" i="31"/>
  <c r="R50" i="31"/>
  <c r="P50" i="31"/>
  <c r="L50" i="31"/>
  <c r="H50" i="31"/>
  <c r="G50" i="31"/>
  <c r="BZ49" i="31"/>
  <c r="BX49" i="31"/>
  <c r="BT49" i="31"/>
  <c r="BP49" i="31"/>
  <c r="BN49" i="31"/>
  <c r="BJ49" i="31"/>
  <c r="BF49" i="31"/>
  <c r="BD49" i="31"/>
  <c r="AZ49" i="31"/>
  <c r="AV49" i="31"/>
  <c r="AT49" i="31"/>
  <c r="AP49" i="31"/>
  <c r="AL49" i="31"/>
  <c r="AJ49" i="31"/>
  <c r="AF49" i="31"/>
  <c r="AB49" i="31"/>
  <c r="Z49" i="31"/>
  <c r="V49" i="31"/>
  <c r="R49" i="31"/>
  <c r="P49" i="31"/>
  <c r="L49" i="31"/>
  <c r="H49" i="31"/>
  <c r="G49" i="31"/>
  <c r="BZ48" i="31"/>
  <c r="BX48" i="31"/>
  <c r="BT48" i="31"/>
  <c r="BP48" i="31"/>
  <c r="BN48" i="31"/>
  <c r="BJ48" i="31"/>
  <c r="BF48" i="31"/>
  <c r="BD48" i="31"/>
  <c r="AZ48" i="31"/>
  <c r="AV48" i="31"/>
  <c r="AT48" i="31"/>
  <c r="AP48" i="31"/>
  <c r="AL48" i="31"/>
  <c r="AJ48" i="31"/>
  <c r="AF48" i="31"/>
  <c r="AB48" i="31"/>
  <c r="Z48" i="31"/>
  <c r="V48" i="31"/>
  <c r="R48" i="31"/>
  <c r="P48" i="31"/>
  <c r="L48" i="31"/>
  <c r="H48" i="31"/>
  <c r="G48" i="31"/>
  <c r="BZ47" i="31"/>
  <c r="BX47" i="31"/>
  <c r="BT47" i="31"/>
  <c r="BP47" i="31"/>
  <c r="BN47" i="31"/>
  <c r="BJ47" i="31"/>
  <c r="BF47" i="31"/>
  <c r="BD47" i="31"/>
  <c r="AZ47" i="31"/>
  <c r="AV47" i="31"/>
  <c r="AT47" i="31"/>
  <c r="AP47" i="31"/>
  <c r="AL47" i="31"/>
  <c r="AJ47" i="31"/>
  <c r="AF47" i="31"/>
  <c r="AB47" i="31"/>
  <c r="Z47" i="31"/>
  <c r="V47" i="31"/>
  <c r="R47" i="31"/>
  <c r="P47" i="31"/>
  <c r="L47" i="31"/>
  <c r="H47" i="31"/>
  <c r="G47" i="31"/>
  <c r="BZ46" i="31"/>
  <c r="BX46" i="31"/>
  <c r="BT46" i="31"/>
  <c r="BP46" i="31"/>
  <c r="BN46" i="31"/>
  <c r="BJ46" i="31"/>
  <c r="BF46" i="31"/>
  <c r="BD46" i="31"/>
  <c r="AZ46" i="31"/>
  <c r="AV46" i="31"/>
  <c r="AT46" i="31"/>
  <c r="AP46" i="31"/>
  <c r="AL46" i="31"/>
  <c r="AJ46" i="31"/>
  <c r="AF46" i="31"/>
  <c r="AB46" i="31"/>
  <c r="Z46" i="31"/>
  <c r="V46" i="31"/>
  <c r="R46" i="31"/>
  <c r="P46" i="31"/>
  <c r="L46" i="31"/>
  <c r="H46" i="31"/>
  <c r="G46" i="31"/>
  <c r="BZ45" i="31"/>
  <c r="BX45" i="31"/>
  <c r="BT45" i="31"/>
  <c r="BP45" i="31"/>
  <c r="BN45" i="31"/>
  <c r="BJ45" i="31"/>
  <c r="BF45" i="31"/>
  <c r="BD45" i="31"/>
  <c r="AZ45" i="31"/>
  <c r="AV45" i="31"/>
  <c r="AT45" i="31"/>
  <c r="AP45" i="31"/>
  <c r="AL45" i="31"/>
  <c r="AJ45" i="31"/>
  <c r="AF45" i="31"/>
  <c r="AB45" i="31"/>
  <c r="Z45" i="31"/>
  <c r="V45" i="31"/>
  <c r="R45" i="31"/>
  <c r="P45" i="31"/>
  <c r="L45" i="31"/>
  <c r="H45" i="31"/>
  <c r="G45" i="31"/>
  <c r="BZ44" i="31"/>
  <c r="BX44" i="31"/>
  <c r="BT44" i="31"/>
  <c r="BP44" i="31"/>
  <c r="BN44" i="31"/>
  <c r="BJ44" i="31"/>
  <c r="BF44" i="31"/>
  <c r="BD44" i="31"/>
  <c r="AZ44" i="31"/>
  <c r="AV44" i="31"/>
  <c r="AT44" i="31"/>
  <c r="AP44" i="31"/>
  <c r="AL44" i="31"/>
  <c r="AJ44" i="31"/>
  <c r="AF44" i="31"/>
  <c r="AB44" i="31"/>
  <c r="Z44" i="31"/>
  <c r="V44" i="31"/>
  <c r="R44" i="31"/>
  <c r="P44" i="31"/>
  <c r="L44" i="31"/>
  <c r="H44" i="31"/>
  <c r="G44" i="31"/>
  <c r="BZ43" i="31"/>
  <c r="BX43" i="31"/>
  <c r="BT43" i="31"/>
  <c r="BP43" i="31"/>
  <c r="BN43" i="31"/>
  <c r="BJ43" i="31"/>
  <c r="BF43" i="31"/>
  <c r="BD43" i="31"/>
  <c r="AZ43" i="31"/>
  <c r="AV43" i="31"/>
  <c r="AT43" i="31"/>
  <c r="AP43" i="31"/>
  <c r="AL43" i="31"/>
  <c r="AJ43" i="31"/>
  <c r="AF43" i="31"/>
  <c r="AB43" i="31"/>
  <c r="Z43" i="31"/>
  <c r="V43" i="31"/>
  <c r="R43" i="31"/>
  <c r="P43" i="31"/>
  <c r="L43" i="31"/>
  <c r="H43" i="31"/>
  <c r="G43" i="31"/>
  <c r="BZ42" i="31"/>
  <c r="BX42" i="31"/>
  <c r="BT42" i="31"/>
  <c r="BP42" i="31"/>
  <c r="BN42" i="31"/>
  <c r="BJ42" i="31"/>
  <c r="BF42" i="31"/>
  <c r="BD42" i="31"/>
  <c r="AZ42" i="31"/>
  <c r="AV42" i="31"/>
  <c r="AT42" i="31"/>
  <c r="AP42" i="31"/>
  <c r="AL42" i="31"/>
  <c r="AJ42" i="31"/>
  <c r="AF42" i="31"/>
  <c r="AB42" i="31"/>
  <c r="Z42" i="31"/>
  <c r="V42" i="31"/>
  <c r="R42" i="31"/>
  <c r="P42" i="31"/>
  <c r="L42" i="31"/>
  <c r="H42" i="31"/>
  <c r="G42" i="31"/>
  <c r="BZ41" i="31"/>
  <c r="BX41" i="31"/>
  <c r="BT41" i="31"/>
  <c r="BP41" i="31"/>
  <c r="BN41" i="31"/>
  <c r="BJ41" i="31"/>
  <c r="BF41" i="31"/>
  <c r="BD41" i="31"/>
  <c r="AZ41" i="31"/>
  <c r="AV41" i="31"/>
  <c r="AT41" i="31"/>
  <c r="AP41" i="31"/>
  <c r="AL41" i="31"/>
  <c r="AJ41" i="31"/>
  <c r="AF41" i="31"/>
  <c r="AB41" i="31"/>
  <c r="Z41" i="31"/>
  <c r="V41" i="31"/>
  <c r="R41" i="31"/>
  <c r="P41" i="31"/>
  <c r="L41" i="31"/>
  <c r="H41" i="31"/>
  <c r="G41" i="31"/>
  <c r="BZ40" i="31"/>
  <c r="BX40" i="31"/>
  <c r="BT40" i="31"/>
  <c r="BP40" i="31"/>
  <c r="BN40" i="31"/>
  <c r="BJ40" i="31"/>
  <c r="BF40" i="31"/>
  <c r="BD40" i="31"/>
  <c r="AZ40" i="31"/>
  <c r="AV40" i="31"/>
  <c r="AT40" i="31"/>
  <c r="AP40" i="31"/>
  <c r="AL40" i="31"/>
  <c r="AJ40" i="31"/>
  <c r="AF40" i="31"/>
  <c r="AB40" i="31"/>
  <c r="Z40" i="31"/>
  <c r="V40" i="31"/>
  <c r="R40" i="31"/>
  <c r="P40" i="31"/>
  <c r="L40" i="31"/>
  <c r="H40" i="31"/>
  <c r="G40" i="31"/>
  <c r="BZ39" i="31"/>
  <c r="BX39" i="31"/>
  <c r="BT39" i="31"/>
  <c r="BP39" i="31"/>
  <c r="BN39" i="31"/>
  <c r="BJ39" i="31"/>
  <c r="BF39" i="31"/>
  <c r="BD39" i="31"/>
  <c r="AZ39" i="31"/>
  <c r="AV39" i="31"/>
  <c r="AT39" i="31"/>
  <c r="AP39" i="31"/>
  <c r="AL39" i="31"/>
  <c r="AJ39" i="31"/>
  <c r="AF39" i="31"/>
  <c r="AB39" i="31"/>
  <c r="Z39" i="31"/>
  <c r="V39" i="31"/>
  <c r="R39" i="31"/>
  <c r="P39" i="31"/>
  <c r="L39" i="31"/>
  <c r="H39" i="31"/>
  <c r="G39" i="31"/>
  <c r="BZ38" i="31"/>
  <c r="BX38" i="31"/>
  <c r="BT38" i="31"/>
  <c r="BP38" i="31"/>
  <c r="BN38" i="31"/>
  <c r="BJ38" i="31"/>
  <c r="BF38" i="31"/>
  <c r="BD38" i="31"/>
  <c r="AZ38" i="31"/>
  <c r="AV38" i="31"/>
  <c r="AT38" i="31"/>
  <c r="AP38" i="31"/>
  <c r="AL38" i="31"/>
  <c r="AJ38" i="31"/>
  <c r="AF38" i="31"/>
  <c r="AB38" i="31"/>
  <c r="Z38" i="31"/>
  <c r="V38" i="31"/>
  <c r="R38" i="31"/>
  <c r="P38" i="31"/>
  <c r="L38" i="31"/>
  <c r="H38" i="31"/>
  <c r="G38" i="31"/>
  <c r="BZ37" i="31"/>
  <c r="BX37" i="31"/>
  <c r="BT37" i="31"/>
  <c r="BP37" i="31"/>
  <c r="BN37" i="31"/>
  <c r="BJ37" i="31"/>
  <c r="BF37" i="31"/>
  <c r="BD37" i="31"/>
  <c r="AZ37" i="31"/>
  <c r="AV37" i="31"/>
  <c r="AT37" i="31"/>
  <c r="AP37" i="31"/>
  <c r="AL37" i="31"/>
  <c r="AJ37" i="31"/>
  <c r="AF37" i="31"/>
  <c r="AB37" i="31"/>
  <c r="Z37" i="31"/>
  <c r="V37" i="31"/>
  <c r="R37" i="31"/>
  <c r="P37" i="31"/>
  <c r="L37" i="31"/>
  <c r="H37" i="31"/>
  <c r="G37" i="31"/>
  <c r="BZ36" i="31"/>
  <c r="BX36" i="31"/>
  <c r="BT36" i="31"/>
  <c r="BP36" i="31"/>
  <c r="BN36" i="31"/>
  <c r="BJ36" i="31"/>
  <c r="BF36" i="31"/>
  <c r="BD36" i="31"/>
  <c r="AZ36" i="31"/>
  <c r="AV36" i="31"/>
  <c r="AT36" i="31"/>
  <c r="AP36" i="31"/>
  <c r="AL36" i="31"/>
  <c r="AJ36" i="31"/>
  <c r="AF36" i="31"/>
  <c r="AB36" i="31"/>
  <c r="Z36" i="31"/>
  <c r="V36" i="31"/>
  <c r="R36" i="31"/>
  <c r="P36" i="31"/>
  <c r="L36" i="31"/>
  <c r="H36" i="31"/>
  <c r="G36" i="31"/>
  <c r="BZ35" i="31"/>
  <c r="BX35" i="31"/>
  <c r="BT35" i="31"/>
  <c r="BP35" i="31"/>
  <c r="BN35" i="31"/>
  <c r="BJ35" i="31"/>
  <c r="BF35" i="31"/>
  <c r="BD35" i="31"/>
  <c r="AZ35" i="31"/>
  <c r="AV35" i="31"/>
  <c r="AT35" i="31"/>
  <c r="AP35" i="31"/>
  <c r="AL35" i="31"/>
  <c r="AJ35" i="31"/>
  <c r="AF35" i="31"/>
  <c r="AB35" i="31"/>
  <c r="Z35" i="31"/>
  <c r="V35" i="31"/>
  <c r="R35" i="31"/>
  <c r="P35" i="31"/>
  <c r="L35" i="31"/>
  <c r="H35" i="31"/>
  <c r="G35" i="31"/>
  <c r="BZ34" i="31"/>
  <c r="BX34" i="31"/>
  <c r="BT34" i="31"/>
  <c r="BP34" i="31"/>
  <c r="BN34" i="31"/>
  <c r="BJ34" i="31"/>
  <c r="BF34" i="31"/>
  <c r="BD34" i="31"/>
  <c r="AZ34" i="31"/>
  <c r="AV34" i="31"/>
  <c r="AT34" i="31"/>
  <c r="AP34" i="31"/>
  <c r="AL34" i="31"/>
  <c r="AJ34" i="31"/>
  <c r="AF34" i="31"/>
  <c r="AB34" i="31"/>
  <c r="Z34" i="31"/>
  <c r="V34" i="31"/>
  <c r="R34" i="31"/>
  <c r="P34" i="31"/>
  <c r="L34" i="31"/>
  <c r="H34" i="31"/>
  <c r="G34" i="31"/>
  <c r="C34" i="31"/>
  <c r="BZ33" i="31"/>
  <c r="BX33" i="31"/>
  <c r="BT33" i="31"/>
  <c r="BP33" i="31"/>
  <c r="BN33" i="31"/>
  <c r="BJ33" i="31"/>
  <c r="BF33" i="31"/>
  <c r="BD33" i="31"/>
  <c r="AZ33" i="31"/>
  <c r="AV33" i="31"/>
  <c r="AT33" i="31"/>
  <c r="AP33" i="31"/>
  <c r="AL33" i="31"/>
  <c r="AJ33" i="31"/>
  <c r="AF33" i="31"/>
  <c r="AB33" i="31"/>
  <c r="Z33" i="31"/>
  <c r="V33" i="31"/>
  <c r="R33" i="31"/>
  <c r="P33" i="31"/>
  <c r="L33" i="31"/>
  <c r="H33" i="31"/>
  <c r="G33" i="31"/>
  <c r="BZ28" i="31"/>
  <c r="BX28" i="31"/>
  <c r="BT28" i="31"/>
  <c r="BP28" i="31"/>
  <c r="BN28" i="31"/>
  <c r="BJ28" i="31"/>
  <c r="BF28" i="31"/>
  <c r="BD28" i="31"/>
  <c r="AZ28" i="31"/>
  <c r="AV28" i="31"/>
  <c r="AT28" i="31"/>
  <c r="AP28" i="31"/>
  <c r="AL28" i="31"/>
  <c r="AJ28" i="31"/>
  <c r="AF28" i="31"/>
  <c r="AB28" i="31"/>
  <c r="Z28" i="31"/>
  <c r="V28" i="31"/>
  <c r="R28" i="31"/>
  <c r="P28" i="31"/>
  <c r="L28" i="31"/>
  <c r="H28" i="31"/>
  <c r="G28" i="31"/>
  <c r="BZ27" i="31"/>
  <c r="BX27" i="31"/>
  <c r="BT27" i="31"/>
  <c r="BP27" i="31"/>
  <c r="BN27" i="31"/>
  <c r="BJ27" i="31"/>
  <c r="BF27" i="31"/>
  <c r="BD27" i="31"/>
  <c r="AZ27" i="31"/>
  <c r="AV27" i="31"/>
  <c r="AT27" i="31"/>
  <c r="AP27" i="31"/>
  <c r="AL27" i="31"/>
  <c r="AJ27" i="31"/>
  <c r="AF27" i="31"/>
  <c r="AB27" i="31"/>
  <c r="Z27" i="31"/>
  <c r="V27" i="31"/>
  <c r="R27" i="31"/>
  <c r="P27" i="31"/>
  <c r="L27" i="31"/>
  <c r="H27" i="31"/>
  <c r="G27" i="31"/>
  <c r="BZ26" i="31"/>
  <c r="BX26" i="31"/>
  <c r="BT26" i="31"/>
  <c r="BP26" i="31"/>
  <c r="BN26" i="31"/>
  <c r="BJ26" i="31"/>
  <c r="BF26" i="31"/>
  <c r="BD26" i="31"/>
  <c r="AZ26" i="31"/>
  <c r="AV26" i="31"/>
  <c r="AT26" i="31"/>
  <c r="AP26" i="31"/>
  <c r="AL26" i="31"/>
  <c r="AJ26" i="31"/>
  <c r="AF26" i="31"/>
  <c r="AB26" i="31"/>
  <c r="Z26" i="31"/>
  <c r="V26" i="31"/>
  <c r="R26" i="31"/>
  <c r="P26" i="31"/>
  <c r="L26" i="31"/>
  <c r="H26" i="31"/>
  <c r="G26" i="31"/>
  <c r="BZ25" i="31"/>
  <c r="BX25" i="31"/>
  <c r="BT25" i="31"/>
  <c r="BP25" i="31"/>
  <c r="BN25" i="31"/>
  <c r="BJ25" i="31"/>
  <c r="BF25" i="31"/>
  <c r="BD25" i="31"/>
  <c r="AZ25" i="31"/>
  <c r="AV25" i="31"/>
  <c r="AT25" i="31"/>
  <c r="AP25" i="31"/>
  <c r="AL25" i="31"/>
  <c r="AJ25" i="31"/>
  <c r="AF25" i="31"/>
  <c r="AB25" i="31"/>
  <c r="Z25" i="31"/>
  <c r="V25" i="31"/>
  <c r="R25" i="31"/>
  <c r="P25" i="31"/>
  <c r="L25" i="31"/>
  <c r="H25" i="31"/>
  <c r="G25" i="31"/>
  <c r="BZ24" i="31"/>
  <c r="BX24" i="31"/>
  <c r="BT24" i="31"/>
  <c r="BP24" i="31"/>
  <c r="BN24" i="31"/>
  <c r="BJ24" i="31"/>
  <c r="BF24" i="31"/>
  <c r="BD24" i="31"/>
  <c r="AZ24" i="31"/>
  <c r="AV24" i="31"/>
  <c r="AT24" i="31"/>
  <c r="AP24" i="31"/>
  <c r="AL24" i="31"/>
  <c r="AJ24" i="31"/>
  <c r="AF24" i="31"/>
  <c r="AB24" i="31"/>
  <c r="Z24" i="31"/>
  <c r="V24" i="31"/>
  <c r="R24" i="31"/>
  <c r="P24" i="31"/>
  <c r="L24" i="31"/>
  <c r="H24" i="31"/>
  <c r="G24" i="31"/>
  <c r="BZ23" i="31"/>
  <c r="BX23" i="31"/>
  <c r="BT23" i="31"/>
  <c r="BP23" i="31"/>
  <c r="BN23" i="31"/>
  <c r="BJ23" i="31"/>
  <c r="BF23" i="31"/>
  <c r="BD23" i="31"/>
  <c r="AZ23" i="31"/>
  <c r="AV23" i="31"/>
  <c r="AT23" i="31"/>
  <c r="AP23" i="31"/>
  <c r="AL23" i="31"/>
  <c r="AJ23" i="31"/>
  <c r="AF23" i="31"/>
  <c r="AB23" i="31"/>
  <c r="Z23" i="31"/>
  <c r="V23" i="31"/>
  <c r="R23" i="31"/>
  <c r="P23" i="31"/>
  <c r="L23" i="31"/>
  <c r="H23" i="31"/>
  <c r="G23" i="31"/>
  <c r="BZ22" i="31"/>
  <c r="BX22" i="31"/>
  <c r="BT22" i="31"/>
  <c r="BP22" i="31"/>
  <c r="BN22" i="31"/>
  <c r="BJ22" i="31"/>
  <c r="BF22" i="31"/>
  <c r="BD22" i="31"/>
  <c r="AZ22" i="31"/>
  <c r="AV22" i="31"/>
  <c r="AT22" i="31"/>
  <c r="AP22" i="31"/>
  <c r="AL22" i="31"/>
  <c r="AJ22" i="31"/>
  <c r="AF22" i="31"/>
  <c r="AB22" i="31"/>
  <c r="Z22" i="31"/>
  <c r="V22" i="31"/>
  <c r="R22" i="31"/>
  <c r="P22" i="31"/>
  <c r="L22" i="31"/>
  <c r="H22" i="31"/>
  <c r="G22" i="31"/>
  <c r="BZ21" i="31"/>
  <c r="BX21" i="31"/>
  <c r="BT21" i="31"/>
  <c r="BP21" i="31"/>
  <c r="BN21" i="31"/>
  <c r="BJ21" i="31"/>
  <c r="BF21" i="31"/>
  <c r="BD21" i="31"/>
  <c r="AZ21" i="31"/>
  <c r="AV21" i="31"/>
  <c r="AT21" i="31"/>
  <c r="AP21" i="31"/>
  <c r="AL21" i="31"/>
  <c r="AJ21" i="31"/>
  <c r="AF21" i="31"/>
  <c r="AB21" i="31"/>
  <c r="Z21" i="31"/>
  <c r="V21" i="31"/>
  <c r="R21" i="31"/>
  <c r="P21" i="31"/>
  <c r="L21" i="31"/>
  <c r="H21" i="31"/>
  <c r="G21" i="31"/>
  <c r="BZ20" i="31"/>
  <c r="BX20" i="31"/>
  <c r="BT20" i="31"/>
  <c r="BP20" i="31"/>
  <c r="BN20" i="31"/>
  <c r="BJ20" i="31"/>
  <c r="BF20" i="31"/>
  <c r="BD20" i="31"/>
  <c r="AZ20" i="31"/>
  <c r="AV20" i="31"/>
  <c r="AT20" i="31"/>
  <c r="AP20" i="31"/>
  <c r="AL20" i="31"/>
  <c r="AJ20" i="31"/>
  <c r="AF20" i="31"/>
  <c r="AB20" i="31"/>
  <c r="Z20" i="31"/>
  <c r="V20" i="31"/>
  <c r="R20" i="31"/>
  <c r="P20" i="31"/>
  <c r="L20" i="31"/>
  <c r="H20" i="31"/>
  <c r="G20" i="31"/>
  <c r="BZ19" i="31"/>
  <c r="BX19" i="31"/>
  <c r="BT19" i="31"/>
  <c r="BP19" i="31"/>
  <c r="BN19" i="31"/>
  <c r="BJ19" i="31"/>
  <c r="BF19" i="31"/>
  <c r="BD19" i="31"/>
  <c r="AZ19" i="31"/>
  <c r="AV19" i="31"/>
  <c r="AT19" i="31"/>
  <c r="AP19" i="31"/>
  <c r="AL19" i="31"/>
  <c r="AJ19" i="31"/>
  <c r="AF19" i="31"/>
  <c r="AB19" i="31"/>
  <c r="Z19" i="31"/>
  <c r="V19" i="31"/>
  <c r="R19" i="31"/>
  <c r="P19" i="31"/>
  <c r="L19" i="31"/>
  <c r="H19" i="31"/>
  <c r="G19" i="31"/>
  <c r="BZ18" i="31"/>
  <c r="BX18" i="31"/>
  <c r="BT18" i="31"/>
  <c r="BP18" i="31"/>
  <c r="BN18" i="31"/>
  <c r="BJ18" i="31"/>
  <c r="BF18" i="31"/>
  <c r="BD18" i="31"/>
  <c r="AZ18" i="31"/>
  <c r="AV18" i="31"/>
  <c r="AT18" i="31"/>
  <c r="AP18" i="31"/>
  <c r="AL18" i="31"/>
  <c r="AJ18" i="31"/>
  <c r="AF18" i="31"/>
  <c r="AB18" i="31"/>
  <c r="Z18" i="31"/>
  <c r="V18" i="31"/>
  <c r="R18" i="31"/>
  <c r="P18" i="31"/>
  <c r="L18" i="31"/>
  <c r="H18" i="31"/>
  <c r="G18" i="31"/>
  <c r="BZ17" i="31"/>
  <c r="BX17" i="31"/>
  <c r="BT17" i="31"/>
  <c r="BP17" i="31"/>
  <c r="BN17" i="31"/>
  <c r="BJ17" i="31"/>
  <c r="BF17" i="31"/>
  <c r="BD17" i="31"/>
  <c r="AZ17" i="31"/>
  <c r="AV17" i="31"/>
  <c r="AT17" i="31"/>
  <c r="AP17" i="31"/>
  <c r="AL17" i="31"/>
  <c r="AJ17" i="31"/>
  <c r="AF17" i="31"/>
  <c r="AB17" i="31"/>
  <c r="Z17" i="31"/>
  <c r="V17" i="31"/>
  <c r="R17" i="31"/>
  <c r="P17" i="31"/>
  <c r="L17" i="31"/>
  <c r="H17" i="31"/>
  <c r="G17" i="31"/>
  <c r="BZ16" i="31"/>
  <c r="BX16" i="31"/>
  <c r="BT16" i="31"/>
  <c r="BP16" i="31"/>
  <c r="BN16" i="31"/>
  <c r="BJ16" i="31"/>
  <c r="BF16" i="31"/>
  <c r="BD16" i="31"/>
  <c r="AZ16" i="31"/>
  <c r="AV16" i="31"/>
  <c r="AT16" i="31"/>
  <c r="AP16" i="31"/>
  <c r="AL16" i="31"/>
  <c r="AJ16" i="31"/>
  <c r="AF16" i="31"/>
  <c r="AB16" i="31"/>
  <c r="Z16" i="31"/>
  <c r="V16" i="31"/>
  <c r="R16" i="31"/>
  <c r="P16" i="31"/>
  <c r="L16" i="31"/>
  <c r="H16" i="31"/>
  <c r="G16" i="31"/>
  <c r="BZ15" i="31"/>
  <c r="BX15" i="31"/>
  <c r="BT15" i="31"/>
  <c r="BP15" i="31"/>
  <c r="BN15" i="31"/>
  <c r="BJ15" i="31"/>
  <c r="BF15" i="31"/>
  <c r="BD15" i="31"/>
  <c r="AZ15" i="31"/>
  <c r="AV15" i="31"/>
  <c r="AT15" i="31"/>
  <c r="AP15" i="31"/>
  <c r="AL15" i="31"/>
  <c r="AJ15" i="31"/>
  <c r="AF15" i="31"/>
  <c r="AB15" i="31"/>
  <c r="Z15" i="31"/>
  <c r="V15" i="31"/>
  <c r="R15" i="31"/>
  <c r="P15" i="31"/>
  <c r="L15" i="31"/>
  <c r="H15" i="31"/>
  <c r="G15" i="31"/>
  <c r="BZ14" i="31"/>
  <c r="BX14" i="31"/>
  <c r="BT14" i="31"/>
  <c r="BP14" i="31"/>
  <c r="BN14" i="31"/>
  <c r="BJ14" i="31"/>
  <c r="BF14" i="31"/>
  <c r="BD14" i="31"/>
  <c r="AZ14" i="31"/>
  <c r="AV14" i="31"/>
  <c r="AT14" i="31"/>
  <c r="AP14" i="31"/>
  <c r="AL14" i="31"/>
  <c r="AJ14" i="31"/>
  <c r="AF14" i="31"/>
  <c r="AB14" i="31"/>
  <c r="Z14" i="31"/>
  <c r="V14" i="31"/>
  <c r="R14" i="31"/>
  <c r="P14" i="31"/>
  <c r="L14" i="31"/>
  <c r="H14" i="31"/>
  <c r="G14" i="31"/>
  <c r="BZ13" i="31"/>
  <c r="BX13" i="31"/>
  <c r="BT13" i="31"/>
  <c r="BP13" i="31"/>
  <c r="BN13" i="31"/>
  <c r="BJ13" i="31"/>
  <c r="BF13" i="31"/>
  <c r="BD13" i="31"/>
  <c r="AZ13" i="31"/>
  <c r="AV13" i="31"/>
  <c r="AT13" i="31"/>
  <c r="AP13" i="31"/>
  <c r="AL13" i="31"/>
  <c r="AJ13" i="31"/>
  <c r="AF13" i="31"/>
  <c r="AB13" i="31"/>
  <c r="Z13" i="31"/>
  <c r="V13" i="31"/>
  <c r="R13" i="31"/>
  <c r="P13" i="31"/>
  <c r="L13" i="31"/>
  <c r="H13" i="31"/>
  <c r="G13" i="31"/>
  <c r="BZ12" i="31"/>
  <c r="BX12" i="31"/>
  <c r="BT12" i="31"/>
  <c r="BP12" i="31"/>
  <c r="BN12" i="31"/>
  <c r="BJ12" i="31"/>
  <c r="BF12" i="31"/>
  <c r="BD12" i="31"/>
  <c r="AZ12" i="31"/>
  <c r="AV12" i="31"/>
  <c r="AT12" i="31"/>
  <c r="AP12" i="31"/>
  <c r="AL12" i="31"/>
  <c r="AJ12" i="31"/>
  <c r="AF12" i="31"/>
  <c r="AB12" i="31"/>
  <c r="Z12" i="31"/>
  <c r="V12" i="31"/>
  <c r="R12" i="31"/>
  <c r="P12" i="31"/>
  <c r="L12" i="31"/>
  <c r="H12" i="31"/>
  <c r="G12" i="31"/>
  <c r="BZ11" i="31"/>
  <c r="BX11" i="31"/>
  <c r="BT11" i="31"/>
  <c r="BP11" i="31"/>
  <c r="BN11" i="31"/>
  <c r="BJ11" i="31"/>
  <c r="BF11" i="31"/>
  <c r="BD11" i="31"/>
  <c r="AZ11" i="31"/>
  <c r="AV11" i="31"/>
  <c r="AT11" i="31"/>
  <c r="AP11" i="31"/>
  <c r="AL11" i="31"/>
  <c r="AJ11" i="31"/>
  <c r="AF11" i="31"/>
  <c r="AB11" i="31"/>
  <c r="Z11" i="31"/>
  <c r="V11" i="31"/>
  <c r="R11" i="31"/>
  <c r="P11" i="31"/>
  <c r="L11" i="31"/>
  <c r="H11" i="31"/>
  <c r="G11" i="31"/>
  <c r="BZ10" i="31"/>
  <c r="BX10" i="31"/>
  <c r="BT10" i="31"/>
  <c r="BP10" i="31"/>
  <c r="BN10" i="31"/>
  <c r="BJ10" i="31"/>
  <c r="BF10" i="31"/>
  <c r="BD10" i="31"/>
  <c r="AZ10" i="31"/>
  <c r="AV10" i="31"/>
  <c r="AT10" i="31"/>
  <c r="AP10" i="31"/>
  <c r="AL10" i="31"/>
  <c r="AJ10" i="31"/>
  <c r="AF10" i="31"/>
  <c r="AB10" i="31"/>
  <c r="Z10" i="31"/>
  <c r="V10" i="31"/>
  <c r="R10" i="31"/>
  <c r="P10" i="31"/>
  <c r="L10" i="31"/>
  <c r="H10" i="31"/>
  <c r="G10" i="31"/>
  <c r="BZ9" i="31"/>
  <c r="BX9" i="31"/>
  <c r="BT9" i="31"/>
  <c r="BP9" i="31"/>
  <c r="BN9" i="31"/>
  <c r="BJ9" i="31"/>
  <c r="BF9" i="31"/>
  <c r="BD9" i="31"/>
  <c r="AZ9" i="31"/>
  <c r="AV9" i="31"/>
  <c r="AT9" i="31"/>
  <c r="AP9" i="31"/>
  <c r="AL9" i="31"/>
  <c r="AJ9" i="31"/>
  <c r="AF9" i="31"/>
  <c r="AB9" i="31"/>
  <c r="Z9" i="31"/>
  <c r="V9" i="31"/>
  <c r="R9" i="31"/>
  <c r="P9" i="31"/>
  <c r="L9" i="31"/>
  <c r="H9" i="31"/>
  <c r="G9" i="31"/>
  <c r="BZ8" i="31"/>
  <c r="BX8" i="31"/>
  <c r="BT8" i="31"/>
  <c r="BP8" i="31"/>
  <c r="BN8" i="31"/>
  <c r="BJ8" i="31"/>
  <c r="BF8" i="31"/>
  <c r="BD8" i="31"/>
  <c r="AZ8" i="31"/>
  <c r="AV8" i="31"/>
  <c r="AT8" i="31"/>
  <c r="AP8" i="31"/>
  <c r="AL8" i="31"/>
  <c r="AJ8" i="31"/>
  <c r="AF8" i="31"/>
  <c r="AB8" i="31"/>
  <c r="Z8" i="31"/>
  <c r="V8" i="31"/>
  <c r="R8" i="31"/>
  <c r="P8" i="31"/>
  <c r="L8" i="31"/>
  <c r="H8" i="31"/>
  <c r="G8" i="31"/>
  <c r="BZ7" i="31"/>
  <c r="BX7" i="31"/>
  <c r="BT7" i="31"/>
  <c r="BP7" i="31"/>
  <c r="BN7" i="31"/>
  <c r="BJ7" i="31"/>
  <c r="BF7" i="31"/>
  <c r="BD7" i="31"/>
  <c r="AZ7" i="31"/>
  <c r="AV7" i="31"/>
  <c r="AT7" i="31"/>
  <c r="AP7" i="31"/>
  <c r="AL7" i="31"/>
  <c r="AJ7" i="31"/>
  <c r="AF7" i="31"/>
  <c r="AB7" i="31"/>
  <c r="Z7" i="31"/>
  <c r="V7" i="31"/>
  <c r="R7" i="31"/>
  <c r="P7" i="31"/>
  <c r="L7" i="31"/>
  <c r="H7" i="31"/>
  <c r="G7" i="31"/>
  <c r="BZ6" i="31"/>
  <c r="BX6" i="31"/>
  <c r="BT6" i="31"/>
  <c r="BP6" i="31"/>
  <c r="BN6" i="31"/>
  <c r="BJ6" i="31"/>
  <c r="BF6" i="31"/>
  <c r="BD6" i="31"/>
  <c r="AZ6" i="31"/>
  <c r="AV6" i="31"/>
  <c r="AT6" i="31"/>
  <c r="AP6" i="31"/>
  <c r="AL6" i="31"/>
  <c r="AJ6" i="31"/>
  <c r="AF6" i="31"/>
  <c r="AB6" i="31"/>
  <c r="Z6" i="31"/>
  <c r="V6" i="31"/>
  <c r="R6" i="31"/>
  <c r="P6" i="31"/>
  <c r="L6" i="31"/>
  <c r="H6" i="31"/>
  <c r="G6" i="31"/>
  <c r="BZ5" i="31"/>
  <c r="BX5" i="31"/>
  <c r="BT5" i="31"/>
  <c r="BP5" i="31"/>
  <c r="BN5" i="31"/>
  <c r="BJ5" i="31"/>
  <c r="BF5" i="31"/>
  <c r="BD5" i="31"/>
  <c r="AZ5" i="31"/>
  <c r="AV5" i="31"/>
  <c r="AT5" i="31"/>
  <c r="AP5" i="31"/>
  <c r="AL5" i="31"/>
  <c r="AJ5" i="31"/>
  <c r="AF5" i="31"/>
  <c r="AB5" i="31"/>
  <c r="Z5" i="31"/>
  <c r="V5" i="31"/>
  <c r="R5" i="31"/>
  <c r="P5" i="31"/>
  <c r="L5" i="31"/>
  <c r="H5" i="31"/>
  <c r="G5" i="31"/>
  <c r="BZ4" i="31"/>
  <c r="BX4" i="31"/>
  <c r="BT4" i="31"/>
  <c r="BP4" i="31"/>
  <c r="BN4" i="31"/>
  <c r="BJ4" i="31"/>
  <c r="BF4" i="31"/>
  <c r="BD4" i="31"/>
  <c r="AZ4" i="31"/>
  <c r="AV4" i="31"/>
  <c r="AT4" i="31"/>
  <c r="AP4" i="31"/>
  <c r="AL4" i="31"/>
  <c r="AJ4" i="31"/>
  <c r="AF4" i="31"/>
  <c r="AB4" i="31"/>
  <c r="Z4" i="31"/>
  <c r="V4" i="31"/>
  <c r="R4" i="31"/>
  <c r="P4" i="31"/>
  <c r="L4" i="31"/>
  <c r="H4" i="31"/>
  <c r="G4" i="31"/>
  <c r="C4" i="31"/>
  <c r="BZ3" i="31"/>
  <c r="BX3" i="31"/>
  <c r="BT3" i="31"/>
  <c r="BP3" i="31"/>
  <c r="BN3" i="31"/>
  <c r="BJ3" i="31"/>
  <c r="BF3" i="31"/>
  <c r="BD3" i="31"/>
  <c r="AZ3" i="31"/>
  <c r="AV3" i="31"/>
  <c r="AT3" i="31"/>
  <c r="AP3" i="31"/>
  <c r="AL3" i="31"/>
  <c r="AJ3" i="31"/>
  <c r="AF3" i="31"/>
  <c r="AB3" i="31"/>
  <c r="Z3" i="31"/>
  <c r="V3" i="31"/>
  <c r="R3" i="31"/>
  <c r="P3" i="31"/>
  <c r="L3" i="31"/>
  <c r="H3" i="31"/>
  <c r="G3" i="31"/>
  <c r="F28" i="30"/>
  <c r="C7" i="30"/>
  <c r="C8" i="30"/>
  <c r="BY28" i="30"/>
  <c r="F58" i="30"/>
  <c r="C37" i="30"/>
  <c r="C38" i="30"/>
  <c r="BY58" i="30"/>
  <c r="BY120" i="30"/>
  <c r="C11" i="30"/>
  <c r="BU28" i="30"/>
  <c r="BV28" i="30"/>
  <c r="BW28" i="30"/>
  <c r="C41" i="30"/>
  <c r="BU58" i="30"/>
  <c r="BV58" i="30"/>
  <c r="BW58" i="30"/>
  <c r="BU88" i="30"/>
  <c r="BV88" i="30"/>
  <c r="BW88" i="30"/>
  <c r="BW120" i="30"/>
  <c r="BV120" i="30"/>
  <c r="BU120" i="30"/>
  <c r="BO28" i="30"/>
  <c r="BO58" i="30"/>
  <c r="BO120" i="30"/>
  <c r="BK28" i="30"/>
  <c r="BL28" i="30"/>
  <c r="BM28" i="30"/>
  <c r="BK58" i="30"/>
  <c r="BL58" i="30"/>
  <c r="BM58" i="30"/>
  <c r="BK88" i="30"/>
  <c r="BL88" i="30"/>
  <c r="BM88" i="30"/>
  <c r="BM120" i="30"/>
  <c r="BL120" i="30"/>
  <c r="BK120" i="30"/>
  <c r="BE28" i="30"/>
  <c r="BE58" i="30"/>
  <c r="BE120" i="30"/>
  <c r="BA28" i="30"/>
  <c r="BB28" i="30"/>
  <c r="BC28" i="30"/>
  <c r="BA58" i="30"/>
  <c r="BB58" i="30"/>
  <c r="BC58" i="30"/>
  <c r="BA88" i="30"/>
  <c r="BB88" i="30"/>
  <c r="BC88" i="30"/>
  <c r="BC120" i="30"/>
  <c r="BB120" i="30"/>
  <c r="BA120" i="30"/>
  <c r="AU28" i="30"/>
  <c r="AU58" i="30"/>
  <c r="AU120" i="30"/>
  <c r="AQ28" i="30"/>
  <c r="AR28" i="30"/>
  <c r="AS28" i="30"/>
  <c r="AQ58" i="30"/>
  <c r="AR58" i="30"/>
  <c r="AS58" i="30"/>
  <c r="AQ88" i="30"/>
  <c r="AR88" i="30"/>
  <c r="AS88" i="30"/>
  <c r="AS120" i="30"/>
  <c r="AR120" i="30"/>
  <c r="AQ120" i="30"/>
  <c r="AK28" i="30"/>
  <c r="AK58" i="30"/>
  <c r="AK120" i="30"/>
  <c r="AG28" i="30"/>
  <c r="AH28" i="30"/>
  <c r="AI28" i="30"/>
  <c r="AG58" i="30"/>
  <c r="AH58" i="30"/>
  <c r="AI58" i="30"/>
  <c r="AG88" i="30"/>
  <c r="AH88" i="30"/>
  <c r="AI88" i="30"/>
  <c r="AI120" i="30"/>
  <c r="AH120" i="30"/>
  <c r="AG120" i="30"/>
  <c r="AA28" i="30"/>
  <c r="AA58" i="30"/>
  <c r="AA120" i="30"/>
  <c r="W28" i="30"/>
  <c r="X28" i="30"/>
  <c r="Y28" i="30"/>
  <c r="W58" i="30"/>
  <c r="X58" i="30"/>
  <c r="Y58" i="30"/>
  <c r="W88" i="30"/>
  <c r="X88" i="30"/>
  <c r="Y88" i="30"/>
  <c r="Y120" i="30"/>
  <c r="X120" i="30"/>
  <c r="W120" i="30"/>
  <c r="Q28" i="30"/>
  <c r="Q58" i="30"/>
  <c r="Q120" i="30"/>
  <c r="M28" i="30"/>
  <c r="N28" i="30"/>
  <c r="O28" i="30"/>
  <c r="M58" i="30"/>
  <c r="N58" i="30"/>
  <c r="O58" i="30"/>
  <c r="M88" i="30"/>
  <c r="N88" i="30"/>
  <c r="O88" i="30"/>
  <c r="O120" i="30"/>
  <c r="N120" i="30"/>
  <c r="M120" i="30"/>
  <c r="F120" i="30"/>
  <c r="C5" i="30"/>
  <c r="H120" i="30"/>
  <c r="C12" i="30"/>
  <c r="C14" i="30"/>
  <c r="G120" i="30"/>
  <c r="F27" i="30"/>
  <c r="BY27" i="30"/>
  <c r="F57" i="30"/>
  <c r="BY57" i="30"/>
  <c r="BY119" i="30"/>
  <c r="BU27" i="30"/>
  <c r="BV27" i="30"/>
  <c r="BW27" i="30"/>
  <c r="BU57" i="30"/>
  <c r="BV57" i="30"/>
  <c r="BW57" i="30"/>
  <c r="BU87" i="30"/>
  <c r="BV87" i="30"/>
  <c r="BW87" i="30"/>
  <c r="BW119" i="30"/>
  <c r="BV119" i="30"/>
  <c r="BU119" i="30"/>
  <c r="BO27" i="30"/>
  <c r="BO57" i="30"/>
  <c r="BO119" i="30"/>
  <c r="BK27" i="30"/>
  <c r="BL27" i="30"/>
  <c r="BM27" i="30"/>
  <c r="BK57" i="30"/>
  <c r="BL57" i="30"/>
  <c r="BM57" i="30"/>
  <c r="BK87" i="30"/>
  <c r="BL87" i="30"/>
  <c r="BM87" i="30"/>
  <c r="BM119" i="30"/>
  <c r="BL119" i="30"/>
  <c r="BK119" i="30"/>
  <c r="BE27" i="30"/>
  <c r="BE57" i="30"/>
  <c r="BE119" i="30"/>
  <c r="BA27" i="30"/>
  <c r="BB27" i="30"/>
  <c r="BC27" i="30"/>
  <c r="BA57" i="30"/>
  <c r="BB57" i="30"/>
  <c r="BC57" i="30"/>
  <c r="BA87" i="30"/>
  <c r="BB87" i="30"/>
  <c r="BC87" i="30"/>
  <c r="BC119" i="30"/>
  <c r="BB119" i="30"/>
  <c r="BA119" i="30"/>
  <c r="AU27" i="30"/>
  <c r="AU57" i="30"/>
  <c r="AU119" i="30"/>
  <c r="AQ27" i="30"/>
  <c r="AR27" i="30"/>
  <c r="AS27" i="30"/>
  <c r="AQ57" i="30"/>
  <c r="AR57" i="30"/>
  <c r="AS57" i="30"/>
  <c r="AQ87" i="30"/>
  <c r="AR87" i="30"/>
  <c r="AS87" i="30"/>
  <c r="AS119" i="30"/>
  <c r="AR119" i="30"/>
  <c r="AQ119" i="30"/>
  <c r="AK27" i="30"/>
  <c r="AK57" i="30"/>
  <c r="AK119" i="30"/>
  <c r="AG27" i="30"/>
  <c r="AH27" i="30"/>
  <c r="AI27" i="30"/>
  <c r="AG57" i="30"/>
  <c r="AH57" i="30"/>
  <c r="AI57" i="30"/>
  <c r="AG87" i="30"/>
  <c r="AH87" i="30"/>
  <c r="AI87" i="30"/>
  <c r="AI119" i="30"/>
  <c r="AH119" i="30"/>
  <c r="AG119" i="30"/>
  <c r="AA27" i="30"/>
  <c r="AA57" i="30"/>
  <c r="AA119" i="30"/>
  <c r="W27" i="30"/>
  <c r="X27" i="30"/>
  <c r="Y27" i="30"/>
  <c r="W57" i="30"/>
  <c r="X57" i="30"/>
  <c r="Y57" i="30"/>
  <c r="W87" i="30"/>
  <c r="X87" i="30"/>
  <c r="Y87" i="30"/>
  <c r="Y119" i="30"/>
  <c r="X119" i="30"/>
  <c r="W119" i="30"/>
  <c r="Q27" i="30"/>
  <c r="Q57" i="30"/>
  <c r="Q119" i="30"/>
  <c r="M27" i="30"/>
  <c r="N27" i="30"/>
  <c r="O27" i="30"/>
  <c r="M57" i="30"/>
  <c r="N57" i="30"/>
  <c r="O57" i="30"/>
  <c r="M87" i="30"/>
  <c r="N87" i="30"/>
  <c r="O87" i="30"/>
  <c r="O119" i="30"/>
  <c r="N119" i="30"/>
  <c r="M119" i="30"/>
  <c r="F119" i="30"/>
  <c r="H119" i="30"/>
  <c r="G119" i="30"/>
  <c r="F26" i="30"/>
  <c r="BY26" i="30"/>
  <c r="F56" i="30"/>
  <c r="BY56" i="30"/>
  <c r="BY118" i="30"/>
  <c r="BU26" i="30"/>
  <c r="BV26" i="30"/>
  <c r="BW26" i="30"/>
  <c r="BU56" i="30"/>
  <c r="BV56" i="30"/>
  <c r="BW56" i="30"/>
  <c r="BU86" i="30"/>
  <c r="BV86" i="30"/>
  <c r="BW86" i="30"/>
  <c r="BW118" i="30"/>
  <c r="BV118" i="30"/>
  <c r="BU118" i="30"/>
  <c r="BO26" i="30"/>
  <c r="BO56" i="30"/>
  <c r="BO118" i="30"/>
  <c r="BK26" i="30"/>
  <c r="BL26" i="30"/>
  <c r="BM26" i="30"/>
  <c r="BK56" i="30"/>
  <c r="BL56" i="30"/>
  <c r="BM56" i="30"/>
  <c r="BK86" i="30"/>
  <c r="BL86" i="30"/>
  <c r="BM86" i="30"/>
  <c r="BM118" i="30"/>
  <c r="BL118" i="30"/>
  <c r="BK118" i="30"/>
  <c r="BE26" i="30"/>
  <c r="BE56" i="30"/>
  <c r="BE118" i="30"/>
  <c r="BA26" i="30"/>
  <c r="BB26" i="30"/>
  <c r="BC26" i="30"/>
  <c r="BA56" i="30"/>
  <c r="BB56" i="30"/>
  <c r="BC56" i="30"/>
  <c r="BA86" i="30"/>
  <c r="BB86" i="30"/>
  <c r="BC86" i="30"/>
  <c r="BC118" i="30"/>
  <c r="BB118" i="30"/>
  <c r="BA118" i="30"/>
  <c r="AU26" i="30"/>
  <c r="AU56" i="30"/>
  <c r="AU118" i="30"/>
  <c r="AQ26" i="30"/>
  <c r="AR26" i="30"/>
  <c r="AS26" i="30"/>
  <c r="AQ56" i="30"/>
  <c r="AR56" i="30"/>
  <c r="AS56" i="30"/>
  <c r="AQ86" i="30"/>
  <c r="AR86" i="30"/>
  <c r="AS86" i="30"/>
  <c r="AS118" i="30"/>
  <c r="AR118" i="30"/>
  <c r="AQ118" i="30"/>
  <c r="AK26" i="30"/>
  <c r="AK56" i="30"/>
  <c r="AK118" i="30"/>
  <c r="AG26" i="30"/>
  <c r="AH26" i="30"/>
  <c r="AI26" i="30"/>
  <c r="AG56" i="30"/>
  <c r="AH56" i="30"/>
  <c r="AI56" i="30"/>
  <c r="AG86" i="30"/>
  <c r="AH86" i="30"/>
  <c r="AI86" i="30"/>
  <c r="AI118" i="30"/>
  <c r="AH118" i="30"/>
  <c r="AG118" i="30"/>
  <c r="AA26" i="30"/>
  <c r="AA56" i="30"/>
  <c r="AA118" i="30"/>
  <c r="W26" i="30"/>
  <c r="X26" i="30"/>
  <c r="Y26" i="30"/>
  <c r="W56" i="30"/>
  <c r="X56" i="30"/>
  <c r="Y56" i="30"/>
  <c r="W86" i="30"/>
  <c r="X86" i="30"/>
  <c r="Y86" i="30"/>
  <c r="Y118" i="30"/>
  <c r="X118" i="30"/>
  <c r="W118" i="30"/>
  <c r="Q26" i="30"/>
  <c r="Q56" i="30"/>
  <c r="Q118" i="30"/>
  <c r="M26" i="30"/>
  <c r="N26" i="30"/>
  <c r="O26" i="30"/>
  <c r="M56" i="30"/>
  <c r="N56" i="30"/>
  <c r="O56" i="30"/>
  <c r="M86" i="30"/>
  <c r="N86" i="30"/>
  <c r="O86" i="30"/>
  <c r="O118" i="30"/>
  <c r="N118" i="30"/>
  <c r="M118" i="30"/>
  <c r="F118" i="30"/>
  <c r="H118" i="30"/>
  <c r="G118" i="30"/>
  <c r="F25" i="30"/>
  <c r="BY25" i="30"/>
  <c r="F55" i="30"/>
  <c r="BY55" i="30"/>
  <c r="BY117" i="30"/>
  <c r="BU25" i="30"/>
  <c r="BV25" i="30"/>
  <c r="BW25" i="30"/>
  <c r="BU55" i="30"/>
  <c r="BV55" i="30"/>
  <c r="BW55" i="30"/>
  <c r="BU85" i="30"/>
  <c r="BV85" i="30"/>
  <c r="BW85" i="30"/>
  <c r="BW117" i="30"/>
  <c r="BV117" i="30"/>
  <c r="BU117" i="30"/>
  <c r="BO25" i="30"/>
  <c r="BO55" i="30"/>
  <c r="BO117" i="30"/>
  <c r="BK25" i="30"/>
  <c r="BL25" i="30"/>
  <c r="BM25" i="30"/>
  <c r="BK55" i="30"/>
  <c r="BL55" i="30"/>
  <c r="BM55" i="30"/>
  <c r="BK85" i="30"/>
  <c r="BL85" i="30"/>
  <c r="BM85" i="30"/>
  <c r="BM117" i="30"/>
  <c r="BL117" i="30"/>
  <c r="BK117" i="30"/>
  <c r="BE25" i="30"/>
  <c r="BE55" i="30"/>
  <c r="BE117" i="30"/>
  <c r="BA25" i="30"/>
  <c r="BB25" i="30"/>
  <c r="BC25" i="30"/>
  <c r="BA55" i="30"/>
  <c r="BB55" i="30"/>
  <c r="BC55" i="30"/>
  <c r="BA85" i="30"/>
  <c r="BB85" i="30"/>
  <c r="BC85" i="30"/>
  <c r="BC117" i="30"/>
  <c r="BB117" i="30"/>
  <c r="BA117" i="30"/>
  <c r="AU25" i="30"/>
  <c r="AU55" i="30"/>
  <c r="AU117" i="30"/>
  <c r="AQ25" i="30"/>
  <c r="AR25" i="30"/>
  <c r="AS25" i="30"/>
  <c r="AQ55" i="30"/>
  <c r="AR55" i="30"/>
  <c r="AS55" i="30"/>
  <c r="AQ85" i="30"/>
  <c r="AR85" i="30"/>
  <c r="AS85" i="30"/>
  <c r="AS117" i="30"/>
  <c r="AR117" i="30"/>
  <c r="AQ117" i="30"/>
  <c r="AK25" i="30"/>
  <c r="AK55" i="30"/>
  <c r="AK117" i="30"/>
  <c r="AG25" i="30"/>
  <c r="AH25" i="30"/>
  <c r="AI25" i="30"/>
  <c r="AG55" i="30"/>
  <c r="AH55" i="30"/>
  <c r="AI55" i="30"/>
  <c r="AG85" i="30"/>
  <c r="AH85" i="30"/>
  <c r="AI85" i="30"/>
  <c r="AI117" i="30"/>
  <c r="AH117" i="30"/>
  <c r="AG117" i="30"/>
  <c r="AA25" i="30"/>
  <c r="AA55" i="30"/>
  <c r="AA117" i="30"/>
  <c r="W25" i="30"/>
  <c r="X25" i="30"/>
  <c r="Y25" i="30"/>
  <c r="W55" i="30"/>
  <c r="X55" i="30"/>
  <c r="Y55" i="30"/>
  <c r="W85" i="30"/>
  <c r="X85" i="30"/>
  <c r="Y85" i="30"/>
  <c r="Y117" i="30"/>
  <c r="X117" i="30"/>
  <c r="W117" i="30"/>
  <c r="Q25" i="30"/>
  <c r="Q55" i="30"/>
  <c r="Q117" i="30"/>
  <c r="M25" i="30"/>
  <c r="N25" i="30"/>
  <c r="O25" i="30"/>
  <c r="M55" i="30"/>
  <c r="N55" i="30"/>
  <c r="O55" i="30"/>
  <c r="M85" i="30"/>
  <c r="N85" i="30"/>
  <c r="O85" i="30"/>
  <c r="O117" i="30"/>
  <c r="N117" i="30"/>
  <c r="M117" i="30"/>
  <c r="F117" i="30"/>
  <c r="H117" i="30"/>
  <c r="G117" i="30"/>
  <c r="F24" i="30"/>
  <c r="BY24" i="30"/>
  <c r="F54" i="30"/>
  <c r="BY54" i="30"/>
  <c r="BY116" i="30"/>
  <c r="BU24" i="30"/>
  <c r="BV24" i="30"/>
  <c r="BW24" i="30"/>
  <c r="BU54" i="30"/>
  <c r="BV54" i="30"/>
  <c r="BW54" i="30"/>
  <c r="BU84" i="30"/>
  <c r="BV84" i="30"/>
  <c r="BW84" i="30"/>
  <c r="BW116" i="30"/>
  <c r="BV116" i="30"/>
  <c r="BU116" i="30"/>
  <c r="BO24" i="30"/>
  <c r="BO54" i="30"/>
  <c r="BO116" i="30"/>
  <c r="BK24" i="30"/>
  <c r="BL24" i="30"/>
  <c r="BM24" i="30"/>
  <c r="BK54" i="30"/>
  <c r="BL54" i="30"/>
  <c r="BM54" i="30"/>
  <c r="BK84" i="30"/>
  <c r="BL84" i="30"/>
  <c r="BM84" i="30"/>
  <c r="BM116" i="30"/>
  <c r="BL116" i="30"/>
  <c r="BK116" i="30"/>
  <c r="BE24" i="30"/>
  <c r="BE54" i="30"/>
  <c r="BE116" i="30"/>
  <c r="BA24" i="30"/>
  <c r="BB24" i="30"/>
  <c r="BC24" i="30"/>
  <c r="BA54" i="30"/>
  <c r="BB54" i="30"/>
  <c r="BC54" i="30"/>
  <c r="BA84" i="30"/>
  <c r="BB84" i="30"/>
  <c r="BC84" i="30"/>
  <c r="BC116" i="30"/>
  <c r="BB116" i="30"/>
  <c r="BA116" i="30"/>
  <c r="AU24" i="30"/>
  <c r="AU54" i="30"/>
  <c r="AU116" i="30"/>
  <c r="AQ24" i="30"/>
  <c r="AR24" i="30"/>
  <c r="AS24" i="30"/>
  <c r="AQ54" i="30"/>
  <c r="AR54" i="30"/>
  <c r="AS54" i="30"/>
  <c r="AQ84" i="30"/>
  <c r="AR84" i="30"/>
  <c r="AS84" i="30"/>
  <c r="AS116" i="30"/>
  <c r="AR116" i="30"/>
  <c r="AQ116" i="30"/>
  <c r="AK24" i="30"/>
  <c r="AK54" i="30"/>
  <c r="AK116" i="30"/>
  <c r="AG24" i="30"/>
  <c r="AH24" i="30"/>
  <c r="AI24" i="30"/>
  <c r="AG54" i="30"/>
  <c r="AH54" i="30"/>
  <c r="AI54" i="30"/>
  <c r="AG84" i="30"/>
  <c r="AH84" i="30"/>
  <c r="AI84" i="30"/>
  <c r="AI116" i="30"/>
  <c r="AH116" i="30"/>
  <c r="AG116" i="30"/>
  <c r="AA24" i="30"/>
  <c r="AA54" i="30"/>
  <c r="AA116" i="30"/>
  <c r="W24" i="30"/>
  <c r="X24" i="30"/>
  <c r="Y24" i="30"/>
  <c r="W54" i="30"/>
  <c r="X54" i="30"/>
  <c r="Y54" i="30"/>
  <c r="W84" i="30"/>
  <c r="X84" i="30"/>
  <c r="Y84" i="30"/>
  <c r="Y116" i="30"/>
  <c r="X116" i="30"/>
  <c r="W116" i="30"/>
  <c r="Q24" i="30"/>
  <c r="Q54" i="30"/>
  <c r="Q116" i="30"/>
  <c r="M24" i="30"/>
  <c r="N24" i="30"/>
  <c r="O24" i="30"/>
  <c r="M54" i="30"/>
  <c r="N54" i="30"/>
  <c r="O54" i="30"/>
  <c r="M84" i="30"/>
  <c r="N84" i="30"/>
  <c r="O84" i="30"/>
  <c r="O116" i="30"/>
  <c r="N116" i="30"/>
  <c r="M116" i="30"/>
  <c r="F116" i="30"/>
  <c r="H116" i="30"/>
  <c r="G116" i="30"/>
  <c r="F23" i="30"/>
  <c r="BY23" i="30"/>
  <c r="F53" i="30"/>
  <c r="BY53" i="30"/>
  <c r="BY115" i="30"/>
  <c r="BU23" i="30"/>
  <c r="BV23" i="30"/>
  <c r="BW23" i="30"/>
  <c r="BU53" i="30"/>
  <c r="BV53" i="30"/>
  <c r="BW53" i="30"/>
  <c r="BU83" i="30"/>
  <c r="BV83" i="30"/>
  <c r="BW83" i="30"/>
  <c r="BW115" i="30"/>
  <c r="BV115" i="30"/>
  <c r="BU115" i="30"/>
  <c r="BO23" i="30"/>
  <c r="BO53" i="30"/>
  <c r="BO115" i="30"/>
  <c r="BK23" i="30"/>
  <c r="BL23" i="30"/>
  <c r="BM23" i="30"/>
  <c r="BK53" i="30"/>
  <c r="BL53" i="30"/>
  <c r="BM53" i="30"/>
  <c r="BK83" i="30"/>
  <c r="BL83" i="30"/>
  <c r="BM83" i="30"/>
  <c r="BM115" i="30"/>
  <c r="BL115" i="30"/>
  <c r="BK115" i="30"/>
  <c r="BE23" i="30"/>
  <c r="BE53" i="30"/>
  <c r="BE115" i="30"/>
  <c r="BA23" i="30"/>
  <c r="BB23" i="30"/>
  <c r="BC23" i="30"/>
  <c r="BA53" i="30"/>
  <c r="BB53" i="30"/>
  <c r="BC53" i="30"/>
  <c r="BA83" i="30"/>
  <c r="BB83" i="30"/>
  <c r="BC83" i="30"/>
  <c r="BC115" i="30"/>
  <c r="BB115" i="30"/>
  <c r="BA115" i="30"/>
  <c r="AU23" i="30"/>
  <c r="AU53" i="30"/>
  <c r="AU115" i="30"/>
  <c r="AQ23" i="30"/>
  <c r="AR23" i="30"/>
  <c r="AS23" i="30"/>
  <c r="AQ53" i="30"/>
  <c r="AR53" i="30"/>
  <c r="AS53" i="30"/>
  <c r="AQ83" i="30"/>
  <c r="AR83" i="30"/>
  <c r="AS83" i="30"/>
  <c r="AS115" i="30"/>
  <c r="AR115" i="30"/>
  <c r="AQ115" i="30"/>
  <c r="AK23" i="30"/>
  <c r="AK53" i="30"/>
  <c r="AK115" i="30"/>
  <c r="AG23" i="30"/>
  <c r="AH23" i="30"/>
  <c r="AI23" i="30"/>
  <c r="AG53" i="30"/>
  <c r="AH53" i="30"/>
  <c r="AI53" i="30"/>
  <c r="AG83" i="30"/>
  <c r="AH83" i="30"/>
  <c r="AI83" i="30"/>
  <c r="AI115" i="30"/>
  <c r="AH115" i="30"/>
  <c r="AG115" i="30"/>
  <c r="AA23" i="30"/>
  <c r="AA53" i="30"/>
  <c r="AA115" i="30"/>
  <c r="W23" i="30"/>
  <c r="X23" i="30"/>
  <c r="Y23" i="30"/>
  <c r="W53" i="30"/>
  <c r="X53" i="30"/>
  <c r="Y53" i="30"/>
  <c r="W83" i="30"/>
  <c r="X83" i="30"/>
  <c r="Y83" i="30"/>
  <c r="Y115" i="30"/>
  <c r="X115" i="30"/>
  <c r="W115" i="30"/>
  <c r="Q23" i="30"/>
  <c r="Q53" i="30"/>
  <c r="Q115" i="30"/>
  <c r="M23" i="30"/>
  <c r="N23" i="30"/>
  <c r="O23" i="30"/>
  <c r="M53" i="30"/>
  <c r="N53" i="30"/>
  <c r="O53" i="30"/>
  <c r="M83" i="30"/>
  <c r="N83" i="30"/>
  <c r="O83" i="30"/>
  <c r="O115" i="30"/>
  <c r="N115" i="30"/>
  <c r="M115" i="30"/>
  <c r="F115" i="30"/>
  <c r="H115" i="30"/>
  <c r="G115" i="30"/>
  <c r="F22" i="30"/>
  <c r="BY22" i="30"/>
  <c r="F52" i="30"/>
  <c r="BY52" i="30"/>
  <c r="BY114" i="30"/>
  <c r="BU22" i="30"/>
  <c r="BV22" i="30"/>
  <c r="BW22" i="30"/>
  <c r="BU52" i="30"/>
  <c r="BV52" i="30"/>
  <c r="BW52" i="30"/>
  <c r="BU82" i="30"/>
  <c r="BV82" i="30"/>
  <c r="BW82" i="30"/>
  <c r="BW114" i="30"/>
  <c r="BV114" i="30"/>
  <c r="BU114" i="30"/>
  <c r="BO22" i="30"/>
  <c r="BO52" i="30"/>
  <c r="BO114" i="30"/>
  <c r="BK22" i="30"/>
  <c r="BL22" i="30"/>
  <c r="BM22" i="30"/>
  <c r="BK52" i="30"/>
  <c r="BL52" i="30"/>
  <c r="BM52" i="30"/>
  <c r="BK82" i="30"/>
  <c r="BL82" i="30"/>
  <c r="BM82" i="30"/>
  <c r="BM114" i="30"/>
  <c r="BL114" i="30"/>
  <c r="BK114" i="30"/>
  <c r="BE22" i="30"/>
  <c r="BE52" i="30"/>
  <c r="BE114" i="30"/>
  <c r="BA22" i="30"/>
  <c r="BB22" i="30"/>
  <c r="BC22" i="30"/>
  <c r="BA52" i="30"/>
  <c r="BB52" i="30"/>
  <c r="BC52" i="30"/>
  <c r="BA82" i="30"/>
  <c r="BB82" i="30"/>
  <c r="BC82" i="30"/>
  <c r="BC114" i="30"/>
  <c r="BB114" i="30"/>
  <c r="BA114" i="30"/>
  <c r="AU22" i="30"/>
  <c r="AU52" i="30"/>
  <c r="AU114" i="30"/>
  <c r="AQ22" i="30"/>
  <c r="AR22" i="30"/>
  <c r="AS22" i="30"/>
  <c r="AQ52" i="30"/>
  <c r="AR52" i="30"/>
  <c r="AS52" i="30"/>
  <c r="AQ82" i="30"/>
  <c r="AR82" i="30"/>
  <c r="AS82" i="30"/>
  <c r="AS114" i="30"/>
  <c r="AR114" i="30"/>
  <c r="AQ114" i="30"/>
  <c r="AK22" i="30"/>
  <c r="AK52" i="30"/>
  <c r="AK114" i="30"/>
  <c r="AG22" i="30"/>
  <c r="AH22" i="30"/>
  <c r="AI22" i="30"/>
  <c r="AG52" i="30"/>
  <c r="AH52" i="30"/>
  <c r="AI52" i="30"/>
  <c r="AG82" i="30"/>
  <c r="AH82" i="30"/>
  <c r="AI82" i="30"/>
  <c r="AI114" i="30"/>
  <c r="AH114" i="30"/>
  <c r="AG114" i="30"/>
  <c r="AA22" i="30"/>
  <c r="AA52" i="30"/>
  <c r="AA114" i="30"/>
  <c r="W22" i="30"/>
  <c r="X22" i="30"/>
  <c r="Y22" i="30"/>
  <c r="W52" i="30"/>
  <c r="X52" i="30"/>
  <c r="Y52" i="30"/>
  <c r="W82" i="30"/>
  <c r="X82" i="30"/>
  <c r="Y82" i="30"/>
  <c r="Y114" i="30"/>
  <c r="X114" i="30"/>
  <c r="W114" i="30"/>
  <c r="Q22" i="30"/>
  <c r="Q52" i="30"/>
  <c r="Q114" i="30"/>
  <c r="M22" i="30"/>
  <c r="N22" i="30"/>
  <c r="O22" i="30"/>
  <c r="M52" i="30"/>
  <c r="N52" i="30"/>
  <c r="O52" i="30"/>
  <c r="M82" i="30"/>
  <c r="N82" i="30"/>
  <c r="O82" i="30"/>
  <c r="O114" i="30"/>
  <c r="N114" i="30"/>
  <c r="M114" i="30"/>
  <c r="F114" i="30"/>
  <c r="H114" i="30"/>
  <c r="G114" i="30"/>
  <c r="F21" i="30"/>
  <c r="BY21" i="30"/>
  <c r="F51" i="30"/>
  <c r="BY51" i="30"/>
  <c r="BY113" i="30"/>
  <c r="BU21" i="30"/>
  <c r="BV21" i="30"/>
  <c r="BW21" i="30"/>
  <c r="BU51" i="30"/>
  <c r="BV51" i="30"/>
  <c r="BW51" i="30"/>
  <c r="BU81" i="30"/>
  <c r="BV81" i="30"/>
  <c r="BW81" i="30"/>
  <c r="BW113" i="30"/>
  <c r="BV113" i="30"/>
  <c r="BU113" i="30"/>
  <c r="BO21" i="30"/>
  <c r="BO51" i="30"/>
  <c r="BO113" i="30"/>
  <c r="BK21" i="30"/>
  <c r="BL21" i="30"/>
  <c r="BM21" i="30"/>
  <c r="BK51" i="30"/>
  <c r="BL51" i="30"/>
  <c r="BM51" i="30"/>
  <c r="BK81" i="30"/>
  <c r="BL81" i="30"/>
  <c r="BM81" i="30"/>
  <c r="BM113" i="30"/>
  <c r="BL113" i="30"/>
  <c r="BK113" i="30"/>
  <c r="BE21" i="30"/>
  <c r="BE51" i="30"/>
  <c r="BE113" i="30"/>
  <c r="BA21" i="30"/>
  <c r="BB21" i="30"/>
  <c r="BC21" i="30"/>
  <c r="BA51" i="30"/>
  <c r="BB51" i="30"/>
  <c r="BC51" i="30"/>
  <c r="BA81" i="30"/>
  <c r="BB81" i="30"/>
  <c r="BC81" i="30"/>
  <c r="BC113" i="30"/>
  <c r="BB113" i="30"/>
  <c r="BA113" i="30"/>
  <c r="AU21" i="30"/>
  <c r="AU51" i="30"/>
  <c r="AU113" i="30"/>
  <c r="AQ21" i="30"/>
  <c r="AR21" i="30"/>
  <c r="AS21" i="30"/>
  <c r="AQ51" i="30"/>
  <c r="AR51" i="30"/>
  <c r="AS51" i="30"/>
  <c r="AQ81" i="30"/>
  <c r="AR81" i="30"/>
  <c r="AS81" i="30"/>
  <c r="AS113" i="30"/>
  <c r="AR113" i="30"/>
  <c r="AQ113" i="30"/>
  <c r="AK21" i="30"/>
  <c r="AK51" i="30"/>
  <c r="AK113" i="30"/>
  <c r="AG21" i="30"/>
  <c r="AH21" i="30"/>
  <c r="AI21" i="30"/>
  <c r="AG51" i="30"/>
  <c r="AH51" i="30"/>
  <c r="AI51" i="30"/>
  <c r="AG81" i="30"/>
  <c r="AH81" i="30"/>
  <c r="AI81" i="30"/>
  <c r="AI113" i="30"/>
  <c r="AH113" i="30"/>
  <c r="AG113" i="30"/>
  <c r="AA21" i="30"/>
  <c r="AA51" i="30"/>
  <c r="AA113" i="30"/>
  <c r="W21" i="30"/>
  <c r="X21" i="30"/>
  <c r="Y21" i="30"/>
  <c r="W51" i="30"/>
  <c r="X51" i="30"/>
  <c r="Y51" i="30"/>
  <c r="W81" i="30"/>
  <c r="X81" i="30"/>
  <c r="Y81" i="30"/>
  <c r="Y113" i="30"/>
  <c r="X113" i="30"/>
  <c r="W113" i="30"/>
  <c r="Q21" i="30"/>
  <c r="Q51" i="30"/>
  <c r="Q113" i="30"/>
  <c r="M21" i="30"/>
  <c r="N21" i="30"/>
  <c r="O21" i="30"/>
  <c r="M51" i="30"/>
  <c r="N51" i="30"/>
  <c r="O51" i="30"/>
  <c r="M81" i="30"/>
  <c r="N81" i="30"/>
  <c r="O81" i="30"/>
  <c r="O113" i="30"/>
  <c r="N113" i="30"/>
  <c r="M113" i="30"/>
  <c r="F113" i="30"/>
  <c r="H113" i="30"/>
  <c r="G113" i="30"/>
  <c r="F20" i="30"/>
  <c r="BY20" i="30"/>
  <c r="F50" i="30"/>
  <c r="BY50" i="30"/>
  <c r="BY112" i="30"/>
  <c r="BU20" i="30"/>
  <c r="BV20" i="30"/>
  <c r="BW20" i="30"/>
  <c r="BU50" i="30"/>
  <c r="BV50" i="30"/>
  <c r="BW50" i="30"/>
  <c r="BU80" i="30"/>
  <c r="BV80" i="30"/>
  <c r="BW80" i="30"/>
  <c r="BW112" i="30"/>
  <c r="BV112" i="30"/>
  <c r="BU112" i="30"/>
  <c r="BO20" i="30"/>
  <c r="BO50" i="30"/>
  <c r="BO112" i="30"/>
  <c r="BK20" i="30"/>
  <c r="BL20" i="30"/>
  <c r="BM20" i="30"/>
  <c r="BK50" i="30"/>
  <c r="BL50" i="30"/>
  <c r="BM50" i="30"/>
  <c r="BK80" i="30"/>
  <c r="BL80" i="30"/>
  <c r="BM80" i="30"/>
  <c r="BM112" i="30"/>
  <c r="BL112" i="30"/>
  <c r="BK112" i="30"/>
  <c r="BE20" i="30"/>
  <c r="BE50" i="30"/>
  <c r="BE112" i="30"/>
  <c r="BA20" i="30"/>
  <c r="BB20" i="30"/>
  <c r="BC20" i="30"/>
  <c r="BA50" i="30"/>
  <c r="BB50" i="30"/>
  <c r="BC50" i="30"/>
  <c r="BA80" i="30"/>
  <c r="BB80" i="30"/>
  <c r="BC80" i="30"/>
  <c r="BC112" i="30"/>
  <c r="BB112" i="30"/>
  <c r="BA112" i="30"/>
  <c r="AU20" i="30"/>
  <c r="AU50" i="30"/>
  <c r="AU112" i="30"/>
  <c r="AQ20" i="30"/>
  <c r="AR20" i="30"/>
  <c r="AS20" i="30"/>
  <c r="AQ50" i="30"/>
  <c r="AR50" i="30"/>
  <c r="AS50" i="30"/>
  <c r="AQ80" i="30"/>
  <c r="AR80" i="30"/>
  <c r="AS80" i="30"/>
  <c r="AS112" i="30"/>
  <c r="AR112" i="30"/>
  <c r="AQ112" i="30"/>
  <c r="AK20" i="30"/>
  <c r="AK50" i="30"/>
  <c r="AK112" i="30"/>
  <c r="AG20" i="30"/>
  <c r="AH20" i="30"/>
  <c r="AI20" i="30"/>
  <c r="AG50" i="30"/>
  <c r="AH50" i="30"/>
  <c r="AI50" i="30"/>
  <c r="AG80" i="30"/>
  <c r="AH80" i="30"/>
  <c r="AI80" i="30"/>
  <c r="AI112" i="30"/>
  <c r="AH112" i="30"/>
  <c r="AG112" i="30"/>
  <c r="AA20" i="30"/>
  <c r="AA50" i="30"/>
  <c r="AA112" i="30"/>
  <c r="W20" i="30"/>
  <c r="X20" i="30"/>
  <c r="Y20" i="30"/>
  <c r="W50" i="30"/>
  <c r="X50" i="30"/>
  <c r="Y50" i="30"/>
  <c r="W80" i="30"/>
  <c r="X80" i="30"/>
  <c r="Y80" i="30"/>
  <c r="Y112" i="30"/>
  <c r="X112" i="30"/>
  <c r="W112" i="30"/>
  <c r="Q20" i="30"/>
  <c r="Q50" i="30"/>
  <c r="Q112" i="30"/>
  <c r="M20" i="30"/>
  <c r="N20" i="30"/>
  <c r="O20" i="30"/>
  <c r="M50" i="30"/>
  <c r="N50" i="30"/>
  <c r="O50" i="30"/>
  <c r="M80" i="30"/>
  <c r="N80" i="30"/>
  <c r="O80" i="30"/>
  <c r="O112" i="30"/>
  <c r="N112" i="30"/>
  <c r="M112" i="30"/>
  <c r="F112" i="30"/>
  <c r="H112" i="30"/>
  <c r="G112" i="30"/>
  <c r="F19" i="30"/>
  <c r="BY19" i="30"/>
  <c r="F49" i="30"/>
  <c r="BY49" i="30"/>
  <c r="BY111" i="30"/>
  <c r="BU19" i="30"/>
  <c r="BV19" i="30"/>
  <c r="BW19" i="30"/>
  <c r="BU49" i="30"/>
  <c r="BV49" i="30"/>
  <c r="BW49" i="30"/>
  <c r="BU79" i="30"/>
  <c r="BV79" i="30"/>
  <c r="BW79" i="30"/>
  <c r="BW111" i="30"/>
  <c r="BV111" i="30"/>
  <c r="BU111" i="30"/>
  <c r="BO19" i="30"/>
  <c r="BO49" i="30"/>
  <c r="BO111" i="30"/>
  <c r="BK19" i="30"/>
  <c r="BL19" i="30"/>
  <c r="BM19" i="30"/>
  <c r="BK49" i="30"/>
  <c r="BL49" i="30"/>
  <c r="BM49" i="30"/>
  <c r="BK79" i="30"/>
  <c r="BL79" i="30"/>
  <c r="BM79" i="30"/>
  <c r="BM111" i="30"/>
  <c r="BL111" i="30"/>
  <c r="BK111" i="30"/>
  <c r="BE19" i="30"/>
  <c r="BE49" i="30"/>
  <c r="BE111" i="30"/>
  <c r="BA19" i="30"/>
  <c r="BB19" i="30"/>
  <c r="BC19" i="30"/>
  <c r="BA49" i="30"/>
  <c r="BB49" i="30"/>
  <c r="BC49" i="30"/>
  <c r="BA79" i="30"/>
  <c r="BB79" i="30"/>
  <c r="BC79" i="30"/>
  <c r="BC111" i="30"/>
  <c r="BB111" i="30"/>
  <c r="BA111" i="30"/>
  <c r="AU19" i="30"/>
  <c r="AU49" i="30"/>
  <c r="AU111" i="30"/>
  <c r="AQ19" i="30"/>
  <c r="AR19" i="30"/>
  <c r="AS19" i="30"/>
  <c r="AQ49" i="30"/>
  <c r="AR49" i="30"/>
  <c r="AS49" i="30"/>
  <c r="AQ79" i="30"/>
  <c r="AR79" i="30"/>
  <c r="AS79" i="30"/>
  <c r="AS111" i="30"/>
  <c r="AR111" i="30"/>
  <c r="AQ111" i="30"/>
  <c r="AK19" i="30"/>
  <c r="AK49" i="30"/>
  <c r="AK111" i="30"/>
  <c r="AG19" i="30"/>
  <c r="AH19" i="30"/>
  <c r="AI19" i="30"/>
  <c r="AG49" i="30"/>
  <c r="AH49" i="30"/>
  <c r="AI49" i="30"/>
  <c r="AG79" i="30"/>
  <c r="AH79" i="30"/>
  <c r="AI79" i="30"/>
  <c r="AI111" i="30"/>
  <c r="AH111" i="30"/>
  <c r="AG111" i="30"/>
  <c r="AA19" i="30"/>
  <c r="AA49" i="30"/>
  <c r="AA111" i="30"/>
  <c r="W19" i="30"/>
  <c r="X19" i="30"/>
  <c r="Y19" i="30"/>
  <c r="W49" i="30"/>
  <c r="X49" i="30"/>
  <c r="Y49" i="30"/>
  <c r="W79" i="30"/>
  <c r="X79" i="30"/>
  <c r="Y79" i="30"/>
  <c r="Y111" i="30"/>
  <c r="X111" i="30"/>
  <c r="W111" i="30"/>
  <c r="Q19" i="30"/>
  <c r="Q49" i="30"/>
  <c r="Q111" i="30"/>
  <c r="M19" i="30"/>
  <c r="N19" i="30"/>
  <c r="O19" i="30"/>
  <c r="M49" i="30"/>
  <c r="N49" i="30"/>
  <c r="O49" i="30"/>
  <c r="M79" i="30"/>
  <c r="N79" i="30"/>
  <c r="O79" i="30"/>
  <c r="O111" i="30"/>
  <c r="N111" i="30"/>
  <c r="M111" i="30"/>
  <c r="F111" i="30"/>
  <c r="H111" i="30"/>
  <c r="G111" i="30"/>
  <c r="F18" i="30"/>
  <c r="BY18" i="30"/>
  <c r="F48" i="30"/>
  <c r="BY48" i="30"/>
  <c r="BY110" i="30"/>
  <c r="BU18" i="30"/>
  <c r="BV18" i="30"/>
  <c r="BW18" i="30"/>
  <c r="BU48" i="30"/>
  <c r="BV48" i="30"/>
  <c r="BW48" i="30"/>
  <c r="BU78" i="30"/>
  <c r="BV78" i="30"/>
  <c r="BW78" i="30"/>
  <c r="BW110" i="30"/>
  <c r="BV110" i="30"/>
  <c r="BU110" i="30"/>
  <c r="BO18" i="30"/>
  <c r="BO48" i="30"/>
  <c r="BO110" i="30"/>
  <c r="BK18" i="30"/>
  <c r="BL18" i="30"/>
  <c r="BM18" i="30"/>
  <c r="BK48" i="30"/>
  <c r="BL48" i="30"/>
  <c r="BM48" i="30"/>
  <c r="BK78" i="30"/>
  <c r="BL78" i="30"/>
  <c r="BM78" i="30"/>
  <c r="BM110" i="30"/>
  <c r="BL110" i="30"/>
  <c r="BK110" i="30"/>
  <c r="BE18" i="30"/>
  <c r="BE48" i="30"/>
  <c r="BE110" i="30"/>
  <c r="BA18" i="30"/>
  <c r="BB18" i="30"/>
  <c r="BC18" i="30"/>
  <c r="BA48" i="30"/>
  <c r="BB48" i="30"/>
  <c r="BC48" i="30"/>
  <c r="BA78" i="30"/>
  <c r="BB78" i="30"/>
  <c r="BC78" i="30"/>
  <c r="BC110" i="30"/>
  <c r="BB110" i="30"/>
  <c r="BA110" i="30"/>
  <c r="AU18" i="30"/>
  <c r="AU48" i="30"/>
  <c r="AU110" i="30"/>
  <c r="AQ18" i="30"/>
  <c r="AR18" i="30"/>
  <c r="AS18" i="30"/>
  <c r="AQ48" i="30"/>
  <c r="AR48" i="30"/>
  <c r="AS48" i="30"/>
  <c r="AQ78" i="30"/>
  <c r="AR78" i="30"/>
  <c r="AS78" i="30"/>
  <c r="AS110" i="30"/>
  <c r="AR110" i="30"/>
  <c r="AQ110" i="30"/>
  <c r="AK18" i="30"/>
  <c r="AK48" i="30"/>
  <c r="AK110" i="30"/>
  <c r="AG18" i="30"/>
  <c r="AH18" i="30"/>
  <c r="AI18" i="30"/>
  <c r="AG48" i="30"/>
  <c r="AH48" i="30"/>
  <c r="AI48" i="30"/>
  <c r="AG78" i="30"/>
  <c r="AH78" i="30"/>
  <c r="AI78" i="30"/>
  <c r="AI110" i="30"/>
  <c r="AH110" i="30"/>
  <c r="AG110" i="30"/>
  <c r="AA18" i="30"/>
  <c r="AA48" i="30"/>
  <c r="AA110" i="30"/>
  <c r="W18" i="30"/>
  <c r="X18" i="30"/>
  <c r="Y18" i="30"/>
  <c r="W48" i="30"/>
  <c r="X48" i="30"/>
  <c r="Y48" i="30"/>
  <c r="W78" i="30"/>
  <c r="X78" i="30"/>
  <c r="Y78" i="30"/>
  <c r="Y110" i="30"/>
  <c r="X110" i="30"/>
  <c r="W110" i="30"/>
  <c r="Q18" i="30"/>
  <c r="Q48" i="30"/>
  <c r="Q110" i="30"/>
  <c r="M18" i="30"/>
  <c r="N18" i="30"/>
  <c r="O18" i="30"/>
  <c r="M48" i="30"/>
  <c r="N48" i="30"/>
  <c r="O48" i="30"/>
  <c r="M78" i="30"/>
  <c r="N78" i="30"/>
  <c r="O78" i="30"/>
  <c r="O110" i="30"/>
  <c r="N110" i="30"/>
  <c r="M110" i="30"/>
  <c r="F110" i="30"/>
  <c r="H110" i="30"/>
  <c r="G110" i="30"/>
  <c r="F17" i="30"/>
  <c r="BY17" i="30"/>
  <c r="F47" i="30"/>
  <c r="BY47" i="30"/>
  <c r="BY109" i="30"/>
  <c r="BU17" i="30"/>
  <c r="BV17" i="30"/>
  <c r="BW17" i="30"/>
  <c r="BU47" i="30"/>
  <c r="BV47" i="30"/>
  <c r="BW47" i="30"/>
  <c r="BU77" i="30"/>
  <c r="BV77" i="30"/>
  <c r="BW77" i="30"/>
  <c r="BW109" i="30"/>
  <c r="BV109" i="30"/>
  <c r="BU109" i="30"/>
  <c r="BO17" i="30"/>
  <c r="BO47" i="30"/>
  <c r="BO109" i="30"/>
  <c r="BK17" i="30"/>
  <c r="BL17" i="30"/>
  <c r="BM17" i="30"/>
  <c r="BK47" i="30"/>
  <c r="BL47" i="30"/>
  <c r="BM47" i="30"/>
  <c r="BK77" i="30"/>
  <c r="BL77" i="30"/>
  <c r="BM77" i="30"/>
  <c r="BM109" i="30"/>
  <c r="BL109" i="30"/>
  <c r="BK109" i="30"/>
  <c r="BE17" i="30"/>
  <c r="BE47" i="30"/>
  <c r="BE109" i="30"/>
  <c r="BA17" i="30"/>
  <c r="BB17" i="30"/>
  <c r="BC17" i="30"/>
  <c r="BA47" i="30"/>
  <c r="BB47" i="30"/>
  <c r="BC47" i="30"/>
  <c r="BA77" i="30"/>
  <c r="BB77" i="30"/>
  <c r="BC77" i="30"/>
  <c r="BC109" i="30"/>
  <c r="BB109" i="30"/>
  <c r="BA109" i="30"/>
  <c r="AU17" i="30"/>
  <c r="AU47" i="30"/>
  <c r="AU109" i="30"/>
  <c r="AQ17" i="30"/>
  <c r="AR17" i="30"/>
  <c r="AS17" i="30"/>
  <c r="AQ47" i="30"/>
  <c r="AR47" i="30"/>
  <c r="AS47" i="30"/>
  <c r="AQ77" i="30"/>
  <c r="AR77" i="30"/>
  <c r="AS77" i="30"/>
  <c r="AS109" i="30"/>
  <c r="AR109" i="30"/>
  <c r="AQ109" i="30"/>
  <c r="AK17" i="30"/>
  <c r="AK47" i="30"/>
  <c r="AK109" i="30"/>
  <c r="AG17" i="30"/>
  <c r="AH17" i="30"/>
  <c r="AI17" i="30"/>
  <c r="AG47" i="30"/>
  <c r="AH47" i="30"/>
  <c r="AI47" i="30"/>
  <c r="AG77" i="30"/>
  <c r="AH77" i="30"/>
  <c r="AI77" i="30"/>
  <c r="AI109" i="30"/>
  <c r="AH109" i="30"/>
  <c r="AG109" i="30"/>
  <c r="AA17" i="30"/>
  <c r="AA47" i="30"/>
  <c r="AA109" i="30"/>
  <c r="W17" i="30"/>
  <c r="X17" i="30"/>
  <c r="Y17" i="30"/>
  <c r="W47" i="30"/>
  <c r="X47" i="30"/>
  <c r="Y47" i="30"/>
  <c r="W77" i="30"/>
  <c r="X77" i="30"/>
  <c r="Y77" i="30"/>
  <c r="Y109" i="30"/>
  <c r="X109" i="30"/>
  <c r="W109" i="30"/>
  <c r="Q17" i="30"/>
  <c r="Q47" i="30"/>
  <c r="Q109" i="30"/>
  <c r="M17" i="30"/>
  <c r="N17" i="30"/>
  <c r="O17" i="30"/>
  <c r="M47" i="30"/>
  <c r="N47" i="30"/>
  <c r="O47" i="30"/>
  <c r="M77" i="30"/>
  <c r="N77" i="30"/>
  <c r="O77" i="30"/>
  <c r="O109" i="30"/>
  <c r="N109" i="30"/>
  <c r="M109" i="30"/>
  <c r="F109" i="30"/>
  <c r="H109" i="30"/>
  <c r="G109" i="30"/>
  <c r="F16" i="30"/>
  <c r="BY16" i="30"/>
  <c r="F46" i="30"/>
  <c r="BY46" i="30"/>
  <c r="BY108" i="30"/>
  <c r="BU16" i="30"/>
  <c r="BV16" i="30"/>
  <c r="BW16" i="30"/>
  <c r="BU46" i="30"/>
  <c r="BV46" i="30"/>
  <c r="BW46" i="30"/>
  <c r="BU76" i="30"/>
  <c r="BV76" i="30"/>
  <c r="BW76" i="30"/>
  <c r="BW108" i="30"/>
  <c r="BV108" i="30"/>
  <c r="BU108" i="30"/>
  <c r="BO16" i="30"/>
  <c r="BO46" i="30"/>
  <c r="BO108" i="30"/>
  <c r="BK16" i="30"/>
  <c r="BL16" i="30"/>
  <c r="BM16" i="30"/>
  <c r="BK46" i="30"/>
  <c r="BL46" i="30"/>
  <c r="BM46" i="30"/>
  <c r="BK76" i="30"/>
  <c r="BL76" i="30"/>
  <c r="BM76" i="30"/>
  <c r="BM108" i="30"/>
  <c r="BL108" i="30"/>
  <c r="BK108" i="30"/>
  <c r="BE16" i="30"/>
  <c r="BE46" i="30"/>
  <c r="BE108" i="30"/>
  <c r="BA16" i="30"/>
  <c r="BB16" i="30"/>
  <c r="BC16" i="30"/>
  <c r="BA46" i="30"/>
  <c r="BB46" i="30"/>
  <c r="BC46" i="30"/>
  <c r="BA76" i="30"/>
  <c r="BB76" i="30"/>
  <c r="BC76" i="30"/>
  <c r="BC108" i="30"/>
  <c r="BB108" i="30"/>
  <c r="BA108" i="30"/>
  <c r="AU16" i="30"/>
  <c r="AU46" i="30"/>
  <c r="AU108" i="30"/>
  <c r="AQ16" i="30"/>
  <c r="AR16" i="30"/>
  <c r="AS16" i="30"/>
  <c r="AQ46" i="30"/>
  <c r="AR46" i="30"/>
  <c r="AS46" i="30"/>
  <c r="AQ76" i="30"/>
  <c r="AR76" i="30"/>
  <c r="AS76" i="30"/>
  <c r="AS108" i="30"/>
  <c r="AR108" i="30"/>
  <c r="AQ108" i="30"/>
  <c r="AK16" i="30"/>
  <c r="AK46" i="30"/>
  <c r="AK108" i="30"/>
  <c r="AG16" i="30"/>
  <c r="AH16" i="30"/>
  <c r="AI16" i="30"/>
  <c r="AG46" i="30"/>
  <c r="AH46" i="30"/>
  <c r="AI46" i="30"/>
  <c r="AG76" i="30"/>
  <c r="AH76" i="30"/>
  <c r="AI76" i="30"/>
  <c r="AI108" i="30"/>
  <c r="AH108" i="30"/>
  <c r="AG108" i="30"/>
  <c r="AA16" i="30"/>
  <c r="AA46" i="30"/>
  <c r="AA108" i="30"/>
  <c r="W16" i="30"/>
  <c r="X16" i="30"/>
  <c r="Y16" i="30"/>
  <c r="W46" i="30"/>
  <c r="X46" i="30"/>
  <c r="Y46" i="30"/>
  <c r="W76" i="30"/>
  <c r="X76" i="30"/>
  <c r="Y76" i="30"/>
  <c r="Y108" i="30"/>
  <c r="X108" i="30"/>
  <c r="W108" i="30"/>
  <c r="Q16" i="30"/>
  <c r="Q46" i="30"/>
  <c r="Q108" i="30"/>
  <c r="M16" i="30"/>
  <c r="N16" i="30"/>
  <c r="O16" i="30"/>
  <c r="M46" i="30"/>
  <c r="N46" i="30"/>
  <c r="O46" i="30"/>
  <c r="M76" i="30"/>
  <c r="N76" i="30"/>
  <c r="O76" i="30"/>
  <c r="O108" i="30"/>
  <c r="N108" i="30"/>
  <c r="M108" i="30"/>
  <c r="F108" i="30"/>
  <c r="H108" i="30"/>
  <c r="G108" i="30"/>
  <c r="F15" i="30"/>
  <c r="BY15" i="30"/>
  <c r="F45" i="30"/>
  <c r="BY45" i="30"/>
  <c r="BY107" i="30"/>
  <c r="BU15" i="30"/>
  <c r="BV15" i="30"/>
  <c r="BW15" i="30"/>
  <c r="BU45" i="30"/>
  <c r="BV45" i="30"/>
  <c r="BW45" i="30"/>
  <c r="BU75" i="30"/>
  <c r="BV75" i="30"/>
  <c r="BW75" i="30"/>
  <c r="BW107" i="30"/>
  <c r="BV107" i="30"/>
  <c r="BU107" i="30"/>
  <c r="BO15" i="30"/>
  <c r="BO45" i="30"/>
  <c r="BO107" i="30"/>
  <c r="BK15" i="30"/>
  <c r="BL15" i="30"/>
  <c r="BM15" i="30"/>
  <c r="BK45" i="30"/>
  <c r="BL45" i="30"/>
  <c r="BM45" i="30"/>
  <c r="BK75" i="30"/>
  <c r="BL75" i="30"/>
  <c r="BM75" i="30"/>
  <c r="BM107" i="30"/>
  <c r="BL107" i="30"/>
  <c r="BK107" i="30"/>
  <c r="BE15" i="30"/>
  <c r="BE45" i="30"/>
  <c r="BE107" i="30"/>
  <c r="BA15" i="30"/>
  <c r="BB15" i="30"/>
  <c r="BC15" i="30"/>
  <c r="BA45" i="30"/>
  <c r="BB45" i="30"/>
  <c r="BC45" i="30"/>
  <c r="BA75" i="30"/>
  <c r="BB75" i="30"/>
  <c r="BC75" i="30"/>
  <c r="BC107" i="30"/>
  <c r="BB107" i="30"/>
  <c r="BA107" i="30"/>
  <c r="AU15" i="30"/>
  <c r="AU45" i="30"/>
  <c r="AU107" i="30"/>
  <c r="AQ15" i="30"/>
  <c r="AR15" i="30"/>
  <c r="AS15" i="30"/>
  <c r="AQ45" i="30"/>
  <c r="AR45" i="30"/>
  <c r="AS45" i="30"/>
  <c r="AQ75" i="30"/>
  <c r="AR75" i="30"/>
  <c r="AS75" i="30"/>
  <c r="AS107" i="30"/>
  <c r="AR107" i="30"/>
  <c r="AQ107" i="30"/>
  <c r="AK15" i="30"/>
  <c r="AK45" i="30"/>
  <c r="AK107" i="30"/>
  <c r="AG15" i="30"/>
  <c r="AH15" i="30"/>
  <c r="AI15" i="30"/>
  <c r="AG45" i="30"/>
  <c r="AH45" i="30"/>
  <c r="AI45" i="30"/>
  <c r="AG75" i="30"/>
  <c r="AH75" i="30"/>
  <c r="AI75" i="30"/>
  <c r="AI107" i="30"/>
  <c r="AH107" i="30"/>
  <c r="AG107" i="30"/>
  <c r="AA15" i="30"/>
  <c r="AA45" i="30"/>
  <c r="AA107" i="30"/>
  <c r="W15" i="30"/>
  <c r="X15" i="30"/>
  <c r="Y15" i="30"/>
  <c r="W45" i="30"/>
  <c r="X45" i="30"/>
  <c r="Y45" i="30"/>
  <c r="W75" i="30"/>
  <c r="X75" i="30"/>
  <c r="Y75" i="30"/>
  <c r="Y107" i="30"/>
  <c r="X107" i="30"/>
  <c r="W107" i="30"/>
  <c r="Q15" i="30"/>
  <c r="Q45" i="30"/>
  <c r="Q107" i="30"/>
  <c r="M15" i="30"/>
  <c r="N15" i="30"/>
  <c r="O15" i="30"/>
  <c r="M45" i="30"/>
  <c r="N45" i="30"/>
  <c r="O45" i="30"/>
  <c r="M75" i="30"/>
  <c r="N75" i="30"/>
  <c r="O75" i="30"/>
  <c r="O107" i="30"/>
  <c r="N107" i="30"/>
  <c r="M107" i="30"/>
  <c r="F107" i="30"/>
  <c r="H107" i="30"/>
  <c r="G107" i="30"/>
  <c r="F14" i="30"/>
  <c r="BY14" i="30"/>
  <c r="F44" i="30"/>
  <c r="BY44" i="30"/>
  <c r="BY106" i="30"/>
  <c r="BU14" i="30"/>
  <c r="BV14" i="30"/>
  <c r="BW14" i="30"/>
  <c r="BU44" i="30"/>
  <c r="BV44" i="30"/>
  <c r="BW44" i="30"/>
  <c r="BU74" i="30"/>
  <c r="BV74" i="30"/>
  <c r="BW74" i="30"/>
  <c r="BW106" i="30"/>
  <c r="BV106" i="30"/>
  <c r="BU106" i="30"/>
  <c r="BO14" i="30"/>
  <c r="BO44" i="30"/>
  <c r="BO106" i="30"/>
  <c r="BK14" i="30"/>
  <c r="BL14" i="30"/>
  <c r="BM14" i="30"/>
  <c r="BK44" i="30"/>
  <c r="BL44" i="30"/>
  <c r="BM44" i="30"/>
  <c r="BK74" i="30"/>
  <c r="BL74" i="30"/>
  <c r="BM74" i="30"/>
  <c r="BM106" i="30"/>
  <c r="BL106" i="30"/>
  <c r="BK106" i="30"/>
  <c r="BE14" i="30"/>
  <c r="BE44" i="30"/>
  <c r="BE106" i="30"/>
  <c r="BA14" i="30"/>
  <c r="BB14" i="30"/>
  <c r="BC14" i="30"/>
  <c r="BA44" i="30"/>
  <c r="BB44" i="30"/>
  <c r="BC44" i="30"/>
  <c r="BA74" i="30"/>
  <c r="BB74" i="30"/>
  <c r="BC74" i="30"/>
  <c r="BC106" i="30"/>
  <c r="BB106" i="30"/>
  <c r="BA106" i="30"/>
  <c r="AU14" i="30"/>
  <c r="AU44" i="30"/>
  <c r="AU106" i="30"/>
  <c r="AQ14" i="30"/>
  <c r="AR14" i="30"/>
  <c r="AS14" i="30"/>
  <c r="AQ44" i="30"/>
  <c r="AR44" i="30"/>
  <c r="AS44" i="30"/>
  <c r="AQ74" i="30"/>
  <c r="AR74" i="30"/>
  <c r="AS74" i="30"/>
  <c r="AS106" i="30"/>
  <c r="AR106" i="30"/>
  <c r="AQ106" i="30"/>
  <c r="AK14" i="30"/>
  <c r="AK44" i="30"/>
  <c r="AK106" i="30"/>
  <c r="AG14" i="30"/>
  <c r="AH14" i="30"/>
  <c r="AI14" i="30"/>
  <c r="AG44" i="30"/>
  <c r="AH44" i="30"/>
  <c r="AI44" i="30"/>
  <c r="AG74" i="30"/>
  <c r="AH74" i="30"/>
  <c r="AI74" i="30"/>
  <c r="AI106" i="30"/>
  <c r="AH106" i="30"/>
  <c r="AG106" i="30"/>
  <c r="AA14" i="30"/>
  <c r="AA44" i="30"/>
  <c r="AA106" i="30"/>
  <c r="W14" i="30"/>
  <c r="X14" i="30"/>
  <c r="Y14" i="30"/>
  <c r="W44" i="30"/>
  <c r="X44" i="30"/>
  <c r="Y44" i="30"/>
  <c r="W74" i="30"/>
  <c r="X74" i="30"/>
  <c r="Y74" i="30"/>
  <c r="Y106" i="30"/>
  <c r="X106" i="30"/>
  <c r="W106" i="30"/>
  <c r="Q14" i="30"/>
  <c r="Q44" i="30"/>
  <c r="Q106" i="30"/>
  <c r="M14" i="30"/>
  <c r="N14" i="30"/>
  <c r="O14" i="30"/>
  <c r="M44" i="30"/>
  <c r="N44" i="30"/>
  <c r="O44" i="30"/>
  <c r="M74" i="30"/>
  <c r="N74" i="30"/>
  <c r="O74" i="30"/>
  <c r="O106" i="30"/>
  <c r="N106" i="30"/>
  <c r="M106" i="30"/>
  <c r="F106" i="30"/>
  <c r="H106" i="30"/>
  <c r="G106" i="30"/>
  <c r="F13" i="30"/>
  <c r="BY13" i="30"/>
  <c r="F43" i="30"/>
  <c r="BY43" i="30"/>
  <c r="BY105" i="30"/>
  <c r="BU13" i="30"/>
  <c r="BV13" i="30"/>
  <c r="BW13" i="30"/>
  <c r="BU43" i="30"/>
  <c r="BV43" i="30"/>
  <c r="BW43" i="30"/>
  <c r="BU73" i="30"/>
  <c r="BV73" i="30"/>
  <c r="BW73" i="30"/>
  <c r="BW105" i="30"/>
  <c r="BV105" i="30"/>
  <c r="BU105" i="30"/>
  <c r="BO13" i="30"/>
  <c r="BO43" i="30"/>
  <c r="BO105" i="30"/>
  <c r="BK13" i="30"/>
  <c r="BL13" i="30"/>
  <c r="BM13" i="30"/>
  <c r="BK43" i="30"/>
  <c r="BL43" i="30"/>
  <c r="BM43" i="30"/>
  <c r="BK73" i="30"/>
  <c r="BL73" i="30"/>
  <c r="BM73" i="30"/>
  <c r="BM105" i="30"/>
  <c r="BL105" i="30"/>
  <c r="BK105" i="30"/>
  <c r="BE13" i="30"/>
  <c r="BE43" i="30"/>
  <c r="BE105" i="30"/>
  <c r="BA13" i="30"/>
  <c r="BB13" i="30"/>
  <c r="BC13" i="30"/>
  <c r="BA43" i="30"/>
  <c r="BB43" i="30"/>
  <c r="BC43" i="30"/>
  <c r="BA73" i="30"/>
  <c r="BB73" i="30"/>
  <c r="BC73" i="30"/>
  <c r="BC105" i="30"/>
  <c r="BB105" i="30"/>
  <c r="BA105" i="30"/>
  <c r="AU13" i="30"/>
  <c r="AU43" i="30"/>
  <c r="AU105" i="30"/>
  <c r="AQ13" i="30"/>
  <c r="AR13" i="30"/>
  <c r="AS13" i="30"/>
  <c r="AQ43" i="30"/>
  <c r="AR43" i="30"/>
  <c r="AS43" i="30"/>
  <c r="AQ73" i="30"/>
  <c r="AR73" i="30"/>
  <c r="AS73" i="30"/>
  <c r="AS105" i="30"/>
  <c r="AR105" i="30"/>
  <c r="AQ105" i="30"/>
  <c r="AK13" i="30"/>
  <c r="AK43" i="30"/>
  <c r="AK105" i="30"/>
  <c r="AG13" i="30"/>
  <c r="AH13" i="30"/>
  <c r="AI13" i="30"/>
  <c r="AG43" i="30"/>
  <c r="AH43" i="30"/>
  <c r="AI43" i="30"/>
  <c r="AG73" i="30"/>
  <c r="AH73" i="30"/>
  <c r="AI73" i="30"/>
  <c r="AI105" i="30"/>
  <c r="AH105" i="30"/>
  <c r="AG105" i="30"/>
  <c r="AA13" i="30"/>
  <c r="AA43" i="30"/>
  <c r="AA105" i="30"/>
  <c r="W13" i="30"/>
  <c r="X13" i="30"/>
  <c r="Y13" i="30"/>
  <c r="W43" i="30"/>
  <c r="X43" i="30"/>
  <c r="Y43" i="30"/>
  <c r="W73" i="30"/>
  <c r="X73" i="30"/>
  <c r="Y73" i="30"/>
  <c r="Y105" i="30"/>
  <c r="X105" i="30"/>
  <c r="W105" i="30"/>
  <c r="Q13" i="30"/>
  <c r="Q43" i="30"/>
  <c r="Q105" i="30"/>
  <c r="M13" i="30"/>
  <c r="N13" i="30"/>
  <c r="O13" i="30"/>
  <c r="M43" i="30"/>
  <c r="N43" i="30"/>
  <c r="O43" i="30"/>
  <c r="M73" i="30"/>
  <c r="N73" i="30"/>
  <c r="O73" i="30"/>
  <c r="O105" i="30"/>
  <c r="N105" i="30"/>
  <c r="M105" i="30"/>
  <c r="F105" i="30"/>
  <c r="H105" i="30"/>
  <c r="G105" i="30"/>
  <c r="F12" i="30"/>
  <c r="BY12" i="30"/>
  <c r="F42" i="30"/>
  <c r="BY42" i="30"/>
  <c r="BY104" i="30"/>
  <c r="BU12" i="30"/>
  <c r="BV12" i="30"/>
  <c r="BW12" i="30"/>
  <c r="BU42" i="30"/>
  <c r="BV42" i="30"/>
  <c r="BW42" i="30"/>
  <c r="BU72" i="30"/>
  <c r="BV72" i="30"/>
  <c r="BW72" i="30"/>
  <c r="BW104" i="30"/>
  <c r="BV104" i="30"/>
  <c r="BU104" i="30"/>
  <c r="BO12" i="30"/>
  <c r="BO42" i="30"/>
  <c r="BO104" i="30"/>
  <c r="BK12" i="30"/>
  <c r="BL12" i="30"/>
  <c r="BM12" i="30"/>
  <c r="BK42" i="30"/>
  <c r="BL42" i="30"/>
  <c r="BM42" i="30"/>
  <c r="BK72" i="30"/>
  <c r="BL72" i="30"/>
  <c r="BM72" i="30"/>
  <c r="BM104" i="30"/>
  <c r="BL104" i="30"/>
  <c r="BK104" i="30"/>
  <c r="BE12" i="30"/>
  <c r="BE42" i="30"/>
  <c r="BE104" i="30"/>
  <c r="BA12" i="30"/>
  <c r="BB12" i="30"/>
  <c r="BC12" i="30"/>
  <c r="BA42" i="30"/>
  <c r="BB42" i="30"/>
  <c r="BC42" i="30"/>
  <c r="BA72" i="30"/>
  <c r="BB72" i="30"/>
  <c r="BC72" i="30"/>
  <c r="BC104" i="30"/>
  <c r="BB104" i="30"/>
  <c r="BA104" i="30"/>
  <c r="AU12" i="30"/>
  <c r="AU42" i="30"/>
  <c r="AU104" i="30"/>
  <c r="AQ12" i="30"/>
  <c r="AR12" i="30"/>
  <c r="AS12" i="30"/>
  <c r="AQ42" i="30"/>
  <c r="AR42" i="30"/>
  <c r="AS42" i="30"/>
  <c r="AQ72" i="30"/>
  <c r="AR72" i="30"/>
  <c r="AS72" i="30"/>
  <c r="AS104" i="30"/>
  <c r="AR104" i="30"/>
  <c r="AQ104" i="30"/>
  <c r="AK12" i="30"/>
  <c r="AK42" i="30"/>
  <c r="AK104" i="30"/>
  <c r="AG12" i="30"/>
  <c r="AH12" i="30"/>
  <c r="AI12" i="30"/>
  <c r="AG42" i="30"/>
  <c r="AH42" i="30"/>
  <c r="AI42" i="30"/>
  <c r="AG72" i="30"/>
  <c r="AH72" i="30"/>
  <c r="AI72" i="30"/>
  <c r="AI104" i="30"/>
  <c r="AH104" i="30"/>
  <c r="AG104" i="30"/>
  <c r="AA12" i="30"/>
  <c r="AA42" i="30"/>
  <c r="AA104" i="30"/>
  <c r="W12" i="30"/>
  <c r="X12" i="30"/>
  <c r="Y12" i="30"/>
  <c r="W42" i="30"/>
  <c r="X42" i="30"/>
  <c r="Y42" i="30"/>
  <c r="W72" i="30"/>
  <c r="X72" i="30"/>
  <c r="Y72" i="30"/>
  <c r="Y104" i="30"/>
  <c r="X104" i="30"/>
  <c r="W104" i="30"/>
  <c r="Q12" i="30"/>
  <c r="Q42" i="30"/>
  <c r="Q104" i="30"/>
  <c r="M12" i="30"/>
  <c r="N12" i="30"/>
  <c r="O12" i="30"/>
  <c r="M42" i="30"/>
  <c r="N42" i="30"/>
  <c r="O42" i="30"/>
  <c r="M72" i="30"/>
  <c r="N72" i="30"/>
  <c r="O72" i="30"/>
  <c r="O104" i="30"/>
  <c r="N104" i="30"/>
  <c r="M104" i="30"/>
  <c r="F104" i="30"/>
  <c r="H104" i="30"/>
  <c r="G104" i="30"/>
  <c r="F11" i="30"/>
  <c r="BY11" i="30"/>
  <c r="F41" i="30"/>
  <c r="BY41" i="30"/>
  <c r="BY103" i="30"/>
  <c r="BU11" i="30"/>
  <c r="BV11" i="30"/>
  <c r="BW11" i="30"/>
  <c r="BU41" i="30"/>
  <c r="BV41" i="30"/>
  <c r="BW41" i="30"/>
  <c r="BU71" i="30"/>
  <c r="BV71" i="30"/>
  <c r="BW71" i="30"/>
  <c r="BW103" i="30"/>
  <c r="BV103" i="30"/>
  <c r="BU103" i="30"/>
  <c r="BO11" i="30"/>
  <c r="BO41" i="30"/>
  <c r="BO103" i="30"/>
  <c r="BK11" i="30"/>
  <c r="BL11" i="30"/>
  <c r="BM11" i="30"/>
  <c r="BK41" i="30"/>
  <c r="BL41" i="30"/>
  <c r="BM41" i="30"/>
  <c r="BK71" i="30"/>
  <c r="BL71" i="30"/>
  <c r="BM71" i="30"/>
  <c r="BM103" i="30"/>
  <c r="BL103" i="30"/>
  <c r="BK103" i="30"/>
  <c r="BE11" i="30"/>
  <c r="BE41" i="30"/>
  <c r="BE103" i="30"/>
  <c r="BA11" i="30"/>
  <c r="BB11" i="30"/>
  <c r="BC11" i="30"/>
  <c r="BA41" i="30"/>
  <c r="BB41" i="30"/>
  <c r="BC41" i="30"/>
  <c r="BA71" i="30"/>
  <c r="BB71" i="30"/>
  <c r="BC71" i="30"/>
  <c r="BC103" i="30"/>
  <c r="BB103" i="30"/>
  <c r="BA103" i="30"/>
  <c r="AU11" i="30"/>
  <c r="AU41" i="30"/>
  <c r="AU103" i="30"/>
  <c r="AQ11" i="30"/>
  <c r="AR11" i="30"/>
  <c r="AS11" i="30"/>
  <c r="AQ41" i="30"/>
  <c r="AR41" i="30"/>
  <c r="AS41" i="30"/>
  <c r="AQ71" i="30"/>
  <c r="AR71" i="30"/>
  <c r="AS71" i="30"/>
  <c r="AS103" i="30"/>
  <c r="AR103" i="30"/>
  <c r="AQ103" i="30"/>
  <c r="AK11" i="30"/>
  <c r="AK41" i="30"/>
  <c r="AK103" i="30"/>
  <c r="AG11" i="30"/>
  <c r="AH11" i="30"/>
  <c r="AI11" i="30"/>
  <c r="AG41" i="30"/>
  <c r="AH41" i="30"/>
  <c r="AI41" i="30"/>
  <c r="AG71" i="30"/>
  <c r="AH71" i="30"/>
  <c r="AI71" i="30"/>
  <c r="AI103" i="30"/>
  <c r="AH103" i="30"/>
  <c r="AG103" i="30"/>
  <c r="AA11" i="30"/>
  <c r="AA41" i="30"/>
  <c r="AA103" i="30"/>
  <c r="W11" i="30"/>
  <c r="X11" i="30"/>
  <c r="Y11" i="30"/>
  <c r="W41" i="30"/>
  <c r="X41" i="30"/>
  <c r="Y41" i="30"/>
  <c r="W71" i="30"/>
  <c r="X71" i="30"/>
  <c r="Y71" i="30"/>
  <c r="Y103" i="30"/>
  <c r="X103" i="30"/>
  <c r="W103" i="30"/>
  <c r="Q11" i="30"/>
  <c r="Q41" i="30"/>
  <c r="Q103" i="30"/>
  <c r="M11" i="30"/>
  <c r="N11" i="30"/>
  <c r="O11" i="30"/>
  <c r="M41" i="30"/>
  <c r="N41" i="30"/>
  <c r="O41" i="30"/>
  <c r="M71" i="30"/>
  <c r="N71" i="30"/>
  <c r="O71" i="30"/>
  <c r="O103" i="30"/>
  <c r="N103" i="30"/>
  <c r="M103" i="30"/>
  <c r="F103" i="30"/>
  <c r="H103" i="30"/>
  <c r="G103" i="30"/>
  <c r="F10" i="30"/>
  <c r="BY10" i="30"/>
  <c r="F40" i="30"/>
  <c r="BY40" i="30"/>
  <c r="BY102" i="30"/>
  <c r="BU10" i="30"/>
  <c r="BV10" i="30"/>
  <c r="BW10" i="30"/>
  <c r="BU40" i="30"/>
  <c r="BV40" i="30"/>
  <c r="BW40" i="30"/>
  <c r="BU70" i="30"/>
  <c r="BV70" i="30"/>
  <c r="BW70" i="30"/>
  <c r="BW102" i="30"/>
  <c r="BV102" i="30"/>
  <c r="BU102" i="30"/>
  <c r="BO10" i="30"/>
  <c r="BO40" i="30"/>
  <c r="BO102" i="30"/>
  <c r="BK10" i="30"/>
  <c r="BL10" i="30"/>
  <c r="BM10" i="30"/>
  <c r="BK40" i="30"/>
  <c r="BL40" i="30"/>
  <c r="BM40" i="30"/>
  <c r="BK70" i="30"/>
  <c r="BL70" i="30"/>
  <c r="BM70" i="30"/>
  <c r="BM102" i="30"/>
  <c r="BL102" i="30"/>
  <c r="BK102" i="30"/>
  <c r="BE10" i="30"/>
  <c r="BE40" i="30"/>
  <c r="BE102" i="30"/>
  <c r="BA10" i="30"/>
  <c r="BB10" i="30"/>
  <c r="BC10" i="30"/>
  <c r="BA40" i="30"/>
  <c r="BB40" i="30"/>
  <c r="BC40" i="30"/>
  <c r="BA70" i="30"/>
  <c r="BB70" i="30"/>
  <c r="BC70" i="30"/>
  <c r="BC102" i="30"/>
  <c r="BB102" i="30"/>
  <c r="BA102" i="30"/>
  <c r="AU10" i="30"/>
  <c r="AU40" i="30"/>
  <c r="AU102" i="30"/>
  <c r="AQ10" i="30"/>
  <c r="AR10" i="30"/>
  <c r="AS10" i="30"/>
  <c r="AQ40" i="30"/>
  <c r="AR40" i="30"/>
  <c r="AS40" i="30"/>
  <c r="AQ70" i="30"/>
  <c r="AR70" i="30"/>
  <c r="AS70" i="30"/>
  <c r="AS102" i="30"/>
  <c r="AR102" i="30"/>
  <c r="AQ102" i="30"/>
  <c r="AK10" i="30"/>
  <c r="AK40" i="30"/>
  <c r="AK102" i="30"/>
  <c r="AG10" i="30"/>
  <c r="AH10" i="30"/>
  <c r="AI10" i="30"/>
  <c r="AG40" i="30"/>
  <c r="AH40" i="30"/>
  <c r="AI40" i="30"/>
  <c r="AG70" i="30"/>
  <c r="AH70" i="30"/>
  <c r="AI70" i="30"/>
  <c r="AI102" i="30"/>
  <c r="AH102" i="30"/>
  <c r="AG102" i="30"/>
  <c r="AA10" i="30"/>
  <c r="AA40" i="30"/>
  <c r="AA102" i="30"/>
  <c r="W10" i="30"/>
  <c r="X10" i="30"/>
  <c r="Y10" i="30"/>
  <c r="W40" i="30"/>
  <c r="X40" i="30"/>
  <c r="Y40" i="30"/>
  <c r="W70" i="30"/>
  <c r="X70" i="30"/>
  <c r="Y70" i="30"/>
  <c r="Y102" i="30"/>
  <c r="X102" i="30"/>
  <c r="W102" i="30"/>
  <c r="Q10" i="30"/>
  <c r="Q40" i="30"/>
  <c r="Q102" i="30"/>
  <c r="M10" i="30"/>
  <c r="N10" i="30"/>
  <c r="O10" i="30"/>
  <c r="M40" i="30"/>
  <c r="N40" i="30"/>
  <c r="O40" i="30"/>
  <c r="M70" i="30"/>
  <c r="N70" i="30"/>
  <c r="O70" i="30"/>
  <c r="O102" i="30"/>
  <c r="N102" i="30"/>
  <c r="M102" i="30"/>
  <c r="F102" i="30"/>
  <c r="H102" i="30"/>
  <c r="G102" i="30"/>
  <c r="F9" i="30"/>
  <c r="BY9" i="30"/>
  <c r="F39" i="30"/>
  <c r="BY39" i="30"/>
  <c r="BY101" i="30"/>
  <c r="BU9" i="30"/>
  <c r="BV9" i="30"/>
  <c r="BW9" i="30"/>
  <c r="BU39" i="30"/>
  <c r="BV39" i="30"/>
  <c r="BW39" i="30"/>
  <c r="BU69" i="30"/>
  <c r="BV69" i="30"/>
  <c r="BW69" i="30"/>
  <c r="BW101" i="30"/>
  <c r="BV101" i="30"/>
  <c r="BU101" i="30"/>
  <c r="BO9" i="30"/>
  <c r="BO39" i="30"/>
  <c r="BO101" i="30"/>
  <c r="BK9" i="30"/>
  <c r="BL9" i="30"/>
  <c r="BM9" i="30"/>
  <c r="BK39" i="30"/>
  <c r="BL39" i="30"/>
  <c r="BM39" i="30"/>
  <c r="BK69" i="30"/>
  <c r="BL69" i="30"/>
  <c r="BM69" i="30"/>
  <c r="BM101" i="30"/>
  <c r="BL101" i="30"/>
  <c r="BK101" i="30"/>
  <c r="BE9" i="30"/>
  <c r="BE39" i="30"/>
  <c r="BE101" i="30"/>
  <c r="BA9" i="30"/>
  <c r="BB9" i="30"/>
  <c r="BC9" i="30"/>
  <c r="BA39" i="30"/>
  <c r="BB39" i="30"/>
  <c r="BC39" i="30"/>
  <c r="BA69" i="30"/>
  <c r="BB69" i="30"/>
  <c r="BC69" i="30"/>
  <c r="BC101" i="30"/>
  <c r="BB101" i="30"/>
  <c r="BA101" i="30"/>
  <c r="AU9" i="30"/>
  <c r="AU39" i="30"/>
  <c r="AU101" i="30"/>
  <c r="AQ9" i="30"/>
  <c r="AR9" i="30"/>
  <c r="AS9" i="30"/>
  <c r="AQ39" i="30"/>
  <c r="AR39" i="30"/>
  <c r="AS39" i="30"/>
  <c r="AQ69" i="30"/>
  <c r="AR69" i="30"/>
  <c r="AS69" i="30"/>
  <c r="AS101" i="30"/>
  <c r="AR101" i="30"/>
  <c r="AQ101" i="30"/>
  <c r="AK9" i="30"/>
  <c r="AK39" i="30"/>
  <c r="AK101" i="30"/>
  <c r="AG9" i="30"/>
  <c r="AH9" i="30"/>
  <c r="AI9" i="30"/>
  <c r="AG39" i="30"/>
  <c r="AH39" i="30"/>
  <c r="AI39" i="30"/>
  <c r="AG69" i="30"/>
  <c r="AH69" i="30"/>
  <c r="AI69" i="30"/>
  <c r="AI101" i="30"/>
  <c r="AH101" i="30"/>
  <c r="AG101" i="30"/>
  <c r="AA9" i="30"/>
  <c r="AA39" i="30"/>
  <c r="AA101" i="30"/>
  <c r="W9" i="30"/>
  <c r="X9" i="30"/>
  <c r="Y9" i="30"/>
  <c r="W39" i="30"/>
  <c r="X39" i="30"/>
  <c r="Y39" i="30"/>
  <c r="W69" i="30"/>
  <c r="X69" i="30"/>
  <c r="Y69" i="30"/>
  <c r="Y101" i="30"/>
  <c r="X101" i="30"/>
  <c r="W101" i="30"/>
  <c r="Q9" i="30"/>
  <c r="Q39" i="30"/>
  <c r="Q101" i="30"/>
  <c r="M9" i="30"/>
  <c r="N9" i="30"/>
  <c r="O9" i="30"/>
  <c r="M39" i="30"/>
  <c r="N39" i="30"/>
  <c r="O39" i="30"/>
  <c r="M69" i="30"/>
  <c r="N69" i="30"/>
  <c r="O69" i="30"/>
  <c r="O101" i="30"/>
  <c r="N101" i="30"/>
  <c r="M101" i="30"/>
  <c r="F101" i="30"/>
  <c r="H101" i="30"/>
  <c r="G101" i="30"/>
  <c r="F8" i="30"/>
  <c r="BY8" i="30"/>
  <c r="F38" i="30"/>
  <c r="BY38" i="30"/>
  <c r="BY100" i="30"/>
  <c r="BU8" i="30"/>
  <c r="BV8" i="30"/>
  <c r="BW8" i="30"/>
  <c r="BU38" i="30"/>
  <c r="BV38" i="30"/>
  <c r="BW38" i="30"/>
  <c r="BU68" i="30"/>
  <c r="BV68" i="30"/>
  <c r="BW68" i="30"/>
  <c r="BW100" i="30"/>
  <c r="BV100" i="30"/>
  <c r="BU100" i="30"/>
  <c r="BO8" i="30"/>
  <c r="BO38" i="30"/>
  <c r="BO100" i="30"/>
  <c r="BK8" i="30"/>
  <c r="BL8" i="30"/>
  <c r="BM8" i="30"/>
  <c r="BK38" i="30"/>
  <c r="BL38" i="30"/>
  <c r="BM38" i="30"/>
  <c r="BK68" i="30"/>
  <c r="BL68" i="30"/>
  <c r="BM68" i="30"/>
  <c r="BM100" i="30"/>
  <c r="BL100" i="30"/>
  <c r="BK100" i="30"/>
  <c r="BE8" i="30"/>
  <c r="BE38" i="30"/>
  <c r="BE100" i="30"/>
  <c r="BA8" i="30"/>
  <c r="BB8" i="30"/>
  <c r="BC8" i="30"/>
  <c r="BA38" i="30"/>
  <c r="BB38" i="30"/>
  <c r="BC38" i="30"/>
  <c r="BA68" i="30"/>
  <c r="BB68" i="30"/>
  <c r="BC68" i="30"/>
  <c r="BC100" i="30"/>
  <c r="BB100" i="30"/>
  <c r="BA100" i="30"/>
  <c r="AU8" i="30"/>
  <c r="AU38" i="30"/>
  <c r="AU100" i="30"/>
  <c r="AQ8" i="30"/>
  <c r="AR8" i="30"/>
  <c r="AS8" i="30"/>
  <c r="AQ38" i="30"/>
  <c r="AR38" i="30"/>
  <c r="AS38" i="30"/>
  <c r="AQ68" i="30"/>
  <c r="AR68" i="30"/>
  <c r="AS68" i="30"/>
  <c r="AS100" i="30"/>
  <c r="AR100" i="30"/>
  <c r="AQ100" i="30"/>
  <c r="AK8" i="30"/>
  <c r="AK38" i="30"/>
  <c r="AK100" i="30"/>
  <c r="AG8" i="30"/>
  <c r="AH8" i="30"/>
  <c r="AI8" i="30"/>
  <c r="AG38" i="30"/>
  <c r="AH38" i="30"/>
  <c r="AI38" i="30"/>
  <c r="AG68" i="30"/>
  <c r="AH68" i="30"/>
  <c r="AI68" i="30"/>
  <c r="AI100" i="30"/>
  <c r="AH100" i="30"/>
  <c r="AG100" i="30"/>
  <c r="AA8" i="30"/>
  <c r="AA38" i="30"/>
  <c r="AA100" i="30"/>
  <c r="W8" i="30"/>
  <c r="X8" i="30"/>
  <c r="Y8" i="30"/>
  <c r="W38" i="30"/>
  <c r="X38" i="30"/>
  <c r="Y38" i="30"/>
  <c r="W68" i="30"/>
  <c r="X68" i="30"/>
  <c r="Y68" i="30"/>
  <c r="Y100" i="30"/>
  <c r="X100" i="30"/>
  <c r="W100" i="30"/>
  <c r="Q8" i="30"/>
  <c r="Q38" i="30"/>
  <c r="Q100" i="30"/>
  <c r="M8" i="30"/>
  <c r="N8" i="30"/>
  <c r="O8" i="30"/>
  <c r="M38" i="30"/>
  <c r="N38" i="30"/>
  <c r="O38" i="30"/>
  <c r="M68" i="30"/>
  <c r="N68" i="30"/>
  <c r="O68" i="30"/>
  <c r="O100" i="30"/>
  <c r="N100" i="30"/>
  <c r="M100" i="30"/>
  <c r="F100" i="30"/>
  <c r="H100" i="30"/>
  <c r="G100" i="30"/>
  <c r="F7" i="30"/>
  <c r="BY7" i="30"/>
  <c r="F37" i="30"/>
  <c r="BY37" i="30"/>
  <c r="BY99" i="30"/>
  <c r="BU7" i="30"/>
  <c r="BV7" i="30"/>
  <c r="BW7" i="30"/>
  <c r="BU37" i="30"/>
  <c r="BV37" i="30"/>
  <c r="BW37" i="30"/>
  <c r="BU67" i="30"/>
  <c r="BV67" i="30"/>
  <c r="BW67" i="30"/>
  <c r="BW99" i="30"/>
  <c r="BV99" i="30"/>
  <c r="BU99" i="30"/>
  <c r="BO7" i="30"/>
  <c r="BO37" i="30"/>
  <c r="BO99" i="30"/>
  <c r="BK7" i="30"/>
  <c r="BL7" i="30"/>
  <c r="BM7" i="30"/>
  <c r="BK37" i="30"/>
  <c r="BL37" i="30"/>
  <c r="BM37" i="30"/>
  <c r="BK67" i="30"/>
  <c r="BL67" i="30"/>
  <c r="BM67" i="30"/>
  <c r="BM99" i="30"/>
  <c r="BL99" i="30"/>
  <c r="BK99" i="30"/>
  <c r="BE7" i="30"/>
  <c r="BE37" i="30"/>
  <c r="BE99" i="30"/>
  <c r="BA7" i="30"/>
  <c r="BB7" i="30"/>
  <c r="BC7" i="30"/>
  <c r="BA37" i="30"/>
  <c r="BB37" i="30"/>
  <c r="BC37" i="30"/>
  <c r="BA67" i="30"/>
  <c r="BB67" i="30"/>
  <c r="BC67" i="30"/>
  <c r="BC99" i="30"/>
  <c r="BB99" i="30"/>
  <c r="BA99" i="30"/>
  <c r="AU7" i="30"/>
  <c r="AU37" i="30"/>
  <c r="AU99" i="30"/>
  <c r="AQ7" i="30"/>
  <c r="AR7" i="30"/>
  <c r="AS7" i="30"/>
  <c r="AQ37" i="30"/>
  <c r="AR37" i="30"/>
  <c r="AS37" i="30"/>
  <c r="AQ67" i="30"/>
  <c r="AR67" i="30"/>
  <c r="AS67" i="30"/>
  <c r="AS99" i="30"/>
  <c r="AR99" i="30"/>
  <c r="AQ99" i="30"/>
  <c r="AK7" i="30"/>
  <c r="AK37" i="30"/>
  <c r="AK99" i="30"/>
  <c r="AG7" i="30"/>
  <c r="AH7" i="30"/>
  <c r="AI7" i="30"/>
  <c r="AG37" i="30"/>
  <c r="AH37" i="30"/>
  <c r="AI37" i="30"/>
  <c r="AG67" i="30"/>
  <c r="AH67" i="30"/>
  <c r="AI67" i="30"/>
  <c r="AI99" i="30"/>
  <c r="AH99" i="30"/>
  <c r="AG99" i="30"/>
  <c r="AA7" i="30"/>
  <c r="AA37" i="30"/>
  <c r="AA99" i="30"/>
  <c r="W7" i="30"/>
  <c r="X7" i="30"/>
  <c r="Y7" i="30"/>
  <c r="W37" i="30"/>
  <c r="X37" i="30"/>
  <c r="Y37" i="30"/>
  <c r="W67" i="30"/>
  <c r="X67" i="30"/>
  <c r="Y67" i="30"/>
  <c r="Y99" i="30"/>
  <c r="X99" i="30"/>
  <c r="W99" i="30"/>
  <c r="Q7" i="30"/>
  <c r="Q37" i="30"/>
  <c r="Q99" i="30"/>
  <c r="M7" i="30"/>
  <c r="N7" i="30"/>
  <c r="O7" i="30"/>
  <c r="M37" i="30"/>
  <c r="N37" i="30"/>
  <c r="O37" i="30"/>
  <c r="M67" i="30"/>
  <c r="N67" i="30"/>
  <c r="O67" i="30"/>
  <c r="O99" i="30"/>
  <c r="N99" i="30"/>
  <c r="M99" i="30"/>
  <c r="F99" i="30"/>
  <c r="H99" i="30"/>
  <c r="G99" i="30"/>
  <c r="F6" i="30"/>
  <c r="BY6" i="30"/>
  <c r="F36" i="30"/>
  <c r="BY36" i="30"/>
  <c r="BY98" i="30"/>
  <c r="BU6" i="30"/>
  <c r="BV6" i="30"/>
  <c r="BW6" i="30"/>
  <c r="BU36" i="30"/>
  <c r="BV36" i="30"/>
  <c r="BW36" i="30"/>
  <c r="BU66" i="30"/>
  <c r="BV66" i="30"/>
  <c r="BW66" i="30"/>
  <c r="BW98" i="30"/>
  <c r="BV98" i="30"/>
  <c r="BU98" i="30"/>
  <c r="BO6" i="30"/>
  <c r="BO36" i="30"/>
  <c r="BO98" i="30"/>
  <c r="BK6" i="30"/>
  <c r="BL6" i="30"/>
  <c r="BM6" i="30"/>
  <c r="BK36" i="30"/>
  <c r="BL36" i="30"/>
  <c r="BM36" i="30"/>
  <c r="BK66" i="30"/>
  <c r="BL66" i="30"/>
  <c r="BM66" i="30"/>
  <c r="BM98" i="30"/>
  <c r="BL98" i="30"/>
  <c r="BK98" i="30"/>
  <c r="BE6" i="30"/>
  <c r="BE36" i="30"/>
  <c r="BE98" i="30"/>
  <c r="BA6" i="30"/>
  <c r="BB6" i="30"/>
  <c r="BC6" i="30"/>
  <c r="BA36" i="30"/>
  <c r="BB36" i="30"/>
  <c r="BC36" i="30"/>
  <c r="BA66" i="30"/>
  <c r="BB66" i="30"/>
  <c r="BC66" i="30"/>
  <c r="BC98" i="30"/>
  <c r="BB98" i="30"/>
  <c r="BA98" i="30"/>
  <c r="AU6" i="30"/>
  <c r="AU36" i="30"/>
  <c r="AU98" i="30"/>
  <c r="AQ6" i="30"/>
  <c r="AR6" i="30"/>
  <c r="AS6" i="30"/>
  <c r="AQ36" i="30"/>
  <c r="AR36" i="30"/>
  <c r="AS36" i="30"/>
  <c r="AQ66" i="30"/>
  <c r="AR66" i="30"/>
  <c r="AS66" i="30"/>
  <c r="AS98" i="30"/>
  <c r="AR98" i="30"/>
  <c r="AQ98" i="30"/>
  <c r="AK6" i="30"/>
  <c r="AK36" i="30"/>
  <c r="AK98" i="30"/>
  <c r="AG6" i="30"/>
  <c r="AH6" i="30"/>
  <c r="AI6" i="30"/>
  <c r="AG36" i="30"/>
  <c r="AH36" i="30"/>
  <c r="AI36" i="30"/>
  <c r="AG66" i="30"/>
  <c r="AH66" i="30"/>
  <c r="AI66" i="30"/>
  <c r="AI98" i="30"/>
  <c r="AH98" i="30"/>
  <c r="AG98" i="30"/>
  <c r="AA6" i="30"/>
  <c r="AA36" i="30"/>
  <c r="AA98" i="30"/>
  <c r="W6" i="30"/>
  <c r="X6" i="30"/>
  <c r="Y6" i="30"/>
  <c r="W36" i="30"/>
  <c r="X36" i="30"/>
  <c r="Y36" i="30"/>
  <c r="W66" i="30"/>
  <c r="X66" i="30"/>
  <c r="Y66" i="30"/>
  <c r="Y98" i="30"/>
  <c r="X98" i="30"/>
  <c r="W98" i="30"/>
  <c r="Q6" i="30"/>
  <c r="Q36" i="30"/>
  <c r="Q98" i="30"/>
  <c r="M6" i="30"/>
  <c r="N6" i="30"/>
  <c r="O6" i="30"/>
  <c r="M36" i="30"/>
  <c r="N36" i="30"/>
  <c r="O36" i="30"/>
  <c r="M66" i="30"/>
  <c r="N66" i="30"/>
  <c r="O66" i="30"/>
  <c r="O98" i="30"/>
  <c r="N98" i="30"/>
  <c r="M98" i="30"/>
  <c r="F98" i="30"/>
  <c r="H98" i="30"/>
  <c r="G98" i="30"/>
  <c r="F5" i="30"/>
  <c r="BY5" i="30"/>
  <c r="F35" i="30"/>
  <c r="BY35" i="30"/>
  <c r="BY97" i="30"/>
  <c r="BU5" i="30"/>
  <c r="BV5" i="30"/>
  <c r="BW5" i="30"/>
  <c r="BU35" i="30"/>
  <c r="BV35" i="30"/>
  <c r="BW35" i="30"/>
  <c r="BU65" i="30"/>
  <c r="BV65" i="30"/>
  <c r="BW65" i="30"/>
  <c r="BW97" i="30"/>
  <c r="BV97" i="30"/>
  <c r="BU97" i="30"/>
  <c r="BO5" i="30"/>
  <c r="BO35" i="30"/>
  <c r="BO97" i="30"/>
  <c r="BK5" i="30"/>
  <c r="BL5" i="30"/>
  <c r="BM5" i="30"/>
  <c r="BK35" i="30"/>
  <c r="BL35" i="30"/>
  <c r="BM35" i="30"/>
  <c r="BK65" i="30"/>
  <c r="BL65" i="30"/>
  <c r="BM65" i="30"/>
  <c r="BM97" i="30"/>
  <c r="BL97" i="30"/>
  <c r="BK97" i="30"/>
  <c r="BE5" i="30"/>
  <c r="BE35" i="30"/>
  <c r="BE97" i="30"/>
  <c r="BA5" i="30"/>
  <c r="BB5" i="30"/>
  <c r="BC5" i="30"/>
  <c r="BA35" i="30"/>
  <c r="BB35" i="30"/>
  <c r="BC35" i="30"/>
  <c r="BA65" i="30"/>
  <c r="BB65" i="30"/>
  <c r="BC65" i="30"/>
  <c r="BC97" i="30"/>
  <c r="BB97" i="30"/>
  <c r="BA97" i="30"/>
  <c r="AU5" i="30"/>
  <c r="AU35" i="30"/>
  <c r="AU97" i="30"/>
  <c r="AQ5" i="30"/>
  <c r="AR5" i="30"/>
  <c r="AS5" i="30"/>
  <c r="AQ35" i="30"/>
  <c r="AR35" i="30"/>
  <c r="AS35" i="30"/>
  <c r="AQ65" i="30"/>
  <c r="AR65" i="30"/>
  <c r="AS65" i="30"/>
  <c r="AS97" i="30"/>
  <c r="AR97" i="30"/>
  <c r="AQ97" i="30"/>
  <c r="AK5" i="30"/>
  <c r="AK35" i="30"/>
  <c r="AK97" i="30"/>
  <c r="AG5" i="30"/>
  <c r="AH5" i="30"/>
  <c r="AI5" i="30"/>
  <c r="AG35" i="30"/>
  <c r="AH35" i="30"/>
  <c r="AI35" i="30"/>
  <c r="AG65" i="30"/>
  <c r="AH65" i="30"/>
  <c r="AI65" i="30"/>
  <c r="AI97" i="30"/>
  <c r="AH97" i="30"/>
  <c r="AG97" i="30"/>
  <c r="AA5" i="30"/>
  <c r="AA35" i="30"/>
  <c r="AA97" i="30"/>
  <c r="W5" i="30"/>
  <c r="X5" i="30"/>
  <c r="Y5" i="30"/>
  <c r="W35" i="30"/>
  <c r="X35" i="30"/>
  <c r="Y35" i="30"/>
  <c r="W65" i="30"/>
  <c r="X65" i="30"/>
  <c r="Y65" i="30"/>
  <c r="Y97" i="30"/>
  <c r="X97" i="30"/>
  <c r="W97" i="30"/>
  <c r="Q5" i="30"/>
  <c r="Q35" i="30"/>
  <c r="Q97" i="30"/>
  <c r="M5" i="30"/>
  <c r="N5" i="30"/>
  <c r="O5" i="30"/>
  <c r="M35" i="30"/>
  <c r="N35" i="30"/>
  <c r="O35" i="30"/>
  <c r="M65" i="30"/>
  <c r="N65" i="30"/>
  <c r="O65" i="30"/>
  <c r="O97" i="30"/>
  <c r="N97" i="30"/>
  <c r="M97" i="30"/>
  <c r="F97" i="30"/>
  <c r="H97" i="30"/>
  <c r="G97" i="30"/>
  <c r="BY4" i="30"/>
  <c r="BY34" i="30"/>
  <c r="BY96" i="30"/>
  <c r="BU4" i="30"/>
  <c r="BV4" i="30"/>
  <c r="BW4" i="30"/>
  <c r="BU34" i="30"/>
  <c r="BV34" i="30"/>
  <c r="BW34" i="30"/>
  <c r="BU64" i="30"/>
  <c r="BV64" i="30"/>
  <c r="BW64" i="30"/>
  <c r="BW96" i="30"/>
  <c r="BV96" i="30"/>
  <c r="BU96" i="30"/>
  <c r="BO4" i="30"/>
  <c r="BO34" i="30"/>
  <c r="BO96" i="30"/>
  <c r="BK4" i="30"/>
  <c r="BL4" i="30"/>
  <c r="BM4" i="30"/>
  <c r="BK34" i="30"/>
  <c r="BL34" i="30"/>
  <c r="BM34" i="30"/>
  <c r="BK64" i="30"/>
  <c r="BL64" i="30"/>
  <c r="BM64" i="30"/>
  <c r="BM96" i="30"/>
  <c r="BL96" i="30"/>
  <c r="BK96" i="30"/>
  <c r="BE4" i="30"/>
  <c r="BE34" i="30"/>
  <c r="BE96" i="30"/>
  <c r="BA4" i="30"/>
  <c r="BB4" i="30"/>
  <c r="BC4" i="30"/>
  <c r="BA34" i="30"/>
  <c r="BB34" i="30"/>
  <c r="BC34" i="30"/>
  <c r="BA64" i="30"/>
  <c r="BB64" i="30"/>
  <c r="BC64" i="30"/>
  <c r="BC96" i="30"/>
  <c r="BB96" i="30"/>
  <c r="BA96" i="30"/>
  <c r="AU4" i="30"/>
  <c r="AU34" i="30"/>
  <c r="AU96" i="30"/>
  <c r="AQ4" i="30"/>
  <c r="AR4" i="30"/>
  <c r="AS4" i="30"/>
  <c r="AQ34" i="30"/>
  <c r="AR34" i="30"/>
  <c r="AS34" i="30"/>
  <c r="AQ64" i="30"/>
  <c r="AR64" i="30"/>
  <c r="AS64" i="30"/>
  <c r="AS96" i="30"/>
  <c r="AR96" i="30"/>
  <c r="AQ96" i="30"/>
  <c r="AK4" i="30"/>
  <c r="AK34" i="30"/>
  <c r="AK96" i="30"/>
  <c r="AG4" i="30"/>
  <c r="AH4" i="30"/>
  <c r="AI4" i="30"/>
  <c r="AG34" i="30"/>
  <c r="AH34" i="30"/>
  <c r="AI34" i="30"/>
  <c r="AG64" i="30"/>
  <c r="AH64" i="30"/>
  <c r="AI64" i="30"/>
  <c r="AI96" i="30"/>
  <c r="AH96" i="30"/>
  <c r="AG96" i="30"/>
  <c r="AA4" i="30"/>
  <c r="AA34" i="30"/>
  <c r="AA96" i="30"/>
  <c r="W4" i="30"/>
  <c r="X4" i="30"/>
  <c r="Y4" i="30"/>
  <c r="W34" i="30"/>
  <c r="X34" i="30"/>
  <c r="Y34" i="30"/>
  <c r="W64" i="30"/>
  <c r="X64" i="30"/>
  <c r="Y64" i="30"/>
  <c r="Y96" i="30"/>
  <c r="X96" i="30"/>
  <c r="W96" i="30"/>
  <c r="Q4" i="30"/>
  <c r="Q34" i="30"/>
  <c r="Q96" i="30"/>
  <c r="M4" i="30"/>
  <c r="N4" i="30"/>
  <c r="O4" i="30"/>
  <c r="M34" i="30"/>
  <c r="N34" i="30"/>
  <c r="O34" i="30"/>
  <c r="M64" i="30"/>
  <c r="N64" i="30"/>
  <c r="O64" i="30"/>
  <c r="O96" i="30"/>
  <c r="N96" i="30"/>
  <c r="M96" i="30"/>
  <c r="H96" i="30"/>
  <c r="G96" i="30"/>
  <c r="BY3" i="30"/>
  <c r="BY33" i="30"/>
  <c r="BY95" i="30"/>
  <c r="BU3" i="30"/>
  <c r="BV3" i="30"/>
  <c r="BW3" i="30"/>
  <c r="BU33" i="30"/>
  <c r="BV33" i="30"/>
  <c r="BW33" i="30"/>
  <c r="BU63" i="30"/>
  <c r="BV63" i="30"/>
  <c r="BW63" i="30"/>
  <c r="BW95" i="30"/>
  <c r="BV95" i="30"/>
  <c r="BU95" i="30"/>
  <c r="BO3" i="30"/>
  <c r="BO33" i="30"/>
  <c r="BO95" i="30"/>
  <c r="BK3" i="30"/>
  <c r="BL3" i="30"/>
  <c r="BM3" i="30"/>
  <c r="BK33" i="30"/>
  <c r="BL33" i="30"/>
  <c r="BM33" i="30"/>
  <c r="BK63" i="30"/>
  <c r="BL63" i="30"/>
  <c r="BM63" i="30"/>
  <c r="BM95" i="30"/>
  <c r="BL95" i="30"/>
  <c r="BK95" i="30"/>
  <c r="BE3" i="30"/>
  <c r="BE33" i="30"/>
  <c r="BE95" i="30"/>
  <c r="BA3" i="30"/>
  <c r="BB3" i="30"/>
  <c r="BC3" i="30"/>
  <c r="BA33" i="30"/>
  <c r="BB33" i="30"/>
  <c r="BC33" i="30"/>
  <c r="BA63" i="30"/>
  <c r="BB63" i="30"/>
  <c r="BC63" i="30"/>
  <c r="BC95" i="30"/>
  <c r="BB95" i="30"/>
  <c r="BA95" i="30"/>
  <c r="AU3" i="30"/>
  <c r="AU33" i="30"/>
  <c r="AU95" i="30"/>
  <c r="AQ3" i="30"/>
  <c r="AR3" i="30"/>
  <c r="AS3" i="30"/>
  <c r="AQ33" i="30"/>
  <c r="AR33" i="30"/>
  <c r="AS33" i="30"/>
  <c r="AQ63" i="30"/>
  <c r="AR63" i="30"/>
  <c r="AS63" i="30"/>
  <c r="AS95" i="30"/>
  <c r="AR95" i="30"/>
  <c r="AQ95" i="30"/>
  <c r="AK3" i="30"/>
  <c r="AK33" i="30"/>
  <c r="AK95" i="30"/>
  <c r="AG3" i="30"/>
  <c r="AH3" i="30"/>
  <c r="AI3" i="30"/>
  <c r="AG33" i="30"/>
  <c r="AH33" i="30"/>
  <c r="AI33" i="30"/>
  <c r="AG63" i="30"/>
  <c r="AH63" i="30"/>
  <c r="AI63" i="30"/>
  <c r="AI95" i="30"/>
  <c r="AH95" i="30"/>
  <c r="AG95" i="30"/>
  <c r="AA3" i="30"/>
  <c r="AA33" i="30"/>
  <c r="AA95" i="30"/>
  <c r="W3" i="30"/>
  <c r="X3" i="30"/>
  <c r="Y3" i="30"/>
  <c r="W33" i="30"/>
  <c r="X33" i="30"/>
  <c r="Y33" i="30"/>
  <c r="W63" i="30"/>
  <c r="X63" i="30"/>
  <c r="Y63" i="30"/>
  <c r="Y95" i="30"/>
  <c r="X95" i="30"/>
  <c r="W95" i="30"/>
  <c r="Q3" i="30"/>
  <c r="Q33" i="30"/>
  <c r="Q95" i="30"/>
  <c r="M3" i="30"/>
  <c r="N3" i="30"/>
  <c r="O3" i="30"/>
  <c r="M33" i="30"/>
  <c r="N33" i="30"/>
  <c r="O33" i="30"/>
  <c r="M63" i="30"/>
  <c r="N63" i="30"/>
  <c r="O63" i="30"/>
  <c r="O95" i="30"/>
  <c r="N95" i="30"/>
  <c r="M95" i="30"/>
  <c r="H95" i="30"/>
  <c r="G95" i="30"/>
  <c r="F88" i="30"/>
  <c r="BY88" i="30"/>
  <c r="BZ88" i="30"/>
  <c r="BX88" i="30"/>
  <c r="C42" i="30"/>
  <c r="C44" i="30"/>
  <c r="BT88" i="30"/>
  <c r="BO88" i="30"/>
  <c r="BP88" i="30"/>
  <c r="BN88" i="30"/>
  <c r="BJ88" i="30"/>
  <c r="BE88" i="30"/>
  <c r="BF88" i="30"/>
  <c r="BD88" i="30"/>
  <c r="AZ88" i="30"/>
  <c r="AU88" i="30"/>
  <c r="AV88" i="30"/>
  <c r="AT88" i="30"/>
  <c r="AP88" i="30"/>
  <c r="AK88" i="30"/>
  <c r="AL88" i="30"/>
  <c r="AJ88" i="30"/>
  <c r="AF88" i="30"/>
  <c r="AA88" i="30"/>
  <c r="AB88" i="30"/>
  <c r="Z88" i="30"/>
  <c r="V88" i="30"/>
  <c r="Q88" i="30"/>
  <c r="R88" i="30"/>
  <c r="P88" i="30"/>
  <c r="L88" i="30"/>
  <c r="C35" i="30"/>
  <c r="H88" i="30"/>
  <c r="G88" i="30"/>
  <c r="F87" i="30"/>
  <c r="BY87" i="30"/>
  <c r="BZ87" i="30"/>
  <c r="BX87" i="30"/>
  <c r="BT87" i="30"/>
  <c r="BO87" i="30"/>
  <c r="BP87" i="30"/>
  <c r="BN87" i="30"/>
  <c r="BJ87" i="30"/>
  <c r="BE87" i="30"/>
  <c r="BF87" i="30"/>
  <c r="BD87" i="30"/>
  <c r="AZ87" i="30"/>
  <c r="AU87" i="30"/>
  <c r="AV87" i="30"/>
  <c r="AT87" i="30"/>
  <c r="AP87" i="30"/>
  <c r="AK87" i="30"/>
  <c r="AL87" i="30"/>
  <c r="AJ87" i="30"/>
  <c r="AF87" i="30"/>
  <c r="AA87" i="30"/>
  <c r="AB87" i="30"/>
  <c r="Z87" i="30"/>
  <c r="V87" i="30"/>
  <c r="Q87" i="30"/>
  <c r="R87" i="30"/>
  <c r="P87" i="30"/>
  <c r="L87" i="30"/>
  <c r="H87" i="30"/>
  <c r="G87" i="30"/>
  <c r="F86" i="30"/>
  <c r="BY86" i="30"/>
  <c r="BZ86" i="30"/>
  <c r="BX86" i="30"/>
  <c r="BT86" i="30"/>
  <c r="BO86" i="30"/>
  <c r="BP86" i="30"/>
  <c r="BN86" i="30"/>
  <c r="BJ86" i="30"/>
  <c r="BE86" i="30"/>
  <c r="BF86" i="30"/>
  <c r="BD86" i="30"/>
  <c r="AZ86" i="30"/>
  <c r="AU86" i="30"/>
  <c r="AV86" i="30"/>
  <c r="AT86" i="30"/>
  <c r="AP86" i="30"/>
  <c r="AK86" i="30"/>
  <c r="AL86" i="30"/>
  <c r="AJ86" i="30"/>
  <c r="AF86" i="30"/>
  <c r="AA86" i="30"/>
  <c r="AB86" i="30"/>
  <c r="Z86" i="30"/>
  <c r="V86" i="30"/>
  <c r="Q86" i="30"/>
  <c r="R86" i="30"/>
  <c r="P86" i="30"/>
  <c r="L86" i="30"/>
  <c r="H86" i="30"/>
  <c r="G86" i="30"/>
  <c r="F85" i="30"/>
  <c r="BY85" i="30"/>
  <c r="BZ85" i="30"/>
  <c r="BX85" i="30"/>
  <c r="BT85" i="30"/>
  <c r="BO85" i="30"/>
  <c r="BP85" i="30"/>
  <c r="BN85" i="30"/>
  <c r="BJ85" i="30"/>
  <c r="BE85" i="30"/>
  <c r="BF85" i="30"/>
  <c r="BD85" i="30"/>
  <c r="AZ85" i="30"/>
  <c r="AU85" i="30"/>
  <c r="AV85" i="30"/>
  <c r="AT85" i="30"/>
  <c r="AP85" i="30"/>
  <c r="AK85" i="30"/>
  <c r="AL85" i="30"/>
  <c r="AJ85" i="30"/>
  <c r="AF85" i="30"/>
  <c r="AA85" i="30"/>
  <c r="AB85" i="30"/>
  <c r="Z85" i="30"/>
  <c r="V85" i="30"/>
  <c r="Q85" i="30"/>
  <c r="R85" i="30"/>
  <c r="P85" i="30"/>
  <c r="L85" i="30"/>
  <c r="H85" i="30"/>
  <c r="G85" i="30"/>
  <c r="F84" i="30"/>
  <c r="BY84" i="30"/>
  <c r="BZ84" i="30"/>
  <c r="BX84" i="30"/>
  <c r="BT84" i="30"/>
  <c r="BO84" i="30"/>
  <c r="BP84" i="30"/>
  <c r="BN84" i="30"/>
  <c r="BJ84" i="30"/>
  <c r="BE84" i="30"/>
  <c r="BF84" i="30"/>
  <c r="BD84" i="30"/>
  <c r="AZ84" i="30"/>
  <c r="AU84" i="30"/>
  <c r="AV84" i="30"/>
  <c r="AT84" i="30"/>
  <c r="AP84" i="30"/>
  <c r="AK84" i="30"/>
  <c r="AL84" i="30"/>
  <c r="AJ84" i="30"/>
  <c r="AF84" i="30"/>
  <c r="AA84" i="30"/>
  <c r="AB84" i="30"/>
  <c r="Z84" i="30"/>
  <c r="V84" i="30"/>
  <c r="Q84" i="30"/>
  <c r="R84" i="30"/>
  <c r="P84" i="30"/>
  <c r="L84" i="30"/>
  <c r="H84" i="30"/>
  <c r="G84" i="30"/>
  <c r="F83" i="30"/>
  <c r="BY83" i="30"/>
  <c r="BZ83" i="30"/>
  <c r="BX83" i="30"/>
  <c r="BT83" i="30"/>
  <c r="BO83" i="30"/>
  <c r="BP83" i="30"/>
  <c r="BN83" i="30"/>
  <c r="BJ83" i="30"/>
  <c r="BE83" i="30"/>
  <c r="BF83" i="30"/>
  <c r="BD83" i="30"/>
  <c r="AZ83" i="30"/>
  <c r="AU83" i="30"/>
  <c r="AV83" i="30"/>
  <c r="AT83" i="30"/>
  <c r="AP83" i="30"/>
  <c r="AK83" i="30"/>
  <c r="AL83" i="30"/>
  <c r="AJ83" i="30"/>
  <c r="AF83" i="30"/>
  <c r="AA83" i="30"/>
  <c r="AB83" i="30"/>
  <c r="Z83" i="30"/>
  <c r="V83" i="30"/>
  <c r="Q83" i="30"/>
  <c r="R83" i="30"/>
  <c r="P83" i="30"/>
  <c r="L83" i="30"/>
  <c r="H83" i="30"/>
  <c r="G83" i="30"/>
  <c r="F82" i="30"/>
  <c r="BY82" i="30"/>
  <c r="BZ82" i="30"/>
  <c r="BX82" i="30"/>
  <c r="BT82" i="30"/>
  <c r="BO82" i="30"/>
  <c r="BP82" i="30"/>
  <c r="BN82" i="30"/>
  <c r="BJ82" i="30"/>
  <c r="BE82" i="30"/>
  <c r="BF82" i="30"/>
  <c r="BD82" i="30"/>
  <c r="AZ82" i="30"/>
  <c r="AU82" i="30"/>
  <c r="AV82" i="30"/>
  <c r="AT82" i="30"/>
  <c r="AP82" i="30"/>
  <c r="AK82" i="30"/>
  <c r="AL82" i="30"/>
  <c r="AJ82" i="30"/>
  <c r="AF82" i="30"/>
  <c r="AA82" i="30"/>
  <c r="AB82" i="30"/>
  <c r="Z82" i="30"/>
  <c r="V82" i="30"/>
  <c r="Q82" i="30"/>
  <c r="R82" i="30"/>
  <c r="P82" i="30"/>
  <c r="L82" i="30"/>
  <c r="H82" i="30"/>
  <c r="G82" i="30"/>
  <c r="F81" i="30"/>
  <c r="BY81" i="30"/>
  <c r="BZ81" i="30"/>
  <c r="BX81" i="30"/>
  <c r="BT81" i="30"/>
  <c r="BO81" i="30"/>
  <c r="BP81" i="30"/>
  <c r="BN81" i="30"/>
  <c r="BJ81" i="30"/>
  <c r="BE81" i="30"/>
  <c r="BF81" i="30"/>
  <c r="BD81" i="30"/>
  <c r="AZ81" i="30"/>
  <c r="AU81" i="30"/>
  <c r="AV81" i="30"/>
  <c r="AT81" i="30"/>
  <c r="AP81" i="30"/>
  <c r="AK81" i="30"/>
  <c r="AL81" i="30"/>
  <c r="AJ81" i="30"/>
  <c r="AF81" i="30"/>
  <c r="AA81" i="30"/>
  <c r="AB81" i="30"/>
  <c r="Z81" i="30"/>
  <c r="V81" i="30"/>
  <c r="Q81" i="30"/>
  <c r="R81" i="30"/>
  <c r="P81" i="30"/>
  <c r="L81" i="30"/>
  <c r="H81" i="30"/>
  <c r="G81" i="30"/>
  <c r="F80" i="30"/>
  <c r="BY80" i="30"/>
  <c r="BZ80" i="30"/>
  <c r="BX80" i="30"/>
  <c r="BT80" i="30"/>
  <c r="BO80" i="30"/>
  <c r="BP80" i="30"/>
  <c r="BN80" i="30"/>
  <c r="BJ80" i="30"/>
  <c r="BE80" i="30"/>
  <c r="BF80" i="30"/>
  <c r="BD80" i="30"/>
  <c r="AZ80" i="30"/>
  <c r="AU80" i="30"/>
  <c r="AV80" i="30"/>
  <c r="AT80" i="30"/>
  <c r="AP80" i="30"/>
  <c r="AK80" i="30"/>
  <c r="AL80" i="30"/>
  <c r="AJ80" i="30"/>
  <c r="AF80" i="30"/>
  <c r="AA80" i="30"/>
  <c r="AB80" i="30"/>
  <c r="Z80" i="30"/>
  <c r="V80" i="30"/>
  <c r="Q80" i="30"/>
  <c r="R80" i="30"/>
  <c r="P80" i="30"/>
  <c r="L80" i="30"/>
  <c r="H80" i="30"/>
  <c r="G80" i="30"/>
  <c r="F79" i="30"/>
  <c r="BY79" i="30"/>
  <c r="BZ79" i="30"/>
  <c r="BX79" i="30"/>
  <c r="BT79" i="30"/>
  <c r="BO79" i="30"/>
  <c r="BP79" i="30"/>
  <c r="BN79" i="30"/>
  <c r="BJ79" i="30"/>
  <c r="BE79" i="30"/>
  <c r="BF79" i="30"/>
  <c r="BD79" i="30"/>
  <c r="AZ79" i="30"/>
  <c r="AU79" i="30"/>
  <c r="AV79" i="30"/>
  <c r="AT79" i="30"/>
  <c r="AP79" i="30"/>
  <c r="AK79" i="30"/>
  <c r="AL79" i="30"/>
  <c r="AJ79" i="30"/>
  <c r="AF79" i="30"/>
  <c r="AA79" i="30"/>
  <c r="AB79" i="30"/>
  <c r="Z79" i="30"/>
  <c r="V79" i="30"/>
  <c r="Q79" i="30"/>
  <c r="R79" i="30"/>
  <c r="P79" i="30"/>
  <c r="L79" i="30"/>
  <c r="H79" i="30"/>
  <c r="G79" i="30"/>
  <c r="F78" i="30"/>
  <c r="BY78" i="30"/>
  <c r="BZ78" i="30"/>
  <c r="BX78" i="30"/>
  <c r="BT78" i="30"/>
  <c r="BO78" i="30"/>
  <c r="BP78" i="30"/>
  <c r="BN78" i="30"/>
  <c r="BJ78" i="30"/>
  <c r="BE78" i="30"/>
  <c r="BF78" i="30"/>
  <c r="BD78" i="30"/>
  <c r="AZ78" i="30"/>
  <c r="AU78" i="30"/>
  <c r="AV78" i="30"/>
  <c r="AT78" i="30"/>
  <c r="AP78" i="30"/>
  <c r="AK78" i="30"/>
  <c r="AL78" i="30"/>
  <c r="AJ78" i="30"/>
  <c r="AF78" i="30"/>
  <c r="AA78" i="30"/>
  <c r="AB78" i="30"/>
  <c r="Z78" i="30"/>
  <c r="V78" i="30"/>
  <c r="Q78" i="30"/>
  <c r="R78" i="30"/>
  <c r="P78" i="30"/>
  <c r="L78" i="30"/>
  <c r="H78" i="30"/>
  <c r="G78" i="30"/>
  <c r="F77" i="30"/>
  <c r="BY77" i="30"/>
  <c r="BZ77" i="30"/>
  <c r="BX77" i="30"/>
  <c r="BT77" i="30"/>
  <c r="BO77" i="30"/>
  <c r="BP77" i="30"/>
  <c r="BN77" i="30"/>
  <c r="BJ77" i="30"/>
  <c r="BE77" i="30"/>
  <c r="BF77" i="30"/>
  <c r="BD77" i="30"/>
  <c r="AZ77" i="30"/>
  <c r="AU77" i="30"/>
  <c r="AV77" i="30"/>
  <c r="AT77" i="30"/>
  <c r="AP77" i="30"/>
  <c r="AK77" i="30"/>
  <c r="AL77" i="30"/>
  <c r="AJ77" i="30"/>
  <c r="AF77" i="30"/>
  <c r="AA77" i="30"/>
  <c r="AB77" i="30"/>
  <c r="Z77" i="30"/>
  <c r="V77" i="30"/>
  <c r="Q77" i="30"/>
  <c r="R77" i="30"/>
  <c r="P77" i="30"/>
  <c r="L77" i="30"/>
  <c r="H77" i="30"/>
  <c r="G77" i="30"/>
  <c r="F76" i="30"/>
  <c r="BY76" i="30"/>
  <c r="BZ76" i="30"/>
  <c r="BX76" i="30"/>
  <c r="BT76" i="30"/>
  <c r="BO76" i="30"/>
  <c r="BP76" i="30"/>
  <c r="BN76" i="30"/>
  <c r="BJ76" i="30"/>
  <c r="BE76" i="30"/>
  <c r="BF76" i="30"/>
  <c r="BD76" i="30"/>
  <c r="AZ76" i="30"/>
  <c r="AU76" i="30"/>
  <c r="AV76" i="30"/>
  <c r="AT76" i="30"/>
  <c r="AP76" i="30"/>
  <c r="AK76" i="30"/>
  <c r="AL76" i="30"/>
  <c r="AJ76" i="30"/>
  <c r="AF76" i="30"/>
  <c r="AA76" i="30"/>
  <c r="AB76" i="30"/>
  <c r="Z76" i="30"/>
  <c r="V76" i="30"/>
  <c r="Q76" i="30"/>
  <c r="R76" i="30"/>
  <c r="P76" i="30"/>
  <c r="L76" i="30"/>
  <c r="H76" i="30"/>
  <c r="G76" i="30"/>
  <c r="F75" i="30"/>
  <c r="BY75" i="30"/>
  <c r="BZ75" i="30"/>
  <c r="BX75" i="30"/>
  <c r="BT75" i="30"/>
  <c r="BO75" i="30"/>
  <c r="BP75" i="30"/>
  <c r="BN75" i="30"/>
  <c r="BJ75" i="30"/>
  <c r="BE75" i="30"/>
  <c r="BF75" i="30"/>
  <c r="BD75" i="30"/>
  <c r="AZ75" i="30"/>
  <c r="AU75" i="30"/>
  <c r="AV75" i="30"/>
  <c r="AT75" i="30"/>
  <c r="AP75" i="30"/>
  <c r="AK75" i="30"/>
  <c r="AL75" i="30"/>
  <c r="AJ75" i="30"/>
  <c r="AF75" i="30"/>
  <c r="AA75" i="30"/>
  <c r="AB75" i="30"/>
  <c r="Z75" i="30"/>
  <c r="V75" i="30"/>
  <c r="Q75" i="30"/>
  <c r="R75" i="30"/>
  <c r="P75" i="30"/>
  <c r="L75" i="30"/>
  <c r="H75" i="30"/>
  <c r="G75" i="30"/>
  <c r="F74" i="30"/>
  <c r="BY74" i="30"/>
  <c r="BZ74" i="30"/>
  <c r="BX74" i="30"/>
  <c r="BT74" i="30"/>
  <c r="BO74" i="30"/>
  <c r="BP74" i="30"/>
  <c r="BN74" i="30"/>
  <c r="BJ74" i="30"/>
  <c r="BE74" i="30"/>
  <c r="BF74" i="30"/>
  <c r="BD74" i="30"/>
  <c r="AZ74" i="30"/>
  <c r="AU74" i="30"/>
  <c r="AV74" i="30"/>
  <c r="AT74" i="30"/>
  <c r="AP74" i="30"/>
  <c r="AK74" i="30"/>
  <c r="AL74" i="30"/>
  <c r="AJ74" i="30"/>
  <c r="AF74" i="30"/>
  <c r="AA74" i="30"/>
  <c r="AB74" i="30"/>
  <c r="Z74" i="30"/>
  <c r="V74" i="30"/>
  <c r="Q74" i="30"/>
  <c r="R74" i="30"/>
  <c r="P74" i="30"/>
  <c r="L74" i="30"/>
  <c r="H74" i="30"/>
  <c r="G74" i="30"/>
  <c r="C71" i="30"/>
  <c r="C72" i="30"/>
  <c r="C74" i="30"/>
  <c r="F73" i="30"/>
  <c r="BY73" i="30"/>
  <c r="BZ73" i="30"/>
  <c r="BX73" i="30"/>
  <c r="BT73" i="30"/>
  <c r="BO73" i="30"/>
  <c r="BP73" i="30"/>
  <c r="BN73" i="30"/>
  <c r="BJ73" i="30"/>
  <c r="BE73" i="30"/>
  <c r="BF73" i="30"/>
  <c r="BD73" i="30"/>
  <c r="AZ73" i="30"/>
  <c r="AU73" i="30"/>
  <c r="AV73" i="30"/>
  <c r="AT73" i="30"/>
  <c r="AP73" i="30"/>
  <c r="AK73" i="30"/>
  <c r="AL73" i="30"/>
  <c r="AJ73" i="30"/>
  <c r="AF73" i="30"/>
  <c r="AA73" i="30"/>
  <c r="AB73" i="30"/>
  <c r="Z73" i="30"/>
  <c r="V73" i="30"/>
  <c r="Q73" i="30"/>
  <c r="R73" i="30"/>
  <c r="P73" i="30"/>
  <c r="L73" i="30"/>
  <c r="H73" i="30"/>
  <c r="G73" i="30"/>
  <c r="F72" i="30"/>
  <c r="BY72" i="30"/>
  <c r="BZ72" i="30"/>
  <c r="BX72" i="30"/>
  <c r="BT72" i="30"/>
  <c r="BO72" i="30"/>
  <c r="BP72" i="30"/>
  <c r="BN72" i="30"/>
  <c r="BJ72" i="30"/>
  <c r="BE72" i="30"/>
  <c r="BF72" i="30"/>
  <c r="BD72" i="30"/>
  <c r="AZ72" i="30"/>
  <c r="AU72" i="30"/>
  <c r="AV72" i="30"/>
  <c r="AT72" i="30"/>
  <c r="AP72" i="30"/>
  <c r="AK72" i="30"/>
  <c r="AL72" i="30"/>
  <c r="AJ72" i="30"/>
  <c r="AF72" i="30"/>
  <c r="AA72" i="30"/>
  <c r="AB72" i="30"/>
  <c r="Z72" i="30"/>
  <c r="V72" i="30"/>
  <c r="Q72" i="30"/>
  <c r="R72" i="30"/>
  <c r="P72" i="30"/>
  <c r="L72" i="30"/>
  <c r="H72" i="30"/>
  <c r="G72" i="30"/>
  <c r="F71" i="30"/>
  <c r="BY71" i="30"/>
  <c r="BZ71" i="30"/>
  <c r="BX71" i="30"/>
  <c r="BT71" i="30"/>
  <c r="BO71" i="30"/>
  <c r="BP71" i="30"/>
  <c r="BN71" i="30"/>
  <c r="BJ71" i="30"/>
  <c r="BE71" i="30"/>
  <c r="BF71" i="30"/>
  <c r="BD71" i="30"/>
  <c r="AZ71" i="30"/>
  <c r="AU71" i="30"/>
  <c r="AV71" i="30"/>
  <c r="AT71" i="30"/>
  <c r="AP71" i="30"/>
  <c r="AK71" i="30"/>
  <c r="AL71" i="30"/>
  <c r="AJ71" i="30"/>
  <c r="AF71" i="30"/>
  <c r="AA71" i="30"/>
  <c r="AB71" i="30"/>
  <c r="Z71" i="30"/>
  <c r="V71" i="30"/>
  <c r="Q71" i="30"/>
  <c r="R71" i="30"/>
  <c r="P71" i="30"/>
  <c r="L71" i="30"/>
  <c r="H71" i="30"/>
  <c r="G71" i="30"/>
  <c r="F70" i="30"/>
  <c r="BY70" i="30"/>
  <c r="BZ70" i="30"/>
  <c r="BX70" i="30"/>
  <c r="BT70" i="30"/>
  <c r="BO70" i="30"/>
  <c r="BP70" i="30"/>
  <c r="BN70" i="30"/>
  <c r="BJ70" i="30"/>
  <c r="BE70" i="30"/>
  <c r="BF70" i="30"/>
  <c r="BD70" i="30"/>
  <c r="AZ70" i="30"/>
  <c r="AU70" i="30"/>
  <c r="AV70" i="30"/>
  <c r="AT70" i="30"/>
  <c r="AP70" i="30"/>
  <c r="AK70" i="30"/>
  <c r="AL70" i="30"/>
  <c r="AJ70" i="30"/>
  <c r="AF70" i="30"/>
  <c r="AA70" i="30"/>
  <c r="AB70" i="30"/>
  <c r="Z70" i="30"/>
  <c r="V70" i="30"/>
  <c r="Q70" i="30"/>
  <c r="R70" i="30"/>
  <c r="P70" i="30"/>
  <c r="L70" i="30"/>
  <c r="H70" i="30"/>
  <c r="G70" i="30"/>
  <c r="F69" i="30"/>
  <c r="BY69" i="30"/>
  <c r="BZ69" i="30"/>
  <c r="BX69" i="30"/>
  <c r="BT69" i="30"/>
  <c r="BO69" i="30"/>
  <c r="BP69" i="30"/>
  <c r="BN69" i="30"/>
  <c r="BJ69" i="30"/>
  <c r="BE69" i="30"/>
  <c r="BF69" i="30"/>
  <c r="BD69" i="30"/>
  <c r="AZ69" i="30"/>
  <c r="AU69" i="30"/>
  <c r="AV69" i="30"/>
  <c r="AT69" i="30"/>
  <c r="AP69" i="30"/>
  <c r="AK69" i="30"/>
  <c r="AL69" i="30"/>
  <c r="AJ69" i="30"/>
  <c r="AF69" i="30"/>
  <c r="AA69" i="30"/>
  <c r="AB69" i="30"/>
  <c r="Z69" i="30"/>
  <c r="V69" i="30"/>
  <c r="Q69" i="30"/>
  <c r="R69" i="30"/>
  <c r="P69" i="30"/>
  <c r="L69" i="30"/>
  <c r="H69" i="30"/>
  <c r="G69" i="30"/>
  <c r="F68" i="30"/>
  <c r="BY68" i="30"/>
  <c r="BZ68" i="30"/>
  <c r="BX68" i="30"/>
  <c r="BT68" i="30"/>
  <c r="BO68" i="30"/>
  <c r="BP68" i="30"/>
  <c r="BN68" i="30"/>
  <c r="BJ68" i="30"/>
  <c r="BE68" i="30"/>
  <c r="BF68" i="30"/>
  <c r="BD68" i="30"/>
  <c r="AZ68" i="30"/>
  <c r="AU68" i="30"/>
  <c r="AV68" i="30"/>
  <c r="AT68" i="30"/>
  <c r="AP68" i="30"/>
  <c r="AK68" i="30"/>
  <c r="AL68" i="30"/>
  <c r="AJ68" i="30"/>
  <c r="AF68" i="30"/>
  <c r="AA68" i="30"/>
  <c r="AB68" i="30"/>
  <c r="Z68" i="30"/>
  <c r="V68" i="30"/>
  <c r="Q68" i="30"/>
  <c r="R68" i="30"/>
  <c r="P68" i="30"/>
  <c r="L68" i="30"/>
  <c r="H68" i="30"/>
  <c r="G68" i="30"/>
  <c r="C68" i="30"/>
  <c r="F67" i="30"/>
  <c r="BY67" i="30"/>
  <c r="BZ67" i="30"/>
  <c r="BX67" i="30"/>
  <c r="BT67" i="30"/>
  <c r="BO67" i="30"/>
  <c r="BP67" i="30"/>
  <c r="BN67" i="30"/>
  <c r="BJ67" i="30"/>
  <c r="BE67" i="30"/>
  <c r="BF67" i="30"/>
  <c r="BD67" i="30"/>
  <c r="AZ67" i="30"/>
  <c r="AU67" i="30"/>
  <c r="AV67" i="30"/>
  <c r="AT67" i="30"/>
  <c r="AP67" i="30"/>
  <c r="AK67" i="30"/>
  <c r="AL67" i="30"/>
  <c r="AJ67" i="30"/>
  <c r="AF67" i="30"/>
  <c r="AA67" i="30"/>
  <c r="AB67" i="30"/>
  <c r="Z67" i="30"/>
  <c r="V67" i="30"/>
  <c r="Q67" i="30"/>
  <c r="R67" i="30"/>
  <c r="P67" i="30"/>
  <c r="L67" i="30"/>
  <c r="H67" i="30"/>
  <c r="G67" i="30"/>
  <c r="C67" i="30"/>
  <c r="F66" i="30"/>
  <c r="BY66" i="30"/>
  <c r="BZ66" i="30"/>
  <c r="BX66" i="30"/>
  <c r="BT66" i="30"/>
  <c r="BO66" i="30"/>
  <c r="BP66" i="30"/>
  <c r="BN66" i="30"/>
  <c r="BJ66" i="30"/>
  <c r="BE66" i="30"/>
  <c r="BF66" i="30"/>
  <c r="BD66" i="30"/>
  <c r="AZ66" i="30"/>
  <c r="AU66" i="30"/>
  <c r="AV66" i="30"/>
  <c r="AT66" i="30"/>
  <c r="AP66" i="30"/>
  <c r="AK66" i="30"/>
  <c r="AL66" i="30"/>
  <c r="AJ66" i="30"/>
  <c r="AF66" i="30"/>
  <c r="AA66" i="30"/>
  <c r="AB66" i="30"/>
  <c r="Z66" i="30"/>
  <c r="V66" i="30"/>
  <c r="Q66" i="30"/>
  <c r="R66" i="30"/>
  <c r="P66" i="30"/>
  <c r="L66" i="30"/>
  <c r="H66" i="30"/>
  <c r="G66" i="30"/>
  <c r="F65" i="30"/>
  <c r="BY65" i="30"/>
  <c r="BZ65" i="30"/>
  <c r="BX65" i="30"/>
  <c r="BT65" i="30"/>
  <c r="BO65" i="30"/>
  <c r="BP65" i="30"/>
  <c r="BN65" i="30"/>
  <c r="BJ65" i="30"/>
  <c r="BE65" i="30"/>
  <c r="BF65" i="30"/>
  <c r="BD65" i="30"/>
  <c r="AZ65" i="30"/>
  <c r="AU65" i="30"/>
  <c r="AV65" i="30"/>
  <c r="AT65" i="30"/>
  <c r="AP65" i="30"/>
  <c r="AK65" i="30"/>
  <c r="AL65" i="30"/>
  <c r="AJ65" i="30"/>
  <c r="AF65" i="30"/>
  <c r="AA65" i="30"/>
  <c r="AB65" i="30"/>
  <c r="Z65" i="30"/>
  <c r="V65" i="30"/>
  <c r="Q65" i="30"/>
  <c r="R65" i="30"/>
  <c r="P65" i="30"/>
  <c r="L65" i="30"/>
  <c r="H65" i="30"/>
  <c r="G65" i="30"/>
  <c r="C65" i="30"/>
  <c r="BY64" i="30"/>
  <c r="BZ64" i="30"/>
  <c r="BX64" i="30"/>
  <c r="BT64" i="30"/>
  <c r="BO64" i="30"/>
  <c r="BP64" i="30"/>
  <c r="BN64" i="30"/>
  <c r="BJ64" i="30"/>
  <c r="BE64" i="30"/>
  <c r="BF64" i="30"/>
  <c r="BD64" i="30"/>
  <c r="AZ64" i="30"/>
  <c r="AU64" i="30"/>
  <c r="AV64" i="30"/>
  <c r="AT64" i="30"/>
  <c r="AP64" i="30"/>
  <c r="AK64" i="30"/>
  <c r="AL64" i="30"/>
  <c r="AJ64" i="30"/>
  <c r="AF64" i="30"/>
  <c r="AA64" i="30"/>
  <c r="AB64" i="30"/>
  <c r="Z64" i="30"/>
  <c r="V64" i="30"/>
  <c r="Q64" i="30"/>
  <c r="R64" i="30"/>
  <c r="P64" i="30"/>
  <c r="L64" i="30"/>
  <c r="H64" i="30"/>
  <c r="G64" i="30"/>
  <c r="C64" i="30"/>
  <c r="BY63" i="30"/>
  <c r="BZ63" i="30"/>
  <c r="BX63" i="30"/>
  <c r="BT63" i="30"/>
  <c r="BO63" i="30"/>
  <c r="BP63" i="30"/>
  <c r="BN63" i="30"/>
  <c r="BJ63" i="30"/>
  <c r="BE63" i="30"/>
  <c r="BF63" i="30"/>
  <c r="BD63" i="30"/>
  <c r="AZ63" i="30"/>
  <c r="AU63" i="30"/>
  <c r="AV63" i="30"/>
  <c r="AT63" i="30"/>
  <c r="AP63" i="30"/>
  <c r="AK63" i="30"/>
  <c r="AL63" i="30"/>
  <c r="AJ63" i="30"/>
  <c r="AF63" i="30"/>
  <c r="AA63" i="30"/>
  <c r="AB63" i="30"/>
  <c r="Z63" i="30"/>
  <c r="V63" i="30"/>
  <c r="Q63" i="30"/>
  <c r="R63" i="30"/>
  <c r="P63" i="30"/>
  <c r="L63" i="30"/>
  <c r="H63" i="30"/>
  <c r="G63" i="30"/>
  <c r="BZ58" i="30"/>
  <c r="BX58" i="30"/>
  <c r="BT58" i="30"/>
  <c r="BP58" i="30"/>
  <c r="BN58" i="30"/>
  <c r="BJ58" i="30"/>
  <c r="BF58" i="30"/>
  <c r="BD58" i="30"/>
  <c r="AZ58" i="30"/>
  <c r="AV58" i="30"/>
  <c r="AT58" i="30"/>
  <c r="AP58" i="30"/>
  <c r="AL58" i="30"/>
  <c r="AJ58" i="30"/>
  <c r="AF58" i="30"/>
  <c r="AB58" i="30"/>
  <c r="Z58" i="30"/>
  <c r="V58" i="30"/>
  <c r="R58" i="30"/>
  <c r="P58" i="30"/>
  <c r="L58" i="30"/>
  <c r="H58" i="30"/>
  <c r="G58" i="30"/>
  <c r="BZ57" i="30"/>
  <c r="BX57" i="30"/>
  <c r="BT57" i="30"/>
  <c r="BP57" i="30"/>
  <c r="BN57" i="30"/>
  <c r="BJ57" i="30"/>
  <c r="BF57" i="30"/>
  <c r="BD57" i="30"/>
  <c r="AZ57" i="30"/>
  <c r="AV57" i="30"/>
  <c r="AT57" i="30"/>
  <c r="AP57" i="30"/>
  <c r="AL57" i="30"/>
  <c r="AJ57" i="30"/>
  <c r="AF57" i="30"/>
  <c r="AB57" i="30"/>
  <c r="Z57" i="30"/>
  <c r="V57" i="30"/>
  <c r="R57" i="30"/>
  <c r="P57" i="30"/>
  <c r="L57" i="30"/>
  <c r="H57" i="30"/>
  <c r="G57" i="30"/>
  <c r="BZ56" i="30"/>
  <c r="BX56" i="30"/>
  <c r="BT56" i="30"/>
  <c r="BP56" i="30"/>
  <c r="BN56" i="30"/>
  <c r="BJ56" i="30"/>
  <c r="BF56" i="30"/>
  <c r="BD56" i="30"/>
  <c r="AZ56" i="30"/>
  <c r="AV56" i="30"/>
  <c r="AT56" i="30"/>
  <c r="AP56" i="30"/>
  <c r="AL56" i="30"/>
  <c r="AJ56" i="30"/>
  <c r="AF56" i="30"/>
  <c r="AB56" i="30"/>
  <c r="Z56" i="30"/>
  <c r="V56" i="30"/>
  <c r="R56" i="30"/>
  <c r="P56" i="30"/>
  <c r="L56" i="30"/>
  <c r="H56" i="30"/>
  <c r="G56" i="30"/>
  <c r="BZ55" i="30"/>
  <c r="BX55" i="30"/>
  <c r="BT55" i="30"/>
  <c r="BP55" i="30"/>
  <c r="BN55" i="30"/>
  <c r="BJ55" i="30"/>
  <c r="BF55" i="30"/>
  <c r="BD55" i="30"/>
  <c r="AZ55" i="30"/>
  <c r="AV55" i="30"/>
  <c r="AT55" i="30"/>
  <c r="AP55" i="30"/>
  <c r="AL55" i="30"/>
  <c r="AJ55" i="30"/>
  <c r="AF55" i="30"/>
  <c r="AB55" i="30"/>
  <c r="Z55" i="30"/>
  <c r="V55" i="30"/>
  <c r="R55" i="30"/>
  <c r="P55" i="30"/>
  <c r="L55" i="30"/>
  <c r="H55" i="30"/>
  <c r="G55" i="30"/>
  <c r="BZ54" i="30"/>
  <c r="BX54" i="30"/>
  <c r="BT54" i="30"/>
  <c r="BP54" i="30"/>
  <c r="BN54" i="30"/>
  <c r="BJ54" i="30"/>
  <c r="BF54" i="30"/>
  <c r="BD54" i="30"/>
  <c r="AZ54" i="30"/>
  <c r="AV54" i="30"/>
  <c r="AT54" i="30"/>
  <c r="AP54" i="30"/>
  <c r="AL54" i="30"/>
  <c r="AJ54" i="30"/>
  <c r="AF54" i="30"/>
  <c r="AB54" i="30"/>
  <c r="Z54" i="30"/>
  <c r="V54" i="30"/>
  <c r="R54" i="30"/>
  <c r="P54" i="30"/>
  <c r="L54" i="30"/>
  <c r="H54" i="30"/>
  <c r="G54" i="30"/>
  <c r="BZ53" i="30"/>
  <c r="BX53" i="30"/>
  <c r="BT53" i="30"/>
  <c r="BP53" i="30"/>
  <c r="BN53" i="30"/>
  <c r="BJ53" i="30"/>
  <c r="BF53" i="30"/>
  <c r="BD53" i="30"/>
  <c r="AZ53" i="30"/>
  <c r="AV53" i="30"/>
  <c r="AT53" i="30"/>
  <c r="AP53" i="30"/>
  <c r="AL53" i="30"/>
  <c r="AJ53" i="30"/>
  <c r="AF53" i="30"/>
  <c r="AB53" i="30"/>
  <c r="Z53" i="30"/>
  <c r="V53" i="30"/>
  <c r="R53" i="30"/>
  <c r="P53" i="30"/>
  <c r="L53" i="30"/>
  <c r="H53" i="30"/>
  <c r="G53" i="30"/>
  <c r="BZ52" i="30"/>
  <c r="BX52" i="30"/>
  <c r="BT52" i="30"/>
  <c r="BP52" i="30"/>
  <c r="BN52" i="30"/>
  <c r="BJ52" i="30"/>
  <c r="BF52" i="30"/>
  <c r="BD52" i="30"/>
  <c r="AZ52" i="30"/>
  <c r="AV52" i="30"/>
  <c r="AT52" i="30"/>
  <c r="AP52" i="30"/>
  <c r="AL52" i="30"/>
  <c r="AJ52" i="30"/>
  <c r="AF52" i="30"/>
  <c r="AB52" i="30"/>
  <c r="Z52" i="30"/>
  <c r="V52" i="30"/>
  <c r="R52" i="30"/>
  <c r="P52" i="30"/>
  <c r="L52" i="30"/>
  <c r="H52" i="30"/>
  <c r="G52" i="30"/>
  <c r="BZ51" i="30"/>
  <c r="BX51" i="30"/>
  <c r="BT51" i="30"/>
  <c r="BP51" i="30"/>
  <c r="BN51" i="30"/>
  <c r="BJ51" i="30"/>
  <c r="BF51" i="30"/>
  <c r="BD51" i="30"/>
  <c r="AZ51" i="30"/>
  <c r="AV51" i="30"/>
  <c r="AT51" i="30"/>
  <c r="AP51" i="30"/>
  <c r="AL51" i="30"/>
  <c r="AJ51" i="30"/>
  <c r="AF51" i="30"/>
  <c r="AB51" i="30"/>
  <c r="Z51" i="30"/>
  <c r="V51" i="30"/>
  <c r="R51" i="30"/>
  <c r="P51" i="30"/>
  <c r="L51" i="30"/>
  <c r="H51" i="30"/>
  <c r="G51" i="30"/>
  <c r="BZ50" i="30"/>
  <c r="BX50" i="30"/>
  <c r="BT50" i="30"/>
  <c r="BP50" i="30"/>
  <c r="BN50" i="30"/>
  <c r="BJ50" i="30"/>
  <c r="BF50" i="30"/>
  <c r="BD50" i="30"/>
  <c r="AZ50" i="30"/>
  <c r="AV50" i="30"/>
  <c r="AT50" i="30"/>
  <c r="AP50" i="30"/>
  <c r="AL50" i="30"/>
  <c r="AJ50" i="30"/>
  <c r="AF50" i="30"/>
  <c r="AB50" i="30"/>
  <c r="Z50" i="30"/>
  <c r="V50" i="30"/>
  <c r="R50" i="30"/>
  <c r="P50" i="30"/>
  <c r="L50" i="30"/>
  <c r="H50" i="30"/>
  <c r="G50" i="30"/>
  <c r="BZ49" i="30"/>
  <c r="BX49" i="30"/>
  <c r="BT49" i="30"/>
  <c r="BP49" i="30"/>
  <c r="BN49" i="30"/>
  <c r="BJ49" i="30"/>
  <c r="BF49" i="30"/>
  <c r="BD49" i="30"/>
  <c r="AZ49" i="30"/>
  <c r="AV49" i="30"/>
  <c r="AT49" i="30"/>
  <c r="AP49" i="30"/>
  <c r="AL49" i="30"/>
  <c r="AJ49" i="30"/>
  <c r="AF49" i="30"/>
  <c r="AB49" i="30"/>
  <c r="Z49" i="30"/>
  <c r="V49" i="30"/>
  <c r="R49" i="30"/>
  <c r="P49" i="30"/>
  <c r="L49" i="30"/>
  <c r="H49" i="30"/>
  <c r="G49" i="30"/>
  <c r="BZ48" i="30"/>
  <c r="BX48" i="30"/>
  <c r="BT48" i="30"/>
  <c r="BP48" i="30"/>
  <c r="BN48" i="30"/>
  <c r="BJ48" i="30"/>
  <c r="BF48" i="30"/>
  <c r="BD48" i="30"/>
  <c r="AZ48" i="30"/>
  <c r="AV48" i="30"/>
  <c r="AT48" i="30"/>
  <c r="AP48" i="30"/>
  <c r="AL48" i="30"/>
  <c r="AJ48" i="30"/>
  <c r="AF48" i="30"/>
  <c r="AB48" i="30"/>
  <c r="Z48" i="30"/>
  <c r="V48" i="30"/>
  <c r="R48" i="30"/>
  <c r="P48" i="30"/>
  <c r="L48" i="30"/>
  <c r="H48" i="30"/>
  <c r="G48" i="30"/>
  <c r="BZ47" i="30"/>
  <c r="BX47" i="30"/>
  <c r="BT47" i="30"/>
  <c r="BP47" i="30"/>
  <c r="BN47" i="30"/>
  <c r="BJ47" i="30"/>
  <c r="BF47" i="30"/>
  <c r="BD47" i="30"/>
  <c r="AZ47" i="30"/>
  <c r="AV47" i="30"/>
  <c r="AT47" i="30"/>
  <c r="AP47" i="30"/>
  <c r="AL47" i="30"/>
  <c r="AJ47" i="30"/>
  <c r="AF47" i="30"/>
  <c r="AB47" i="30"/>
  <c r="Z47" i="30"/>
  <c r="V47" i="30"/>
  <c r="R47" i="30"/>
  <c r="P47" i="30"/>
  <c r="L47" i="30"/>
  <c r="H47" i="30"/>
  <c r="G47" i="30"/>
  <c r="BZ46" i="30"/>
  <c r="BX46" i="30"/>
  <c r="BT46" i="30"/>
  <c r="BP46" i="30"/>
  <c r="BN46" i="30"/>
  <c r="BJ46" i="30"/>
  <c r="BF46" i="30"/>
  <c r="BD46" i="30"/>
  <c r="AZ46" i="30"/>
  <c r="AV46" i="30"/>
  <c r="AT46" i="30"/>
  <c r="AP46" i="30"/>
  <c r="AL46" i="30"/>
  <c r="AJ46" i="30"/>
  <c r="AF46" i="30"/>
  <c r="AB46" i="30"/>
  <c r="Z46" i="30"/>
  <c r="V46" i="30"/>
  <c r="R46" i="30"/>
  <c r="P46" i="30"/>
  <c r="L46" i="30"/>
  <c r="H46" i="30"/>
  <c r="G46" i="30"/>
  <c r="BZ45" i="30"/>
  <c r="BX45" i="30"/>
  <c r="BT45" i="30"/>
  <c r="BP45" i="30"/>
  <c r="BN45" i="30"/>
  <c r="BJ45" i="30"/>
  <c r="BF45" i="30"/>
  <c r="BD45" i="30"/>
  <c r="AZ45" i="30"/>
  <c r="AV45" i="30"/>
  <c r="AT45" i="30"/>
  <c r="AP45" i="30"/>
  <c r="AL45" i="30"/>
  <c r="AJ45" i="30"/>
  <c r="AF45" i="30"/>
  <c r="AB45" i="30"/>
  <c r="Z45" i="30"/>
  <c r="V45" i="30"/>
  <c r="R45" i="30"/>
  <c r="P45" i="30"/>
  <c r="L45" i="30"/>
  <c r="H45" i="30"/>
  <c r="G45" i="30"/>
  <c r="BZ44" i="30"/>
  <c r="BX44" i="30"/>
  <c r="BT44" i="30"/>
  <c r="BP44" i="30"/>
  <c r="BN44" i="30"/>
  <c r="BJ44" i="30"/>
  <c r="BF44" i="30"/>
  <c r="BD44" i="30"/>
  <c r="AZ44" i="30"/>
  <c r="AV44" i="30"/>
  <c r="AT44" i="30"/>
  <c r="AP44" i="30"/>
  <c r="AL44" i="30"/>
  <c r="AJ44" i="30"/>
  <c r="AF44" i="30"/>
  <c r="AB44" i="30"/>
  <c r="Z44" i="30"/>
  <c r="V44" i="30"/>
  <c r="R44" i="30"/>
  <c r="P44" i="30"/>
  <c r="L44" i="30"/>
  <c r="H44" i="30"/>
  <c r="G44" i="30"/>
  <c r="BZ43" i="30"/>
  <c r="BX43" i="30"/>
  <c r="BT43" i="30"/>
  <c r="BP43" i="30"/>
  <c r="BN43" i="30"/>
  <c r="BJ43" i="30"/>
  <c r="BF43" i="30"/>
  <c r="BD43" i="30"/>
  <c r="AZ43" i="30"/>
  <c r="AV43" i="30"/>
  <c r="AT43" i="30"/>
  <c r="AP43" i="30"/>
  <c r="AL43" i="30"/>
  <c r="AJ43" i="30"/>
  <c r="AF43" i="30"/>
  <c r="AB43" i="30"/>
  <c r="Z43" i="30"/>
  <c r="V43" i="30"/>
  <c r="R43" i="30"/>
  <c r="P43" i="30"/>
  <c r="L43" i="30"/>
  <c r="H43" i="30"/>
  <c r="G43" i="30"/>
  <c r="BZ42" i="30"/>
  <c r="BX42" i="30"/>
  <c r="BT42" i="30"/>
  <c r="BP42" i="30"/>
  <c r="BN42" i="30"/>
  <c r="BJ42" i="30"/>
  <c r="BF42" i="30"/>
  <c r="BD42" i="30"/>
  <c r="AZ42" i="30"/>
  <c r="AV42" i="30"/>
  <c r="AT42" i="30"/>
  <c r="AP42" i="30"/>
  <c r="AL42" i="30"/>
  <c r="AJ42" i="30"/>
  <c r="AF42" i="30"/>
  <c r="AB42" i="30"/>
  <c r="Z42" i="30"/>
  <c r="V42" i="30"/>
  <c r="R42" i="30"/>
  <c r="P42" i="30"/>
  <c r="L42" i="30"/>
  <c r="H42" i="30"/>
  <c r="G42" i="30"/>
  <c r="BZ41" i="30"/>
  <c r="BX41" i="30"/>
  <c r="BT41" i="30"/>
  <c r="BP41" i="30"/>
  <c r="BN41" i="30"/>
  <c r="BJ41" i="30"/>
  <c r="BF41" i="30"/>
  <c r="BD41" i="30"/>
  <c r="AZ41" i="30"/>
  <c r="AV41" i="30"/>
  <c r="AT41" i="30"/>
  <c r="AP41" i="30"/>
  <c r="AL41" i="30"/>
  <c r="AJ41" i="30"/>
  <c r="AF41" i="30"/>
  <c r="AB41" i="30"/>
  <c r="Z41" i="30"/>
  <c r="V41" i="30"/>
  <c r="R41" i="30"/>
  <c r="P41" i="30"/>
  <c r="L41" i="30"/>
  <c r="H41" i="30"/>
  <c r="G41" i="30"/>
  <c r="BZ40" i="30"/>
  <c r="BX40" i="30"/>
  <c r="BT40" i="30"/>
  <c r="BP40" i="30"/>
  <c r="BN40" i="30"/>
  <c r="BJ40" i="30"/>
  <c r="BF40" i="30"/>
  <c r="BD40" i="30"/>
  <c r="AZ40" i="30"/>
  <c r="AV40" i="30"/>
  <c r="AT40" i="30"/>
  <c r="AP40" i="30"/>
  <c r="AL40" i="30"/>
  <c r="AJ40" i="30"/>
  <c r="AF40" i="30"/>
  <c r="AB40" i="30"/>
  <c r="Z40" i="30"/>
  <c r="V40" i="30"/>
  <c r="R40" i="30"/>
  <c r="P40" i="30"/>
  <c r="L40" i="30"/>
  <c r="H40" i="30"/>
  <c r="G40" i="30"/>
  <c r="BZ39" i="30"/>
  <c r="BX39" i="30"/>
  <c r="BT39" i="30"/>
  <c r="BP39" i="30"/>
  <c r="BN39" i="30"/>
  <c r="BJ39" i="30"/>
  <c r="BF39" i="30"/>
  <c r="BD39" i="30"/>
  <c r="AZ39" i="30"/>
  <c r="AV39" i="30"/>
  <c r="AT39" i="30"/>
  <c r="AP39" i="30"/>
  <c r="AL39" i="30"/>
  <c r="AJ39" i="30"/>
  <c r="AF39" i="30"/>
  <c r="AB39" i="30"/>
  <c r="Z39" i="30"/>
  <c r="V39" i="30"/>
  <c r="R39" i="30"/>
  <c r="P39" i="30"/>
  <c r="L39" i="30"/>
  <c r="H39" i="30"/>
  <c r="G39" i="30"/>
  <c r="BZ38" i="30"/>
  <c r="BX38" i="30"/>
  <c r="BT38" i="30"/>
  <c r="BP38" i="30"/>
  <c r="BN38" i="30"/>
  <c r="BJ38" i="30"/>
  <c r="BF38" i="30"/>
  <c r="BD38" i="30"/>
  <c r="AZ38" i="30"/>
  <c r="AV38" i="30"/>
  <c r="AT38" i="30"/>
  <c r="AP38" i="30"/>
  <c r="AL38" i="30"/>
  <c r="AJ38" i="30"/>
  <c r="AF38" i="30"/>
  <c r="AB38" i="30"/>
  <c r="Z38" i="30"/>
  <c r="V38" i="30"/>
  <c r="R38" i="30"/>
  <c r="P38" i="30"/>
  <c r="L38" i="30"/>
  <c r="H38" i="30"/>
  <c r="G38" i="30"/>
  <c r="BZ37" i="30"/>
  <c r="BX37" i="30"/>
  <c r="BT37" i="30"/>
  <c r="BP37" i="30"/>
  <c r="BN37" i="30"/>
  <c r="BJ37" i="30"/>
  <c r="BF37" i="30"/>
  <c r="BD37" i="30"/>
  <c r="AZ37" i="30"/>
  <c r="AV37" i="30"/>
  <c r="AT37" i="30"/>
  <c r="AP37" i="30"/>
  <c r="AL37" i="30"/>
  <c r="AJ37" i="30"/>
  <c r="AF37" i="30"/>
  <c r="AB37" i="30"/>
  <c r="Z37" i="30"/>
  <c r="V37" i="30"/>
  <c r="R37" i="30"/>
  <c r="P37" i="30"/>
  <c r="L37" i="30"/>
  <c r="H37" i="30"/>
  <c r="G37" i="30"/>
  <c r="BZ36" i="30"/>
  <c r="BX36" i="30"/>
  <c r="BT36" i="30"/>
  <c r="BP36" i="30"/>
  <c r="BN36" i="30"/>
  <c r="BJ36" i="30"/>
  <c r="BF36" i="30"/>
  <c r="BD36" i="30"/>
  <c r="AZ36" i="30"/>
  <c r="AV36" i="30"/>
  <c r="AT36" i="30"/>
  <c r="AP36" i="30"/>
  <c r="AL36" i="30"/>
  <c r="AJ36" i="30"/>
  <c r="AF36" i="30"/>
  <c r="AB36" i="30"/>
  <c r="Z36" i="30"/>
  <c r="V36" i="30"/>
  <c r="R36" i="30"/>
  <c r="P36" i="30"/>
  <c r="L36" i="30"/>
  <c r="H36" i="30"/>
  <c r="G36" i="30"/>
  <c r="BZ35" i="30"/>
  <c r="BX35" i="30"/>
  <c r="BT35" i="30"/>
  <c r="BP35" i="30"/>
  <c r="BN35" i="30"/>
  <c r="BJ35" i="30"/>
  <c r="BF35" i="30"/>
  <c r="BD35" i="30"/>
  <c r="AZ35" i="30"/>
  <c r="AV35" i="30"/>
  <c r="AT35" i="30"/>
  <c r="AP35" i="30"/>
  <c r="AL35" i="30"/>
  <c r="AJ35" i="30"/>
  <c r="AF35" i="30"/>
  <c r="AB35" i="30"/>
  <c r="Z35" i="30"/>
  <c r="V35" i="30"/>
  <c r="R35" i="30"/>
  <c r="P35" i="30"/>
  <c r="L35" i="30"/>
  <c r="H35" i="30"/>
  <c r="G35" i="30"/>
  <c r="BZ34" i="30"/>
  <c r="BX34" i="30"/>
  <c r="BT34" i="30"/>
  <c r="BP34" i="30"/>
  <c r="BN34" i="30"/>
  <c r="BJ34" i="30"/>
  <c r="BF34" i="30"/>
  <c r="BD34" i="30"/>
  <c r="AZ34" i="30"/>
  <c r="AV34" i="30"/>
  <c r="AT34" i="30"/>
  <c r="AP34" i="30"/>
  <c r="AL34" i="30"/>
  <c r="AJ34" i="30"/>
  <c r="AF34" i="30"/>
  <c r="AB34" i="30"/>
  <c r="Z34" i="30"/>
  <c r="V34" i="30"/>
  <c r="R34" i="30"/>
  <c r="P34" i="30"/>
  <c r="L34" i="30"/>
  <c r="H34" i="30"/>
  <c r="G34" i="30"/>
  <c r="C34" i="30"/>
  <c r="BZ33" i="30"/>
  <c r="BX33" i="30"/>
  <c r="BT33" i="30"/>
  <c r="BP33" i="30"/>
  <c r="BN33" i="30"/>
  <c r="BJ33" i="30"/>
  <c r="BF33" i="30"/>
  <c r="BD33" i="30"/>
  <c r="AZ33" i="30"/>
  <c r="AV33" i="30"/>
  <c r="AT33" i="30"/>
  <c r="AP33" i="30"/>
  <c r="AL33" i="30"/>
  <c r="AJ33" i="30"/>
  <c r="AF33" i="30"/>
  <c r="AB33" i="30"/>
  <c r="Z33" i="30"/>
  <c r="V33" i="30"/>
  <c r="R33" i="30"/>
  <c r="P33" i="30"/>
  <c r="L33" i="30"/>
  <c r="H33" i="30"/>
  <c r="G33" i="30"/>
  <c r="BZ28" i="30"/>
  <c r="BX28" i="30"/>
  <c r="BT28" i="30"/>
  <c r="BP28" i="30"/>
  <c r="BN28" i="30"/>
  <c r="BJ28" i="30"/>
  <c r="BF28" i="30"/>
  <c r="BD28" i="30"/>
  <c r="AZ28" i="30"/>
  <c r="AV28" i="30"/>
  <c r="AT28" i="30"/>
  <c r="AP28" i="30"/>
  <c r="AL28" i="30"/>
  <c r="AJ28" i="30"/>
  <c r="AF28" i="30"/>
  <c r="AB28" i="30"/>
  <c r="Z28" i="30"/>
  <c r="V28" i="30"/>
  <c r="R28" i="30"/>
  <c r="P28" i="30"/>
  <c r="L28" i="30"/>
  <c r="H28" i="30"/>
  <c r="G28" i="30"/>
  <c r="BZ27" i="30"/>
  <c r="BX27" i="30"/>
  <c r="BT27" i="30"/>
  <c r="BP27" i="30"/>
  <c r="BN27" i="30"/>
  <c r="BJ27" i="30"/>
  <c r="BF27" i="30"/>
  <c r="BD27" i="30"/>
  <c r="AZ27" i="30"/>
  <c r="AV27" i="30"/>
  <c r="AT27" i="30"/>
  <c r="AP27" i="30"/>
  <c r="AL27" i="30"/>
  <c r="AJ27" i="30"/>
  <c r="AF27" i="30"/>
  <c r="AB27" i="30"/>
  <c r="Z27" i="30"/>
  <c r="V27" i="30"/>
  <c r="R27" i="30"/>
  <c r="P27" i="30"/>
  <c r="L27" i="30"/>
  <c r="H27" i="30"/>
  <c r="G27" i="30"/>
  <c r="BZ26" i="30"/>
  <c r="BX26" i="30"/>
  <c r="BT26" i="30"/>
  <c r="BP26" i="30"/>
  <c r="BN26" i="30"/>
  <c r="BJ26" i="30"/>
  <c r="BF26" i="30"/>
  <c r="BD26" i="30"/>
  <c r="AZ26" i="30"/>
  <c r="AV26" i="30"/>
  <c r="AT26" i="30"/>
  <c r="AP26" i="30"/>
  <c r="AL26" i="30"/>
  <c r="AJ26" i="30"/>
  <c r="AF26" i="30"/>
  <c r="AB26" i="30"/>
  <c r="Z26" i="30"/>
  <c r="V26" i="30"/>
  <c r="R26" i="30"/>
  <c r="P26" i="30"/>
  <c r="L26" i="30"/>
  <c r="H26" i="30"/>
  <c r="G26" i="30"/>
  <c r="BZ25" i="30"/>
  <c r="BX25" i="30"/>
  <c r="BT25" i="30"/>
  <c r="BP25" i="30"/>
  <c r="BN25" i="30"/>
  <c r="BJ25" i="30"/>
  <c r="BF25" i="30"/>
  <c r="BD25" i="30"/>
  <c r="AZ25" i="30"/>
  <c r="AV25" i="30"/>
  <c r="AT25" i="30"/>
  <c r="AP25" i="30"/>
  <c r="AL25" i="30"/>
  <c r="AJ25" i="30"/>
  <c r="AF25" i="30"/>
  <c r="AB25" i="30"/>
  <c r="Z25" i="30"/>
  <c r="V25" i="30"/>
  <c r="R25" i="30"/>
  <c r="P25" i="30"/>
  <c r="L25" i="30"/>
  <c r="H25" i="30"/>
  <c r="G25" i="30"/>
  <c r="BZ24" i="30"/>
  <c r="BX24" i="30"/>
  <c r="BT24" i="30"/>
  <c r="BP24" i="30"/>
  <c r="BN24" i="30"/>
  <c r="BJ24" i="30"/>
  <c r="BF24" i="30"/>
  <c r="BD24" i="30"/>
  <c r="AZ24" i="30"/>
  <c r="AV24" i="30"/>
  <c r="AT24" i="30"/>
  <c r="AP24" i="30"/>
  <c r="AL24" i="30"/>
  <c r="AJ24" i="30"/>
  <c r="AF24" i="30"/>
  <c r="AB24" i="30"/>
  <c r="Z24" i="30"/>
  <c r="V24" i="30"/>
  <c r="R24" i="30"/>
  <c r="P24" i="30"/>
  <c r="L24" i="30"/>
  <c r="H24" i="30"/>
  <c r="G24" i="30"/>
  <c r="BZ23" i="30"/>
  <c r="BX23" i="30"/>
  <c r="BT23" i="30"/>
  <c r="BP23" i="30"/>
  <c r="BN23" i="30"/>
  <c r="BJ23" i="30"/>
  <c r="BF23" i="30"/>
  <c r="BD23" i="30"/>
  <c r="AZ23" i="30"/>
  <c r="AV23" i="30"/>
  <c r="AT23" i="30"/>
  <c r="AP23" i="30"/>
  <c r="AL23" i="30"/>
  <c r="AJ23" i="30"/>
  <c r="AF23" i="30"/>
  <c r="AB23" i="30"/>
  <c r="Z23" i="30"/>
  <c r="V23" i="30"/>
  <c r="R23" i="30"/>
  <c r="P23" i="30"/>
  <c r="L23" i="30"/>
  <c r="H23" i="30"/>
  <c r="G23" i="30"/>
  <c r="BZ22" i="30"/>
  <c r="BX22" i="30"/>
  <c r="BT22" i="30"/>
  <c r="BP22" i="30"/>
  <c r="BN22" i="30"/>
  <c r="BJ22" i="30"/>
  <c r="BF22" i="30"/>
  <c r="BD22" i="30"/>
  <c r="AZ22" i="30"/>
  <c r="AV22" i="30"/>
  <c r="AT22" i="30"/>
  <c r="AP22" i="30"/>
  <c r="AL22" i="30"/>
  <c r="AJ22" i="30"/>
  <c r="AF22" i="30"/>
  <c r="AB22" i="30"/>
  <c r="Z22" i="30"/>
  <c r="V22" i="30"/>
  <c r="R22" i="30"/>
  <c r="P22" i="30"/>
  <c r="L22" i="30"/>
  <c r="H22" i="30"/>
  <c r="G22" i="30"/>
  <c r="BZ21" i="30"/>
  <c r="BX21" i="30"/>
  <c r="BT21" i="30"/>
  <c r="BP21" i="30"/>
  <c r="BN21" i="30"/>
  <c r="BJ21" i="30"/>
  <c r="BF21" i="30"/>
  <c r="BD21" i="30"/>
  <c r="AZ21" i="30"/>
  <c r="AV21" i="30"/>
  <c r="AT21" i="30"/>
  <c r="AP21" i="30"/>
  <c r="AL21" i="30"/>
  <c r="AJ21" i="30"/>
  <c r="AF21" i="30"/>
  <c r="AB21" i="30"/>
  <c r="Z21" i="30"/>
  <c r="V21" i="30"/>
  <c r="R21" i="30"/>
  <c r="P21" i="30"/>
  <c r="L21" i="30"/>
  <c r="H21" i="30"/>
  <c r="G21" i="30"/>
  <c r="BZ20" i="30"/>
  <c r="BX20" i="30"/>
  <c r="BT20" i="30"/>
  <c r="BP20" i="30"/>
  <c r="BN20" i="30"/>
  <c r="BJ20" i="30"/>
  <c r="BF20" i="30"/>
  <c r="BD20" i="30"/>
  <c r="AZ20" i="30"/>
  <c r="AV20" i="30"/>
  <c r="AT20" i="30"/>
  <c r="AP20" i="30"/>
  <c r="AL20" i="30"/>
  <c r="AJ20" i="30"/>
  <c r="AF20" i="30"/>
  <c r="AB20" i="30"/>
  <c r="Z20" i="30"/>
  <c r="V20" i="30"/>
  <c r="R20" i="30"/>
  <c r="P20" i="30"/>
  <c r="L20" i="30"/>
  <c r="H20" i="30"/>
  <c r="G20" i="30"/>
  <c r="BZ19" i="30"/>
  <c r="BX19" i="30"/>
  <c r="BT19" i="30"/>
  <c r="BP19" i="30"/>
  <c r="BN19" i="30"/>
  <c r="BJ19" i="30"/>
  <c r="BF19" i="30"/>
  <c r="BD19" i="30"/>
  <c r="AZ19" i="30"/>
  <c r="AV19" i="30"/>
  <c r="AT19" i="30"/>
  <c r="AP19" i="30"/>
  <c r="AL19" i="30"/>
  <c r="AJ19" i="30"/>
  <c r="AF19" i="30"/>
  <c r="AB19" i="30"/>
  <c r="Z19" i="30"/>
  <c r="V19" i="30"/>
  <c r="R19" i="30"/>
  <c r="P19" i="30"/>
  <c r="L19" i="30"/>
  <c r="H19" i="30"/>
  <c r="G19" i="30"/>
  <c r="BZ18" i="30"/>
  <c r="BX18" i="30"/>
  <c r="BT18" i="30"/>
  <c r="BP18" i="30"/>
  <c r="BN18" i="30"/>
  <c r="BJ18" i="30"/>
  <c r="BF18" i="30"/>
  <c r="BD18" i="30"/>
  <c r="AZ18" i="30"/>
  <c r="AV18" i="30"/>
  <c r="AT18" i="30"/>
  <c r="AP18" i="30"/>
  <c r="AL18" i="30"/>
  <c r="AJ18" i="30"/>
  <c r="AF18" i="30"/>
  <c r="AB18" i="30"/>
  <c r="Z18" i="30"/>
  <c r="V18" i="30"/>
  <c r="R18" i="30"/>
  <c r="P18" i="30"/>
  <c r="L18" i="30"/>
  <c r="H18" i="30"/>
  <c r="G18" i="30"/>
  <c r="BZ17" i="30"/>
  <c r="BX17" i="30"/>
  <c r="BT17" i="30"/>
  <c r="BP17" i="30"/>
  <c r="BN17" i="30"/>
  <c r="BJ17" i="30"/>
  <c r="BF17" i="30"/>
  <c r="BD17" i="30"/>
  <c r="AZ17" i="30"/>
  <c r="AV17" i="30"/>
  <c r="AT17" i="30"/>
  <c r="AP17" i="30"/>
  <c r="AL17" i="30"/>
  <c r="AJ17" i="30"/>
  <c r="AF17" i="30"/>
  <c r="AB17" i="30"/>
  <c r="Z17" i="30"/>
  <c r="V17" i="30"/>
  <c r="R17" i="30"/>
  <c r="P17" i="30"/>
  <c r="L17" i="30"/>
  <c r="H17" i="30"/>
  <c r="G17" i="30"/>
  <c r="BZ16" i="30"/>
  <c r="BX16" i="30"/>
  <c r="BT16" i="30"/>
  <c r="BP16" i="30"/>
  <c r="BN16" i="30"/>
  <c r="BJ16" i="30"/>
  <c r="BF16" i="30"/>
  <c r="BD16" i="30"/>
  <c r="AZ16" i="30"/>
  <c r="AV16" i="30"/>
  <c r="AT16" i="30"/>
  <c r="AP16" i="30"/>
  <c r="AL16" i="30"/>
  <c r="AJ16" i="30"/>
  <c r="AF16" i="30"/>
  <c r="AB16" i="30"/>
  <c r="Z16" i="30"/>
  <c r="V16" i="30"/>
  <c r="R16" i="30"/>
  <c r="P16" i="30"/>
  <c r="L16" i="30"/>
  <c r="H16" i="30"/>
  <c r="G16" i="30"/>
  <c r="BZ15" i="30"/>
  <c r="BX15" i="30"/>
  <c r="BT15" i="30"/>
  <c r="BP15" i="30"/>
  <c r="BN15" i="30"/>
  <c r="BJ15" i="30"/>
  <c r="BF15" i="30"/>
  <c r="BD15" i="30"/>
  <c r="AZ15" i="30"/>
  <c r="AV15" i="30"/>
  <c r="AT15" i="30"/>
  <c r="AP15" i="30"/>
  <c r="AL15" i="30"/>
  <c r="AJ15" i="30"/>
  <c r="AF15" i="30"/>
  <c r="AB15" i="30"/>
  <c r="Z15" i="30"/>
  <c r="V15" i="30"/>
  <c r="R15" i="30"/>
  <c r="P15" i="30"/>
  <c r="L15" i="30"/>
  <c r="H15" i="30"/>
  <c r="G15" i="30"/>
  <c r="BZ14" i="30"/>
  <c r="BX14" i="30"/>
  <c r="BT14" i="30"/>
  <c r="BP14" i="30"/>
  <c r="BN14" i="30"/>
  <c r="BJ14" i="30"/>
  <c r="BF14" i="30"/>
  <c r="BD14" i="30"/>
  <c r="AZ14" i="30"/>
  <c r="AV14" i="30"/>
  <c r="AT14" i="30"/>
  <c r="AP14" i="30"/>
  <c r="AL14" i="30"/>
  <c r="AJ14" i="30"/>
  <c r="AF14" i="30"/>
  <c r="AB14" i="30"/>
  <c r="Z14" i="30"/>
  <c r="V14" i="30"/>
  <c r="R14" i="30"/>
  <c r="P14" i="30"/>
  <c r="L14" i="30"/>
  <c r="H14" i="30"/>
  <c r="G14" i="30"/>
  <c r="BZ13" i="30"/>
  <c r="BX13" i="30"/>
  <c r="BT13" i="30"/>
  <c r="BP13" i="30"/>
  <c r="BN13" i="30"/>
  <c r="BJ13" i="30"/>
  <c r="BF13" i="30"/>
  <c r="BD13" i="30"/>
  <c r="AZ13" i="30"/>
  <c r="AV13" i="30"/>
  <c r="AT13" i="30"/>
  <c r="AP13" i="30"/>
  <c r="AL13" i="30"/>
  <c r="AJ13" i="30"/>
  <c r="AF13" i="30"/>
  <c r="AB13" i="30"/>
  <c r="Z13" i="30"/>
  <c r="V13" i="30"/>
  <c r="R13" i="30"/>
  <c r="P13" i="30"/>
  <c r="L13" i="30"/>
  <c r="H13" i="30"/>
  <c r="G13" i="30"/>
  <c r="BZ12" i="30"/>
  <c r="BX12" i="30"/>
  <c r="BT12" i="30"/>
  <c r="BP12" i="30"/>
  <c r="BN12" i="30"/>
  <c r="BJ12" i="30"/>
  <c r="BF12" i="30"/>
  <c r="BD12" i="30"/>
  <c r="AZ12" i="30"/>
  <c r="AV12" i="30"/>
  <c r="AT12" i="30"/>
  <c r="AP12" i="30"/>
  <c r="AL12" i="30"/>
  <c r="AJ12" i="30"/>
  <c r="AF12" i="30"/>
  <c r="AB12" i="30"/>
  <c r="Z12" i="30"/>
  <c r="V12" i="30"/>
  <c r="R12" i="30"/>
  <c r="P12" i="30"/>
  <c r="L12" i="30"/>
  <c r="H12" i="30"/>
  <c r="G12" i="30"/>
  <c r="BZ11" i="30"/>
  <c r="BX11" i="30"/>
  <c r="BT11" i="30"/>
  <c r="BP11" i="30"/>
  <c r="BN11" i="30"/>
  <c r="BJ11" i="30"/>
  <c r="BF11" i="30"/>
  <c r="BD11" i="30"/>
  <c r="AZ11" i="30"/>
  <c r="AV11" i="30"/>
  <c r="AT11" i="30"/>
  <c r="AP11" i="30"/>
  <c r="AL11" i="30"/>
  <c r="AJ11" i="30"/>
  <c r="AF11" i="30"/>
  <c r="AB11" i="30"/>
  <c r="Z11" i="30"/>
  <c r="V11" i="30"/>
  <c r="R11" i="30"/>
  <c r="P11" i="30"/>
  <c r="L11" i="30"/>
  <c r="H11" i="30"/>
  <c r="G11" i="30"/>
  <c r="BZ10" i="30"/>
  <c r="BX10" i="30"/>
  <c r="BT10" i="30"/>
  <c r="BP10" i="30"/>
  <c r="BN10" i="30"/>
  <c r="BJ10" i="30"/>
  <c r="BF10" i="30"/>
  <c r="BD10" i="30"/>
  <c r="AZ10" i="30"/>
  <c r="AV10" i="30"/>
  <c r="AT10" i="30"/>
  <c r="AP10" i="30"/>
  <c r="AL10" i="30"/>
  <c r="AJ10" i="30"/>
  <c r="AF10" i="30"/>
  <c r="AB10" i="30"/>
  <c r="Z10" i="30"/>
  <c r="V10" i="30"/>
  <c r="R10" i="30"/>
  <c r="P10" i="30"/>
  <c r="L10" i="30"/>
  <c r="H10" i="30"/>
  <c r="G10" i="30"/>
  <c r="BZ9" i="30"/>
  <c r="BX9" i="30"/>
  <c r="BT9" i="30"/>
  <c r="BP9" i="30"/>
  <c r="BN9" i="30"/>
  <c r="BJ9" i="30"/>
  <c r="BF9" i="30"/>
  <c r="BD9" i="30"/>
  <c r="AZ9" i="30"/>
  <c r="AV9" i="30"/>
  <c r="AT9" i="30"/>
  <c r="AP9" i="30"/>
  <c r="AL9" i="30"/>
  <c r="AJ9" i="30"/>
  <c r="AF9" i="30"/>
  <c r="AB9" i="30"/>
  <c r="Z9" i="30"/>
  <c r="V9" i="30"/>
  <c r="R9" i="30"/>
  <c r="P9" i="30"/>
  <c r="L9" i="30"/>
  <c r="H9" i="30"/>
  <c r="G9" i="30"/>
  <c r="BZ8" i="30"/>
  <c r="BX8" i="30"/>
  <c r="BT8" i="30"/>
  <c r="BP8" i="30"/>
  <c r="BN8" i="30"/>
  <c r="BJ8" i="30"/>
  <c r="BF8" i="30"/>
  <c r="BD8" i="30"/>
  <c r="AZ8" i="30"/>
  <c r="AV8" i="30"/>
  <c r="AT8" i="30"/>
  <c r="AP8" i="30"/>
  <c r="AL8" i="30"/>
  <c r="AJ8" i="30"/>
  <c r="AF8" i="30"/>
  <c r="AB8" i="30"/>
  <c r="Z8" i="30"/>
  <c r="V8" i="30"/>
  <c r="R8" i="30"/>
  <c r="P8" i="30"/>
  <c r="L8" i="30"/>
  <c r="H8" i="30"/>
  <c r="G8" i="30"/>
  <c r="BZ7" i="30"/>
  <c r="BX7" i="30"/>
  <c r="BT7" i="30"/>
  <c r="BP7" i="30"/>
  <c r="BN7" i="30"/>
  <c r="BJ7" i="30"/>
  <c r="BF7" i="30"/>
  <c r="BD7" i="30"/>
  <c r="AZ7" i="30"/>
  <c r="AV7" i="30"/>
  <c r="AT7" i="30"/>
  <c r="AP7" i="30"/>
  <c r="AL7" i="30"/>
  <c r="AJ7" i="30"/>
  <c r="AF7" i="30"/>
  <c r="AB7" i="30"/>
  <c r="Z7" i="30"/>
  <c r="V7" i="30"/>
  <c r="R7" i="30"/>
  <c r="P7" i="30"/>
  <c r="L7" i="30"/>
  <c r="H7" i="30"/>
  <c r="G7" i="30"/>
  <c r="BZ6" i="30"/>
  <c r="BX6" i="30"/>
  <c r="BT6" i="30"/>
  <c r="BP6" i="30"/>
  <c r="BN6" i="30"/>
  <c r="BJ6" i="30"/>
  <c r="BF6" i="30"/>
  <c r="BD6" i="30"/>
  <c r="AZ6" i="30"/>
  <c r="AV6" i="30"/>
  <c r="AT6" i="30"/>
  <c r="AP6" i="30"/>
  <c r="AL6" i="30"/>
  <c r="AJ6" i="30"/>
  <c r="AF6" i="30"/>
  <c r="AB6" i="30"/>
  <c r="Z6" i="30"/>
  <c r="V6" i="30"/>
  <c r="R6" i="30"/>
  <c r="P6" i="30"/>
  <c r="L6" i="30"/>
  <c r="H6" i="30"/>
  <c r="G6" i="30"/>
  <c r="BZ5" i="30"/>
  <c r="BX5" i="30"/>
  <c r="BT5" i="30"/>
  <c r="BP5" i="30"/>
  <c r="BN5" i="30"/>
  <c r="BJ5" i="30"/>
  <c r="BF5" i="30"/>
  <c r="BD5" i="30"/>
  <c r="AZ5" i="30"/>
  <c r="AV5" i="30"/>
  <c r="AT5" i="30"/>
  <c r="AP5" i="30"/>
  <c r="AL5" i="30"/>
  <c r="AJ5" i="30"/>
  <c r="AF5" i="30"/>
  <c r="AB5" i="30"/>
  <c r="Z5" i="30"/>
  <c r="V5" i="30"/>
  <c r="R5" i="30"/>
  <c r="P5" i="30"/>
  <c r="L5" i="30"/>
  <c r="H5" i="30"/>
  <c r="G5" i="30"/>
  <c r="BZ4" i="30"/>
  <c r="BX4" i="30"/>
  <c r="BT4" i="30"/>
  <c r="BP4" i="30"/>
  <c r="BN4" i="30"/>
  <c r="BJ4" i="30"/>
  <c r="BF4" i="30"/>
  <c r="BD4" i="30"/>
  <c r="AZ4" i="30"/>
  <c r="AV4" i="30"/>
  <c r="AT4" i="30"/>
  <c r="AP4" i="30"/>
  <c r="AL4" i="30"/>
  <c r="AJ4" i="30"/>
  <c r="AF4" i="30"/>
  <c r="AB4" i="30"/>
  <c r="Z4" i="30"/>
  <c r="V4" i="30"/>
  <c r="R4" i="30"/>
  <c r="P4" i="30"/>
  <c r="L4" i="30"/>
  <c r="H4" i="30"/>
  <c r="G4" i="30"/>
  <c r="C4" i="30"/>
  <c r="BZ3" i="30"/>
  <c r="BX3" i="30"/>
  <c r="BT3" i="30"/>
  <c r="BP3" i="30"/>
  <c r="BN3" i="30"/>
  <c r="BJ3" i="30"/>
  <c r="BF3" i="30"/>
  <c r="BD3" i="30"/>
  <c r="AZ3" i="30"/>
  <c r="AV3" i="30"/>
  <c r="AT3" i="30"/>
  <c r="AP3" i="30"/>
  <c r="AL3" i="30"/>
  <c r="AJ3" i="30"/>
  <c r="AF3" i="30"/>
  <c r="AB3" i="30"/>
  <c r="Z3" i="30"/>
  <c r="V3" i="30"/>
  <c r="R3" i="30"/>
  <c r="P3" i="30"/>
  <c r="L3" i="30"/>
  <c r="H3" i="30"/>
  <c r="G3" i="30"/>
  <c r="C44" i="18"/>
  <c r="BJ34" i="18"/>
  <c r="BK34" i="18"/>
  <c r="BL34" i="18"/>
  <c r="BM34" i="18"/>
  <c r="BN34" i="18"/>
  <c r="BO34" i="18"/>
  <c r="BP34" i="18"/>
  <c r="BJ35" i="18"/>
  <c r="BK35" i="18"/>
  <c r="BL35" i="18"/>
  <c r="BM35" i="18"/>
  <c r="BN35" i="18"/>
  <c r="BO35" i="18"/>
  <c r="BP35" i="18"/>
  <c r="BJ36" i="18"/>
  <c r="BK36" i="18"/>
  <c r="BL36" i="18"/>
  <c r="BM36" i="18"/>
  <c r="BN36" i="18"/>
  <c r="BO36" i="18"/>
  <c r="BP36" i="18"/>
  <c r="BJ37" i="18"/>
  <c r="BK37" i="18"/>
  <c r="BL37" i="18"/>
  <c r="BM37" i="18"/>
  <c r="BN37" i="18"/>
  <c r="BO37" i="18"/>
  <c r="BP37" i="18"/>
  <c r="BJ38" i="18"/>
  <c r="BK38" i="18"/>
  <c r="BL38" i="18"/>
  <c r="BM38" i="18"/>
  <c r="BN38" i="18"/>
  <c r="BO38" i="18"/>
  <c r="BP38" i="18"/>
  <c r="BJ39" i="18"/>
  <c r="BK39" i="18"/>
  <c r="BL39" i="18"/>
  <c r="BM39" i="18"/>
  <c r="BN39" i="18"/>
  <c r="BO39" i="18"/>
  <c r="BP39" i="18"/>
  <c r="BJ40" i="18"/>
  <c r="BK40" i="18"/>
  <c r="BL40" i="18"/>
  <c r="BM40" i="18"/>
  <c r="BN40" i="18"/>
  <c r="BO40" i="18"/>
  <c r="BP40" i="18"/>
  <c r="BJ41" i="18"/>
  <c r="BK41" i="18"/>
  <c r="BL41" i="18"/>
  <c r="BM41" i="18"/>
  <c r="BN41" i="18"/>
  <c r="BO41" i="18"/>
  <c r="BP41" i="18"/>
  <c r="BJ42" i="18"/>
  <c r="BK42" i="18"/>
  <c r="BL42" i="18"/>
  <c r="BM42" i="18"/>
  <c r="BN42" i="18"/>
  <c r="BO42" i="18"/>
  <c r="BP42" i="18"/>
  <c r="BJ43" i="18"/>
  <c r="BK43" i="18"/>
  <c r="BL43" i="18"/>
  <c r="BM43" i="18"/>
  <c r="BN43" i="18"/>
  <c r="BO43" i="18"/>
  <c r="BP43" i="18"/>
  <c r="BJ44" i="18"/>
  <c r="BK44" i="18"/>
  <c r="BL44" i="18"/>
  <c r="BM44" i="18"/>
  <c r="BN44" i="18"/>
  <c r="BO44" i="18"/>
  <c r="BP44" i="18"/>
  <c r="BJ45" i="18"/>
  <c r="BK45" i="18"/>
  <c r="BL45" i="18"/>
  <c r="BM45" i="18"/>
  <c r="BN45" i="18"/>
  <c r="BO45" i="18"/>
  <c r="BP45" i="18"/>
  <c r="BJ46" i="18"/>
  <c r="BK46" i="18"/>
  <c r="BL46" i="18"/>
  <c r="BM46" i="18"/>
  <c r="BN46" i="18"/>
  <c r="BO46" i="18"/>
  <c r="BP46" i="18"/>
  <c r="BJ47" i="18"/>
  <c r="BK47" i="18"/>
  <c r="BL47" i="18"/>
  <c r="BM47" i="18"/>
  <c r="BN47" i="18"/>
  <c r="BO47" i="18"/>
  <c r="BP47" i="18"/>
  <c r="BJ48" i="18"/>
  <c r="BK48" i="18"/>
  <c r="BL48" i="18"/>
  <c r="BM48" i="18"/>
  <c r="BN48" i="18"/>
  <c r="BO48" i="18"/>
  <c r="BP48" i="18"/>
  <c r="BJ49" i="18"/>
  <c r="BK49" i="18"/>
  <c r="BL49" i="18"/>
  <c r="BM49" i="18"/>
  <c r="BN49" i="18"/>
  <c r="BO49" i="18"/>
  <c r="BP49" i="18"/>
  <c r="BJ50" i="18"/>
  <c r="BK50" i="18"/>
  <c r="BL50" i="18"/>
  <c r="BM50" i="18"/>
  <c r="BN50" i="18"/>
  <c r="BO50" i="18"/>
  <c r="BP50" i="18"/>
  <c r="BJ51" i="18"/>
  <c r="BK51" i="18"/>
  <c r="BL51" i="18"/>
  <c r="BM51" i="18"/>
  <c r="BN51" i="18"/>
  <c r="BO51" i="18"/>
  <c r="BP51" i="18"/>
  <c r="BJ52" i="18"/>
  <c r="BK52" i="18"/>
  <c r="BL52" i="18"/>
  <c r="BM52" i="18"/>
  <c r="BN52" i="18"/>
  <c r="BO52" i="18"/>
  <c r="BP52" i="18"/>
  <c r="BJ53" i="18"/>
  <c r="BK53" i="18"/>
  <c r="BL53" i="18"/>
  <c r="BM53" i="18"/>
  <c r="BN53" i="18"/>
  <c r="BO53" i="18"/>
  <c r="BP53" i="18"/>
  <c r="BJ54" i="18"/>
  <c r="BK54" i="18"/>
  <c r="BL54" i="18"/>
  <c r="BM54" i="18"/>
  <c r="BN54" i="18"/>
  <c r="BO54" i="18"/>
  <c r="BP54" i="18"/>
  <c r="BJ55" i="18"/>
  <c r="BK55" i="18"/>
  <c r="BL55" i="18"/>
  <c r="BM55" i="18"/>
  <c r="BN55" i="18"/>
  <c r="BO55" i="18"/>
  <c r="BP55" i="18"/>
  <c r="BJ56" i="18"/>
  <c r="BK56" i="18"/>
  <c r="BL56" i="18"/>
  <c r="BM56" i="18"/>
  <c r="BN56" i="18"/>
  <c r="BO56" i="18"/>
  <c r="BP56" i="18"/>
  <c r="BJ57" i="18"/>
  <c r="BK57" i="18"/>
  <c r="BL57" i="18"/>
  <c r="BM57" i="18"/>
  <c r="BN57" i="18"/>
  <c r="BO57" i="18"/>
  <c r="BP57" i="18"/>
  <c r="BJ58" i="18"/>
  <c r="BK58" i="18"/>
  <c r="BL58" i="18"/>
  <c r="BM58" i="18"/>
  <c r="BN58" i="18"/>
  <c r="BO58" i="18"/>
  <c r="BP58" i="18"/>
  <c r="C11" i="18"/>
  <c r="C7" i="18"/>
  <c r="BU28" i="18"/>
  <c r="BV28" i="18"/>
  <c r="BW28" i="18"/>
  <c r="C41" i="18"/>
  <c r="C37" i="18"/>
  <c r="BU58" i="18"/>
  <c r="BV58" i="18"/>
  <c r="BW58" i="18"/>
  <c r="BU88" i="18"/>
  <c r="BV88" i="18"/>
  <c r="BW88" i="18"/>
  <c r="BW120" i="18"/>
  <c r="BV120" i="18"/>
  <c r="BU120" i="18"/>
  <c r="BU27" i="18"/>
  <c r="BV27" i="18"/>
  <c r="BW27" i="18"/>
  <c r="BU57" i="18"/>
  <c r="BV57" i="18"/>
  <c r="BW57" i="18"/>
  <c r="BU87" i="18"/>
  <c r="BV87" i="18"/>
  <c r="BW87" i="18"/>
  <c r="BW119" i="18"/>
  <c r="BV119" i="18"/>
  <c r="BU119" i="18"/>
  <c r="BU26" i="18"/>
  <c r="BV26" i="18"/>
  <c r="BW26" i="18"/>
  <c r="BU56" i="18"/>
  <c r="BV56" i="18"/>
  <c r="BW56" i="18"/>
  <c r="BU86" i="18"/>
  <c r="BV86" i="18"/>
  <c r="BW86" i="18"/>
  <c r="BW118" i="18"/>
  <c r="BV118" i="18"/>
  <c r="BU118" i="18"/>
  <c r="BU25" i="18"/>
  <c r="BV25" i="18"/>
  <c r="BW25" i="18"/>
  <c r="BU55" i="18"/>
  <c r="BV55" i="18"/>
  <c r="BW55" i="18"/>
  <c r="BU85" i="18"/>
  <c r="BV85" i="18"/>
  <c r="BW85" i="18"/>
  <c r="BW117" i="18"/>
  <c r="BV117" i="18"/>
  <c r="BU117" i="18"/>
  <c r="BU24" i="18"/>
  <c r="BV24" i="18"/>
  <c r="BW24" i="18"/>
  <c r="BU54" i="18"/>
  <c r="BV54" i="18"/>
  <c r="BW54" i="18"/>
  <c r="BU84" i="18"/>
  <c r="BV84" i="18"/>
  <c r="BW84" i="18"/>
  <c r="BW116" i="18"/>
  <c r="BV116" i="18"/>
  <c r="BU116" i="18"/>
  <c r="BU23" i="18"/>
  <c r="BV23" i="18"/>
  <c r="BW23" i="18"/>
  <c r="BU53" i="18"/>
  <c r="BV53" i="18"/>
  <c r="BW53" i="18"/>
  <c r="BU83" i="18"/>
  <c r="BV83" i="18"/>
  <c r="BW83" i="18"/>
  <c r="BW115" i="18"/>
  <c r="BV115" i="18"/>
  <c r="BU115" i="18"/>
  <c r="BU22" i="18"/>
  <c r="BV22" i="18"/>
  <c r="BW22" i="18"/>
  <c r="BU52" i="18"/>
  <c r="BV52" i="18"/>
  <c r="BW52" i="18"/>
  <c r="BU82" i="18"/>
  <c r="BV82" i="18"/>
  <c r="BW82" i="18"/>
  <c r="BW114" i="18"/>
  <c r="BV114" i="18"/>
  <c r="BU114" i="18"/>
  <c r="BU21" i="18"/>
  <c r="BV21" i="18"/>
  <c r="BW21" i="18"/>
  <c r="BU51" i="18"/>
  <c r="BV51" i="18"/>
  <c r="BW51" i="18"/>
  <c r="BU81" i="18"/>
  <c r="BV81" i="18"/>
  <c r="BW81" i="18"/>
  <c r="BW113" i="18"/>
  <c r="BV113" i="18"/>
  <c r="BU113" i="18"/>
  <c r="BU20" i="18"/>
  <c r="BV20" i="18"/>
  <c r="BW20" i="18"/>
  <c r="BU50" i="18"/>
  <c r="BV50" i="18"/>
  <c r="BW50" i="18"/>
  <c r="BU80" i="18"/>
  <c r="BV80" i="18"/>
  <c r="BW80" i="18"/>
  <c r="BW112" i="18"/>
  <c r="BV112" i="18"/>
  <c r="BU112" i="18"/>
  <c r="BU19" i="18"/>
  <c r="BV19" i="18"/>
  <c r="BW19" i="18"/>
  <c r="BU49" i="18"/>
  <c r="BV49" i="18"/>
  <c r="BW49" i="18"/>
  <c r="BU79" i="18"/>
  <c r="BV79" i="18"/>
  <c r="BW79" i="18"/>
  <c r="BW111" i="18"/>
  <c r="BV111" i="18"/>
  <c r="BU111" i="18"/>
  <c r="BU18" i="18"/>
  <c r="BV18" i="18"/>
  <c r="BW18" i="18"/>
  <c r="BU48" i="18"/>
  <c r="BV48" i="18"/>
  <c r="BW48" i="18"/>
  <c r="BU78" i="18"/>
  <c r="BV78" i="18"/>
  <c r="BW78" i="18"/>
  <c r="BW110" i="18"/>
  <c r="BV110" i="18"/>
  <c r="BU110" i="18"/>
  <c r="BU17" i="18"/>
  <c r="BV17" i="18"/>
  <c r="BW17" i="18"/>
  <c r="BU47" i="18"/>
  <c r="BV47" i="18"/>
  <c r="BW47" i="18"/>
  <c r="BU77" i="18"/>
  <c r="BV77" i="18"/>
  <c r="BW77" i="18"/>
  <c r="BW109" i="18"/>
  <c r="BV109" i="18"/>
  <c r="BU109" i="18"/>
  <c r="BU16" i="18"/>
  <c r="BV16" i="18"/>
  <c r="BW16" i="18"/>
  <c r="BU46" i="18"/>
  <c r="BV46" i="18"/>
  <c r="BW46" i="18"/>
  <c r="BU76" i="18"/>
  <c r="BV76" i="18"/>
  <c r="BW76" i="18"/>
  <c r="BW108" i="18"/>
  <c r="BV108" i="18"/>
  <c r="BU108" i="18"/>
  <c r="BU15" i="18"/>
  <c r="BV15" i="18"/>
  <c r="BW15" i="18"/>
  <c r="BU45" i="18"/>
  <c r="BV45" i="18"/>
  <c r="BW45" i="18"/>
  <c r="BU75" i="18"/>
  <c r="BV75" i="18"/>
  <c r="BW75" i="18"/>
  <c r="BW107" i="18"/>
  <c r="BV107" i="18"/>
  <c r="BU107" i="18"/>
  <c r="BU14" i="18"/>
  <c r="BV14" i="18"/>
  <c r="BW14" i="18"/>
  <c r="BU44" i="18"/>
  <c r="BV44" i="18"/>
  <c r="BW44" i="18"/>
  <c r="BU74" i="18"/>
  <c r="BV74" i="18"/>
  <c r="BW74" i="18"/>
  <c r="BW106" i="18"/>
  <c r="BV106" i="18"/>
  <c r="BU106" i="18"/>
  <c r="BU13" i="18"/>
  <c r="BV13" i="18"/>
  <c r="BW13" i="18"/>
  <c r="BU43" i="18"/>
  <c r="BV43" i="18"/>
  <c r="BW43" i="18"/>
  <c r="BU73" i="18"/>
  <c r="BV73" i="18"/>
  <c r="BW73" i="18"/>
  <c r="BW105" i="18"/>
  <c r="BV105" i="18"/>
  <c r="BU105" i="18"/>
  <c r="BU12" i="18"/>
  <c r="BV12" i="18"/>
  <c r="BW12" i="18"/>
  <c r="BU42" i="18"/>
  <c r="BV42" i="18"/>
  <c r="BW42" i="18"/>
  <c r="BU72" i="18"/>
  <c r="BV72" i="18"/>
  <c r="BW72" i="18"/>
  <c r="BW104" i="18"/>
  <c r="BV104" i="18"/>
  <c r="BU104" i="18"/>
  <c r="BU11" i="18"/>
  <c r="BV11" i="18"/>
  <c r="BW11" i="18"/>
  <c r="BU41" i="18"/>
  <c r="BV41" i="18"/>
  <c r="BW41" i="18"/>
  <c r="BU71" i="18"/>
  <c r="BV71" i="18"/>
  <c r="BW71" i="18"/>
  <c r="BW103" i="18"/>
  <c r="BV103" i="18"/>
  <c r="BU103" i="18"/>
  <c r="BU10" i="18"/>
  <c r="BV10" i="18"/>
  <c r="BW10" i="18"/>
  <c r="BU40" i="18"/>
  <c r="BV40" i="18"/>
  <c r="BW40" i="18"/>
  <c r="BU70" i="18"/>
  <c r="BV70" i="18"/>
  <c r="BW70" i="18"/>
  <c r="BW102" i="18"/>
  <c r="BV102" i="18"/>
  <c r="BU102" i="18"/>
  <c r="BU9" i="18"/>
  <c r="BV9" i="18"/>
  <c r="BW9" i="18"/>
  <c r="BU39" i="18"/>
  <c r="BV39" i="18"/>
  <c r="BW39" i="18"/>
  <c r="BU69" i="18"/>
  <c r="BV69" i="18"/>
  <c r="BW69" i="18"/>
  <c r="BW101" i="18"/>
  <c r="BV101" i="18"/>
  <c r="BU101" i="18"/>
  <c r="BU8" i="18"/>
  <c r="BV8" i="18"/>
  <c r="BW8" i="18"/>
  <c r="BU38" i="18"/>
  <c r="BV38" i="18"/>
  <c r="BW38" i="18"/>
  <c r="BU68" i="18"/>
  <c r="BV68" i="18"/>
  <c r="BW68" i="18"/>
  <c r="BW100" i="18"/>
  <c r="BV100" i="18"/>
  <c r="BU100" i="18"/>
  <c r="BU7" i="18"/>
  <c r="BV7" i="18"/>
  <c r="BW7" i="18"/>
  <c r="BU37" i="18"/>
  <c r="BV37" i="18"/>
  <c r="BW37" i="18"/>
  <c r="BU67" i="18"/>
  <c r="BV67" i="18"/>
  <c r="BW67" i="18"/>
  <c r="BW99" i="18"/>
  <c r="BV99" i="18"/>
  <c r="BU99" i="18"/>
  <c r="BU6" i="18"/>
  <c r="BV6" i="18"/>
  <c r="BW6" i="18"/>
  <c r="BU36" i="18"/>
  <c r="BV36" i="18"/>
  <c r="BW36" i="18"/>
  <c r="BU66" i="18"/>
  <c r="BV66" i="18"/>
  <c r="BW66" i="18"/>
  <c r="BW98" i="18"/>
  <c r="BV98" i="18"/>
  <c r="BU98" i="18"/>
  <c r="BU5" i="18"/>
  <c r="BV5" i="18"/>
  <c r="BW5" i="18"/>
  <c r="BU35" i="18"/>
  <c r="BV35" i="18"/>
  <c r="BW35" i="18"/>
  <c r="BU65" i="18"/>
  <c r="BV65" i="18"/>
  <c r="BW65" i="18"/>
  <c r="BW97" i="18"/>
  <c r="BV97" i="18"/>
  <c r="BU97" i="18"/>
  <c r="BU4" i="18"/>
  <c r="BV4" i="18"/>
  <c r="BW4" i="18"/>
  <c r="BU34" i="18"/>
  <c r="BV34" i="18"/>
  <c r="BW34" i="18"/>
  <c r="BU64" i="18"/>
  <c r="BV64" i="18"/>
  <c r="BW64" i="18"/>
  <c r="BW96" i="18"/>
  <c r="BV96" i="18"/>
  <c r="BU96" i="18"/>
  <c r="BU3" i="18"/>
  <c r="BV3" i="18"/>
  <c r="BW3" i="18"/>
  <c r="BU33" i="18"/>
  <c r="BV33" i="18"/>
  <c r="BW33" i="18"/>
  <c r="BU63" i="18"/>
  <c r="BV63" i="18"/>
  <c r="BW63" i="18"/>
  <c r="BW95" i="18"/>
  <c r="BV95" i="18"/>
  <c r="BU95" i="18"/>
  <c r="BK28" i="18"/>
  <c r="BL28" i="18"/>
  <c r="BM28" i="18"/>
  <c r="BK88" i="18"/>
  <c r="BL88" i="18"/>
  <c r="BM88" i="18"/>
  <c r="BM120" i="18"/>
  <c r="BL120" i="18"/>
  <c r="BK120" i="18"/>
  <c r="BK27" i="18"/>
  <c r="BL27" i="18"/>
  <c r="BM27" i="18"/>
  <c r="BK87" i="18"/>
  <c r="BL87" i="18"/>
  <c r="BM87" i="18"/>
  <c r="BM119" i="18"/>
  <c r="BL119" i="18"/>
  <c r="BK119" i="18"/>
  <c r="BK26" i="18"/>
  <c r="BL26" i="18"/>
  <c r="BM26" i="18"/>
  <c r="BK86" i="18"/>
  <c r="BL86" i="18"/>
  <c r="BM86" i="18"/>
  <c r="BM118" i="18"/>
  <c r="BL118" i="18"/>
  <c r="BK118" i="18"/>
  <c r="BK25" i="18"/>
  <c r="BL25" i="18"/>
  <c r="BM25" i="18"/>
  <c r="BK85" i="18"/>
  <c r="BL85" i="18"/>
  <c r="BM85" i="18"/>
  <c r="BM117" i="18"/>
  <c r="BL117" i="18"/>
  <c r="BK117" i="18"/>
  <c r="BK24" i="18"/>
  <c r="BL24" i="18"/>
  <c r="BM24" i="18"/>
  <c r="BK84" i="18"/>
  <c r="BL84" i="18"/>
  <c r="BM84" i="18"/>
  <c r="BM116" i="18"/>
  <c r="BL116" i="18"/>
  <c r="BK116" i="18"/>
  <c r="BK23" i="18"/>
  <c r="BL23" i="18"/>
  <c r="BM23" i="18"/>
  <c r="BK83" i="18"/>
  <c r="BL83" i="18"/>
  <c r="BM83" i="18"/>
  <c r="BM115" i="18"/>
  <c r="BL115" i="18"/>
  <c r="BK115" i="18"/>
  <c r="BK22" i="18"/>
  <c r="BL22" i="18"/>
  <c r="BM22" i="18"/>
  <c r="BK82" i="18"/>
  <c r="BL82" i="18"/>
  <c r="BM82" i="18"/>
  <c r="BM114" i="18"/>
  <c r="BL114" i="18"/>
  <c r="BK114" i="18"/>
  <c r="BK21" i="18"/>
  <c r="BL21" i="18"/>
  <c r="BM21" i="18"/>
  <c r="BK81" i="18"/>
  <c r="BL81" i="18"/>
  <c r="BM81" i="18"/>
  <c r="BM113" i="18"/>
  <c r="BL113" i="18"/>
  <c r="BK113" i="18"/>
  <c r="BK20" i="18"/>
  <c r="BL20" i="18"/>
  <c r="BM20" i="18"/>
  <c r="BK80" i="18"/>
  <c r="BL80" i="18"/>
  <c r="BM80" i="18"/>
  <c r="BM112" i="18"/>
  <c r="BL112" i="18"/>
  <c r="BK112" i="18"/>
  <c r="BK19" i="18"/>
  <c r="BL19" i="18"/>
  <c r="BM19" i="18"/>
  <c r="BK79" i="18"/>
  <c r="BL79" i="18"/>
  <c r="BM79" i="18"/>
  <c r="BM111" i="18"/>
  <c r="BL111" i="18"/>
  <c r="BK111" i="18"/>
  <c r="BK18" i="18"/>
  <c r="BL18" i="18"/>
  <c r="BM18" i="18"/>
  <c r="BK78" i="18"/>
  <c r="BL78" i="18"/>
  <c r="BM78" i="18"/>
  <c r="BM110" i="18"/>
  <c r="BL110" i="18"/>
  <c r="BK110" i="18"/>
  <c r="BK17" i="18"/>
  <c r="BL17" i="18"/>
  <c r="BM17" i="18"/>
  <c r="BK77" i="18"/>
  <c r="BL77" i="18"/>
  <c r="BM77" i="18"/>
  <c r="BM109" i="18"/>
  <c r="BL109" i="18"/>
  <c r="BK109" i="18"/>
  <c r="BK16" i="18"/>
  <c r="BL16" i="18"/>
  <c r="BM16" i="18"/>
  <c r="BK76" i="18"/>
  <c r="BL76" i="18"/>
  <c r="BM76" i="18"/>
  <c r="BM108" i="18"/>
  <c r="BL108" i="18"/>
  <c r="BK108" i="18"/>
  <c r="BK15" i="18"/>
  <c r="BL15" i="18"/>
  <c r="BM15" i="18"/>
  <c r="BK75" i="18"/>
  <c r="BL75" i="18"/>
  <c r="BM75" i="18"/>
  <c r="BM107" i="18"/>
  <c r="BL107" i="18"/>
  <c r="BK107" i="18"/>
  <c r="BK14" i="18"/>
  <c r="BL14" i="18"/>
  <c r="BM14" i="18"/>
  <c r="BK74" i="18"/>
  <c r="BL74" i="18"/>
  <c r="BM74" i="18"/>
  <c r="BM106" i="18"/>
  <c r="BL106" i="18"/>
  <c r="BK106" i="18"/>
  <c r="BK13" i="18"/>
  <c r="BL13" i="18"/>
  <c r="BM13" i="18"/>
  <c r="BK73" i="18"/>
  <c r="BL73" i="18"/>
  <c r="BM73" i="18"/>
  <c r="BM105" i="18"/>
  <c r="BL105" i="18"/>
  <c r="BK105" i="18"/>
  <c r="BK12" i="18"/>
  <c r="BL12" i="18"/>
  <c r="BM12" i="18"/>
  <c r="BK72" i="18"/>
  <c r="BL72" i="18"/>
  <c r="BM72" i="18"/>
  <c r="BM104" i="18"/>
  <c r="BL104" i="18"/>
  <c r="BK104" i="18"/>
  <c r="BK11" i="18"/>
  <c r="BL11" i="18"/>
  <c r="BM11" i="18"/>
  <c r="BK71" i="18"/>
  <c r="BL71" i="18"/>
  <c r="BM71" i="18"/>
  <c r="BM103" i="18"/>
  <c r="BL103" i="18"/>
  <c r="BK103" i="18"/>
  <c r="BK10" i="18"/>
  <c r="BL10" i="18"/>
  <c r="BM10" i="18"/>
  <c r="BK70" i="18"/>
  <c r="BL70" i="18"/>
  <c r="BM70" i="18"/>
  <c r="BM102" i="18"/>
  <c r="BL102" i="18"/>
  <c r="BK102" i="18"/>
  <c r="BK9" i="18"/>
  <c r="BL9" i="18"/>
  <c r="BM9" i="18"/>
  <c r="BK69" i="18"/>
  <c r="BL69" i="18"/>
  <c r="BM69" i="18"/>
  <c r="BM101" i="18"/>
  <c r="BL101" i="18"/>
  <c r="BK101" i="18"/>
  <c r="BK8" i="18"/>
  <c r="BL8" i="18"/>
  <c r="BM8" i="18"/>
  <c r="BK68" i="18"/>
  <c r="BL68" i="18"/>
  <c r="BM68" i="18"/>
  <c r="BM100" i="18"/>
  <c r="BL100" i="18"/>
  <c r="BK100" i="18"/>
  <c r="BK7" i="18"/>
  <c r="BL7" i="18"/>
  <c r="BM7" i="18"/>
  <c r="BK67" i="18"/>
  <c r="BL67" i="18"/>
  <c r="BM67" i="18"/>
  <c r="BM99" i="18"/>
  <c r="BL99" i="18"/>
  <c r="BK99" i="18"/>
  <c r="BK6" i="18"/>
  <c r="BL6" i="18"/>
  <c r="BM6" i="18"/>
  <c r="BK66" i="18"/>
  <c r="BL66" i="18"/>
  <c r="BM66" i="18"/>
  <c r="BM98" i="18"/>
  <c r="BL98" i="18"/>
  <c r="BK98" i="18"/>
  <c r="BK5" i="18"/>
  <c r="BL5" i="18"/>
  <c r="BM5" i="18"/>
  <c r="BK65" i="18"/>
  <c r="BL65" i="18"/>
  <c r="BM65" i="18"/>
  <c r="BM97" i="18"/>
  <c r="BL97" i="18"/>
  <c r="BK97" i="18"/>
  <c r="BK4" i="18"/>
  <c r="BL4" i="18"/>
  <c r="BM4" i="18"/>
  <c r="BK64" i="18"/>
  <c r="BL64" i="18"/>
  <c r="BM64" i="18"/>
  <c r="BM96" i="18"/>
  <c r="BL96" i="18"/>
  <c r="BK96" i="18"/>
  <c r="BK3" i="18"/>
  <c r="BL3" i="18"/>
  <c r="BM3" i="18"/>
  <c r="BK33" i="18"/>
  <c r="BL33" i="18"/>
  <c r="BM33" i="18"/>
  <c r="BK63" i="18"/>
  <c r="BL63" i="18"/>
  <c r="BM63" i="18"/>
  <c r="BM95" i="18"/>
  <c r="BL95" i="18"/>
  <c r="BK95" i="18"/>
  <c r="BA28" i="18"/>
  <c r="BB28" i="18"/>
  <c r="BC28" i="18"/>
  <c r="BA58" i="18"/>
  <c r="BB58" i="18"/>
  <c r="BC58" i="18"/>
  <c r="BA88" i="18"/>
  <c r="BB88" i="18"/>
  <c r="BC88" i="18"/>
  <c r="BC120" i="18"/>
  <c r="BB120" i="18"/>
  <c r="BA120" i="18"/>
  <c r="BA27" i="18"/>
  <c r="BB27" i="18"/>
  <c r="BC27" i="18"/>
  <c r="BA57" i="18"/>
  <c r="BB57" i="18"/>
  <c r="BC57" i="18"/>
  <c r="BA87" i="18"/>
  <c r="BB87" i="18"/>
  <c r="BC87" i="18"/>
  <c r="BC119" i="18"/>
  <c r="BB119" i="18"/>
  <c r="BA119" i="18"/>
  <c r="BA26" i="18"/>
  <c r="BB26" i="18"/>
  <c r="BC26" i="18"/>
  <c r="BA56" i="18"/>
  <c r="BB56" i="18"/>
  <c r="BC56" i="18"/>
  <c r="BA86" i="18"/>
  <c r="BB86" i="18"/>
  <c r="BC86" i="18"/>
  <c r="BC118" i="18"/>
  <c r="BB118" i="18"/>
  <c r="BA118" i="18"/>
  <c r="BA25" i="18"/>
  <c r="BB25" i="18"/>
  <c r="BC25" i="18"/>
  <c r="BA55" i="18"/>
  <c r="BB55" i="18"/>
  <c r="BC55" i="18"/>
  <c r="BA85" i="18"/>
  <c r="BB85" i="18"/>
  <c r="BC85" i="18"/>
  <c r="BC117" i="18"/>
  <c r="BB117" i="18"/>
  <c r="BA117" i="18"/>
  <c r="BA24" i="18"/>
  <c r="BB24" i="18"/>
  <c r="BC24" i="18"/>
  <c r="BA54" i="18"/>
  <c r="BB54" i="18"/>
  <c r="BC54" i="18"/>
  <c r="BA84" i="18"/>
  <c r="BB84" i="18"/>
  <c r="BC84" i="18"/>
  <c r="BC116" i="18"/>
  <c r="BB116" i="18"/>
  <c r="BA116" i="18"/>
  <c r="BA23" i="18"/>
  <c r="BB23" i="18"/>
  <c r="BC23" i="18"/>
  <c r="BA53" i="18"/>
  <c r="BB53" i="18"/>
  <c r="BC53" i="18"/>
  <c r="BA83" i="18"/>
  <c r="BB83" i="18"/>
  <c r="BC83" i="18"/>
  <c r="BC115" i="18"/>
  <c r="BB115" i="18"/>
  <c r="BA115" i="18"/>
  <c r="BA22" i="18"/>
  <c r="BB22" i="18"/>
  <c r="BC22" i="18"/>
  <c r="BA52" i="18"/>
  <c r="BB52" i="18"/>
  <c r="BC52" i="18"/>
  <c r="BA82" i="18"/>
  <c r="BB82" i="18"/>
  <c r="BC82" i="18"/>
  <c r="BC114" i="18"/>
  <c r="BB114" i="18"/>
  <c r="BA114" i="18"/>
  <c r="BA21" i="18"/>
  <c r="BB21" i="18"/>
  <c r="BC21" i="18"/>
  <c r="BA51" i="18"/>
  <c r="BB51" i="18"/>
  <c r="BC51" i="18"/>
  <c r="BA81" i="18"/>
  <c r="BB81" i="18"/>
  <c r="BC81" i="18"/>
  <c r="BC113" i="18"/>
  <c r="BB113" i="18"/>
  <c r="BA113" i="18"/>
  <c r="BA20" i="18"/>
  <c r="BB20" i="18"/>
  <c r="BC20" i="18"/>
  <c r="BA50" i="18"/>
  <c r="BB50" i="18"/>
  <c r="BC50" i="18"/>
  <c r="BA80" i="18"/>
  <c r="BB80" i="18"/>
  <c r="BC80" i="18"/>
  <c r="BC112" i="18"/>
  <c r="BB112" i="18"/>
  <c r="BA112" i="18"/>
  <c r="BA19" i="18"/>
  <c r="BB19" i="18"/>
  <c r="BC19" i="18"/>
  <c r="BA49" i="18"/>
  <c r="BB49" i="18"/>
  <c r="BC49" i="18"/>
  <c r="BA79" i="18"/>
  <c r="BB79" i="18"/>
  <c r="BC79" i="18"/>
  <c r="BC111" i="18"/>
  <c r="BB111" i="18"/>
  <c r="BA111" i="18"/>
  <c r="BA18" i="18"/>
  <c r="BB18" i="18"/>
  <c r="BC18" i="18"/>
  <c r="BA48" i="18"/>
  <c r="BB48" i="18"/>
  <c r="BC48" i="18"/>
  <c r="BA78" i="18"/>
  <c r="BB78" i="18"/>
  <c r="BC78" i="18"/>
  <c r="BC110" i="18"/>
  <c r="BB110" i="18"/>
  <c r="BA110" i="18"/>
  <c r="BA17" i="18"/>
  <c r="BB17" i="18"/>
  <c r="BC17" i="18"/>
  <c r="BA47" i="18"/>
  <c r="BB47" i="18"/>
  <c r="BC47" i="18"/>
  <c r="BA77" i="18"/>
  <c r="BB77" i="18"/>
  <c r="BC77" i="18"/>
  <c r="BC109" i="18"/>
  <c r="BB109" i="18"/>
  <c r="BA109" i="18"/>
  <c r="BA16" i="18"/>
  <c r="BB16" i="18"/>
  <c r="BC16" i="18"/>
  <c r="BA46" i="18"/>
  <c r="BB46" i="18"/>
  <c r="BC46" i="18"/>
  <c r="BA76" i="18"/>
  <c r="BB76" i="18"/>
  <c r="BC76" i="18"/>
  <c r="BC108" i="18"/>
  <c r="BB108" i="18"/>
  <c r="BA108" i="18"/>
  <c r="BA15" i="18"/>
  <c r="BB15" i="18"/>
  <c r="BC15" i="18"/>
  <c r="BA45" i="18"/>
  <c r="BB45" i="18"/>
  <c r="BC45" i="18"/>
  <c r="BA75" i="18"/>
  <c r="BB75" i="18"/>
  <c r="BC75" i="18"/>
  <c r="BC107" i="18"/>
  <c r="BB107" i="18"/>
  <c r="BA107" i="18"/>
  <c r="BA14" i="18"/>
  <c r="BB14" i="18"/>
  <c r="BC14" i="18"/>
  <c r="BA44" i="18"/>
  <c r="BB44" i="18"/>
  <c r="BC44" i="18"/>
  <c r="BA74" i="18"/>
  <c r="BB74" i="18"/>
  <c r="BC74" i="18"/>
  <c r="BC106" i="18"/>
  <c r="BB106" i="18"/>
  <c r="BA106" i="18"/>
  <c r="BA13" i="18"/>
  <c r="BB13" i="18"/>
  <c r="BC13" i="18"/>
  <c r="BA43" i="18"/>
  <c r="BB43" i="18"/>
  <c r="BC43" i="18"/>
  <c r="BA73" i="18"/>
  <c r="BB73" i="18"/>
  <c r="BC73" i="18"/>
  <c r="BC105" i="18"/>
  <c r="BB105" i="18"/>
  <c r="BA105" i="18"/>
  <c r="BA12" i="18"/>
  <c r="BB12" i="18"/>
  <c r="BC12" i="18"/>
  <c r="BA42" i="18"/>
  <c r="BB42" i="18"/>
  <c r="BC42" i="18"/>
  <c r="BA72" i="18"/>
  <c r="BB72" i="18"/>
  <c r="BC72" i="18"/>
  <c r="BC104" i="18"/>
  <c r="BB104" i="18"/>
  <c r="BA104" i="18"/>
  <c r="BA11" i="18"/>
  <c r="BB11" i="18"/>
  <c r="BC11" i="18"/>
  <c r="BA41" i="18"/>
  <c r="BB41" i="18"/>
  <c r="BC41" i="18"/>
  <c r="BA71" i="18"/>
  <c r="BB71" i="18"/>
  <c r="BC71" i="18"/>
  <c r="BC103" i="18"/>
  <c r="BB103" i="18"/>
  <c r="BA103" i="18"/>
  <c r="BA10" i="18"/>
  <c r="BB10" i="18"/>
  <c r="BC10" i="18"/>
  <c r="BA40" i="18"/>
  <c r="BB40" i="18"/>
  <c r="BC40" i="18"/>
  <c r="BA70" i="18"/>
  <c r="BB70" i="18"/>
  <c r="BC70" i="18"/>
  <c r="BC102" i="18"/>
  <c r="BB102" i="18"/>
  <c r="BA102" i="18"/>
  <c r="BA9" i="18"/>
  <c r="BB9" i="18"/>
  <c r="BC9" i="18"/>
  <c r="BA39" i="18"/>
  <c r="BB39" i="18"/>
  <c r="BC39" i="18"/>
  <c r="BA69" i="18"/>
  <c r="BB69" i="18"/>
  <c r="BC69" i="18"/>
  <c r="BC101" i="18"/>
  <c r="BB101" i="18"/>
  <c r="BA101" i="18"/>
  <c r="BA8" i="18"/>
  <c r="BB8" i="18"/>
  <c r="BC8" i="18"/>
  <c r="BA38" i="18"/>
  <c r="BB38" i="18"/>
  <c r="BC38" i="18"/>
  <c r="BA68" i="18"/>
  <c r="BB68" i="18"/>
  <c r="BC68" i="18"/>
  <c r="BC100" i="18"/>
  <c r="BB100" i="18"/>
  <c r="BA100" i="18"/>
  <c r="BA7" i="18"/>
  <c r="BB7" i="18"/>
  <c r="BC7" i="18"/>
  <c r="BA37" i="18"/>
  <c r="BB37" i="18"/>
  <c r="BC37" i="18"/>
  <c r="BA67" i="18"/>
  <c r="BB67" i="18"/>
  <c r="BC67" i="18"/>
  <c r="BC99" i="18"/>
  <c r="BB99" i="18"/>
  <c r="BA99" i="18"/>
  <c r="BA6" i="18"/>
  <c r="BB6" i="18"/>
  <c r="BC6" i="18"/>
  <c r="BA36" i="18"/>
  <c r="BB36" i="18"/>
  <c r="BC36" i="18"/>
  <c r="BA66" i="18"/>
  <c r="BB66" i="18"/>
  <c r="BC66" i="18"/>
  <c r="BC98" i="18"/>
  <c r="BB98" i="18"/>
  <c r="BA98" i="18"/>
  <c r="BA5" i="18"/>
  <c r="BB5" i="18"/>
  <c r="BC5" i="18"/>
  <c r="BA35" i="18"/>
  <c r="BB35" i="18"/>
  <c r="BC35" i="18"/>
  <c r="BA65" i="18"/>
  <c r="BB65" i="18"/>
  <c r="BC65" i="18"/>
  <c r="BC97" i="18"/>
  <c r="BB97" i="18"/>
  <c r="BA97" i="18"/>
  <c r="BA4" i="18"/>
  <c r="BB4" i="18"/>
  <c r="BC4" i="18"/>
  <c r="BA34" i="18"/>
  <c r="BB34" i="18"/>
  <c r="BC34" i="18"/>
  <c r="BA64" i="18"/>
  <c r="BB64" i="18"/>
  <c r="BC64" i="18"/>
  <c r="BC96" i="18"/>
  <c r="BB96" i="18"/>
  <c r="BA96" i="18"/>
  <c r="BA3" i="18"/>
  <c r="BB3" i="18"/>
  <c r="BC3" i="18"/>
  <c r="BA33" i="18"/>
  <c r="BB33" i="18"/>
  <c r="BC33" i="18"/>
  <c r="BA63" i="18"/>
  <c r="BB63" i="18"/>
  <c r="BC63" i="18"/>
  <c r="BC95" i="18"/>
  <c r="BB95" i="18"/>
  <c r="BA95" i="18"/>
  <c r="AQ28" i="18"/>
  <c r="AR28" i="18"/>
  <c r="AS28" i="18"/>
  <c r="AQ58" i="18"/>
  <c r="AR58" i="18"/>
  <c r="AS58" i="18"/>
  <c r="AQ88" i="18"/>
  <c r="AR88" i="18"/>
  <c r="AS88" i="18"/>
  <c r="AS120" i="18"/>
  <c r="AR120" i="18"/>
  <c r="AQ120" i="18"/>
  <c r="AQ27" i="18"/>
  <c r="AR27" i="18"/>
  <c r="AS27" i="18"/>
  <c r="AQ57" i="18"/>
  <c r="AR57" i="18"/>
  <c r="AS57" i="18"/>
  <c r="AQ87" i="18"/>
  <c r="AR87" i="18"/>
  <c r="AS87" i="18"/>
  <c r="AS119" i="18"/>
  <c r="AR119" i="18"/>
  <c r="AQ119" i="18"/>
  <c r="AQ26" i="18"/>
  <c r="AR26" i="18"/>
  <c r="AS26" i="18"/>
  <c r="AQ56" i="18"/>
  <c r="AR56" i="18"/>
  <c r="AS56" i="18"/>
  <c r="AQ86" i="18"/>
  <c r="AR86" i="18"/>
  <c r="AS86" i="18"/>
  <c r="AS118" i="18"/>
  <c r="AR118" i="18"/>
  <c r="AQ118" i="18"/>
  <c r="AQ25" i="18"/>
  <c r="AR25" i="18"/>
  <c r="AS25" i="18"/>
  <c r="AQ55" i="18"/>
  <c r="AR55" i="18"/>
  <c r="AS55" i="18"/>
  <c r="AQ85" i="18"/>
  <c r="AR85" i="18"/>
  <c r="AS85" i="18"/>
  <c r="AS117" i="18"/>
  <c r="AR117" i="18"/>
  <c r="AQ117" i="18"/>
  <c r="AQ24" i="18"/>
  <c r="AR24" i="18"/>
  <c r="AS24" i="18"/>
  <c r="AQ54" i="18"/>
  <c r="AR54" i="18"/>
  <c r="AS54" i="18"/>
  <c r="AQ84" i="18"/>
  <c r="AR84" i="18"/>
  <c r="AS84" i="18"/>
  <c r="AS116" i="18"/>
  <c r="AR116" i="18"/>
  <c r="AQ116" i="18"/>
  <c r="AQ23" i="18"/>
  <c r="AR23" i="18"/>
  <c r="AS23" i="18"/>
  <c r="AQ53" i="18"/>
  <c r="AR53" i="18"/>
  <c r="AS53" i="18"/>
  <c r="AQ83" i="18"/>
  <c r="AR83" i="18"/>
  <c r="AS83" i="18"/>
  <c r="AS115" i="18"/>
  <c r="AR115" i="18"/>
  <c r="AQ115" i="18"/>
  <c r="AQ22" i="18"/>
  <c r="AR22" i="18"/>
  <c r="AS22" i="18"/>
  <c r="AQ52" i="18"/>
  <c r="AR52" i="18"/>
  <c r="AS52" i="18"/>
  <c r="AQ82" i="18"/>
  <c r="AR82" i="18"/>
  <c r="AS82" i="18"/>
  <c r="AS114" i="18"/>
  <c r="AR114" i="18"/>
  <c r="AQ114" i="18"/>
  <c r="AQ21" i="18"/>
  <c r="AR21" i="18"/>
  <c r="AS21" i="18"/>
  <c r="AQ51" i="18"/>
  <c r="AR51" i="18"/>
  <c r="AS51" i="18"/>
  <c r="AQ81" i="18"/>
  <c r="AR81" i="18"/>
  <c r="AS81" i="18"/>
  <c r="AS113" i="18"/>
  <c r="AR113" i="18"/>
  <c r="AQ113" i="18"/>
  <c r="AQ20" i="18"/>
  <c r="AR20" i="18"/>
  <c r="AS20" i="18"/>
  <c r="AQ50" i="18"/>
  <c r="AR50" i="18"/>
  <c r="AS50" i="18"/>
  <c r="AQ80" i="18"/>
  <c r="AR80" i="18"/>
  <c r="AS80" i="18"/>
  <c r="AS112" i="18"/>
  <c r="AR112" i="18"/>
  <c r="AQ112" i="18"/>
  <c r="AQ19" i="18"/>
  <c r="AR19" i="18"/>
  <c r="AS19" i="18"/>
  <c r="AQ49" i="18"/>
  <c r="AR49" i="18"/>
  <c r="AS49" i="18"/>
  <c r="AQ79" i="18"/>
  <c r="AR79" i="18"/>
  <c r="AS79" i="18"/>
  <c r="AS111" i="18"/>
  <c r="AR111" i="18"/>
  <c r="AQ111" i="18"/>
  <c r="AQ18" i="18"/>
  <c r="AR18" i="18"/>
  <c r="AS18" i="18"/>
  <c r="AQ48" i="18"/>
  <c r="AR48" i="18"/>
  <c r="AS48" i="18"/>
  <c r="AQ78" i="18"/>
  <c r="AR78" i="18"/>
  <c r="AS78" i="18"/>
  <c r="AS110" i="18"/>
  <c r="AR110" i="18"/>
  <c r="AQ110" i="18"/>
  <c r="AQ17" i="18"/>
  <c r="AR17" i="18"/>
  <c r="AS17" i="18"/>
  <c r="AQ47" i="18"/>
  <c r="AR47" i="18"/>
  <c r="AS47" i="18"/>
  <c r="AQ77" i="18"/>
  <c r="AR77" i="18"/>
  <c r="AS77" i="18"/>
  <c r="AS109" i="18"/>
  <c r="AR109" i="18"/>
  <c r="AQ109" i="18"/>
  <c r="AQ16" i="18"/>
  <c r="AR16" i="18"/>
  <c r="AS16" i="18"/>
  <c r="AQ46" i="18"/>
  <c r="AR46" i="18"/>
  <c r="AS46" i="18"/>
  <c r="AQ76" i="18"/>
  <c r="AR76" i="18"/>
  <c r="AS76" i="18"/>
  <c r="AS108" i="18"/>
  <c r="AR108" i="18"/>
  <c r="AQ108" i="18"/>
  <c r="AQ15" i="18"/>
  <c r="AR15" i="18"/>
  <c r="AS15" i="18"/>
  <c r="AQ45" i="18"/>
  <c r="AR45" i="18"/>
  <c r="AS45" i="18"/>
  <c r="AQ75" i="18"/>
  <c r="AR75" i="18"/>
  <c r="AS75" i="18"/>
  <c r="AS107" i="18"/>
  <c r="AR107" i="18"/>
  <c r="AQ107" i="18"/>
  <c r="AQ14" i="18"/>
  <c r="AR14" i="18"/>
  <c r="AS14" i="18"/>
  <c r="AQ44" i="18"/>
  <c r="AR44" i="18"/>
  <c r="AS44" i="18"/>
  <c r="AQ74" i="18"/>
  <c r="AR74" i="18"/>
  <c r="AS74" i="18"/>
  <c r="AS106" i="18"/>
  <c r="AR106" i="18"/>
  <c r="AQ106" i="18"/>
  <c r="AQ13" i="18"/>
  <c r="AR13" i="18"/>
  <c r="AS13" i="18"/>
  <c r="AQ43" i="18"/>
  <c r="AR43" i="18"/>
  <c r="AS43" i="18"/>
  <c r="AQ73" i="18"/>
  <c r="AR73" i="18"/>
  <c r="AS73" i="18"/>
  <c r="AS105" i="18"/>
  <c r="AR105" i="18"/>
  <c r="AQ105" i="18"/>
  <c r="AQ12" i="18"/>
  <c r="AR12" i="18"/>
  <c r="AS12" i="18"/>
  <c r="AQ42" i="18"/>
  <c r="AR42" i="18"/>
  <c r="AS42" i="18"/>
  <c r="AQ72" i="18"/>
  <c r="AR72" i="18"/>
  <c r="AS72" i="18"/>
  <c r="AS104" i="18"/>
  <c r="AR104" i="18"/>
  <c r="AQ104" i="18"/>
  <c r="AQ11" i="18"/>
  <c r="AR11" i="18"/>
  <c r="AS11" i="18"/>
  <c r="AQ41" i="18"/>
  <c r="AR41" i="18"/>
  <c r="AS41" i="18"/>
  <c r="AQ71" i="18"/>
  <c r="AR71" i="18"/>
  <c r="AS71" i="18"/>
  <c r="AS103" i="18"/>
  <c r="AR103" i="18"/>
  <c r="AQ103" i="18"/>
  <c r="AQ10" i="18"/>
  <c r="AR10" i="18"/>
  <c r="AS10" i="18"/>
  <c r="AQ40" i="18"/>
  <c r="AR40" i="18"/>
  <c r="AS40" i="18"/>
  <c r="AQ70" i="18"/>
  <c r="AR70" i="18"/>
  <c r="AS70" i="18"/>
  <c r="AS102" i="18"/>
  <c r="AR102" i="18"/>
  <c r="AQ102" i="18"/>
  <c r="AQ9" i="18"/>
  <c r="AR9" i="18"/>
  <c r="AS9" i="18"/>
  <c r="AQ39" i="18"/>
  <c r="AR39" i="18"/>
  <c r="AS39" i="18"/>
  <c r="AQ69" i="18"/>
  <c r="AR69" i="18"/>
  <c r="AS69" i="18"/>
  <c r="AS101" i="18"/>
  <c r="AR101" i="18"/>
  <c r="AQ101" i="18"/>
  <c r="AQ8" i="18"/>
  <c r="AR8" i="18"/>
  <c r="AS8" i="18"/>
  <c r="AQ38" i="18"/>
  <c r="AR38" i="18"/>
  <c r="AS38" i="18"/>
  <c r="AQ68" i="18"/>
  <c r="AR68" i="18"/>
  <c r="AS68" i="18"/>
  <c r="AS100" i="18"/>
  <c r="AR100" i="18"/>
  <c r="AQ100" i="18"/>
  <c r="AQ7" i="18"/>
  <c r="AR7" i="18"/>
  <c r="AS7" i="18"/>
  <c r="AQ37" i="18"/>
  <c r="AR37" i="18"/>
  <c r="AS37" i="18"/>
  <c r="AQ67" i="18"/>
  <c r="AR67" i="18"/>
  <c r="AS67" i="18"/>
  <c r="AS99" i="18"/>
  <c r="AR99" i="18"/>
  <c r="AQ99" i="18"/>
  <c r="AQ6" i="18"/>
  <c r="AR6" i="18"/>
  <c r="AS6" i="18"/>
  <c r="AQ36" i="18"/>
  <c r="AR36" i="18"/>
  <c r="AS36" i="18"/>
  <c r="AQ66" i="18"/>
  <c r="AR66" i="18"/>
  <c r="AS66" i="18"/>
  <c r="AS98" i="18"/>
  <c r="AR98" i="18"/>
  <c r="AQ98" i="18"/>
  <c r="AQ5" i="18"/>
  <c r="AR5" i="18"/>
  <c r="AS5" i="18"/>
  <c r="AQ35" i="18"/>
  <c r="AR35" i="18"/>
  <c r="AS35" i="18"/>
  <c r="AQ65" i="18"/>
  <c r="AR65" i="18"/>
  <c r="AS65" i="18"/>
  <c r="AS97" i="18"/>
  <c r="AR97" i="18"/>
  <c r="AQ97" i="18"/>
  <c r="AQ4" i="18"/>
  <c r="AR4" i="18"/>
  <c r="AS4" i="18"/>
  <c r="AQ34" i="18"/>
  <c r="AR34" i="18"/>
  <c r="AS34" i="18"/>
  <c r="AQ64" i="18"/>
  <c r="AR64" i="18"/>
  <c r="AS64" i="18"/>
  <c r="AS96" i="18"/>
  <c r="AR96" i="18"/>
  <c r="AQ96" i="18"/>
  <c r="AQ3" i="18"/>
  <c r="AR3" i="18"/>
  <c r="AS3" i="18"/>
  <c r="AQ33" i="18"/>
  <c r="AR33" i="18"/>
  <c r="AS33" i="18"/>
  <c r="AQ63" i="18"/>
  <c r="AR63" i="18"/>
  <c r="AS63" i="18"/>
  <c r="AS95" i="18"/>
  <c r="AR95" i="18"/>
  <c r="AQ95" i="18"/>
  <c r="AG28" i="18"/>
  <c r="AH28" i="18"/>
  <c r="AI28" i="18"/>
  <c r="AG58" i="18"/>
  <c r="AH58" i="18"/>
  <c r="AI58" i="18"/>
  <c r="AG88" i="18"/>
  <c r="AH88" i="18"/>
  <c r="AI88" i="18"/>
  <c r="AI120" i="18"/>
  <c r="AH120" i="18"/>
  <c r="AG120" i="18"/>
  <c r="AG27" i="18"/>
  <c r="AH27" i="18"/>
  <c r="AI27" i="18"/>
  <c r="AG57" i="18"/>
  <c r="AH57" i="18"/>
  <c r="AI57" i="18"/>
  <c r="AG87" i="18"/>
  <c r="AH87" i="18"/>
  <c r="AI87" i="18"/>
  <c r="AI119" i="18"/>
  <c r="AH119" i="18"/>
  <c r="AG119" i="18"/>
  <c r="AG26" i="18"/>
  <c r="AH26" i="18"/>
  <c r="AI26" i="18"/>
  <c r="AG56" i="18"/>
  <c r="AH56" i="18"/>
  <c r="AI56" i="18"/>
  <c r="AG86" i="18"/>
  <c r="AH86" i="18"/>
  <c r="AI86" i="18"/>
  <c r="AI118" i="18"/>
  <c r="AH118" i="18"/>
  <c r="AG118" i="18"/>
  <c r="AG25" i="18"/>
  <c r="AH25" i="18"/>
  <c r="AI25" i="18"/>
  <c r="AG55" i="18"/>
  <c r="AH55" i="18"/>
  <c r="AI55" i="18"/>
  <c r="AG85" i="18"/>
  <c r="AH85" i="18"/>
  <c r="AI85" i="18"/>
  <c r="AI117" i="18"/>
  <c r="AH117" i="18"/>
  <c r="AG117" i="18"/>
  <c r="AG24" i="18"/>
  <c r="AH24" i="18"/>
  <c r="AI24" i="18"/>
  <c r="AG54" i="18"/>
  <c r="AH54" i="18"/>
  <c r="AI54" i="18"/>
  <c r="AG84" i="18"/>
  <c r="AH84" i="18"/>
  <c r="AI84" i="18"/>
  <c r="AI116" i="18"/>
  <c r="AH116" i="18"/>
  <c r="AG116" i="18"/>
  <c r="AG23" i="18"/>
  <c r="AH23" i="18"/>
  <c r="AI23" i="18"/>
  <c r="AG53" i="18"/>
  <c r="AH53" i="18"/>
  <c r="AI53" i="18"/>
  <c r="AG83" i="18"/>
  <c r="AH83" i="18"/>
  <c r="AI83" i="18"/>
  <c r="AI115" i="18"/>
  <c r="AH115" i="18"/>
  <c r="AG115" i="18"/>
  <c r="AG22" i="18"/>
  <c r="AH22" i="18"/>
  <c r="AI22" i="18"/>
  <c r="AG52" i="18"/>
  <c r="AH52" i="18"/>
  <c r="AI52" i="18"/>
  <c r="AG82" i="18"/>
  <c r="AH82" i="18"/>
  <c r="AI82" i="18"/>
  <c r="AI114" i="18"/>
  <c r="AH114" i="18"/>
  <c r="AG114" i="18"/>
  <c r="AG21" i="18"/>
  <c r="AH21" i="18"/>
  <c r="AI21" i="18"/>
  <c r="AG51" i="18"/>
  <c r="AH51" i="18"/>
  <c r="AI51" i="18"/>
  <c r="AG81" i="18"/>
  <c r="AH81" i="18"/>
  <c r="AI81" i="18"/>
  <c r="AI113" i="18"/>
  <c r="AH113" i="18"/>
  <c r="AG113" i="18"/>
  <c r="AG20" i="18"/>
  <c r="AH20" i="18"/>
  <c r="AI20" i="18"/>
  <c r="AG50" i="18"/>
  <c r="AH50" i="18"/>
  <c r="AI50" i="18"/>
  <c r="AG80" i="18"/>
  <c r="AH80" i="18"/>
  <c r="AI80" i="18"/>
  <c r="AI112" i="18"/>
  <c r="AH112" i="18"/>
  <c r="AG112" i="18"/>
  <c r="AG19" i="18"/>
  <c r="AH19" i="18"/>
  <c r="AI19" i="18"/>
  <c r="AG49" i="18"/>
  <c r="AH49" i="18"/>
  <c r="AI49" i="18"/>
  <c r="AG79" i="18"/>
  <c r="AH79" i="18"/>
  <c r="AI79" i="18"/>
  <c r="AI111" i="18"/>
  <c r="AH111" i="18"/>
  <c r="AG111" i="18"/>
  <c r="AG18" i="18"/>
  <c r="AH18" i="18"/>
  <c r="AI18" i="18"/>
  <c r="AG48" i="18"/>
  <c r="AH48" i="18"/>
  <c r="AI48" i="18"/>
  <c r="AG78" i="18"/>
  <c r="AH78" i="18"/>
  <c r="AI78" i="18"/>
  <c r="AI110" i="18"/>
  <c r="AH110" i="18"/>
  <c r="AG110" i="18"/>
  <c r="AG17" i="18"/>
  <c r="AH17" i="18"/>
  <c r="AI17" i="18"/>
  <c r="AG47" i="18"/>
  <c r="AH47" i="18"/>
  <c r="AI47" i="18"/>
  <c r="AG77" i="18"/>
  <c r="AH77" i="18"/>
  <c r="AI77" i="18"/>
  <c r="AI109" i="18"/>
  <c r="AH109" i="18"/>
  <c r="AG109" i="18"/>
  <c r="AG16" i="18"/>
  <c r="AH16" i="18"/>
  <c r="AI16" i="18"/>
  <c r="AG46" i="18"/>
  <c r="AH46" i="18"/>
  <c r="AI46" i="18"/>
  <c r="AG76" i="18"/>
  <c r="AH76" i="18"/>
  <c r="AI76" i="18"/>
  <c r="AI108" i="18"/>
  <c r="AH108" i="18"/>
  <c r="AG108" i="18"/>
  <c r="AG15" i="18"/>
  <c r="AH15" i="18"/>
  <c r="AI15" i="18"/>
  <c r="AG45" i="18"/>
  <c r="AH45" i="18"/>
  <c r="AI45" i="18"/>
  <c r="AG75" i="18"/>
  <c r="AH75" i="18"/>
  <c r="AI75" i="18"/>
  <c r="AI107" i="18"/>
  <c r="AH107" i="18"/>
  <c r="AG107" i="18"/>
  <c r="AG14" i="18"/>
  <c r="AH14" i="18"/>
  <c r="AI14" i="18"/>
  <c r="AG44" i="18"/>
  <c r="AH44" i="18"/>
  <c r="AI44" i="18"/>
  <c r="AG74" i="18"/>
  <c r="AH74" i="18"/>
  <c r="AI74" i="18"/>
  <c r="AI106" i="18"/>
  <c r="AH106" i="18"/>
  <c r="AG106" i="18"/>
  <c r="AG13" i="18"/>
  <c r="AH13" i="18"/>
  <c r="AI13" i="18"/>
  <c r="AG43" i="18"/>
  <c r="AH43" i="18"/>
  <c r="AI43" i="18"/>
  <c r="AG73" i="18"/>
  <c r="AH73" i="18"/>
  <c r="AI73" i="18"/>
  <c r="AI105" i="18"/>
  <c r="AH105" i="18"/>
  <c r="AG105" i="18"/>
  <c r="AG12" i="18"/>
  <c r="AH12" i="18"/>
  <c r="AI12" i="18"/>
  <c r="AG42" i="18"/>
  <c r="AH42" i="18"/>
  <c r="AI42" i="18"/>
  <c r="AG72" i="18"/>
  <c r="AH72" i="18"/>
  <c r="AI72" i="18"/>
  <c r="AI104" i="18"/>
  <c r="AH104" i="18"/>
  <c r="AG104" i="18"/>
  <c r="AG11" i="18"/>
  <c r="AH11" i="18"/>
  <c r="AI11" i="18"/>
  <c r="AG41" i="18"/>
  <c r="AH41" i="18"/>
  <c r="AI41" i="18"/>
  <c r="AG71" i="18"/>
  <c r="AH71" i="18"/>
  <c r="AI71" i="18"/>
  <c r="AI103" i="18"/>
  <c r="AH103" i="18"/>
  <c r="AG103" i="18"/>
  <c r="AG10" i="18"/>
  <c r="AH10" i="18"/>
  <c r="AI10" i="18"/>
  <c r="AG40" i="18"/>
  <c r="AH40" i="18"/>
  <c r="AI40" i="18"/>
  <c r="AG70" i="18"/>
  <c r="AH70" i="18"/>
  <c r="AI70" i="18"/>
  <c r="AI102" i="18"/>
  <c r="AH102" i="18"/>
  <c r="AG102" i="18"/>
  <c r="AG9" i="18"/>
  <c r="AH9" i="18"/>
  <c r="AI9" i="18"/>
  <c r="AG39" i="18"/>
  <c r="AH39" i="18"/>
  <c r="AI39" i="18"/>
  <c r="AG69" i="18"/>
  <c r="AH69" i="18"/>
  <c r="AI69" i="18"/>
  <c r="AI101" i="18"/>
  <c r="AH101" i="18"/>
  <c r="AG101" i="18"/>
  <c r="AG8" i="18"/>
  <c r="AH8" i="18"/>
  <c r="AI8" i="18"/>
  <c r="AG38" i="18"/>
  <c r="AH38" i="18"/>
  <c r="AI38" i="18"/>
  <c r="AG68" i="18"/>
  <c r="AH68" i="18"/>
  <c r="AI68" i="18"/>
  <c r="AI100" i="18"/>
  <c r="AH100" i="18"/>
  <c r="AG100" i="18"/>
  <c r="AG7" i="18"/>
  <c r="AH7" i="18"/>
  <c r="AI7" i="18"/>
  <c r="AG37" i="18"/>
  <c r="AH37" i="18"/>
  <c r="AI37" i="18"/>
  <c r="AG67" i="18"/>
  <c r="AH67" i="18"/>
  <c r="AI67" i="18"/>
  <c r="AI99" i="18"/>
  <c r="AH99" i="18"/>
  <c r="AG99" i="18"/>
  <c r="AG6" i="18"/>
  <c r="AH6" i="18"/>
  <c r="AI6" i="18"/>
  <c r="AG36" i="18"/>
  <c r="AH36" i="18"/>
  <c r="AI36" i="18"/>
  <c r="AG66" i="18"/>
  <c r="AH66" i="18"/>
  <c r="AI66" i="18"/>
  <c r="AI98" i="18"/>
  <c r="AH98" i="18"/>
  <c r="AG98" i="18"/>
  <c r="AG5" i="18"/>
  <c r="AH5" i="18"/>
  <c r="AI5" i="18"/>
  <c r="AG35" i="18"/>
  <c r="AH35" i="18"/>
  <c r="AI35" i="18"/>
  <c r="AG65" i="18"/>
  <c r="AH65" i="18"/>
  <c r="AI65" i="18"/>
  <c r="AI97" i="18"/>
  <c r="AH97" i="18"/>
  <c r="AG97" i="18"/>
  <c r="AG4" i="18"/>
  <c r="AH4" i="18"/>
  <c r="AI4" i="18"/>
  <c r="AG34" i="18"/>
  <c r="AH34" i="18"/>
  <c r="AI34" i="18"/>
  <c r="AG64" i="18"/>
  <c r="AH64" i="18"/>
  <c r="AI64" i="18"/>
  <c r="AI96" i="18"/>
  <c r="AH96" i="18"/>
  <c r="AG96" i="18"/>
  <c r="AG3" i="18"/>
  <c r="AH3" i="18"/>
  <c r="AI3" i="18"/>
  <c r="AG33" i="18"/>
  <c r="AH33" i="18"/>
  <c r="AI33" i="18"/>
  <c r="AG63" i="18"/>
  <c r="AH63" i="18"/>
  <c r="AI63" i="18"/>
  <c r="AI95" i="18"/>
  <c r="AH95" i="18"/>
  <c r="AG95" i="18"/>
  <c r="W28" i="18"/>
  <c r="X28" i="18"/>
  <c r="Y28" i="18"/>
  <c r="W58" i="18"/>
  <c r="X58" i="18"/>
  <c r="Y58" i="18"/>
  <c r="W88" i="18"/>
  <c r="X88" i="18"/>
  <c r="Y88" i="18"/>
  <c r="Y120" i="18"/>
  <c r="X120" i="18"/>
  <c r="W120" i="18"/>
  <c r="W27" i="18"/>
  <c r="X27" i="18"/>
  <c r="Y27" i="18"/>
  <c r="W57" i="18"/>
  <c r="X57" i="18"/>
  <c r="Y57" i="18"/>
  <c r="W87" i="18"/>
  <c r="X87" i="18"/>
  <c r="Y87" i="18"/>
  <c r="Y119" i="18"/>
  <c r="X119" i="18"/>
  <c r="W119" i="18"/>
  <c r="W26" i="18"/>
  <c r="X26" i="18"/>
  <c r="Y26" i="18"/>
  <c r="W56" i="18"/>
  <c r="X56" i="18"/>
  <c r="Y56" i="18"/>
  <c r="W86" i="18"/>
  <c r="X86" i="18"/>
  <c r="Y86" i="18"/>
  <c r="Y118" i="18"/>
  <c r="X118" i="18"/>
  <c r="W118" i="18"/>
  <c r="W25" i="18"/>
  <c r="X25" i="18"/>
  <c r="Y25" i="18"/>
  <c r="W55" i="18"/>
  <c r="X55" i="18"/>
  <c r="Y55" i="18"/>
  <c r="W85" i="18"/>
  <c r="X85" i="18"/>
  <c r="Y85" i="18"/>
  <c r="Y117" i="18"/>
  <c r="X117" i="18"/>
  <c r="W117" i="18"/>
  <c r="W24" i="18"/>
  <c r="X24" i="18"/>
  <c r="Y24" i="18"/>
  <c r="W54" i="18"/>
  <c r="X54" i="18"/>
  <c r="Y54" i="18"/>
  <c r="W84" i="18"/>
  <c r="X84" i="18"/>
  <c r="Y84" i="18"/>
  <c r="Y116" i="18"/>
  <c r="X116" i="18"/>
  <c r="W116" i="18"/>
  <c r="W23" i="18"/>
  <c r="X23" i="18"/>
  <c r="Y23" i="18"/>
  <c r="W53" i="18"/>
  <c r="X53" i="18"/>
  <c r="Y53" i="18"/>
  <c r="W83" i="18"/>
  <c r="X83" i="18"/>
  <c r="Y83" i="18"/>
  <c r="Y115" i="18"/>
  <c r="X115" i="18"/>
  <c r="W115" i="18"/>
  <c r="W22" i="18"/>
  <c r="X22" i="18"/>
  <c r="Y22" i="18"/>
  <c r="W52" i="18"/>
  <c r="X52" i="18"/>
  <c r="Y52" i="18"/>
  <c r="W82" i="18"/>
  <c r="X82" i="18"/>
  <c r="Y82" i="18"/>
  <c r="Y114" i="18"/>
  <c r="X114" i="18"/>
  <c r="W114" i="18"/>
  <c r="W21" i="18"/>
  <c r="X21" i="18"/>
  <c r="Y21" i="18"/>
  <c r="W51" i="18"/>
  <c r="X51" i="18"/>
  <c r="Y51" i="18"/>
  <c r="W81" i="18"/>
  <c r="X81" i="18"/>
  <c r="Y81" i="18"/>
  <c r="Y113" i="18"/>
  <c r="X113" i="18"/>
  <c r="W113" i="18"/>
  <c r="W20" i="18"/>
  <c r="X20" i="18"/>
  <c r="Y20" i="18"/>
  <c r="W50" i="18"/>
  <c r="X50" i="18"/>
  <c r="Y50" i="18"/>
  <c r="W80" i="18"/>
  <c r="X80" i="18"/>
  <c r="Y80" i="18"/>
  <c r="Y112" i="18"/>
  <c r="X112" i="18"/>
  <c r="W112" i="18"/>
  <c r="W19" i="18"/>
  <c r="X19" i="18"/>
  <c r="Y19" i="18"/>
  <c r="W49" i="18"/>
  <c r="X49" i="18"/>
  <c r="Y49" i="18"/>
  <c r="W79" i="18"/>
  <c r="X79" i="18"/>
  <c r="Y79" i="18"/>
  <c r="Y111" i="18"/>
  <c r="X111" i="18"/>
  <c r="W111" i="18"/>
  <c r="W18" i="18"/>
  <c r="X18" i="18"/>
  <c r="Y18" i="18"/>
  <c r="W48" i="18"/>
  <c r="X48" i="18"/>
  <c r="Y48" i="18"/>
  <c r="W78" i="18"/>
  <c r="X78" i="18"/>
  <c r="Y78" i="18"/>
  <c r="Y110" i="18"/>
  <c r="X110" i="18"/>
  <c r="W110" i="18"/>
  <c r="W17" i="18"/>
  <c r="X17" i="18"/>
  <c r="Y17" i="18"/>
  <c r="W47" i="18"/>
  <c r="X47" i="18"/>
  <c r="Y47" i="18"/>
  <c r="W77" i="18"/>
  <c r="X77" i="18"/>
  <c r="Y77" i="18"/>
  <c r="Y109" i="18"/>
  <c r="X109" i="18"/>
  <c r="W109" i="18"/>
  <c r="W16" i="18"/>
  <c r="X16" i="18"/>
  <c r="Y16" i="18"/>
  <c r="W46" i="18"/>
  <c r="X46" i="18"/>
  <c r="Y46" i="18"/>
  <c r="W76" i="18"/>
  <c r="X76" i="18"/>
  <c r="Y76" i="18"/>
  <c r="Y108" i="18"/>
  <c r="X108" i="18"/>
  <c r="W108" i="18"/>
  <c r="W15" i="18"/>
  <c r="X15" i="18"/>
  <c r="Y15" i="18"/>
  <c r="W45" i="18"/>
  <c r="X45" i="18"/>
  <c r="Y45" i="18"/>
  <c r="W75" i="18"/>
  <c r="X75" i="18"/>
  <c r="Y75" i="18"/>
  <c r="Y107" i="18"/>
  <c r="X107" i="18"/>
  <c r="W107" i="18"/>
  <c r="W14" i="18"/>
  <c r="X14" i="18"/>
  <c r="Y14" i="18"/>
  <c r="W44" i="18"/>
  <c r="X44" i="18"/>
  <c r="Y44" i="18"/>
  <c r="W74" i="18"/>
  <c r="X74" i="18"/>
  <c r="Y74" i="18"/>
  <c r="Y106" i="18"/>
  <c r="X106" i="18"/>
  <c r="W106" i="18"/>
  <c r="W13" i="18"/>
  <c r="X13" i="18"/>
  <c r="Y13" i="18"/>
  <c r="W43" i="18"/>
  <c r="X43" i="18"/>
  <c r="Y43" i="18"/>
  <c r="W73" i="18"/>
  <c r="X73" i="18"/>
  <c r="Y73" i="18"/>
  <c r="Y105" i="18"/>
  <c r="X105" i="18"/>
  <c r="W105" i="18"/>
  <c r="W12" i="18"/>
  <c r="X12" i="18"/>
  <c r="Y12" i="18"/>
  <c r="W42" i="18"/>
  <c r="X42" i="18"/>
  <c r="Y42" i="18"/>
  <c r="W72" i="18"/>
  <c r="X72" i="18"/>
  <c r="Y72" i="18"/>
  <c r="Y104" i="18"/>
  <c r="X104" i="18"/>
  <c r="W104" i="18"/>
  <c r="W11" i="18"/>
  <c r="X11" i="18"/>
  <c r="Y11" i="18"/>
  <c r="W41" i="18"/>
  <c r="X41" i="18"/>
  <c r="Y41" i="18"/>
  <c r="W71" i="18"/>
  <c r="X71" i="18"/>
  <c r="Y71" i="18"/>
  <c r="Y103" i="18"/>
  <c r="X103" i="18"/>
  <c r="W103" i="18"/>
  <c r="W10" i="18"/>
  <c r="X10" i="18"/>
  <c r="Y10" i="18"/>
  <c r="W40" i="18"/>
  <c r="X40" i="18"/>
  <c r="Y40" i="18"/>
  <c r="W70" i="18"/>
  <c r="X70" i="18"/>
  <c r="Y70" i="18"/>
  <c r="Y102" i="18"/>
  <c r="X102" i="18"/>
  <c r="W102" i="18"/>
  <c r="W9" i="18"/>
  <c r="X9" i="18"/>
  <c r="Y9" i="18"/>
  <c r="W39" i="18"/>
  <c r="X39" i="18"/>
  <c r="Y39" i="18"/>
  <c r="W69" i="18"/>
  <c r="X69" i="18"/>
  <c r="Y69" i="18"/>
  <c r="Y101" i="18"/>
  <c r="X101" i="18"/>
  <c r="W101" i="18"/>
  <c r="W8" i="18"/>
  <c r="X8" i="18"/>
  <c r="Y8" i="18"/>
  <c r="W38" i="18"/>
  <c r="X38" i="18"/>
  <c r="Y38" i="18"/>
  <c r="W68" i="18"/>
  <c r="X68" i="18"/>
  <c r="Y68" i="18"/>
  <c r="Y100" i="18"/>
  <c r="X100" i="18"/>
  <c r="W100" i="18"/>
  <c r="W7" i="18"/>
  <c r="X7" i="18"/>
  <c r="Y7" i="18"/>
  <c r="W37" i="18"/>
  <c r="X37" i="18"/>
  <c r="Y37" i="18"/>
  <c r="W67" i="18"/>
  <c r="X67" i="18"/>
  <c r="Y67" i="18"/>
  <c r="Y99" i="18"/>
  <c r="X99" i="18"/>
  <c r="W99" i="18"/>
  <c r="W6" i="18"/>
  <c r="X6" i="18"/>
  <c r="Y6" i="18"/>
  <c r="W36" i="18"/>
  <c r="X36" i="18"/>
  <c r="Y36" i="18"/>
  <c r="W66" i="18"/>
  <c r="X66" i="18"/>
  <c r="Y66" i="18"/>
  <c r="Y98" i="18"/>
  <c r="X98" i="18"/>
  <c r="W98" i="18"/>
  <c r="W5" i="18"/>
  <c r="X5" i="18"/>
  <c r="Y5" i="18"/>
  <c r="W35" i="18"/>
  <c r="X35" i="18"/>
  <c r="Y35" i="18"/>
  <c r="W65" i="18"/>
  <c r="X65" i="18"/>
  <c r="Y65" i="18"/>
  <c r="Y97" i="18"/>
  <c r="X97" i="18"/>
  <c r="W97" i="18"/>
  <c r="W4" i="18"/>
  <c r="X4" i="18"/>
  <c r="Y4" i="18"/>
  <c r="W34" i="18"/>
  <c r="X34" i="18"/>
  <c r="Y34" i="18"/>
  <c r="W64" i="18"/>
  <c r="X64" i="18"/>
  <c r="Y64" i="18"/>
  <c r="Y96" i="18"/>
  <c r="X96" i="18"/>
  <c r="W96" i="18"/>
  <c r="W3" i="18"/>
  <c r="X3" i="18"/>
  <c r="Y3" i="18"/>
  <c r="W33" i="18"/>
  <c r="X33" i="18"/>
  <c r="Y33" i="18"/>
  <c r="W63" i="18"/>
  <c r="X63" i="18"/>
  <c r="Y63" i="18"/>
  <c r="Y95" i="18"/>
  <c r="X95" i="18"/>
  <c r="W95" i="18"/>
  <c r="N3" i="18"/>
  <c r="N33" i="18"/>
  <c r="N63" i="18"/>
  <c r="N95" i="18"/>
  <c r="M3" i="18"/>
  <c r="O3" i="18"/>
  <c r="M33" i="18"/>
  <c r="O33" i="18"/>
  <c r="M63" i="18"/>
  <c r="O63" i="18"/>
  <c r="O95" i="18"/>
  <c r="N4" i="18"/>
  <c r="N34" i="18"/>
  <c r="N64" i="18"/>
  <c r="N96" i="18"/>
  <c r="M4" i="18"/>
  <c r="O4" i="18"/>
  <c r="M34" i="18"/>
  <c r="O34" i="18"/>
  <c r="M64" i="18"/>
  <c r="O64" i="18"/>
  <c r="O96" i="18"/>
  <c r="N5" i="18"/>
  <c r="N35" i="18"/>
  <c r="N65" i="18"/>
  <c r="N97" i="18"/>
  <c r="M5" i="18"/>
  <c r="O5" i="18"/>
  <c r="M35" i="18"/>
  <c r="O35" i="18"/>
  <c r="M65" i="18"/>
  <c r="O65" i="18"/>
  <c r="O97" i="18"/>
  <c r="N6" i="18"/>
  <c r="N36" i="18"/>
  <c r="N66" i="18"/>
  <c r="N98" i="18"/>
  <c r="M6" i="18"/>
  <c r="O6" i="18"/>
  <c r="M36" i="18"/>
  <c r="O36" i="18"/>
  <c r="M66" i="18"/>
  <c r="O66" i="18"/>
  <c r="O98" i="18"/>
  <c r="N7" i="18"/>
  <c r="N37" i="18"/>
  <c r="N67" i="18"/>
  <c r="N99" i="18"/>
  <c r="M7" i="18"/>
  <c r="O7" i="18"/>
  <c r="M37" i="18"/>
  <c r="O37" i="18"/>
  <c r="M67" i="18"/>
  <c r="O67" i="18"/>
  <c r="O99" i="18"/>
  <c r="N8" i="18"/>
  <c r="N38" i="18"/>
  <c r="N68" i="18"/>
  <c r="N100" i="18"/>
  <c r="M8" i="18"/>
  <c r="O8" i="18"/>
  <c r="M38" i="18"/>
  <c r="O38" i="18"/>
  <c r="M68" i="18"/>
  <c r="O68" i="18"/>
  <c r="O100" i="18"/>
  <c r="N9" i="18"/>
  <c r="N39" i="18"/>
  <c r="N69" i="18"/>
  <c r="N101" i="18"/>
  <c r="M9" i="18"/>
  <c r="O9" i="18"/>
  <c r="M39" i="18"/>
  <c r="O39" i="18"/>
  <c r="M69" i="18"/>
  <c r="O69" i="18"/>
  <c r="O101" i="18"/>
  <c r="N10" i="18"/>
  <c r="N40" i="18"/>
  <c r="N70" i="18"/>
  <c r="N102" i="18"/>
  <c r="M10" i="18"/>
  <c r="O10" i="18"/>
  <c r="M40" i="18"/>
  <c r="O40" i="18"/>
  <c r="M70" i="18"/>
  <c r="O70" i="18"/>
  <c r="O102" i="18"/>
  <c r="N11" i="18"/>
  <c r="N41" i="18"/>
  <c r="N71" i="18"/>
  <c r="N103" i="18"/>
  <c r="M11" i="18"/>
  <c r="O11" i="18"/>
  <c r="M41" i="18"/>
  <c r="O41" i="18"/>
  <c r="M71" i="18"/>
  <c r="O71" i="18"/>
  <c r="O103" i="18"/>
  <c r="N12" i="18"/>
  <c r="N42" i="18"/>
  <c r="N72" i="18"/>
  <c r="N104" i="18"/>
  <c r="M12" i="18"/>
  <c r="O12" i="18"/>
  <c r="M42" i="18"/>
  <c r="O42" i="18"/>
  <c r="M72" i="18"/>
  <c r="O72" i="18"/>
  <c r="O104" i="18"/>
  <c r="N13" i="18"/>
  <c r="N43" i="18"/>
  <c r="N73" i="18"/>
  <c r="N105" i="18"/>
  <c r="M13" i="18"/>
  <c r="O13" i="18"/>
  <c r="M43" i="18"/>
  <c r="O43" i="18"/>
  <c r="M73" i="18"/>
  <c r="O73" i="18"/>
  <c r="O105" i="18"/>
  <c r="N14" i="18"/>
  <c r="N44" i="18"/>
  <c r="N74" i="18"/>
  <c r="N106" i="18"/>
  <c r="M14" i="18"/>
  <c r="O14" i="18"/>
  <c r="M44" i="18"/>
  <c r="O44" i="18"/>
  <c r="M74" i="18"/>
  <c r="O74" i="18"/>
  <c r="O106" i="18"/>
  <c r="N15" i="18"/>
  <c r="N45" i="18"/>
  <c r="N75" i="18"/>
  <c r="N107" i="18"/>
  <c r="M15" i="18"/>
  <c r="O15" i="18"/>
  <c r="M45" i="18"/>
  <c r="O45" i="18"/>
  <c r="M75" i="18"/>
  <c r="O75" i="18"/>
  <c r="O107" i="18"/>
  <c r="N16" i="18"/>
  <c r="N46" i="18"/>
  <c r="N76" i="18"/>
  <c r="N108" i="18"/>
  <c r="M16" i="18"/>
  <c r="O16" i="18"/>
  <c r="M46" i="18"/>
  <c r="O46" i="18"/>
  <c r="M76" i="18"/>
  <c r="O76" i="18"/>
  <c r="O108" i="18"/>
  <c r="N17" i="18"/>
  <c r="N47" i="18"/>
  <c r="N77" i="18"/>
  <c r="N109" i="18"/>
  <c r="M17" i="18"/>
  <c r="O17" i="18"/>
  <c r="M47" i="18"/>
  <c r="O47" i="18"/>
  <c r="M77" i="18"/>
  <c r="O77" i="18"/>
  <c r="O109" i="18"/>
  <c r="N18" i="18"/>
  <c r="N48" i="18"/>
  <c r="N78" i="18"/>
  <c r="N110" i="18"/>
  <c r="M18" i="18"/>
  <c r="O18" i="18"/>
  <c r="M48" i="18"/>
  <c r="O48" i="18"/>
  <c r="M78" i="18"/>
  <c r="O78" i="18"/>
  <c r="O110" i="18"/>
  <c r="N19" i="18"/>
  <c r="N49" i="18"/>
  <c r="N79" i="18"/>
  <c r="N111" i="18"/>
  <c r="M19" i="18"/>
  <c r="O19" i="18"/>
  <c r="M49" i="18"/>
  <c r="O49" i="18"/>
  <c r="M79" i="18"/>
  <c r="O79" i="18"/>
  <c r="O111" i="18"/>
  <c r="N20" i="18"/>
  <c r="N50" i="18"/>
  <c r="N80" i="18"/>
  <c r="N112" i="18"/>
  <c r="M20" i="18"/>
  <c r="O20" i="18"/>
  <c r="M50" i="18"/>
  <c r="O50" i="18"/>
  <c r="M80" i="18"/>
  <c r="O80" i="18"/>
  <c r="O112" i="18"/>
  <c r="N21" i="18"/>
  <c r="N51" i="18"/>
  <c r="N81" i="18"/>
  <c r="N113" i="18"/>
  <c r="M21" i="18"/>
  <c r="O21" i="18"/>
  <c r="M51" i="18"/>
  <c r="O51" i="18"/>
  <c r="M81" i="18"/>
  <c r="O81" i="18"/>
  <c r="O113" i="18"/>
  <c r="N22" i="18"/>
  <c r="N52" i="18"/>
  <c r="N82" i="18"/>
  <c r="N114" i="18"/>
  <c r="M22" i="18"/>
  <c r="O22" i="18"/>
  <c r="M52" i="18"/>
  <c r="O52" i="18"/>
  <c r="M82" i="18"/>
  <c r="O82" i="18"/>
  <c r="O114" i="18"/>
  <c r="N23" i="18"/>
  <c r="N53" i="18"/>
  <c r="N83" i="18"/>
  <c r="N115" i="18"/>
  <c r="M23" i="18"/>
  <c r="O23" i="18"/>
  <c r="M53" i="18"/>
  <c r="O53" i="18"/>
  <c r="M83" i="18"/>
  <c r="O83" i="18"/>
  <c r="O115" i="18"/>
  <c r="N24" i="18"/>
  <c r="N54" i="18"/>
  <c r="N84" i="18"/>
  <c r="N116" i="18"/>
  <c r="M24" i="18"/>
  <c r="O24" i="18"/>
  <c r="M54" i="18"/>
  <c r="O54" i="18"/>
  <c r="M84" i="18"/>
  <c r="O84" i="18"/>
  <c r="O116" i="18"/>
  <c r="N25" i="18"/>
  <c r="N55" i="18"/>
  <c r="N85" i="18"/>
  <c r="N117" i="18"/>
  <c r="M25" i="18"/>
  <c r="O25" i="18"/>
  <c r="M55" i="18"/>
  <c r="O55" i="18"/>
  <c r="M85" i="18"/>
  <c r="O85" i="18"/>
  <c r="O117" i="18"/>
  <c r="N26" i="18"/>
  <c r="N56" i="18"/>
  <c r="N86" i="18"/>
  <c r="N118" i="18"/>
  <c r="M26" i="18"/>
  <c r="O26" i="18"/>
  <c r="M56" i="18"/>
  <c r="O56" i="18"/>
  <c r="M86" i="18"/>
  <c r="O86" i="18"/>
  <c r="O118" i="18"/>
  <c r="N27" i="18"/>
  <c r="N57" i="18"/>
  <c r="N87" i="18"/>
  <c r="N119" i="18"/>
  <c r="M27" i="18"/>
  <c r="O27" i="18"/>
  <c r="M57" i="18"/>
  <c r="O57" i="18"/>
  <c r="M87" i="18"/>
  <c r="O87" i="18"/>
  <c r="O119" i="18"/>
  <c r="N28" i="18"/>
  <c r="N58" i="18"/>
  <c r="N88" i="18"/>
  <c r="N120" i="18"/>
  <c r="M28" i="18"/>
  <c r="O28" i="18"/>
  <c r="M58" i="18"/>
  <c r="O58" i="18"/>
  <c r="M88" i="18"/>
  <c r="O88" i="18"/>
  <c r="O120" i="18"/>
  <c r="M96" i="18"/>
  <c r="M97" i="18"/>
  <c r="M98" i="18"/>
  <c r="M99" i="18"/>
  <c r="M100" i="18"/>
  <c r="M101" i="18"/>
  <c r="M102" i="18"/>
  <c r="M103" i="18"/>
  <c r="M104" i="18"/>
  <c r="M105" i="18"/>
  <c r="M106" i="18"/>
  <c r="M107" i="18"/>
  <c r="M108" i="18"/>
  <c r="M109" i="18"/>
  <c r="M110" i="18"/>
  <c r="M111" i="18"/>
  <c r="M112" i="18"/>
  <c r="M113" i="18"/>
  <c r="M114" i="18"/>
  <c r="M115" i="18"/>
  <c r="M116" i="18"/>
  <c r="M117" i="18"/>
  <c r="M118" i="18"/>
  <c r="M119" i="18"/>
  <c r="M120" i="18"/>
  <c r="M95" i="18"/>
  <c r="F88" i="18"/>
  <c r="C38" i="18"/>
  <c r="BY88" i="18"/>
  <c r="BZ88" i="18"/>
  <c r="BX88" i="18"/>
  <c r="C42" i="18"/>
  <c r="BT88" i="18"/>
  <c r="BO88" i="18"/>
  <c r="BP88" i="18"/>
  <c r="BN88" i="18"/>
  <c r="BJ88" i="18"/>
  <c r="BE88" i="18"/>
  <c r="BF88" i="18"/>
  <c r="BD88" i="18"/>
  <c r="AZ88" i="18"/>
  <c r="AU88" i="18"/>
  <c r="AV88" i="18"/>
  <c r="AT88" i="18"/>
  <c r="AP88" i="18"/>
  <c r="AK88" i="18"/>
  <c r="AL88" i="18"/>
  <c r="AJ88" i="18"/>
  <c r="AF88" i="18"/>
  <c r="AA88" i="18"/>
  <c r="AB88" i="18"/>
  <c r="Z88" i="18"/>
  <c r="V88" i="18"/>
  <c r="Q88" i="18"/>
  <c r="R88" i="18"/>
  <c r="P88" i="18"/>
  <c r="L88" i="18"/>
  <c r="C35" i="18"/>
  <c r="H88" i="18"/>
  <c r="G88" i="18"/>
  <c r="F87" i="18"/>
  <c r="BY87" i="18"/>
  <c r="BZ87" i="18"/>
  <c r="BX87" i="18"/>
  <c r="BT87" i="18"/>
  <c r="BO87" i="18"/>
  <c r="BP87" i="18"/>
  <c r="BN87" i="18"/>
  <c r="BJ87" i="18"/>
  <c r="BE87" i="18"/>
  <c r="BF87" i="18"/>
  <c r="BD87" i="18"/>
  <c r="AZ87" i="18"/>
  <c r="AU87" i="18"/>
  <c r="AV87" i="18"/>
  <c r="AT87" i="18"/>
  <c r="AP87" i="18"/>
  <c r="AK87" i="18"/>
  <c r="AL87" i="18"/>
  <c r="AJ87" i="18"/>
  <c r="AF87" i="18"/>
  <c r="AA87" i="18"/>
  <c r="AB87" i="18"/>
  <c r="Z87" i="18"/>
  <c r="V87" i="18"/>
  <c r="Q87" i="18"/>
  <c r="R87" i="18"/>
  <c r="P87" i="18"/>
  <c r="L87" i="18"/>
  <c r="H87" i="18"/>
  <c r="G87" i="18"/>
  <c r="F86" i="18"/>
  <c r="BY86" i="18"/>
  <c r="BZ86" i="18"/>
  <c r="BX86" i="18"/>
  <c r="BT86" i="18"/>
  <c r="BO86" i="18"/>
  <c r="BP86" i="18"/>
  <c r="BN86" i="18"/>
  <c r="BJ86" i="18"/>
  <c r="BE86" i="18"/>
  <c r="BF86" i="18"/>
  <c r="BD86" i="18"/>
  <c r="AZ86" i="18"/>
  <c r="AU86" i="18"/>
  <c r="AV86" i="18"/>
  <c r="AT86" i="18"/>
  <c r="AP86" i="18"/>
  <c r="AK86" i="18"/>
  <c r="AL86" i="18"/>
  <c r="AJ86" i="18"/>
  <c r="AF86" i="18"/>
  <c r="AA86" i="18"/>
  <c r="AB86" i="18"/>
  <c r="Z86" i="18"/>
  <c r="V86" i="18"/>
  <c r="Q86" i="18"/>
  <c r="R86" i="18"/>
  <c r="P86" i="18"/>
  <c r="L86" i="18"/>
  <c r="H86" i="18"/>
  <c r="G86" i="18"/>
  <c r="F85" i="18"/>
  <c r="BY85" i="18"/>
  <c r="BZ85" i="18"/>
  <c r="BX85" i="18"/>
  <c r="BT85" i="18"/>
  <c r="BO85" i="18"/>
  <c r="BP85" i="18"/>
  <c r="BN85" i="18"/>
  <c r="BJ85" i="18"/>
  <c r="BE85" i="18"/>
  <c r="BF85" i="18"/>
  <c r="BD85" i="18"/>
  <c r="AZ85" i="18"/>
  <c r="AU85" i="18"/>
  <c r="AV85" i="18"/>
  <c r="AT85" i="18"/>
  <c r="AP85" i="18"/>
  <c r="AK85" i="18"/>
  <c r="AL85" i="18"/>
  <c r="AJ85" i="18"/>
  <c r="AF85" i="18"/>
  <c r="AA85" i="18"/>
  <c r="AB85" i="18"/>
  <c r="Z85" i="18"/>
  <c r="V85" i="18"/>
  <c r="Q85" i="18"/>
  <c r="R85" i="18"/>
  <c r="P85" i="18"/>
  <c r="L85" i="18"/>
  <c r="H85" i="18"/>
  <c r="G85" i="18"/>
  <c r="F84" i="18"/>
  <c r="BY84" i="18"/>
  <c r="BZ84" i="18"/>
  <c r="BX84" i="18"/>
  <c r="BT84" i="18"/>
  <c r="BO84" i="18"/>
  <c r="BP84" i="18"/>
  <c r="BN84" i="18"/>
  <c r="BJ84" i="18"/>
  <c r="BE84" i="18"/>
  <c r="BF84" i="18"/>
  <c r="BD84" i="18"/>
  <c r="AZ84" i="18"/>
  <c r="AU84" i="18"/>
  <c r="AV84" i="18"/>
  <c r="AT84" i="18"/>
  <c r="AP84" i="18"/>
  <c r="AK84" i="18"/>
  <c r="AL84" i="18"/>
  <c r="AJ84" i="18"/>
  <c r="AF84" i="18"/>
  <c r="AA84" i="18"/>
  <c r="AB84" i="18"/>
  <c r="Z84" i="18"/>
  <c r="V84" i="18"/>
  <c r="Q84" i="18"/>
  <c r="R84" i="18"/>
  <c r="P84" i="18"/>
  <c r="L84" i="18"/>
  <c r="H84" i="18"/>
  <c r="G84" i="18"/>
  <c r="F83" i="18"/>
  <c r="BY83" i="18"/>
  <c r="BZ83" i="18"/>
  <c r="BX83" i="18"/>
  <c r="BT83" i="18"/>
  <c r="BO83" i="18"/>
  <c r="BP83" i="18"/>
  <c r="BN83" i="18"/>
  <c r="BJ83" i="18"/>
  <c r="BE83" i="18"/>
  <c r="BF83" i="18"/>
  <c r="BD83" i="18"/>
  <c r="AZ83" i="18"/>
  <c r="AU83" i="18"/>
  <c r="AV83" i="18"/>
  <c r="AT83" i="18"/>
  <c r="AP83" i="18"/>
  <c r="AK83" i="18"/>
  <c r="AL83" i="18"/>
  <c r="AJ83" i="18"/>
  <c r="AF83" i="18"/>
  <c r="AA83" i="18"/>
  <c r="AB83" i="18"/>
  <c r="Z83" i="18"/>
  <c r="V83" i="18"/>
  <c r="Q83" i="18"/>
  <c r="R83" i="18"/>
  <c r="P83" i="18"/>
  <c r="L83" i="18"/>
  <c r="H83" i="18"/>
  <c r="G83" i="18"/>
  <c r="F82" i="18"/>
  <c r="BY82" i="18"/>
  <c r="BZ82" i="18"/>
  <c r="BX82" i="18"/>
  <c r="BT82" i="18"/>
  <c r="BO82" i="18"/>
  <c r="BP82" i="18"/>
  <c r="BN82" i="18"/>
  <c r="BJ82" i="18"/>
  <c r="BE82" i="18"/>
  <c r="BF82" i="18"/>
  <c r="BD82" i="18"/>
  <c r="AZ82" i="18"/>
  <c r="AU82" i="18"/>
  <c r="AV82" i="18"/>
  <c r="AT82" i="18"/>
  <c r="AP82" i="18"/>
  <c r="AK82" i="18"/>
  <c r="AL82" i="18"/>
  <c r="AJ82" i="18"/>
  <c r="AF82" i="18"/>
  <c r="AA82" i="18"/>
  <c r="AB82" i="18"/>
  <c r="Z82" i="18"/>
  <c r="V82" i="18"/>
  <c r="Q82" i="18"/>
  <c r="R82" i="18"/>
  <c r="P82" i="18"/>
  <c r="L82" i="18"/>
  <c r="H82" i="18"/>
  <c r="G82" i="18"/>
  <c r="F81" i="18"/>
  <c r="BY81" i="18"/>
  <c r="BZ81" i="18"/>
  <c r="BX81" i="18"/>
  <c r="BT81" i="18"/>
  <c r="BO81" i="18"/>
  <c r="BP81" i="18"/>
  <c r="BN81" i="18"/>
  <c r="BJ81" i="18"/>
  <c r="BE81" i="18"/>
  <c r="BF81" i="18"/>
  <c r="BD81" i="18"/>
  <c r="AZ81" i="18"/>
  <c r="AU81" i="18"/>
  <c r="AV81" i="18"/>
  <c r="AT81" i="18"/>
  <c r="AP81" i="18"/>
  <c r="AK81" i="18"/>
  <c r="AL81" i="18"/>
  <c r="AJ81" i="18"/>
  <c r="AF81" i="18"/>
  <c r="AA81" i="18"/>
  <c r="AB81" i="18"/>
  <c r="Z81" i="18"/>
  <c r="V81" i="18"/>
  <c r="Q81" i="18"/>
  <c r="R81" i="18"/>
  <c r="P81" i="18"/>
  <c r="L81" i="18"/>
  <c r="H81" i="18"/>
  <c r="G81" i="18"/>
  <c r="F80" i="18"/>
  <c r="BY80" i="18"/>
  <c r="BZ80" i="18"/>
  <c r="BX80" i="18"/>
  <c r="BT80" i="18"/>
  <c r="BO80" i="18"/>
  <c r="BP80" i="18"/>
  <c r="BN80" i="18"/>
  <c r="BJ80" i="18"/>
  <c r="BE80" i="18"/>
  <c r="BF80" i="18"/>
  <c r="BD80" i="18"/>
  <c r="AZ80" i="18"/>
  <c r="AU80" i="18"/>
  <c r="AV80" i="18"/>
  <c r="AT80" i="18"/>
  <c r="AP80" i="18"/>
  <c r="AK80" i="18"/>
  <c r="AL80" i="18"/>
  <c r="AJ80" i="18"/>
  <c r="AF80" i="18"/>
  <c r="AA80" i="18"/>
  <c r="AB80" i="18"/>
  <c r="Z80" i="18"/>
  <c r="V80" i="18"/>
  <c r="Q80" i="18"/>
  <c r="R80" i="18"/>
  <c r="P80" i="18"/>
  <c r="L80" i="18"/>
  <c r="H80" i="18"/>
  <c r="G80" i="18"/>
  <c r="F79" i="18"/>
  <c r="BY79" i="18"/>
  <c r="BZ79" i="18"/>
  <c r="BX79" i="18"/>
  <c r="BT79" i="18"/>
  <c r="BO79" i="18"/>
  <c r="BP79" i="18"/>
  <c r="BN79" i="18"/>
  <c r="BJ79" i="18"/>
  <c r="BE79" i="18"/>
  <c r="BF79" i="18"/>
  <c r="BD79" i="18"/>
  <c r="AZ79" i="18"/>
  <c r="AU79" i="18"/>
  <c r="AV79" i="18"/>
  <c r="AT79" i="18"/>
  <c r="AP79" i="18"/>
  <c r="AK79" i="18"/>
  <c r="AL79" i="18"/>
  <c r="AJ79" i="18"/>
  <c r="AF79" i="18"/>
  <c r="AA79" i="18"/>
  <c r="AB79" i="18"/>
  <c r="Z79" i="18"/>
  <c r="V79" i="18"/>
  <c r="Q79" i="18"/>
  <c r="R79" i="18"/>
  <c r="P79" i="18"/>
  <c r="L79" i="18"/>
  <c r="H79" i="18"/>
  <c r="G79" i="18"/>
  <c r="F78" i="18"/>
  <c r="BY78" i="18"/>
  <c r="BZ78" i="18"/>
  <c r="BX78" i="18"/>
  <c r="BT78" i="18"/>
  <c r="BO78" i="18"/>
  <c r="BP78" i="18"/>
  <c r="BN78" i="18"/>
  <c r="BJ78" i="18"/>
  <c r="BE78" i="18"/>
  <c r="BF78" i="18"/>
  <c r="BD78" i="18"/>
  <c r="AZ78" i="18"/>
  <c r="AU78" i="18"/>
  <c r="AV78" i="18"/>
  <c r="AT78" i="18"/>
  <c r="AP78" i="18"/>
  <c r="AK78" i="18"/>
  <c r="AL78" i="18"/>
  <c r="AJ78" i="18"/>
  <c r="AF78" i="18"/>
  <c r="AA78" i="18"/>
  <c r="AB78" i="18"/>
  <c r="Z78" i="18"/>
  <c r="V78" i="18"/>
  <c r="Q78" i="18"/>
  <c r="R78" i="18"/>
  <c r="P78" i="18"/>
  <c r="L78" i="18"/>
  <c r="H78" i="18"/>
  <c r="G78" i="18"/>
  <c r="F77" i="18"/>
  <c r="BY77" i="18"/>
  <c r="BZ77" i="18"/>
  <c r="BX77" i="18"/>
  <c r="BT77" i="18"/>
  <c r="BO77" i="18"/>
  <c r="BP77" i="18"/>
  <c r="BN77" i="18"/>
  <c r="BJ77" i="18"/>
  <c r="BE77" i="18"/>
  <c r="BF77" i="18"/>
  <c r="BD77" i="18"/>
  <c r="AZ77" i="18"/>
  <c r="AU77" i="18"/>
  <c r="AV77" i="18"/>
  <c r="AT77" i="18"/>
  <c r="AP77" i="18"/>
  <c r="AK77" i="18"/>
  <c r="AL77" i="18"/>
  <c r="AJ77" i="18"/>
  <c r="AF77" i="18"/>
  <c r="AA77" i="18"/>
  <c r="AB77" i="18"/>
  <c r="Z77" i="18"/>
  <c r="V77" i="18"/>
  <c r="Q77" i="18"/>
  <c r="R77" i="18"/>
  <c r="P77" i="18"/>
  <c r="L77" i="18"/>
  <c r="H77" i="18"/>
  <c r="G77" i="18"/>
  <c r="F76" i="18"/>
  <c r="BY76" i="18"/>
  <c r="BZ76" i="18"/>
  <c r="BX76" i="18"/>
  <c r="BT76" i="18"/>
  <c r="BO76" i="18"/>
  <c r="BP76" i="18"/>
  <c r="BN76" i="18"/>
  <c r="BJ76" i="18"/>
  <c r="BE76" i="18"/>
  <c r="BF76" i="18"/>
  <c r="BD76" i="18"/>
  <c r="AZ76" i="18"/>
  <c r="AU76" i="18"/>
  <c r="AV76" i="18"/>
  <c r="AT76" i="18"/>
  <c r="AP76" i="18"/>
  <c r="AK76" i="18"/>
  <c r="AL76" i="18"/>
  <c r="AJ76" i="18"/>
  <c r="AF76" i="18"/>
  <c r="AA76" i="18"/>
  <c r="AB76" i="18"/>
  <c r="Z76" i="18"/>
  <c r="V76" i="18"/>
  <c r="Q76" i="18"/>
  <c r="R76" i="18"/>
  <c r="P76" i="18"/>
  <c r="L76" i="18"/>
  <c r="H76" i="18"/>
  <c r="G76" i="18"/>
  <c r="F75" i="18"/>
  <c r="BY75" i="18"/>
  <c r="BZ75" i="18"/>
  <c r="BX75" i="18"/>
  <c r="BT75" i="18"/>
  <c r="BO75" i="18"/>
  <c r="BP75" i="18"/>
  <c r="BN75" i="18"/>
  <c r="BJ75" i="18"/>
  <c r="BE75" i="18"/>
  <c r="BF75" i="18"/>
  <c r="BD75" i="18"/>
  <c r="AZ75" i="18"/>
  <c r="AU75" i="18"/>
  <c r="AV75" i="18"/>
  <c r="AT75" i="18"/>
  <c r="AP75" i="18"/>
  <c r="AK75" i="18"/>
  <c r="AL75" i="18"/>
  <c r="AJ75" i="18"/>
  <c r="AF75" i="18"/>
  <c r="AA75" i="18"/>
  <c r="AB75" i="18"/>
  <c r="Z75" i="18"/>
  <c r="V75" i="18"/>
  <c r="Q75" i="18"/>
  <c r="R75" i="18"/>
  <c r="P75" i="18"/>
  <c r="L75" i="18"/>
  <c r="H75" i="18"/>
  <c r="G75" i="18"/>
  <c r="F74" i="18"/>
  <c r="BY74" i="18"/>
  <c r="BZ74" i="18"/>
  <c r="BX74" i="18"/>
  <c r="BT74" i="18"/>
  <c r="BO74" i="18"/>
  <c r="BP74" i="18"/>
  <c r="BN74" i="18"/>
  <c r="BJ74" i="18"/>
  <c r="BE74" i="18"/>
  <c r="BF74" i="18"/>
  <c r="BD74" i="18"/>
  <c r="AZ74" i="18"/>
  <c r="AU74" i="18"/>
  <c r="AV74" i="18"/>
  <c r="AT74" i="18"/>
  <c r="AP74" i="18"/>
  <c r="AK74" i="18"/>
  <c r="AL74" i="18"/>
  <c r="AJ74" i="18"/>
  <c r="AF74" i="18"/>
  <c r="AA74" i="18"/>
  <c r="AB74" i="18"/>
  <c r="Z74" i="18"/>
  <c r="V74" i="18"/>
  <c r="Q74" i="18"/>
  <c r="R74" i="18"/>
  <c r="P74" i="18"/>
  <c r="L74" i="18"/>
  <c r="H74" i="18"/>
  <c r="G74" i="18"/>
  <c r="C71" i="18"/>
  <c r="C72" i="18"/>
  <c r="C74" i="18"/>
  <c r="F73" i="18"/>
  <c r="BY73" i="18"/>
  <c r="BZ73" i="18"/>
  <c r="BX73" i="18"/>
  <c r="BT73" i="18"/>
  <c r="BO73" i="18"/>
  <c r="BP73" i="18"/>
  <c r="BN73" i="18"/>
  <c r="BJ73" i="18"/>
  <c r="BE73" i="18"/>
  <c r="BF73" i="18"/>
  <c r="BD73" i="18"/>
  <c r="AZ73" i="18"/>
  <c r="AU73" i="18"/>
  <c r="AV73" i="18"/>
  <c r="AT73" i="18"/>
  <c r="AP73" i="18"/>
  <c r="AK73" i="18"/>
  <c r="AL73" i="18"/>
  <c r="AJ73" i="18"/>
  <c r="AF73" i="18"/>
  <c r="AA73" i="18"/>
  <c r="AB73" i="18"/>
  <c r="Z73" i="18"/>
  <c r="V73" i="18"/>
  <c r="Q73" i="18"/>
  <c r="R73" i="18"/>
  <c r="P73" i="18"/>
  <c r="L73" i="18"/>
  <c r="H73" i="18"/>
  <c r="G73" i="18"/>
  <c r="F72" i="18"/>
  <c r="BY72" i="18"/>
  <c r="BZ72" i="18"/>
  <c r="BX72" i="18"/>
  <c r="BT72" i="18"/>
  <c r="BO72" i="18"/>
  <c r="BP72" i="18"/>
  <c r="BN72" i="18"/>
  <c r="BJ72" i="18"/>
  <c r="BE72" i="18"/>
  <c r="BF72" i="18"/>
  <c r="BD72" i="18"/>
  <c r="AZ72" i="18"/>
  <c r="AU72" i="18"/>
  <c r="AV72" i="18"/>
  <c r="AT72" i="18"/>
  <c r="AP72" i="18"/>
  <c r="AK72" i="18"/>
  <c r="AL72" i="18"/>
  <c r="AJ72" i="18"/>
  <c r="AF72" i="18"/>
  <c r="AA72" i="18"/>
  <c r="AB72" i="18"/>
  <c r="Z72" i="18"/>
  <c r="V72" i="18"/>
  <c r="Q72" i="18"/>
  <c r="R72" i="18"/>
  <c r="P72" i="18"/>
  <c r="L72" i="18"/>
  <c r="H72" i="18"/>
  <c r="G72" i="18"/>
  <c r="F71" i="18"/>
  <c r="BY71" i="18"/>
  <c r="BZ71" i="18"/>
  <c r="BX71" i="18"/>
  <c r="BT71" i="18"/>
  <c r="BO71" i="18"/>
  <c r="BP71" i="18"/>
  <c r="BN71" i="18"/>
  <c r="BJ71" i="18"/>
  <c r="BE71" i="18"/>
  <c r="BF71" i="18"/>
  <c r="BD71" i="18"/>
  <c r="AZ71" i="18"/>
  <c r="AU71" i="18"/>
  <c r="AV71" i="18"/>
  <c r="AT71" i="18"/>
  <c r="AP71" i="18"/>
  <c r="AK71" i="18"/>
  <c r="AL71" i="18"/>
  <c r="AJ71" i="18"/>
  <c r="AF71" i="18"/>
  <c r="AA71" i="18"/>
  <c r="AB71" i="18"/>
  <c r="Z71" i="18"/>
  <c r="V71" i="18"/>
  <c r="Q71" i="18"/>
  <c r="R71" i="18"/>
  <c r="P71" i="18"/>
  <c r="L71" i="18"/>
  <c r="H71" i="18"/>
  <c r="G71" i="18"/>
  <c r="F70" i="18"/>
  <c r="BY70" i="18"/>
  <c r="BZ70" i="18"/>
  <c r="BX70" i="18"/>
  <c r="BT70" i="18"/>
  <c r="BO70" i="18"/>
  <c r="BP70" i="18"/>
  <c r="BN70" i="18"/>
  <c r="BJ70" i="18"/>
  <c r="BE70" i="18"/>
  <c r="BF70" i="18"/>
  <c r="BD70" i="18"/>
  <c r="AZ70" i="18"/>
  <c r="AU70" i="18"/>
  <c r="AV70" i="18"/>
  <c r="AT70" i="18"/>
  <c r="AP70" i="18"/>
  <c r="AK70" i="18"/>
  <c r="AL70" i="18"/>
  <c r="AJ70" i="18"/>
  <c r="AF70" i="18"/>
  <c r="AA70" i="18"/>
  <c r="AB70" i="18"/>
  <c r="Z70" i="18"/>
  <c r="V70" i="18"/>
  <c r="Q70" i="18"/>
  <c r="R70" i="18"/>
  <c r="P70" i="18"/>
  <c r="L70" i="18"/>
  <c r="H70" i="18"/>
  <c r="G70" i="18"/>
  <c r="F69" i="18"/>
  <c r="BY69" i="18"/>
  <c r="BZ69" i="18"/>
  <c r="BX69" i="18"/>
  <c r="BT69" i="18"/>
  <c r="BO69" i="18"/>
  <c r="BP69" i="18"/>
  <c r="BN69" i="18"/>
  <c r="BJ69" i="18"/>
  <c r="BE69" i="18"/>
  <c r="BF69" i="18"/>
  <c r="BD69" i="18"/>
  <c r="AZ69" i="18"/>
  <c r="AU69" i="18"/>
  <c r="AV69" i="18"/>
  <c r="AT69" i="18"/>
  <c r="AP69" i="18"/>
  <c r="AK69" i="18"/>
  <c r="AL69" i="18"/>
  <c r="AJ69" i="18"/>
  <c r="AF69" i="18"/>
  <c r="AA69" i="18"/>
  <c r="AB69" i="18"/>
  <c r="Z69" i="18"/>
  <c r="V69" i="18"/>
  <c r="Q69" i="18"/>
  <c r="R69" i="18"/>
  <c r="P69" i="18"/>
  <c r="L69" i="18"/>
  <c r="H69" i="18"/>
  <c r="G69" i="18"/>
  <c r="F68" i="18"/>
  <c r="BY68" i="18"/>
  <c r="BZ68" i="18"/>
  <c r="BX68" i="18"/>
  <c r="BT68" i="18"/>
  <c r="BO68" i="18"/>
  <c r="BP68" i="18"/>
  <c r="BN68" i="18"/>
  <c r="BJ68" i="18"/>
  <c r="BE68" i="18"/>
  <c r="BF68" i="18"/>
  <c r="BD68" i="18"/>
  <c r="AZ68" i="18"/>
  <c r="AU68" i="18"/>
  <c r="AV68" i="18"/>
  <c r="AT68" i="18"/>
  <c r="AP68" i="18"/>
  <c r="AK68" i="18"/>
  <c r="AL68" i="18"/>
  <c r="AJ68" i="18"/>
  <c r="AF68" i="18"/>
  <c r="AA68" i="18"/>
  <c r="AB68" i="18"/>
  <c r="Z68" i="18"/>
  <c r="V68" i="18"/>
  <c r="Q68" i="18"/>
  <c r="R68" i="18"/>
  <c r="P68" i="18"/>
  <c r="L68" i="18"/>
  <c r="H68" i="18"/>
  <c r="G68" i="18"/>
  <c r="C68" i="18"/>
  <c r="F67" i="18"/>
  <c r="BY67" i="18"/>
  <c r="BZ67" i="18"/>
  <c r="BX67" i="18"/>
  <c r="BT67" i="18"/>
  <c r="BO67" i="18"/>
  <c r="BP67" i="18"/>
  <c r="BN67" i="18"/>
  <c r="BJ67" i="18"/>
  <c r="BE67" i="18"/>
  <c r="BF67" i="18"/>
  <c r="BD67" i="18"/>
  <c r="AZ67" i="18"/>
  <c r="AU67" i="18"/>
  <c r="AV67" i="18"/>
  <c r="AT67" i="18"/>
  <c r="AP67" i="18"/>
  <c r="AK67" i="18"/>
  <c r="AL67" i="18"/>
  <c r="AJ67" i="18"/>
  <c r="AF67" i="18"/>
  <c r="AA67" i="18"/>
  <c r="AB67" i="18"/>
  <c r="Z67" i="18"/>
  <c r="V67" i="18"/>
  <c r="Q67" i="18"/>
  <c r="R67" i="18"/>
  <c r="P67" i="18"/>
  <c r="L67" i="18"/>
  <c r="H67" i="18"/>
  <c r="G67" i="18"/>
  <c r="C67" i="18"/>
  <c r="F66" i="18"/>
  <c r="BY66" i="18"/>
  <c r="BZ66" i="18"/>
  <c r="BX66" i="18"/>
  <c r="BT66" i="18"/>
  <c r="BO66" i="18"/>
  <c r="BP66" i="18"/>
  <c r="BN66" i="18"/>
  <c r="BJ66" i="18"/>
  <c r="BE66" i="18"/>
  <c r="BF66" i="18"/>
  <c r="BD66" i="18"/>
  <c r="AZ66" i="18"/>
  <c r="AU66" i="18"/>
  <c r="AV66" i="18"/>
  <c r="AT66" i="18"/>
  <c r="AP66" i="18"/>
  <c r="AK66" i="18"/>
  <c r="AL66" i="18"/>
  <c r="AJ66" i="18"/>
  <c r="AF66" i="18"/>
  <c r="AA66" i="18"/>
  <c r="AB66" i="18"/>
  <c r="Z66" i="18"/>
  <c r="V66" i="18"/>
  <c r="Q66" i="18"/>
  <c r="R66" i="18"/>
  <c r="P66" i="18"/>
  <c r="L66" i="18"/>
  <c r="H66" i="18"/>
  <c r="G66" i="18"/>
  <c r="F65" i="18"/>
  <c r="BY65" i="18"/>
  <c r="BZ65" i="18"/>
  <c r="BX65" i="18"/>
  <c r="BT65" i="18"/>
  <c r="BO65" i="18"/>
  <c r="BP65" i="18"/>
  <c r="BN65" i="18"/>
  <c r="BJ65" i="18"/>
  <c r="BE65" i="18"/>
  <c r="BF65" i="18"/>
  <c r="BD65" i="18"/>
  <c r="AZ65" i="18"/>
  <c r="AU65" i="18"/>
  <c r="AV65" i="18"/>
  <c r="AT65" i="18"/>
  <c r="AP65" i="18"/>
  <c r="AK65" i="18"/>
  <c r="AL65" i="18"/>
  <c r="AJ65" i="18"/>
  <c r="AF65" i="18"/>
  <c r="AA65" i="18"/>
  <c r="AB65" i="18"/>
  <c r="Z65" i="18"/>
  <c r="V65" i="18"/>
  <c r="Q65" i="18"/>
  <c r="R65" i="18"/>
  <c r="P65" i="18"/>
  <c r="L65" i="18"/>
  <c r="H65" i="18"/>
  <c r="G65" i="18"/>
  <c r="C65" i="18"/>
  <c r="BY64" i="18"/>
  <c r="BZ64" i="18"/>
  <c r="BX64" i="18"/>
  <c r="BT64" i="18"/>
  <c r="BO64" i="18"/>
  <c r="BP64" i="18"/>
  <c r="BN64" i="18"/>
  <c r="BJ64" i="18"/>
  <c r="BE64" i="18"/>
  <c r="BF64" i="18"/>
  <c r="BD64" i="18"/>
  <c r="AZ64" i="18"/>
  <c r="AU64" i="18"/>
  <c r="AV64" i="18"/>
  <c r="AT64" i="18"/>
  <c r="AP64" i="18"/>
  <c r="AK64" i="18"/>
  <c r="AL64" i="18"/>
  <c r="AJ64" i="18"/>
  <c r="AF64" i="18"/>
  <c r="AA64" i="18"/>
  <c r="AB64" i="18"/>
  <c r="Z64" i="18"/>
  <c r="V64" i="18"/>
  <c r="Q64" i="18"/>
  <c r="R64" i="18"/>
  <c r="P64" i="18"/>
  <c r="L64" i="18"/>
  <c r="H64" i="18"/>
  <c r="G64" i="18"/>
  <c r="C64" i="18"/>
  <c r="BY63" i="18"/>
  <c r="BZ63" i="18"/>
  <c r="BX63" i="18"/>
  <c r="BT63" i="18"/>
  <c r="BO63" i="18"/>
  <c r="BP63" i="18"/>
  <c r="BN63" i="18"/>
  <c r="BJ63" i="18"/>
  <c r="BE63" i="18"/>
  <c r="BF63" i="18"/>
  <c r="BD63" i="18"/>
  <c r="AZ63" i="18"/>
  <c r="AU63" i="18"/>
  <c r="AV63" i="18"/>
  <c r="AT63" i="18"/>
  <c r="AP63" i="18"/>
  <c r="AK63" i="18"/>
  <c r="AL63" i="18"/>
  <c r="AJ63" i="18"/>
  <c r="AF63" i="18"/>
  <c r="AA63" i="18"/>
  <c r="AB63" i="18"/>
  <c r="Z63" i="18"/>
  <c r="V63" i="18"/>
  <c r="Q63" i="18"/>
  <c r="R63" i="18"/>
  <c r="P63" i="18"/>
  <c r="L63" i="18"/>
  <c r="H63" i="18"/>
  <c r="G63" i="18"/>
  <c r="C12" i="18"/>
  <c r="C14" i="18"/>
  <c r="G95" i="18"/>
  <c r="C5" i="18"/>
  <c r="H95" i="18"/>
  <c r="C8" i="18"/>
  <c r="Q3" i="18"/>
  <c r="Q33" i="18"/>
  <c r="Q95" i="18"/>
  <c r="AA3" i="18"/>
  <c r="AA33" i="18"/>
  <c r="AA95" i="18"/>
  <c r="AK3" i="18"/>
  <c r="AK33" i="18"/>
  <c r="AK95" i="18"/>
  <c r="AU3" i="18"/>
  <c r="AU33" i="18"/>
  <c r="AU95" i="18"/>
  <c r="BE3" i="18"/>
  <c r="BE33" i="18"/>
  <c r="BE95" i="18"/>
  <c r="BO3" i="18"/>
  <c r="BO33" i="18"/>
  <c r="BO95" i="18"/>
  <c r="BY3" i="18"/>
  <c r="BY33" i="18"/>
  <c r="BY95" i="18"/>
  <c r="G96" i="18"/>
  <c r="H96" i="18"/>
  <c r="Q4" i="18"/>
  <c r="Q34" i="18"/>
  <c r="Q96" i="18"/>
  <c r="AA4" i="18"/>
  <c r="AA34" i="18"/>
  <c r="AA96" i="18"/>
  <c r="AK4" i="18"/>
  <c r="AK34" i="18"/>
  <c r="AK96" i="18"/>
  <c r="AU4" i="18"/>
  <c r="AU34" i="18"/>
  <c r="AU96" i="18"/>
  <c r="BE4" i="18"/>
  <c r="BE34" i="18"/>
  <c r="BE96" i="18"/>
  <c r="BO4" i="18"/>
  <c r="BO96" i="18"/>
  <c r="BY4" i="18"/>
  <c r="BY34" i="18"/>
  <c r="BY96" i="18"/>
  <c r="F97" i="18"/>
  <c r="G97" i="18"/>
  <c r="H97" i="18"/>
  <c r="F5" i="18"/>
  <c r="Q5" i="18"/>
  <c r="F35" i="18"/>
  <c r="Q35" i="18"/>
  <c r="Q97" i="18"/>
  <c r="AA5" i="18"/>
  <c r="AA35" i="18"/>
  <c r="AA97" i="18"/>
  <c r="AK5" i="18"/>
  <c r="AK35" i="18"/>
  <c r="AK97" i="18"/>
  <c r="AU5" i="18"/>
  <c r="AU35" i="18"/>
  <c r="AU97" i="18"/>
  <c r="BE5" i="18"/>
  <c r="BE35" i="18"/>
  <c r="BE97" i="18"/>
  <c r="BO5" i="18"/>
  <c r="BO97" i="18"/>
  <c r="BY5" i="18"/>
  <c r="BY35" i="18"/>
  <c r="BY97" i="18"/>
  <c r="F98" i="18"/>
  <c r="G98" i="18"/>
  <c r="H98" i="18"/>
  <c r="F6" i="18"/>
  <c r="Q6" i="18"/>
  <c r="F36" i="18"/>
  <c r="Q36" i="18"/>
  <c r="Q98" i="18"/>
  <c r="AA6" i="18"/>
  <c r="AA36" i="18"/>
  <c r="AA98" i="18"/>
  <c r="AK6" i="18"/>
  <c r="AK36" i="18"/>
  <c r="AK98" i="18"/>
  <c r="AU6" i="18"/>
  <c r="AU36" i="18"/>
  <c r="AU98" i="18"/>
  <c r="BE6" i="18"/>
  <c r="BE36" i="18"/>
  <c r="BE98" i="18"/>
  <c r="BO6" i="18"/>
  <c r="BO98" i="18"/>
  <c r="BY6" i="18"/>
  <c r="BY36" i="18"/>
  <c r="BY98" i="18"/>
  <c r="F99" i="18"/>
  <c r="G99" i="18"/>
  <c r="H99" i="18"/>
  <c r="F7" i="18"/>
  <c r="Q7" i="18"/>
  <c r="F37" i="18"/>
  <c r="Q37" i="18"/>
  <c r="Q99" i="18"/>
  <c r="AA7" i="18"/>
  <c r="AA37" i="18"/>
  <c r="AA99" i="18"/>
  <c r="AK7" i="18"/>
  <c r="AK37" i="18"/>
  <c r="AK99" i="18"/>
  <c r="AU7" i="18"/>
  <c r="AU37" i="18"/>
  <c r="AU99" i="18"/>
  <c r="BE7" i="18"/>
  <c r="BE37" i="18"/>
  <c r="BE99" i="18"/>
  <c r="BO7" i="18"/>
  <c r="BO99" i="18"/>
  <c r="BY7" i="18"/>
  <c r="BY37" i="18"/>
  <c r="BY99" i="18"/>
  <c r="F100" i="18"/>
  <c r="G100" i="18"/>
  <c r="H100" i="18"/>
  <c r="F8" i="18"/>
  <c r="Q8" i="18"/>
  <c r="F38" i="18"/>
  <c r="Q38" i="18"/>
  <c r="Q100" i="18"/>
  <c r="AA8" i="18"/>
  <c r="AA38" i="18"/>
  <c r="AA100" i="18"/>
  <c r="AK8" i="18"/>
  <c r="AK38" i="18"/>
  <c r="AK100" i="18"/>
  <c r="AU8" i="18"/>
  <c r="AU38" i="18"/>
  <c r="AU100" i="18"/>
  <c r="BE8" i="18"/>
  <c r="BE38" i="18"/>
  <c r="BE100" i="18"/>
  <c r="BO8" i="18"/>
  <c r="BO100" i="18"/>
  <c r="BY8" i="18"/>
  <c r="BY38" i="18"/>
  <c r="BY100" i="18"/>
  <c r="F101" i="18"/>
  <c r="G101" i="18"/>
  <c r="H101" i="18"/>
  <c r="F9" i="18"/>
  <c r="Q9" i="18"/>
  <c r="F39" i="18"/>
  <c r="Q39" i="18"/>
  <c r="Q101" i="18"/>
  <c r="AA9" i="18"/>
  <c r="AA39" i="18"/>
  <c r="AA101" i="18"/>
  <c r="AK9" i="18"/>
  <c r="AK39" i="18"/>
  <c r="AK101" i="18"/>
  <c r="AU9" i="18"/>
  <c r="AU39" i="18"/>
  <c r="AU101" i="18"/>
  <c r="BE9" i="18"/>
  <c r="BE39" i="18"/>
  <c r="BE101" i="18"/>
  <c r="BO9" i="18"/>
  <c r="BO101" i="18"/>
  <c r="BY9" i="18"/>
  <c r="BY39" i="18"/>
  <c r="BY101" i="18"/>
  <c r="F102" i="18"/>
  <c r="G102" i="18"/>
  <c r="H102" i="18"/>
  <c r="F10" i="18"/>
  <c r="Q10" i="18"/>
  <c r="F40" i="18"/>
  <c r="Q40" i="18"/>
  <c r="Q102" i="18"/>
  <c r="AA10" i="18"/>
  <c r="AA40" i="18"/>
  <c r="AA102" i="18"/>
  <c r="AK10" i="18"/>
  <c r="AK40" i="18"/>
  <c r="AK102" i="18"/>
  <c r="AU10" i="18"/>
  <c r="AU40" i="18"/>
  <c r="AU102" i="18"/>
  <c r="BE10" i="18"/>
  <c r="BE40" i="18"/>
  <c r="BE102" i="18"/>
  <c r="BO10" i="18"/>
  <c r="BO102" i="18"/>
  <c r="BY10" i="18"/>
  <c r="BY40" i="18"/>
  <c r="BY102" i="18"/>
  <c r="F103" i="18"/>
  <c r="G103" i="18"/>
  <c r="H103" i="18"/>
  <c r="F11" i="18"/>
  <c r="Q11" i="18"/>
  <c r="F41" i="18"/>
  <c r="Q41" i="18"/>
  <c r="Q103" i="18"/>
  <c r="AA11" i="18"/>
  <c r="AA41" i="18"/>
  <c r="AA103" i="18"/>
  <c r="AK11" i="18"/>
  <c r="AK41" i="18"/>
  <c r="AK103" i="18"/>
  <c r="AU11" i="18"/>
  <c r="AU41" i="18"/>
  <c r="AU103" i="18"/>
  <c r="BE11" i="18"/>
  <c r="BE41" i="18"/>
  <c r="BE103" i="18"/>
  <c r="BO11" i="18"/>
  <c r="BO103" i="18"/>
  <c r="BY11" i="18"/>
  <c r="BY41" i="18"/>
  <c r="BY103" i="18"/>
  <c r="F104" i="18"/>
  <c r="G104" i="18"/>
  <c r="H104" i="18"/>
  <c r="F12" i="18"/>
  <c r="Q12" i="18"/>
  <c r="F42" i="18"/>
  <c r="Q42" i="18"/>
  <c r="Q104" i="18"/>
  <c r="AA12" i="18"/>
  <c r="AA42" i="18"/>
  <c r="AA104" i="18"/>
  <c r="AK12" i="18"/>
  <c r="AK42" i="18"/>
  <c r="AK104" i="18"/>
  <c r="AU12" i="18"/>
  <c r="AU42" i="18"/>
  <c r="AU104" i="18"/>
  <c r="BE12" i="18"/>
  <c r="BE42" i="18"/>
  <c r="BE104" i="18"/>
  <c r="BO12" i="18"/>
  <c r="BO104" i="18"/>
  <c r="BY12" i="18"/>
  <c r="BY42" i="18"/>
  <c r="BY104" i="18"/>
  <c r="F105" i="18"/>
  <c r="G105" i="18"/>
  <c r="H105" i="18"/>
  <c r="F13" i="18"/>
  <c r="Q13" i="18"/>
  <c r="F43" i="18"/>
  <c r="Q43" i="18"/>
  <c r="Q105" i="18"/>
  <c r="AA13" i="18"/>
  <c r="AA43" i="18"/>
  <c r="AA105" i="18"/>
  <c r="AK13" i="18"/>
  <c r="AK43" i="18"/>
  <c r="AK105" i="18"/>
  <c r="AU13" i="18"/>
  <c r="AU43" i="18"/>
  <c r="AU105" i="18"/>
  <c r="BE13" i="18"/>
  <c r="BE43" i="18"/>
  <c r="BE105" i="18"/>
  <c r="BO13" i="18"/>
  <c r="BO105" i="18"/>
  <c r="BY13" i="18"/>
  <c r="BY43" i="18"/>
  <c r="BY105" i="18"/>
  <c r="F106" i="18"/>
  <c r="G106" i="18"/>
  <c r="H106" i="18"/>
  <c r="F14" i="18"/>
  <c r="Q14" i="18"/>
  <c r="F44" i="18"/>
  <c r="Q44" i="18"/>
  <c r="Q106" i="18"/>
  <c r="AA14" i="18"/>
  <c r="AA44" i="18"/>
  <c r="AA106" i="18"/>
  <c r="AK14" i="18"/>
  <c r="AK44" i="18"/>
  <c r="AK106" i="18"/>
  <c r="AU14" i="18"/>
  <c r="AU44" i="18"/>
  <c r="AU106" i="18"/>
  <c r="BE14" i="18"/>
  <c r="BE44" i="18"/>
  <c r="BE106" i="18"/>
  <c r="BO14" i="18"/>
  <c r="BO106" i="18"/>
  <c r="BY14" i="18"/>
  <c r="BY44" i="18"/>
  <c r="BY106" i="18"/>
  <c r="F107" i="18"/>
  <c r="G107" i="18"/>
  <c r="H107" i="18"/>
  <c r="F15" i="18"/>
  <c r="Q15" i="18"/>
  <c r="F45" i="18"/>
  <c r="Q45" i="18"/>
  <c r="Q107" i="18"/>
  <c r="AA15" i="18"/>
  <c r="AA45" i="18"/>
  <c r="AA107" i="18"/>
  <c r="AK15" i="18"/>
  <c r="AK45" i="18"/>
  <c r="AK107" i="18"/>
  <c r="AU15" i="18"/>
  <c r="AU45" i="18"/>
  <c r="AU107" i="18"/>
  <c r="BE15" i="18"/>
  <c r="BE45" i="18"/>
  <c r="BE107" i="18"/>
  <c r="BO15" i="18"/>
  <c r="BO107" i="18"/>
  <c r="BY15" i="18"/>
  <c r="BY45" i="18"/>
  <c r="BY107" i="18"/>
  <c r="F108" i="18"/>
  <c r="G108" i="18"/>
  <c r="H108" i="18"/>
  <c r="F16" i="18"/>
  <c r="Q16" i="18"/>
  <c r="F46" i="18"/>
  <c r="Q46" i="18"/>
  <c r="Q108" i="18"/>
  <c r="AA16" i="18"/>
  <c r="AA46" i="18"/>
  <c r="AA108" i="18"/>
  <c r="AK16" i="18"/>
  <c r="AK46" i="18"/>
  <c r="AK108" i="18"/>
  <c r="AU16" i="18"/>
  <c r="AU46" i="18"/>
  <c r="AU108" i="18"/>
  <c r="BE16" i="18"/>
  <c r="BE46" i="18"/>
  <c r="BE108" i="18"/>
  <c r="BO16" i="18"/>
  <c r="BO108" i="18"/>
  <c r="BY16" i="18"/>
  <c r="BY46" i="18"/>
  <c r="BY108" i="18"/>
  <c r="F109" i="18"/>
  <c r="G109" i="18"/>
  <c r="H109" i="18"/>
  <c r="F17" i="18"/>
  <c r="Q17" i="18"/>
  <c r="F47" i="18"/>
  <c r="Q47" i="18"/>
  <c r="Q109" i="18"/>
  <c r="AA17" i="18"/>
  <c r="AA47" i="18"/>
  <c r="AA109" i="18"/>
  <c r="AK17" i="18"/>
  <c r="AK47" i="18"/>
  <c r="AK109" i="18"/>
  <c r="AU17" i="18"/>
  <c r="AU47" i="18"/>
  <c r="AU109" i="18"/>
  <c r="BE17" i="18"/>
  <c r="BE47" i="18"/>
  <c r="BE109" i="18"/>
  <c r="BO17" i="18"/>
  <c r="BO109" i="18"/>
  <c r="BY17" i="18"/>
  <c r="BY47" i="18"/>
  <c r="BY109" i="18"/>
  <c r="F110" i="18"/>
  <c r="G110" i="18"/>
  <c r="H110" i="18"/>
  <c r="F18" i="18"/>
  <c r="Q18" i="18"/>
  <c r="F48" i="18"/>
  <c r="Q48" i="18"/>
  <c r="Q110" i="18"/>
  <c r="AA18" i="18"/>
  <c r="AA48" i="18"/>
  <c r="AA110" i="18"/>
  <c r="AK18" i="18"/>
  <c r="AK48" i="18"/>
  <c r="AK110" i="18"/>
  <c r="AU18" i="18"/>
  <c r="AU48" i="18"/>
  <c r="AU110" i="18"/>
  <c r="BE18" i="18"/>
  <c r="BE48" i="18"/>
  <c r="BE110" i="18"/>
  <c r="BO18" i="18"/>
  <c r="BO110" i="18"/>
  <c r="BY18" i="18"/>
  <c r="BY48" i="18"/>
  <c r="BY110" i="18"/>
  <c r="F111" i="18"/>
  <c r="G111" i="18"/>
  <c r="H111" i="18"/>
  <c r="F19" i="18"/>
  <c r="Q19" i="18"/>
  <c r="F49" i="18"/>
  <c r="Q49" i="18"/>
  <c r="Q111" i="18"/>
  <c r="AA19" i="18"/>
  <c r="AA49" i="18"/>
  <c r="AA111" i="18"/>
  <c r="AK19" i="18"/>
  <c r="AK49" i="18"/>
  <c r="AK111" i="18"/>
  <c r="AU19" i="18"/>
  <c r="AU49" i="18"/>
  <c r="AU111" i="18"/>
  <c r="BE19" i="18"/>
  <c r="BE49" i="18"/>
  <c r="BE111" i="18"/>
  <c r="BO19" i="18"/>
  <c r="BO111" i="18"/>
  <c r="BY19" i="18"/>
  <c r="BY49" i="18"/>
  <c r="BY111" i="18"/>
  <c r="F112" i="18"/>
  <c r="G112" i="18"/>
  <c r="H112" i="18"/>
  <c r="F20" i="18"/>
  <c r="Q20" i="18"/>
  <c r="F50" i="18"/>
  <c r="Q50" i="18"/>
  <c r="Q112" i="18"/>
  <c r="AA20" i="18"/>
  <c r="AA50" i="18"/>
  <c r="AA112" i="18"/>
  <c r="AK20" i="18"/>
  <c r="AK50" i="18"/>
  <c r="AK112" i="18"/>
  <c r="AU20" i="18"/>
  <c r="AU50" i="18"/>
  <c r="AU112" i="18"/>
  <c r="BE20" i="18"/>
  <c r="BE50" i="18"/>
  <c r="BE112" i="18"/>
  <c r="BO20" i="18"/>
  <c r="BO112" i="18"/>
  <c r="BY20" i="18"/>
  <c r="BY50" i="18"/>
  <c r="BY112" i="18"/>
  <c r="F113" i="18"/>
  <c r="G113" i="18"/>
  <c r="H113" i="18"/>
  <c r="F21" i="18"/>
  <c r="Q21" i="18"/>
  <c r="F51" i="18"/>
  <c r="Q51" i="18"/>
  <c r="Q113" i="18"/>
  <c r="AA21" i="18"/>
  <c r="AA51" i="18"/>
  <c r="AA113" i="18"/>
  <c r="AK21" i="18"/>
  <c r="AK51" i="18"/>
  <c r="AK113" i="18"/>
  <c r="AU21" i="18"/>
  <c r="AU51" i="18"/>
  <c r="AU113" i="18"/>
  <c r="BE21" i="18"/>
  <c r="BE51" i="18"/>
  <c r="BE113" i="18"/>
  <c r="BO21" i="18"/>
  <c r="BO113" i="18"/>
  <c r="BY21" i="18"/>
  <c r="BY51" i="18"/>
  <c r="BY113" i="18"/>
  <c r="F114" i="18"/>
  <c r="G114" i="18"/>
  <c r="H114" i="18"/>
  <c r="F22" i="18"/>
  <c r="Q22" i="18"/>
  <c r="F52" i="18"/>
  <c r="Q52" i="18"/>
  <c r="Q114" i="18"/>
  <c r="AA22" i="18"/>
  <c r="AA52" i="18"/>
  <c r="AA114" i="18"/>
  <c r="AK22" i="18"/>
  <c r="AK52" i="18"/>
  <c r="AK114" i="18"/>
  <c r="AU22" i="18"/>
  <c r="AU52" i="18"/>
  <c r="AU114" i="18"/>
  <c r="BE22" i="18"/>
  <c r="BE52" i="18"/>
  <c r="BE114" i="18"/>
  <c r="BO22" i="18"/>
  <c r="BO114" i="18"/>
  <c r="BY22" i="18"/>
  <c r="BY52" i="18"/>
  <c r="BY114" i="18"/>
  <c r="F115" i="18"/>
  <c r="G115" i="18"/>
  <c r="H115" i="18"/>
  <c r="F23" i="18"/>
  <c r="Q23" i="18"/>
  <c r="F53" i="18"/>
  <c r="Q53" i="18"/>
  <c r="Q115" i="18"/>
  <c r="AA23" i="18"/>
  <c r="AA53" i="18"/>
  <c r="AA115" i="18"/>
  <c r="AK23" i="18"/>
  <c r="AK53" i="18"/>
  <c r="AK115" i="18"/>
  <c r="AU23" i="18"/>
  <c r="AU53" i="18"/>
  <c r="AU115" i="18"/>
  <c r="BE23" i="18"/>
  <c r="BE53" i="18"/>
  <c r="BE115" i="18"/>
  <c r="BO23" i="18"/>
  <c r="BO115" i="18"/>
  <c r="BY23" i="18"/>
  <c r="BY53" i="18"/>
  <c r="BY115" i="18"/>
  <c r="F24" i="18"/>
  <c r="BY24" i="18"/>
  <c r="F54" i="18"/>
  <c r="BY54" i="18"/>
  <c r="BY116" i="18"/>
  <c r="F25" i="18"/>
  <c r="BY25" i="18"/>
  <c r="F55" i="18"/>
  <c r="BY55" i="18"/>
  <c r="BY117" i="18"/>
  <c r="F26" i="18"/>
  <c r="BY26" i="18"/>
  <c r="F56" i="18"/>
  <c r="BY56" i="18"/>
  <c r="BY118" i="18"/>
  <c r="F27" i="18"/>
  <c r="BY27" i="18"/>
  <c r="F57" i="18"/>
  <c r="BY57" i="18"/>
  <c r="BY119" i="18"/>
  <c r="F28" i="18"/>
  <c r="BY28" i="18"/>
  <c r="F58" i="18"/>
  <c r="BY58" i="18"/>
  <c r="BY120" i="18"/>
  <c r="BO24" i="18"/>
  <c r="BO116" i="18"/>
  <c r="BO25" i="18"/>
  <c r="BO117" i="18"/>
  <c r="BO26" i="18"/>
  <c r="BO118" i="18"/>
  <c r="BO27" i="18"/>
  <c r="BO119" i="18"/>
  <c r="BO28" i="18"/>
  <c r="BO120" i="18"/>
  <c r="BE24" i="18"/>
  <c r="BE54" i="18"/>
  <c r="BE116" i="18"/>
  <c r="BE25" i="18"/>
  <c r="BE55" i="18"/>
  <c r="BE117" i="18"/>
  <c r="BE26" i="18"/>
  <c r="BE56" i="18"/>
  <c r="BE118" i="18"/>
  <c r="BE27" i="18"/>
  <c r="BE57" i="18"/>
  <c r="BE119" i="18"/>
  <c r="BE28" i="18"/>
  <c r="BE58" i="18"/>
  <c r="BE120" i="18"/>
  <c r="AU24" i="18"/>
  <c r="AU54" i="18"/>
  <c r="AU116" i="18"/>
  <c r="AU25" i="18"/>
  <c r="AU55" i="18"/>
  <c r="AU117" i="18"/>
  <c r="AU26" i="18"/>
  <c r="AU56" i="18"/>
  <c r="AU118" i="18"/>
  <c r="AU27" i="18"/>
  <c r="AU57" i="18"/>
  <c r="AU119" i="18"/>
  <c r="AU28" i="18"/>
  <c r="AU58" i="18"/>
  <c r="AU120" i="18"/>
  <c r="AK24" i="18"/>
  <c r="AK54" i="18"/>
  <c r="AK116" i="18"/>
  <c r="AK25" i="18"/>
  <c r="AK55" i="18"/>
  <c r="AK117" i="18"/>
  <c r="AK26" i="18"/>
  <c r="AK56" i="18"/>
  <c r="AK118" i="18"/>
  <c r="AK27" i="18"/>
  <c r="AK57" i="18"/>
  <c r="AK119" i="18"/>
  <c r="AK28" i="18"/>
  <c r="AK58" i="18"/>
  <c r="AK120" i="18"/>
  <c r="AA24" i="18"/>
  <c r="AA54" i="18"/>
  <c r="AA116" i="18"/>
  <c r="AA25" i="18"/>
  <c r="AA55" i="18"/>
  <c r="AA117" i="18"/>
  <c r="AA26" i="18"/>
  <c r="AA56" i="18"/>
  <c r="AA118" i="18"/>
  <c r="AA27" i="18"/>
  <c r="AA57" i="18"/>
  <c r="AA119" i="18"/>
  <c r="AA28" i="18"/>
  <c r="AA58" i="18"/>
  <c r="AA120" i="18"/>
  <c r="Q24" i="18"/>
  <c r="Q54" i="18"/>
  <c r="Q116" i="18"/>
  <c r="Q25" i="18"/>
  <c r="Q55" i="18"/>
  <c r="Q117" i="18"/>
  <c r="Q26" i="18"/>
  <c r="Q56" i="18"/>
  <c r="Q118" i="18"/>
  <c r="Q27" i="18"/>
  <c r="Q57" i="18"/>
  <c r="Q119" i="18"/>
  <c r="Q28" i="18"/>
  <c r="Q58" i="18"/>
  <c r="Q120" i="18"/>
  <c r="F120" i="18"/>
  <c r="H120" i="18"/>
  <c r="G120" i="18"/>
  <c r="F119" i="18"/>
  <c r="H119" i="18"/>
  <c r="G119" i="18"/>
  <c r="F118" i="18"/>
  <c r="H118" i="18"/>
  <c r="G118" i="18"/>
  <c r="F117" i="18"/>
  <c r="H117" i="18"/>
  <c r="G117" i="18"/>
  <c r="F116" i="18"/>
  <c r="H116" i="18"/>
  <c r="G116" i="18"/>
  <c r="BT34" i="18"/>
  <c r="BX34" i="18"/>
  <c r="BZ34" i="18"/>
  <c r="BT35" i="18"/>
  <c r="BX35" i="18"/>
  <c r="BZ35" i="18"/>
  <c r="BT36" i="18"/>
  <c r="BX36" i="18"/>
  <c r="BZ36" i="18"/>
  <c r="BT37" i="18"/>
  <c r="BX37" i="18"/>
  <c r="BZ37" i="18"/>
  <c r="BT38" i="18"/>
  <c r="BX38" i="18"/>
  <c r="BZ38" i="18"/>
  <c r="BT39" i="18"/>
  <c r="BX39" i="18"/>
  <c r="BZ39" i="18"/>
  <c r="BT40" i="18"/>
  <c r="BX40" i="18"/>
  <c r="BZ40" i="18"/>
  <c r="BT41" i="18"/>
  <c r="BX41" i="18"/>
  <c r="BZ41" i="18"/>
  <c r="BT42" i="18"/>
  <c r="BX42" i="18"/>
  <c r="BZ42" i="18"/>
  <c r="BT43" i="18"/>
  <c r="BX43" i="18"/>
  <c r="BZ43" i="18"/>
  <c r="BT44" i="18"/>
  <c r="BX44" i="18"/>
  <c r="BZ44" i="18"/>
  <c r="BT45" i="18"/>
  <c r="BX45" i="18"/>
  <c r="BZ45" i="18"/>
  <c r="BT46" i="18"/>
  <c r="BX46" i="18"/>
  <c r="BZ46" i="18"/>
  <c r="BT47" i="18"/>
  <c r="BX47" i="18"/>
  <c r="BZ47" i="18"/>
  <c r="BT48" i="18"/>
  <c r="BX48" i="18"/>
  <c r="BZ48" i="18"/>
  <c r="BT49" i="18"/>
  <c r="BX49" i="18"/>
  <c r="BZ49" i="18"/>
  <c r="BT50" i="18"/>
  <c r="BX50" i="18"/>
  <c r="BZ50" i="18"/>
  <c r="BT51" i="18"/>
  <c r="BX51" i="18"/>
  <c r="BZ51" i="18"/>
  <c r="BT52" i="18"/>
  <c r="BX52" i="18"/>
  <c r="BZ52" i="18"/>
  <c r="BT53" i="18"/>
  <c r="BX53" i="18"/>
  <c r="BZ53" i="18"/>
  <c r="BT54" i="18"/>
  <c r="BX54" i="18"/>
  <c r="BZ54" i="18"/>
  <c r="BT55" i="18"/>
  <c r="BX55" i="18"/>
  <c r="BZ55" i="18"/>
  <c r="BT56" i="18"/>
  <c r="BX56" i="18"/>
  <c r="BZ56" i="18"/>
  <c r="BT57" i="18"/>
  <c r="BX57" i="18"/>
  <c r="BZ57" i="18"/>
  <c r="BT58" i="18"/>
  <c r="BX58" i="18"/>
  <c r="BZ58" i="18"/>
  <c r="BZ33" i="18"/>
  <c r="BX33" i="18"/>
  <c r="BT33" i="18"/>
  <c r="BP33" i="18"/>
  <c r="BN33" i="18"/>
  <c r="BJ33" i="18"/>
  <c r="AZ34" i="18"/>
  <c r="BD34" i="18"/>
  <c r="BF34" i="18"/>
  <c r="AZ35" i="18"/>
  <c r="BD35" i="18"/>
  <c r="BF35" i="18"/>
  <c r="AZ36" i="18"/>
  <c r="BD36" i="18"/>
  <c r="BF36" i="18"/>
  <c r="AZ37" i="18"/>
  <c r="BD37" i="18"/>
  <c r="BF37" i="18"/>
  <c r="AZ38" i="18"/>
  <c r="BD38" i="18"/>
  <c r="BF38" i="18"/>
  <c r="AZ39" i="18"/>
  <c r="BD39" i="18"/>
  <c r="BF39" i="18"/>
  <c r="AZ40" i="18"/>
  <c r="BD40" i="18"/>
  <c r="BF40" i="18"/>
  <c r="AZ41" i="18"/>
  <c r="BD41" i="18"/>
  <c r="BF41" i="18"/>
  <c r="AZ42" i="18"/>
  <c r="BD42" i="18"/>
  <c r="BF42" i="18"/>
  <c r="AZ43" i="18"/>
  <c r="BD43" i="18"/>
  <c r="BF43" i="18"/>
  <c r="AZ44" i="18"/>
  <c r="BD44" i="18"/>
  <c r="BF44" i="18"/>
  <c r="AZ45" i="18"/>
  <c r="BD45" i="18"/>
  <c r="BF45" i="18"/>
  <c r="AZ46" i="18"/>
  <c r="BD46" i="18"/>
  <c r="BF46" i="18"/>
  <c r="AZ47" i="18"/>
  <c r="BD47" i="18"/>
  <c r="BF47" i="18"/>
  <c r="AZ48" i="18"/>
  <c r="BD48" i="18"/>
  <c r="BF48" i="18"/>
  <c r="AZ49" i="18"/>
  <c r="BD49" i="18"/>
  <c r="BF49" i="18"/>
  <c r="AZ50" i="18"/>
  <c r="BD50" i="18"/>
  <c r="BF50" i="18"/>
  <c r="AZ51" i="18"/>
  <c r="BD51" i="18"/>
  <c r="BF51" i="18"/>
  <c r="AZ52" i="18"/>
  <c r="BD52" i="18"/>
  <c r="BF52" i="18"/>
  <c r="AZ53" i="18"/>
  <c r="BD53" i="18"/>
  <c r="BF53" i="18"/>
  <c r="AZ54" i="18"/>
  <c r="BD54" i="18"/>
  <c r="BF54" i="18"/>
  <c r="AZ55" i="18"/>
  <c r="BD55" i="18"/>
  <c r="BF55" i="18"/>
  <c r="AZ56" i="18"/>
  <c r="BD56" i="18"/>
  <c r="BF56" i="18"/>
  <c r="AZ57" i="18"/>
  <c r="BD57" i="18"/>
  <c r="BF57" i="18"/>
  <c r="AZ58" i="18"/>
  <c r="BD58" i="18"/>
  <c r="BF58" i="18"/>
  <c r="BF33" i="18"/>
  <c r="BD33" i="18"/>
  <c r="AZ33" i="18"/>
  <c r="AP34" i="18"/>
  <c r="AT34" i="18"/>
  <c r="AV34" i="18"/>
  <c r="AP35" i="18"/>
  <c r="AT35" i="18"/>
  <c r="AV35" i="18"/>
  <c r="AP36" i="18"/>
  <c r="AT36" i="18"/>
  <c r="AV36" i="18"/>
  <c r="AP37" i="18"/>
  <c r="AT37" i="18"/>
  <c r="AV37" i="18"/>
  <c r="AP38" i="18"/>
  <c r="AT38" i="18"/>
  <c r="AV38" i="18"/>
  <c r="AP39" i="18"/>
  <c r="AT39" i="18"/>
  <c r="AV39" i="18"/>
  <c r="AP40" i="18"/>
  <c r="AT40" i="18"/>
  <c r="AV40" i="18"/>
  <c r="AP41" i="18"/>
  <c r="AT41" i="18"/>
  <c r="AV41" i="18"/>
  <c r="AP42" i="18"/>
  <c r="AT42" i="18"/>
  <c r="AV42" i="18"/>
  <c r="AP43" i="18"/>
  <c r="AT43" i="18"/>
  <c r="AV43" i="18"/>
  <c r="AP44" i="18"/>
  <c r="AT44" i="18"/>
  <c r="AV44" i="18"/>
  <c r="AP45" i="18"/>
  <c r="AT45" i="18"/>
  <c r="AV45" i="18"/>
  <c r="AP46" i="18"/>
  <c r="AT46" i="18"/>
  <c r="AV46" i="18"/>
  <c r="AP47" i="18"/>
  <c r="AT47" i="18"/>
  <c r="AV47" i="18"/>
  <c r="AP48" i="18"/>
  <c r="AT48" i="18"/>
  <c r="AV48" i="18"/>
  <c r="AP49" i="18"/>
  <c r="AT49" i="18"/>
  <c r="AV49" i="18"/>
  <c r="AP50" i="18"/>
  <c r="AT50" i="18"/>
  <c r="AV50" i="18"/>
  <c r="AP51" i="18"/>
  <c r="AT51" i="18"/>
  <c r="AV51" i="18"/>
  <c r="AP52" i="18"/>
  <c r="AT52" i="18"/>
  <c r="AV52" i="18"/>
  <c r="AP53" i="18"/>
  <c r="AT53" i="18"/>
  <c r="AV53" i="18"/>
  <c r="AP54" i="18"/>
  <c r="AT54" i="18"/>
  <c r="AV54" i="18"/>
  <c r="AP55" i="18"/>
  <c r="AT55" i="18"/>
  <c r="AV55" i="18"/>
  <c r="AP56" i="18"/>
  <c r="AT56" i="18"/>
  <c r="AV56" i="18"/>
  <c r="AP57" i="18"/>
  <c r="AT57" i="18"/>
  <c r="AV57" i="18"/>
  <c r="AP58" i="18"/>
  <c r="AT58" i="18"/>
  <c r="AV58" i="18"/>
  <c r="AV33" i="18"/>
  <c r="AT33" i="18"/>
  <c r="AP33" i="18"/>
  <c r="AF34" i="18"/>
  <c r="AJ34" i="18"/>
  <c r="AL34" i="18"/>
  <c r="AF35" i="18"/>
  <c r="AJ35" i="18"/>
  <c r="AL35" i="18"/>
  <c r="AF36" i="18"/>
  <c r="AJ36" i="18"/>
  <c r="AL36" i="18"/>
  <c r="AF37" i="18"/>
  <c r="AJ37" i="18"/>
  <c r="AL37" i="18"/>
  <c r="AF38" i="18"/>
  <c r="AJ38" i="18"/>
  <c r="AL38" i="18"/>
  <c r="AF39" i="18"/>
  <c r="AJ39" i="18"/>
  <c r="AL39" i="18"/>
  <c r="AF40" i="18"/>
  <c r="AJ40" i="18"/>
  <c r="AL40" i="18"/>
  <c r="AF41" i="18"/>
  <c r="AJ41" i="18"/>
  <c r="AL41" i="18"/>
  <c r="AF42" i="18"/>
  <c r="AJ42" i="18"/>
  <c r="AL42" i="18"/>
  <c r="AF43" i="18"/>
  <c r="AJ43" i="18"/>
  <c r="AL43" i="18"/>
  <c r="AF44" i="18"/>
  <c r="AJ44" i="18"/>
  <c r="AL44" i="18"/>
  <c r="AF45" i="18"/>
  <c r="AJ45" i="18"/>
  <c r="AL45" i="18"/>
  <c r="AF46" i="18"/>
  <c r="AJ46" i="18"/>
  <c r="AL46" i="18"/>
  <c r="AF47" i="18"/>
  <c r="AJ47" i="18"/>
  <c r="AL47" i="18"/>
  <c r="AF48" i="18"/>
  <c r="AJ48" i="18"/>
  <c r="AL48" i="18"/>
  <c r="AF49" i="18"/>
  <c r="AJ49" i="18"/>
  <c r="AL49" i="18"/>
  <c r="AF50" i="18"/>
  <c r="AJ50" i="18"/>
  <c r="AL50" i="18"/>
  <c r="AF51" i="18"/>
  <c r="AJ51" i="18"/>
  <c r="AL51" i="18"/>
  <c r="AF52" i="18"/>
  <c r="AJ52" i="18"/>
  <c r="AL52" i="18"/>
  <c r="AF53" i="18"/>
  <c r="AJ53" i="18"/>
  <c r="AL53" i="18"/>
  <c r="AF54" i="18"/>
  <c r="AJ54" i="18"/>
  <c r="AL54" i="18"/>
  <c r="AF55" i="18"/>
  <c r="AJ55" i="18"/>
  <c r="AL55" i="18"/>
  <c r="AF56" i="18"/>
  <c r="AJ56" i="18"/>
  <c r="AL56" i="18"/>
  <c r="AF57" i="18"/>
  <c r="AJ57" i="18"/>
  <c r="AL57" i="18"/>
  <c r="AF58" i="18"/>
  <c r="AJ58" i="18"/>
  <c r="AL58" i="18"/>
  <c r="AL33" i="18"/>
  <c r="AB33" i="18"/>
  <c r="AJ33" i="18"/>
  <c r="AF33" i="18"/>
  <c r="V34" i="18"/>
  <c r="Z34" i="18"/>
  <c r="AB34" i="18"/>
  <c r="V35" i="18"/>
  <c r="Z35" i="18"/>
  <c r="AB35" i="18"/>
  <c r="V36" i="18"/>
  <c r="Z36" i="18"/>
  <c r="AB36" i="18"/>
  <c r="V37" i="18"/>
  <c r="Z37" i="18"/>
  <c r="AB37" i="18"/>
  <c r="V38" i="18"/>
  <c r="Z38" i="18"/>
  <c r="AB38" i="18"/>
  <c r="V39" i="18"/>
  <c r="Z39" i="18"/>
  <c r="AB39" i="18"/>
  <c r="V40" i="18"/>
  <c r="Z40" i="18"/>
  <c r="AB40" i="18"/>
  <c r="V41" i="18"/>
  <c r="Z41" i="18"/>
  <c r="AB41" i="18"/>
  <c r="V42" i="18"/>
  <c r="Z42" i="18"/>
  <c r="AB42" i="18"/>
  <c r="V43" i="18"/>
  <c r="Z43" i="18"/>
  <c r="AB43" i="18"/>
  <c r="V44" i="18"/>
  <c r="Z44" i="18"/>
  <c r="AB44" i="18"/>
  <c r="V45" i="18"/>
  <c r="Z45" i="18"/>
  <c r="AB45" i="18"/>
  <c r="V46" i="18"/>
  <c r="Z46" i="18"/>
  <c r="AB46" i="18"/>
  <c r="V47" i="18"/>
  <c r="Z47" i="18"/>
  <c r="AB47" i="18"/>
  <c r="V48" i="18"/>
  <c r="Z48" i="18"/>
  <c r="AB48" i="18"/>
  <c r="V49" i="18"/>
  <c r="Z49" i="18"/>
  <c r="AB49" i="18"/>
  <c r="V50" i="18"/>
  <c r="Z50" i="18"/>
  <c r="AB50" i="18"/>
  <c r="V51" i="18"/>
  <c r="Z51" i="18"/>
  <c r="AB51" i="18"/>
  <c r="V52" i="18"/>
  <c r="Z52" i="18"/>
  <c r="AB52" i="18"/>
  <c r="V53" i="18"/>
  <c r="Z53" i="18"/>
  <c r="AB53" i="18"/>
  <c r="V54" i="18"/>
  <c r="Z54" i="18"/>
  <c r="AB54" i="18"/>
  <c r="V55" i="18"/>
  <c r="Z55" i="18"/>
  <c r="AB55" i="18"/>
  <c r="V56" i="18"/>
  <c r="Z56" i="18"/>
  <c r="AB56" i="18"/>
  <c r="V57" i="18"/>
  <c r="Z57" i="18"/>
  <c r="AB57" i="18"/>
  <c r="V58" i="18"/>
  <c r="Z58" i="18"/>
  <c r="AB58" i="18"/>
  <c r="Z33" i="18"/>
  <c r="V33" i="18"/>
  <c r="L34" i="18"/>
  <c r="P34" i="18"/>
  <c r="L35" i="18"/>
  <c r="P35" i="18"/>
  <c r="L36" i="18"/>
  <c r="P36" i="18"/>
  <c r="L37" i="18"/>
  <c r="P37" i="18"/>
  <c r="L38" i="18"/>
  <c r="P38" i="18"/>
  <c r="L39" i="18"/>
  <c r="P39" i="18"/>
  <c r="L40" i="18"/>
  <c r="P40" i="18"/>
  <c r="L41" i="18"/>
  <c r="P41" i="18"/>
  <c r="L42" i="18"/>
  <c r="P42" i="18"/>
  <c r="L43" i="18"/>
  <c r="P43" i="18"/>
  <c r="L44" i="18"/>
  <c r="P44" i="18"/>
  <c r="L45" i="18"/>
  <c r="P45" i="18"/>
  <c r="L46" i="18"/>
  <c r="P46" i="18"/>
  <c r="L47" i="18"/>
  <c r="P47" i="18"/>
  <c r="L48" i="18"/>
  <c r="P48" i="18"/>
  <c r="L49" i="18"/>
  <c r="P49" i="18"/>
  <c r="L50" i="18"/>
  <c r="P50" i="18"/>
  <c r="L51" i="18"/>
  <c r="P51" i="18"/>
  <c r="L52" i="18"/>
  <c r="P52" i="18"/>
  <c r="L53" i="18"/>
  <c r="P53" i="18"/>
  <c r="L54" i="18"/>
  <c r="P54" i="18"/>
  <c r="L55" i="18"/>
  <c r="P55" i="18"/>
  <c r="L56" i="18"/>
  <c r="P56" i="18"/>
  <c r="L57" i="18"/>
  <c r="P57" i="18"/>
  <c r="L58" i="18"/>
  <c r="P58" i="18"/>
  <c r="P33" i="18"/>
  <c r="L33" i="18"/>
  <c r="H34" i="18"/>
  <c r="H35" i="18"/>
  <c r="H36" i="18"/>
  <c r="H37" i="18"/>
  <c r="H38" i="18"/>
  <c r="H39" i="18"/>
  <c r="H40" i="18"/>
  <c r="H41" i="18"/>
  <c r="H42" i="18"/>
  <c r="H43" i="18"/>
  <c r="H44" i="18"/>
  <c r="H45" i="18"/>
  <c r="H46" i="18"/>
  <c r="H47" i="18"/>
  <c r="H48" i="18"/>
  <c r="H49" i="18"/>
  <c r="H50" i="18"/>
  <c r="H51" i="18"/>
  <c r="H52" i="18"/>
  <c r="H53" i="18"/>
  <c r="H54" i="18"/>
  <c r="H55" i="18"/>
  <c r="H56" i="18"/>
  <c r="H57" i="18"/>
  <c r="H58" i="18"/>
  <c r="H33" i="18"/>
  <c r="G35" i="18"/>
  <c r="G36" i="18"/>
  <c r="G37" i="18"/>
  <c r="G38" i="18"/>
  <c r="G39" i="18"/>
  <c r="G40" i="18"/>
  <c r="G41" i="18"/>
  <c r="G42" i="18"/>
  <c r="G43" i="18"/>
  <c r="G44" i="18"/>
  <c r="G45" i="18"/>
  <c r="G46" i="18"/>
  <c r="G47" i="18"/>
  <c r="G48" i="18"/>
  <c r="G49" i="18"/>
  <c r="G50" i="18"/>
  <c r="G51" i="18"/>
  <c r="G52" i="18"/>
  <c r="G53" i="18"/>
  <c r="G54" i="18"/>
  <c r="G55" i="18"/>
  <c r="G56" i="18"/>
  <c r="G57" i="18"/>
  <c r="G58" i="18"/>
  <c r="G34" i="18"/>
  <c r="G33" i="18"/>
  <c r="R58" i="18"/>
  <c r="R57" i="18"/>
  <c r="R56" i="18"/>
  <c r="R55" i="18"/>
  <c r="R54" i="18"/>
  <c r="R53" i="18"/>
  <c r="R52" i="18"/>
  <c r="R51" i="18"/>
  <c r="R50" i="18"/>
  <c r="R49" i="18"/>
  <c r="R48" i="18"/>
  <c r="R47" i="18"/>
  <c r="R46" i="18"/>
  <c r="R45" i="18"/>
  <c r="R44" i="18"/>
  <c r="R43" i="18"/>
  <c r="R42" i="18"/>
  <c r="R41" i="18"/>
  <c r="R40" i="18"/>
  <c r="R39" i="18"/>
  <c r="R38" i="18"/>
  <c r="R37" i="18"/>
  <c r="R36" i="18"/>
  <c r="R35" i="18"/>
  <c r="R34" i="18"/>
  <c r="C34" i="18"/>
  <c r="R33" i="18"/>
  <c r="BT3" i="18"/>
  <c r="BX3" i="18"/>
  <c r="BZ3" i="18"/>
  <c r="BT4" i="18"/>
  <c r="BX4" i="18"/>
  <c r="BZ4" i="18"/>
  <c r="BJ3" i="18"/>
  <c r="BN3" i="18"/>
  <c r="BP3" i="18"/>
  <c r="BJ4" i="18"/>
  <c r="BN4" i="18"/>
  <c r="BP4" i="18"/>
  <c r="AZ3" i="18"/>
  <c r="BD3" i="18"/>
  <c r="BF3" i="18"/>
  <c r="AZ4" i="18"/>
  <c r="BD4" i="18"/>
  <c r="BF4" i="18"/>
  <c r="AP3" i="18"/>
  <c r="AT3" i="18"/>
  <c r="AV3" i="18"/>
  <c r="AP4" i="18"/>
  <c r="AT4" i="18"/>
  <c r="AV4" i="18"/>
  <c r="AF3" i="18"/>
  <c r="AJ3" i="18"/>
  <c r="AL3" i="18"/>
  <c r="AF4" i="18"/>
  <c r="AJ4" i="18"/>
  <c r="AL4" i="18"/>
  <c r="V3" i="18"/>
  <c r="Z3" i="18"/>
  <c r="AB3" i="18"/>
  <c r="V4" i="18"/>
  <c r="Z4" i="18"/>
  <c r="AB4" i="18"/>
  <c r="P3" i="18"/>
  <c r="R3" i="18"/>
  <c r="P4" i="18"/>
  <c r="R4" i="18"/>
  <c r="L3" i="18"/>
  <c r="L4" i="18"/>
  <c r="H3" i="18"/>
  <c r="H4" i="18"/>
  <c r="G3" i="18"/>
  <c r="G4" i="18"/>
  <c r="BZ28" i="18"/>
  <c r="BX28" i="18"/>
  <c r="BT28" i="18"/>
  <c r="BP28" i="18"/>
  <c r="BN28" i="18"/>
  <c r="BJ28" i="18"/>
  <c r="BF28" i="18"/>
  <c r="BD28" i="18"/>
  <c r="AZ28" i="18"/>
  <c r="AV28" i="18"/>
  <c r="AT28" i="18"/>
  <c r="AP28" i="18"/>
  <c r="AL28" i="18"/>
  <c r="AJ28" i="18"/>
  <c r="AF28" i="18"/>
  <c r="AB28" i="18"/>
  <c r="Z28" i="18"/>
  <c r="V28" i="18"/>
  <c r="R28" i="18"/>
  <c r="P28" i="18"/>
  <c r="L28" i="18"/>
  <c r="H28" i="18"/>
  <c r="G28" i="18"/>
  <c r="BZ27" i="18"/>
  <c r="BX27" i="18"/>
  <c r="BT27" i="18"/>
  <c r="BP27" i="18"/>
  <c r="BN27" i="18"/>
  <c r="BJ27" i="18"/>
  <c r="BF27" i="18"/>
  <c r="BD27" i="18"/>
  <c r="AZ27" i="18"/>
  <c r="AV27" i="18"/>
  <c r="AT27" i="18"/>
  <c r="AP27" i="18"/>
  <c r="AL27" i="18"/>
  <c r="AJ27" i="18"/>
  <c r="AF27" i="18"/>
  <c r="AB27" i="18"/>
  <c r="Z27" i="18"/>
  <c r="V27" i="18"/>
  <c r="R27" i="18"/>
  <c r="P27" i="18"/>
  <c r="L27" i="18"/>
  <c r="H27" i="18"/>
  <c r="G27" i="18"/>
  <c r="BZ26" i="18"/>
  <c r="BX26" i="18"/>
  <c r="BT26" i="18"/>
  <c r="BP26" i="18"/>
  <c r="BN26" i="18"/>
  <c r="BJ26" i="18"/>
  <c r="BF26" i="18"/>
  <c r="BD26" i="18"/>
  <c r="AZ26" i="18"/>
  <c r="AV26" i="18"/>
  <c r="AT26" i="18"/>
  <c r="AP26" i="18"/>
  <c r="AL26" i="18"/>
  <c r="AJ26" i="18"/>
  <c r="AF26" i="18"/>
  <c r="AB26" i="18"/>
  <c r="Z26" i="18"/>
  <c r="V26" i="18"/>
  <c r="R26" i="18"/>
  <c r="P26" i="18"/>
  <c r="L26" i="18"/>
  <c r="H26" i="18"/>
  <c r="G26" i="18"/>
  <c r="BZ25" i="18"/>
  <c r="BX25" i="18"/>
  <c r="BT25" i="18"/>
  <c r="BP25" i="18"/>
  <c r="BN25" i="18"/>
  <c r="BJ25" i="18"/>
  <c r="BF25" i="18"/>
  <c r="BD25" i="18"/>
  <c r="AZ25" i="18"/>
  <c r="AV25" i="18"/>
  <c r="AT25" i="18"/>
  <c r="AP25" i="18"/>
  <c r="AL25" i="18"/>
  <c r="AJ25" i="18"/>
  <c r="AF25" i="18"/>
  <c r="AB25" i="18"/>
  <c r="Z25" i="18"/>
  <c r="V25" i="18"/>
  <c r="R25" i="18"/>
  <c r="P25" i="18"/>
  <c r="L25" i="18"/>
  <c r="H25" i="18"/>
  <c r="G25" i="18"/>
  <c r="BZ24" i="18"/>
  <c r="BX24" i="18"/>
  <c r="BT24" i="18"/>
  <c r="BP24" i="18"/>
  <c r="BN24" i="18"/>
  <c r="BJ24" i="18"/>
  <c r="BF24" i="18"/>
  <c r="BD24" i="18"/>
  <c r="AZ24" i="18"/>
  <c r="AV24" i="18"/>
  <c r="AT24" i="18"/>
  <c r="AP24" i="18"/>
  <c r="AL24" i="18"/>
  <c r="AJ24" i="18"/>
  <c r="AF24" i="18"/>
  <c r="AB24" i="18"/>
  <c r="Z24" i="18"/>
  <c r="V24" i="18"/>
  <c r="R24" i="18"/>
  <c r="P24" i="18"/>
  <c r="L24" i="18"/>
  <c r="H24" i="18"/>
  <c r="G24" i="18"/>
  <c r="BZ23" i="18"/>
  <c r="BX23" i="18"/>
  <c r="BT23" i="18"/>
  <c r="BP23" i="18"/>
  <c r="BN23" i="18"/>
  <c r="BJ23" i="18"/>
  <c r="BF23" i="18"/>
  <c r="BD23" i="18"/>
  <c r="AZ23" i="18"/>
  <c r="AV23" i="18"/>
  <c r="AT23" i="18"/>
  <c r="AP23" i="18"/>
  <c r="AL23" i="18"/>
  <c r="AJ23" i="18"/>
  <c r="AF23" i="18"/>
  <c r="AB23" i="18"/>
  <c r="Z23" i="18"/>
  <c r="V23" i="18"/>
  <c r="R23" i="18"/>
  <c r="P23" i="18"/>
  <c r="L23" i="18"/>
  <c r="H23" i="18"/>
  <c r="G23" i="18"/>
  <c r="BZ22" i="18"/>
  <c r="BX22" i="18"/>
  <c r="BT22" i="18"/>
  <c r="BP22" i="18"/>
  <c r="BN22" i="18"/>
  <c r="BJ22" i="18"/>
  <c r="BF22" i="18"/>
  <c r="BD22" i="18"/>
  <c r="AZ22" i="18"/>
  <c r="AV22" i="18"/>
  <c r="AT22" i="18"/>
  <c r="AP22" i="18"/>
  <c r="AL22" i="18"/>
  <c r="AJ22" i="18"/>
  <c r="AF22" i="18"/>
  <c r="AB22" i="18"/>
  <c r="Z22" i="18"/>
  <c r="V22" i="18"/>
  <c r="R22" i="18"/>
  <c r="P22" i="18"/>
  <c r="L22" i="18"/>
  <c r="H22" i="18"/>
  <c r="G22" i="18"/>
  <c r="BZ21" i="18"/>
  <c r="BX21" i="18"/>
  <c r="BT21" i="18"/>
  <c r="BP21" i="18"/>
  <c r="BN21" i="18"/>
  <c r="BJ21" i="18"/>
  <c r="BF21" i="18"/>
  <c r="BD21" i="18"/>
  <c r="AZ21" i="18"/>
  <c r="AV21" i="18"/>
  <c r="AT21" i="18"/>
  <c r="AP21" i="18"/>
  <c r="AL21" i="18"/>
  <c r="AJ21" i="18"/>
  <c r="AF21" i="18"/>
  <c r="AB21" i="18"/>
  <c r="Z21" i="18"/>
  <c r="V21" i="18"/>
  <c r="R21" i="18"/>
  <c r="P21" i="18"/>
  <c r="L21" i="18"/>
  <c r="H21" i="18"/>
  <c r="G21" i="18"/>
  <c r="BZ20" i="18"/>
  <c r="BX20" i="18"/>
  <c r="BT20" i="18"/>
  <c r="BP20" i="18"/>
  <c r="BN20" i="18"/>
  <c r="BJ20" i="18"/>
  <c r="BF20" i="18"/>
  <c r="BD20" i="18"/>
  <c r="AZ20" i="18"/>
  <c r="AV20" i="18"/>
  <c r="AT20" i="18"/>
  <c r="AP20" i="18"/>
  <c r="AL20" i="18"/>
  <c r="AJ20" i="18"/>
  <c r="AF20" i="18"/>
  <c r="AB20" i="18"/>
  <c r="Z20" i="18"/>
  <c r="V20" i="18"/>
  <c r="R20" i="18"/>
  <c r="P20" i="18"/>
  <c r="L20" i="18"/>
  <c r="H20" i="18"/>
  <c r="G20" i="18"/>
  <c r="BZ19" i="18"/>
  <c r="BX19" i="18"/>
  <c r="BT19" i="18"/>
  <c r="BP19" i="18"/>
  <c r="BN19" i="18"/>
  <c r="BJ19" i="18"/>
  <c r="BF19" i="18"/>
  <c r="BD19" i="18"/>
  <c r="AZ19" i="18"/>
  <c r="AV19" i="18"/>
  <c r="AT19" i="18"/>
  <c r="AP19" i="18"/>
  <c r="AL19" i="18"/>
  <c r="AJ19" i="18"/>
  <c r="AF19" i="18"/>
  <c r="AB19" i="18"/>
  <c r="Z19" i="18"/>
  <c r="V19" i="18"/>
  <c r="R19" i="18"/>
  <c r="P19" i="18"/>
  <c r="L19" i="18"/>
  <c r="H19" i="18"/>
  <c r="G19" i="18"/>
  <c r="BZ18" i="18"/>
  <c r="BX18" i="18"/>
  <c r="BT18" i="18"/>
  <c r="BP18" i="18"/>
  <c r="BN18" i="18"/>
  <c r="BJ18" i="18"/>
  <c r="BF18" i="18"/>
  <c r="BD18" i="18"/>
  <c r="AZ18" i="18"/>
  <c r="AV18" i="18"/>
  <c r="AT18" i="18"/>
  <c r="AP18" i="18"/>
  <c r="AL18" i="18"/>
  <c r="AJ18" i="18"/>
  <c r="AF18" i="18"/>
  <c r="AB18" i="18"/>
  <c r="Z18" i="18"/>
  <c r="V18" i="18"/>
  <c r="R18" i="18"/>
  <c r="P18" i="18"/>
  <c r="L18" i="18"/>
  <c r="H18" i="18"/>
  <c r="G18" i="18"/>
  <c r="BZ17" i="18"/>
  <c r="BX17" i="18"/>
  <c r="BT17" i="18"/>
  <c r="BP17" i="18"/>
  <c r="BN17" i="18"/>
  <c r="BJ17" i="18"/>
  <c r="BF17" i="18"/>
  <c r="BD17" i="18"/>
  <c r="AZ17" i="18"/>
  <c r="AV17" i="18"/>
  <c r="AT17" i="18"/>
  <c r="AP17" i="18"/>
  <c r="AL17" i="18"/>
  <c r="AJ17" i="18"/>
  <c r="AF17" i="18"/>
  <c r="AB17" i="18"/>
  <c r="Z17" i="18"/>
  <c r="V17" i="18"/>
  <c r="R17" i="18"/>
  <c r="P17" i="18"/>
  <c r="L17" i="18"/>
  <c r="H17" i="18"/>
  <c r="G17" i="18"/>
  <c r="BZ16" i="18"/>
  <c r="BX16" i="18"/>
  <c r="BT16" i="18"/>
  <c r="BP16" i="18"/>
  <c r="BN16" i="18"/>
  <c r="BJ16" i="18"/>
  <c r="BF16" i="18"/>
  <c r="BD16" i="18"/>
  <c r="AZ16" i="18"/>
  <c r="AV16" i="18"/>
  <c r="AT16" i="18"/>
  <c r="AP16" i="18"/>
  <c r="AL16" i="18"/>
  <c r="AJ16" i="18"/>
  <c r="AF16" i="18"/>
  <c r="AB16" i="18"/>
  <c r="Z16" i="18"/>
  <c r="V16" i="18"/>
  <c r="R16" i="18"/>
  <c r="P16" i="18"/>
  <c r="L16" i="18"/>
  <c r="H16" i="18"/>
  <c r="G16" i="18"/>
  <c r="BZ15" i="18"/>
  <c r="BX15" i="18"/>
  <c r="BT15" i="18"/>
  <c r="BP15" i="18"/>
  <c r="BN15" i="18"/>
  <c r="BJ15" i="18"/>
  <c r="BF15" i="18"/>
  <c r="BD15" i="18"/>
  <c r="AZ15" i="18"/>
  <c r="AV15" i="18"/>
  <c r="AT15" i="18"/>
  <c r="AP15" i="18"/>
  <c r="AL15" i="18"/>
  <c r="AJ15" i="18"/>
  <c r="AF15" i="18"/>
  <c r="AB15" i="18"/>
  <c r="Z15" i="18"/>
  <c r="V15" i="18"/>
  <c r="R15" i="18"/>
  <c r="P15" i="18"/>
  <c r="L15" i="18"/>
  <c r="H15" i="18"/>
  <c r="G15" i="18"/>
  <c r="BZ14" i="18"/>
  <c r="BX14" i="18"/>
  <c r="BT14" i="18"/>
  <c r="BP14" i="18"/>
  <c r="BN14" i="18"/>
  <c r="BJ14" i="18"/>
  <c r="BF14" i="18"/>
  <c r="BD14" i="18"/>
  <c r="AZ14" i="18"/>
  <c r="AV14" i="18"/>
  <c r="AT14" i="18"/>
  <c r="AP14" i="18"/>
  <c r="AL14" i="18"/>
  <c r="AJ14" i="18"/>
  <c r="AF14" i="18"/>
  <c r="AB14" i="18"/>
  <c r="Z14" i="18"/>
  <c r="V14" i="18"/>
  <c r="R14" i="18"/>
  <c r="P14" i="18"/>
  <c r="L14" i="18"/>
  <c r="H14" i="18"/>
  <c r="G14" i="18"/>
  <c r="BZ13" i="18"/>
  <c r="BX13" i="18"/>
  <c r="BT13" i="18"/>
  <c r="BP13" i="18"/>
  <c r="BN13" i="18"/>
  <c r="BJ13" i="18"/>
  <c r="BF13" i="18"/>
  <c r="BD13" i="18"/>
  <c r="AZ13" i="18"/>
  <c r="AV13" i="18"/>
  <c r="AT13" i="18"/>
  <c r="AP13" i="18"/>
  <c r="AL13" i="18"/>
  <c r="AJ13" i="18"/>
  <c r="AF13" i="18"/>
  <c r="AB13" i="18"/>
  <c r="Z13" i="18"/>
  <c r="V13" i="18"/>
  <c r="R13" i="18"/>
  <c r="P13" i="18"/>
  <c r="L13" i="18"/>
  <c r="H13" i="18"/>
  <c r="G13" i="18"/>
  <c r="BZ12" i="18"/>
  <c r="BX12" i="18"/>
  <c r="BT12" i="18"/>
  <c r="BP12" i="18"/>
  <c r="BN12" i="18"/>
  <c r="BJ12" i="18"/>
  <c r="BF12" i="18"/>
  <c r="BD12" i="18"/>
  <c r="AZ12" i="18"/>
  <c r="AV12" i="18"/>
  <c r="AT12" i="18"/>
  <c r="AP12" i="18"/>
  <c r="AL12" i="18"/>
  <c r="AJ12" i="18"/>
  <c r="AF12" i="18"/>
  <c r="AB12" i="18"/>
  <c r="Z12" i="18"/>
  <c r="V12" i="18"/>
  <c r="R12" i="18"/>
  <c r="P12" i="18"/>
  <c r="L12" i="18"/>
  <c r="H12" i="18"/>
  <c r="G12" i="18"/>
  <c r="BZ11" i="18"/>
  <c r="BX11" i="18"/>
  <c r="BT11" i="18"/>
  <c r="BP11" i="18"/>
  <c r="BN11" i="18"/>
  <c r="BJ11" i="18"/>
  <c r="BF11" i="18"/>
  <c r="BD11" i="18"/>
  <c r="AZ11" i="18"/>
  <c r="AV11" i="18"/>
  <c r="AT11" i="18"/>
  <c r="AP11" i="18"/>
  <c r="AL11" i="18"/>
  <c r="AJ11" i="18"/>
  <c r="AF11" i="18"/>
  <c r="AB11" i="18"/>
  <c r="Z11" i="18"/>
  <c r="V11" i="18"/>
  <c r="R11" i="18"/>
  <c r="P11" i="18"/>
  <c r="L11" i="18"/>
  <c r="H11" i="18"/>
  <c r="G11" i="18"/>
  <c r="BZ10" i="18"/>
  <c r="BX10" i="18"/>
  <c r="BT10" i="18"/>
  <c r="BP10" i="18"/>
  <c r="BN10" i="18"/>
  <c r="BJ10" i="18"/>
  <c r="BF10" i="18"/>
  <c r="BD10" i="18"/>
  <c r="AZ10" i="18"/>
  <c r="AV10" i="18"/>
  <c r="AT10" i="18"/>
  <c r="AP10" i="18"/>
  <c r="AL10" i="18"/>
  <c r="AJ10" i="18"/>
  <c r="AF10" i="18"/>
  <c r="AB10" i="18"/>
  <c r="Z10" i="18"/>
  <c r="V10" i="18"/>
  <c r="R10" i="18"/>
  <c r="P10" i="18"/>
  <c r="L10" i="18"/>
  <c r="H10" i="18"/>
  <c r="G10" i="18"/>
  <c r="BZ9" i="18"/>
  <c r="BX9" i="18"/>
  <c r="BT9" i="18"/>
  <c r="BP9" i="18"/>
  <c r="BN9" i="18"/>
  <c r="BJ9" i="18"/>
  <c r="BF9" i="18"/>
  <c r="BD9" i="18"/>
  <c r="AZ9" i="18"/>
  <c r="AV9" i="18"/>
  <c r="AT9" i="18"/>
  <c r="AP9" i="18"/>
  <c r="AL9" i="18"/>
  <c r="AJ9" i="18"/>
  <c r="AF9" i="18"/>
  <c r="AB9" i="18"/>
  <c r="Z9" i="18"/>
  <c r="V9" i="18"/>
  <c r="R9" i="18"/>
  <c r="P9" i="18"/>
  <c r="L9" i="18"/>
  <c r="H9" i="18"/>
  <c r="G9" i="18"/>
  <c r="BZ8" i="18"/>
  <c r="BX8" i="18"/>
  <c r="BT8" i="18"/>
  <c r="BP8" i="18"/>
  <c r="BN8" i="18"/>
  <c r="BJ8" i="18"/>
  <c r="BF8" i="18"/>
  <c r="BD8" i="18"/>
  <c r="AZ8" i="18"/>
  <c r="AV8" i="18"/>
  <c r="AT8" i="18"/>
  <c r="AP8" i="18"/>
  <c r="AL8" i="18"/>
  <c r="AJ8" i="18"/>
  <c r="AF8" i="18"/>
  <c r="AB8" i="18"/>
  <c r="Z8" i="18"/>
  <c r="V8" i="18"/>
  <c r="R8" i="18"/>
  <c r="P8" i="18"/>
  <c r="L8" i="18"/>
  <c r="H8" i="18"/>
  <c r="G8" i="18"/>
  <c r="BZ7" i="18"/>
  <c r="BX7" i="18"/>
  <c r="BT7" i="18"/>
  <c r="BP7" i="18"/>
  <c r="BN7" i="18"/>
  <c r="BJ7" i="18"/>
  <c r="BF7" i="18"/>
  <c r="BD7" i="18"/>
  <c r="AZ7" i="18"/>
  <c r="AV7" i="18"/>
  <c r="AT7" i="18"/>
  <c r="AP7" i="18"/>
  <c r="AL7" i="18"/>
  <c r="AJ7" i="18"/>
  <c r="AF7" i="18"/>
  <c r="AB7" i="18"/>
  <c r="Z7" i="18"/>
  <c r="V7" i="18"/>
  <c r="R7" i="18"/>
  <c r="P7" i="18"/>
  <c r="L7" i="18"/>
  <c r="H7" i="18"/>
  <c r="G7" i="18"/>
  <c r="BZ6" i="18"/>
  <c r="BX6" i="18"/>
  <c r="BT6" i="18"/>
  <c r="BP6" i="18"/>
  <c r="BN6" i="18"/>
  <c r="BJ6" i="18"/>
  <c r="BF6" i="18"/>
  <c r="BD6" i="18"/>
  <c r="AZ6" i="18"/>
  <c r="AV6" i="18"/>
  <c r="AT6" i="18"/>
  <c r="AP6" i="18"/>
  <c r="AL6" i="18"/>
  <c r="AJ6" i="18"/>
  <c r="AF6" i="18"/>
  <c r="AB6" i="18"/>
  <c r="Z6" i="18"/>
  <c r="V6" i="18"/>
  <c r="R6" i="18"/>
  <c r="P6" i="18"/>
  <c r="L6" i="18"/>
  <c r="H6" i="18"/>
  <c r="G6" i="18"/>
  <c r="C4" i="18"/>
  <c r="BZ5" i="18"/>
  <c r="BX5" i="18"/>
  <c r="BT5" i="18"/>
  <c r="BP5" i="18"/>
  <c r="BN5" i="18"/>
  <c r="BJ5" i="18"/>
  <c r="BF5" i="18"/>
  <c r="BD5" i="18"/>
  <c r="AZ5" i="18"/>
  <c r="AV5" i="18"/>
  <c r="AT5" i="18"/>
  <c r="AP5" i="18"/>
  <c r="AL5" i="18"/>
  <c r="AJ5" i="18"/>
  <c r="AF5" i="18"/>
  <c r="AB5" i="18"/>
  <c r="Z5" i="18"/>
  <c r="V5" i="18"/>
  <c r="R5" i="18"/>
  <c r="P5" i="18"/>
  <c r="L5" i="18"/>
  <c r="H5" i="18"/>
  <c r="G5" i="18"/>
</calcChain>
</file>

<file path=xl/sharedStrings.xml><?xml version="1.0" encoding="utf-8"?>
<sst xmlns="http://schemas.openxmlformats.org/spreadsheetml/2006/main" count="1855" uniqueCount="38">
  <si>
    <t>U*</t>
  </si>
  <si>
    <t>k[N/m]</t>
    <phoneticPr fontId="0" type="noConversion"/>
  </si>
  <si>
    <t>μ</t>
    <phoneticPr fontId="0" type="noConversion"/>
  </si>
  <si>
    <t>υ</t>
    <phoneticPr fontId="0" type="noConversion"/>
  </si>
  <si>
    <t>ρ[kg/m3]</t>
    <phoneticPr fontId="0" type="noConversion"/>
  </si>
  <si>
    <t>D[m]</t>
    <phoneticPr fontId="0" type="noConversion"/>
  </si>
  <si>
    <t>L[m]</t>
    <phoneticPr fontId="0" type="noConversion"/>
  </si>
  <si>
    <t>m*</t>
    <phoneticPr fontId="0" type="noConversion"/>
  </si>
  <si>
    <t>mosc (kg)</t>
  </si>
  <si>
    <t>A/D 0.04</t>
  </si>
  <si>
    <t>A/D 0.08</t>
  </si>
  <si>
    <t>A/D 0.12</t>
  </si>
  <si>
    <t>A/D 0.16</t>
  </si>
  <si>
    <t>A/D 0.20</t>
  </si>
  <si>
    <t>A/D 0.24</t>
  </si>
  <si>
    <t>mdis(kg)</t>
  </si>
  <si>
    <t>f_n,water=</t>
  </si>
  <si>
    <t>madd (kg)</t>
  </si>
  <si>
    <t>f*</t>
  </si>
  <si>
    <t>Test Conditions</t>
  </si>
  <si>
    <t>error_har</t>
  </si>
  <si>
    <t>Harness Damping Ratio   =</t>
  </si>
  <si>
    <t>damping ratio_struture</t>
  </si>
  <si>
    <t>STD</t>
  </si>
  <si>
    <r>
      <t>Temprature (</t>
    </r>
    <r>
      <rPr>
        <sz val="12"/>
        <color theme="1"/>
        <rFont val="Noteworthy Bold"/>
        <family val="1"/>
      </rPr>
      <t>⁰</t>
    </r>
    <r>
      <rPr>
        <sz val="12"/>
        <color theme="1"/>
        <rFont val="Times New Roman"/>
        <family val="1"/>
      </rPr>
      <t>C)</t>
    </r>
  </si>
  <si>
    <t>Motor freq. (Hz)</t>
  </si>
  <si>
    <r>
      <rPr>
        <i/>
        <sz val="12"/>
        <color theme="1"/>
        <rFont val="Times New Roman"/>
        <family val="1"/>
      </rPr>
      <t>fosc</t>
    </r>
    <r>
      <rPr>
        <sz val="12"/>
        <color theme="1"/>
        <rFont val="Times New Roman"/>
        <family val="1"/>
      </rPr>
      <t xml:space="preserve"> (Hz)</t>
    </r>
  </si>
  <si>
    <r>
      <rPr>
        <i/>
        <sz val="12"/>
        <color theme="1"/>
        <rFont val="Times New Roman"/>
        <family val="1"/>
      </rPr>
      <t>U</t>
    </r>
    <r>
      <rPr>
        <sz val="12"/>
        <color theme="1"/>
        <rFont val="Times New Roman"/>
        <family val="1"/>
      </rPr>
      <t xml:space="preserve"> (m/s)</t>
    </r>
  </si>
  <si>
    <r>
      <t>Re</t>
    </r>
    <r>
      <rPr>
        <vertAlign val="subscript"/>
        <sz val="12"/>
        <color theme="1"/>
        <rFont val="Times New Roman"/>
        <family val="1"/>
      </rPr>
      <t>D</t>
    </r>
  </si>
  <si>
    <r>
      <rPr>
        <i/>
        <sz val="12"/>
        <color theme="1"/>
        <rFont val="Times New Roman"/>
        <family val="1"/>
      </rPr>
      <t>A/D</t>
    </r>
    <r>
      <rPr>
        <sz val="12"/>
        <color theme="1"/>
        <rFont val="Times New Roman"/>
        <family val="1"/>
      </rPr>
      <t xml:space="preserve"> 0.00</t>
    </r>
  </si>
  <si>
    <t>Pdiss (W)</t>
  </si>
  <si>
    <t>Pharn (W)</t>
  </si>
  <si>
    <t>Pmech (W)</t>
  </si>
  <si>
    <r>
      <t>η</t>
    </r>
    <r>
      <rPr>
        <i/>
        <vertAlign val="subscript"/>
        <sz val="12"/>
        <rFont val="Times New Roman"/>
        <family val="1"/>
      </rPr>
      <t xml:space="preserve">D_harness </t>
    </r>
  </si>
  <si>
    <t>Pfluid (AD)</t>
  </si>
  <si>
    <t>second cylinder</t>
  </si>
  <si>
    <t>first cylinder</t>
  </si>
  <si>
    <t>Combine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</si>
</sst>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_ "/>
    <numFmt numFmtId="165" formatCode="0.0000"/>
    <numFmt numFmtId="166" formatCode="0.000"/>
  </numFmts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Noteworthy Bold"/>
      <family val="1"/>
    </font>
    <font>
      <i/>
      <sz val="12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6100"/>
      <name val="Calibri"/>
      <family val="2"/>
      <scheme val="minor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97">
    <xf numFmtId="0" fontId="0" fillId="0" borderId="0"/>
    <xf numFmtId="0" fontId="2" fillId="0" borderId="0">
      <alignment vertical="center"/>
    </xf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83">
    <xf numFmtId="0" fontId="0" fillId="0" borderId="0" xfId="0"/>
    <xf numFmtId="0" fontId="1" fillId="0" borderId="0" xfId="0" applyFont="1"/>
    <xf numFmtId="0" fontId="5" fillId="0" borderId="0" xfId="0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4" fontId="5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2" xfId="0" applyNumberFormat="1" applyFont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vertical="center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/>
    </xf>
    <xf numFmtId="0" fontId="6" fillId="2" borderId="10" xfId="0" applyFont="1" applyFill="1" applyBorder="1" applyAlignment="1">
      <alignment horizontal="center" vertical="center"/>
    </xf>
    <xf numFmtId="166" fontId="5" fillId="0" borderId="11" xfId="0" applyNumberFormat="1" applyFont="1" applyFill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/>
    </xf>
    <xf numFmtId="165" fontId="10" fillId="0" borderId="12" xfId="0" applyNumberFormat="1" applyFont="1" applyBorder="1" applyAlignment="1">
      <alignment horizontal="center"/>
    </xf>
    <xf numFmtId="165" fontId="10" fillId="0" borderId="13" xfId="0" applyNumberFormat="1" applyFont="1" applyFill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/>
    </xf>
    <xf numFmtId="165" fontId="10" fillId="0" borderId="14" xfId="0" applyNumberFormat="1" applyFont="1" applyBorder="1" applyAlignment="1">
      <alignment horizontal="center"/>
    </xf>
    <xf numFmtId="165" fontId="5" fillId="0" borderId="15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/>
    </xf>
    <xf numFmtId="165" fontId="5" fillId="2" borderId="18" xfId="0" applyNumberFormat="1" applyFont="1" applyFill="1" applyBorder="1" applyAlignment="1">
      <alignment horizontal="center" vertical="center"/>
    </xf>
    <xf numFmtId="165" fontId="5" fillId="2" borderId="19" xfId="0" applyNumberFormat="1" applyFont="1" applyFill="1" applyBorder="1" applyAlignment="1">
      <alignment horizontal="center" vertical="center"/>
    </xf>
    <xf numFmtId="165" fontId="5" fillId="0" borderId="5" xfId="0" applyNumberFormat="1" applyFont="1" applyBorder="1" applyAlignment="1">
      <alignment horizontal="center" vertical="center"/>
    </xf>
    <xf numFmtId="11" fontId="5" fillId="0" borderId="5" xfId="0" applyNumberFormat="1" applyFont="1" applyFill="1" applyBorder="1" applyAlignment="1">
      <alignment horizontal="center" vertical="center"/>
    </xf>
    <xf numFmtId="11" fontId="5" fillId="0" borderId="5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 vertical="center"/>
    </xf>
    <xf numFmtId="11" fontId="5" fillId="0" borderId="7" xfId="0" applyNumberFormat="1" applyFont="1" applyBorder="1" applyAlignment="1">
      <alignment horizont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165" fontId="5" fillId="0" borderId="13" xfId="0" applyNumberFormat="1" applyFont="1" applyBorder="1" applyAlignment="1">
      <alignment horizontal="center" vertical="center"/>
    </xf>
    <xf numFmtId="0" fontId="12" fillId="5" borderId="2" xfId="96" applyFont="1" applyFill="1" applyBorder="1" applyAlignment="1">
      <alignment horizontal="center" vertical="center" wrapText="1"/>
    </xf>
    <xf numFmtId="0" fontId="12" fillId="5" borderId="5" xfId="96" applyFont="1" applyFill="1" applyBorder="1" applyAlignment="1">
      <alignment horizontal="center" vertical="center" wrapText="1"/>
    </xf>
    <xf numFmtId="165" fontId="5" fillId="2" borderId="24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center" vertical="center"/>
    </xf>
    <xf numFmtId="165" fontId="5" fillId="0" borderId="26" xfId="0" applyNumberFormat="1" applyFont="1" applyBorder="1" applyAlignment="1">
      <alignment horizontal="center" vertical="center"/>
    </xf>
    <xf numFmtId="165" fontId="5" fillId="0" borderId="27" xfId="0" applyNumberFormat="1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center" vertical="center"/>
    </xf>
    <xf numFmtId="0" fontId="12" fillId="5" borderId="27" xfId="96" applyFont="1" applyFill="1" applyBorder="1" applyAlignment="1">
      <alignment horizontal="center" vertical="center" wrapText="1"/>
    </xf>
    <xf numFmtId="0" fontId="12" fillId="5" borderId="28" xfId="96" applyFont="1" applyFill="1" applyBorder="1" applyAlignment="1">
      <alignment horizontal="center" vertical="center" wrapText="1"/>
    </xf>
    <xf numFmtId="0" fontId="1" fillId="6" borderId="0" xfId="0" applyFont="1" applyFill="1"/>
    <xf numFmtId="0" fontId="1" fillId="7" borderId="0" xfId="0" applyFont="1" applyFill="1"/>
    <xf numFmtId="165" fontId="5" fillId="0" borderId="29" xfId="0" applyNumberFormat="1" applyFont="1" applyBorder="1" applyAlignment="1">
      <alignment horizontal="center" vertical="center"/>
    </xf>
    <xf numFmtId="165" fontId="5" fillId="0" borderId="30" xfId="0" applyNumberFormat="1" applyFont="1" applyBorder="1" applyAlignment="1">
      <alignment horizontal="center" vertical="center"/>
    </xf>
    <xf numFmtId="11" fontId="5" fillId="0" borderId="29" xfId="0" applyNumberFormat="1" applyFont="1" applyFill="1" applyBorder="1" applyAlignment="1">
      <alignment horizontal="center" vertical="center"/>
    </xf>
    <xf numFmtId="11" fontId="5" fillId="0" borderId="29" xfId="0" applyNumberFormat="1" applyFont="1" applyBorder="1" applyAlignment="1">
      <alignment horizontal="center"/>
    </xf>
    <xf numFmtId="11" fontId="5" fillId="0" borderId="31" xfId="0" applyNumberFormat="1" applyFont="1" applyBorder="1" applyAlignment="1">
      <alignment horizontal="center"/>
    </xf>
    <xf numFmtId="165" fontId="5" fillId="2" borderId="17" xfId="0" applyNumberFormat="1" applyFont="1" applyFill="1" applyBorder="1" applyAlignment="1">
      <alignment horizontal="right" vertical="center"/>
    </xf>
    <xf numFmtId="165" fontId="5" fillId="2" borderId="18" xfId="0" applyNumberFormat="1" applyFont="1" applyFill="1" applyBorder="1" applyAlignment="1">
      <alignment horizontal="right" vertical="center"/>
    </xf>
    <xf numFmtId="165" fontId="5" fillId="3" borderId="1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165" fontId="5" fillId="3" borderId="3" xfId="0" applyNumberFormat="1" applyFont="1" applyFill="1" applyBorder="1" applyAlignment="1">
      <alignment horizontal="center" vertical="center"/>
    </xf>
    <xf numFmtId="165" fontId="5" fillId="2" borderId="23" xfId="0" applyNumberFormat="1" applyFont="1" applyFill="1" applyBorder="1" applyAlignment="1">
      <alignment horizontal="right" vertical="center"/>
    </xf>
    <xf numFmtId="165" fontId="5" fillId="2" borderId="24" xfId="0" applyNumberFormat="1" applyFont="1" applyFill="1" applyBorder="1" applyAlignment="1">
      <alignment horizontal="right" vertical="center"/>
    </xf>
    <xf numFmtId="166" fontId="5" fillId="2" borderId="24" xfId="0" applyNumberFormat="1" applyFont="1" applyFill="1" applyBorder="1" applyAlignment="1">
      <alignment horizontal="center" vertical="center"/>
    </xf>
    <xf numFmtId="166" fontId="5" fillId="2" borderId="18" xfId="0" applyNumberFormat="1" applyFont="1" applyFill="1" applyBorder="1" applyAlignment="1">
      <alignment horizontal="center" vertical="center"/>
    </xf>
    <xf numFmtId="165" fontId="5" fillId="2" borderId="25" xfId="0" applyNumberFormat="1" applyFont="1" applyFill="1" applyBorder="1" applyAlignment="1">
      <alignment horizontal="right" vertical="center"/>
    </xf>
    <xf numFmtId="165" fontId="5" fillId="3" borderId="23" xfId="0" applyNumberFormat="1" applyFont="1" applyFill="1" applyBorder="1" applyAlignment="1">
      <alignment horizontal="center" vertical="center"/>
    </xf>
    <xf numFmtId="165" fontId="5" fillId="3" borderId="24" xfId="0" applyNumberFormat="1" applyFont="1" applyFill="1" applyBorder="1" applyAlignment="1">
      <alignment horizontal="center" vertical="center"/>
    </xf>
  </cellXfs>
  <cellStyles count="9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Good" xfId="96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120"/>
  <sheetViews>
    <sheetView zoomScale="70" zoomScaleNormal="70" zoomScalePageLayoutView="85" workbookViewId="0">
      <selection activeCell="B19" sqref="B19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26" width="11.140625" style="1" customWidth="1"/>
    <col min="27" max="27" width="12.28515625" style="1" customWidth="1"/>
    <col min="28" max="36" width="11.140625" style="1" customWidth="1"/>
    <col min="37" max="37" width="13.28515625" style="1" customWidth="1"/>
    <col min="38" max="46" width="11.140625" style="1" customWidth="1"/>
    <col min="47" max="47" width="13.7109375" style="1" customWidth="1"/>
    <col min="48" max="56" width="11.140625" style="1" customWidth="1"/>
    <col min="57" max="57" width="13.42578125" style="1" customWidth="1"/>
    <col min="58" max="66" width="11.140625" style="1" customWidth="1"/>
    <col min="67" max="67" width="13.7109375" style="1" customWidth="1"/>
    <col min="6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B1" s="64" t="s">
        <v>36</v>
      </c>
      <c r="D1" s="2"/>
      <c r="E1" s="73" t="s">
        <v>19</v>
      </c>
      <c r="F1" s="74"/>
      <c r="G1" s="74"/>
      <c r="H1" s="75"/>
      <c r="I1" s="76" t="s">
        <v>21</v>
      </c>
      <c r="J1" s="77"/>
      <c r="K1" s="77"/>
      <c r="L1" s="77"/>
      <c r="M1" s="77"/>
      <c r="N1" s="78">
        <v>0</v>
      </c>
      <c r="O1" s="78"/>
      <c r="P1" s="57"/>
      <c r="Q1" s="57"/>
      <c r="R1" s="58"/>
      <c r="S1" s="71" t="s">
        <v>21</v>
      </c>
      <c r="T1" s="72"/>
      <c r="U1" s="72"/>
      <c r="V1" s="72"/>
      <c r="W1" s="72"/>
      <c r="X1" s="79">
        <v>0.04</v>
      </c>
      <c r="Y1" s="79"/>
      <c r="Z1" s="43"/>
      <c r="AA1" s="43"/>
      <c r="AB1" s="44"/>
      <c r="AC1" s="71" t="s">
        <v>21</v>
      </c>
      <c r="AD1" s="72"/>
      <c r="AE1" s="72"/>
      <c r="AF1" s="72"/>
      <c r="AG1" s="72"/>
      <c r="AH1" s="79">
        <v>0.08</v>
      </c>
      <c r="AI1" s="79"/>
      <c r="AJ1" s="43"/>
      <c r="AK1" s="43"/>
      <c r="AL1" s="44"/>
      <c r="AM1" s="71" t="s">
        <v>21</v>
      </c>
      <c r="AN1" s="72"/>
      <c r="AO1" s="72"/>
      <c r="AP1" s="72"/>
      <c r="AQ1" s="72"/>
      <c r="AR1" s="79">
        <v>0.12</v>
      </c>
      <c r="AS1" s="79"/>
      <c r="AT1" s="43"/>
      <c r="AU1" s="43"/>
      <c r="AV1" s="44"/>
      <c r="AW1" s="71" t="s">
        <v>21</v>
      </c>
      <c r="AX1" s="72"/>
      <c r="AY1" s="72"/>
      <c r="AZ1" s="72"/>
      <c r="BA1" s="72"/>
      <c r="BB1" s="79">
        <v>0.16</v>
      </c>
      <c r="BC1" s="79"/>
      <c r="BD1" s="43"/>
      <c r="BE1" s="43"/>
      <c r="BF1" s="44"/>
      <c r="BG1" s="71" t="s">
        <v>21</v>
      </c>
      <c r="BH1" s="72"/>
      <c r="BI1" s="72"/>
      <c r="BJ1" s="72"/>
      <c r="BK1" s="72"/>
      <c r="BL1" s="79">
        <v>0.2</v>
      </c>
      <c r="BM1" s="79"/>
      <c r="BN1" s="43"/>
      <c r="BO1" s="43"/>
      <c r="BP1" s="44"/>
      <c r="BQ1" s="76" t="s">
        <v>21</v>
      </c>
      <c r="BR1" s="77"/>
      <c r="BS1" s="77"/>
      <c r="BT1" s="77"/>
      <c r="BU1" s="77"/>
      <c r="BV1" s="78">
        <v>0.24</v>
      </c>
      <c r="BW1" s="78"/>
      <c r="BX1" s="57"/>
      <c r="BY1" s="77"/>
      <c r="BZ1" s="80"/>
    </row>
    <row r="2" spans="2:78" ht="19.899999999999999" customHeight="1">
      <c r="B2" s="4" t="s">
        <v>1</v>
      </c>
      <c r="C2" s="5">
        <v>400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19.899999999999999" customHeight="1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3.9636276154215415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4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4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4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4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4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4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4.4675853541909687</v>
      </c>
      <c r="H4" s="46">
        <f t="shared" si="1"/>
        <v>31714.22535211268</v>
      </c>
      <c r="I4" s="54">
        <v>1.014</v>
      </c>
      <c r="J4" s="3">
        <v>2.3E-2</v>
      </c>
      <c r="K4" s="3">
        <v>0.94399999999999995</v>
      </c>
      <c r="L4" s="3">
        <f t="shared" si="2"/>
        <v>1.0573234942478078</v>
      </c>
      <c r="M4" s="3">
        <f t="shared" si="3"/>
        <v>0.30866047924994894</v>
      </c>
      <c r="N4" s="3">
        <f t="shared" si="4"/>
        <v>0</v>
      </c>
      <c r="O4" s="3">
        <f t="shared" si="5"/>
        <v>0.30866047924994894</v>
      </c>
      <c r="P4" s="18">
        <f t="shared" si="6"/>
        <v>0</v>
      </c>
      <c r="Q4" s="18">
        <f t="shared" si="7"/>
        <v>3.1833243232117496</v>
      </c>
      <c r="R4" s="39">
        <f t="shared" si="8"/>
        <v>0</v>
      </c>
      <c r="S4" s="54">
        <v>0.8891</v>
      </c>
      <c r="T4" s="3">
        <v>1.9E-2</v>
      </c>
      <c r="U4" s="3">
        <v>0.92200000000000004</v>
      </c>
      <c r="V4" s="3">
        <f t="shared" si="9"/>
        <v>1.0326824806106769</v>
      </c>
      <c r="W4" s="3">
        <f t="shared" si="10"/>
        <v>0.22637277264421421</v>
      </c>
      <c r="X4" s="3">
        <f t="shared" si="11"/>
        <v>0.45274554528842842</v>
      </c>
      <c r="Y4" s="3">
        <f t="shared" si="12"/>
        <v>0.67911831793264266</v>
      </c>
      <c r="Z4" s="18">
        <f t="shared" si="13"/>
        <v>7.6946978064186197E-3</v>
      </c>
      <c r="AA4" s="18">
        <f t="shared" si="14"/>
        <v>2.9207105795068973</v>
      </c>
      <c r="AB4" s="39">
        <f t="shared" si="15"/>
        <v>0.15501212220926913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>
        <v>0.55379999999999996</v>
      </c>
      <c r="AN4" s="3">
        <v>2.8000000000000001E-2</v>
      </c>
      <c r="AO4" s="3">
        <v>0.85899999999999999</v>
      </c>
      <c r="AP4" s="3">
        <f t="shared" si="23"/>
        <v>0.96211957792252867</v>
      </c>
      <c r="AQ4" s="3">
        <f t="shared" si="24"/>
        <v>7.6234816287269136E-2</v>
      </c>
      <c r="AR4" s="3">
        <f t="shared" si="25"/>
        <v>0.45740889772361476</v>
      </c>
      <c r="AS4" s="3">
        <f t="shared" si="26"/>
        <v>0.53364371401088384</v>
      </c>
      <c r="AT4" s="18">
        <f t="shared" si="27"/>
        <v>2.9528524005691458E-2</v>
      </c>
      <c r="AU4" s="18">
        <f t="shared" si="28"/>
        <v>2.2157114741086805</v>
      </c>
      <c r="AV4" s="39">
        <f t="shared" si="29"/>
        <v>0.20643883604367655</v>
      </c>
      <c r="AW4" s="54">
        <v>0.46160000000000001</v>
      </c>
      <c r="AX4" s="3">
        <v>2.5999999999999999E-2</v>
      </c>
      <c r="AY4" s="3">
        <v>0.83699999999999997</v>
      </c>
      <c r="AZ4" s="3">
        <f t="shared" si="30"/>
        <v>0.93747856428539744</v>
      </c>
      <c r="BA4" s="3">
        <f t="shared" si="31"/>
        <v>5.0285600860446041E-2</v>
      </c>
      <c r="BB4" s="3">
        <f t="shared" si="32"/>
        <v>0.40228480688356832</v>
      </c>
      <c r="BC4" s="3">
        <f t="shared" si="33"/>
        <v>0.45257040774401436</v>
      </c>
      <c r="BD4" s="18">
        <f t="shared" si="34"/>
        <v>3.4710460919445248E-2</v>
      </c>
      <c r="BE4" s="18">
        <f t="shared" si="35"/>
        <v>2.0218524895643455</v>
      </c>
      <c r="BF4" s="39">
        <f t="shared" si="36"/>
        <v>0.19896842571846071</v>
      </c>
      <c r="BG4" s="54">
        <v>0.35630000000000001</v>
      </c>
      <c r="BH4" s="3">
        <v>2.8000000000000001E-2</v>
      </c>
      <c r="BI4" s="3">
        <v>0.81899999999999995</v>
      </c>
      <c r="BJ4" s="3">
        <f t="shared" si="37"/>
        <v>0.91731773494592661</v>
      </c>
      <c r="BK4" s="3">
        <f t="shared" si="38"/>
        <v>2.8685377911107597E-2</v>
      </c>
      <c r="BL4" s="3">
        <f t="shared" si="39"/>
        <v>0.28685377911107596</v>
      </c>
      <c r="BM4" s="3">
        <f t="shared" si="40"/>
        <v>0.31553915702218355</v>
      </c>
      <c r="BN4" s="18">
        <f t="shared" si="41"/>
        <v>4.4737526083884357E-2</v>
      </c>
      <c r="BO4" s="18">
        <f t="shared" si="42"/>
        <v>1.8004495495153376</v>
      </c>
      <c r="BP4" s="39">
        <f t="shared" si="43"/>
        <v>0.15932341963610921</v>
      </c>
      <c r="BQ4" s="54">
        <v>0</v>
      </c>
      <c r="BR4" s="3">
        <v>0</v>
      </c>
      <c r="BS4" s="3">
        <v>0</v>
      </c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4.9715430929603945</v>
      </c>
      <c r="H5" s="46">
        <f t="shared" si="1"/>
        <v>35291.690140845072</v>
      </c>
      <c r="I5" s="36">
        <v>1.0410999999999999</v>
      </c>
      <c r="J5" s="32">
        <v>1.7999999999999999E-2</v>
      </c>
      <c r="K5" s="32">
        <v>0.99399999999999999</v>
      </c>
      <c r="L5" s="3">
        <f t="shared" si="2"/>
        <v>1.1133257979685605</v>
      </c>
      <c r="M5" s="3">
        <f t="shared" si="3"/>
        <v>0.36076034147192437</v>
      </c>
      <c r="N5" s="3">
        <f t="shared" si="4"/>
        <v>0</v>
      </c>
      <c r="O5" s="3">
        <f>M5+N5</f>
        <v>0.36076034147192437</v>
      </c>
      <c r="P5" s="18">
        <f t="shared" si="6"/>
        <v>0</v>
      </c>
      <c r="Q5" s="18">
        <f>0.5926*0.5*$C$6*$F5^3*($C$7*I5*2+$C$7)*$C$8</f>
        <v>4.4651996483501426</v>
      </c>
      <c r="R5" s="39">
        <f>N5/Q5</f>
        <v>0</v>
      </c>
      <c r="S5" s="36">
        <v>0.93340000000000001</v>
      </c>
      <c r="T5" s="32">
        <v>1.6E-2</v>
      </c>
      <c r="U5" s="32">
        <v>0.97899999999999998</v>
      </c>
      <c r="V5" s="3">
        <f t="shared" ref="V5:V28" si="51">U5/$C$14</f>
        <v>1.0965251068523347</v>
      </c>
      <c r="W5" s="3">
        <f t="shared" si="10"/>
        <v>0.28129505933351462</v>
      </c>
      <c r="X5" s="3">
        <f t="shared" si="11"/>
        <v>0.56259011866702924</v>
      </c>
      <c r="Y5" s="3">
        <f>W5+X5</f>
        <v>0.84388517800054386</v>
      </c>
      <c r="Z5" s="18">
        <f t="shared" si="13"/>
        <v>7.3056942338395967E-3</v>
      </c>
      <c r="AA5" s="18">
        <f>0.5926*0.5*$C$6*$F5^3*($C$7*S5*2+$C$7)*$C$8</f>
        <v>4.1531485146616669</v>
      </c>
      <c r="AB5" s="39">
        <f>X5/AA5</f>
        <v>0.13546111261876226</v>
      </c>
      <c r="AC5" s="36">
        <v>0.72219999999999995</v>
      </c>
      <c r="AD5" s="32">
        <v>2.4E-2</v>
      </c>
      <c r="AE5" s="32">
        <v>0.88700000000000001</v>
      </c>
      <c r="AF5" s="3">
        <f t="shared" ref="AF5:AF28" si="52">AE5/$C$14</f>
        <v>0.9934808680061501</v>
      </c>
      <c r="AG5" s="3">
        <f t="shared" si="17"/>
        <v>0.13823669289742835</v>
      </c>
      <c r="AH5" s="3">
        <f t="shared" si="18"/>
        <v>0.55294677158971339</v>
      </c>
      <c r="AI5" s="3">
        <f>AG5+AH5</f>
        <v>0.69118346448714174</v>
      </c>
      <c r="AJ5" s="18">
        <f t="shared" si="20"/>
        <v>1.7991385218277641E-2</v>
      </c>
      <c r="AK5" s="18">
        <f>0.5926*0.5*$C$6*$F5^3*($C$7*AC5*2+$C$7)*$C$8</f>
        <v>3.5412153722753521</v>
      </c>
      <c r="AL5" s="39">
        <f>AH5/AK5</f>
        <v>0.15614604407255414</v>
      </c>
      <c r="AM5" s="36">
        <v>0.70450000000000002</v>
      </c>
      <c r="AN5" s="32">
        <v>2.1000000000000001E-2</v>
      </c>
      <c r="AO5" s="32">
        <v>0.93200000000000005</v>
      </c>
      <c r="AP5" s="3">
        <f t="shared" ref="AP5:AP28" si="53">AO5/$C$14</f>
        <v>1.0438829413548274</v>
      </c>
      <c r="AQ5" s="3">
        <f t="shared" si="24"/>
        <v>0.14522953511752726</v>
      </c>
      <c r="AR5" s="3">
        <f t="shared" si="25"/>
        <v>0.87137721070516339</v>
      </c>
      <c r="AS5" s="3">
        <f>AQ5+AR5</f>
        <v>1.0166067458226906</v>
      </c>
      <c r="AT5" s="18">
        <f t="shared" si="27"/>
        <v>2.6070448320176024E-2</v>
      </c>
      <c r="AU5" s="18">
        <f>0.5926*0.5*$C$6*$F5^3*($C$7*AM5*2+$C$7)*$C$8</f>
        <v>3.4899312026719529</v>
      </c>
      <c r="AV5" s="39">
        <f>AR5/AU5</f>
        <v>0.24968320580016637</v>
      </c>
      <c r="AW5" s="36">
        <v>0.63939999999999997</v>
      </c>
      <c r="AX5" s="32">
        <v>0.02</v>
      </c>
      <c r="AY5" s="32">
        <v>0.92500000000000004</v>
      </c>
      <c r="AZ5" s="3">
        <f t="shared" ref="AZ5:AZ28" si="54">AY5/$C$14</f>
        <v>1.036042618833922</v>
      </c>
      <c r="BA5" s="3">
        <f t="shared" si="31"/>
        <v>0.11783921939263867</v>
      </c>
      <c r="BB5" s="3">
        <f t="shared" si="32"/>
        <v>0.94271375514110933</v>
      </c>
      <c r="BC5" s="3">
        <f>BA5+BB5</f>
        <v>1.0605529745337481</v>
      </c>
      <c r="BD5" s="18">
        <f t="shared" si="34"/>
        <v>3.2609908324190043E-2</v>
      </c>
      <c r="BE5" s="18">
        <f>0.5926*0.5*$C$6*$F5^3*($C$7*AW5*2+$C$7)*$C$8</f>
        <v>3.3013097653170798</v>
      </c>
      <c r="BF5" s="39">
        <f>BB5/BE5</f>
        <v>0.28555749752570248</v>
      </c>
      <c r="BG5" s="36">
        <v>0.55979999999999996</v>
      </c>
      <c r="BH5" s="32">
        <v>2.1000000000000001E-2</v>
      </c>
      <c r="BI5" s="32">
        <v>0.90800000000000003</v>
      </c>
      <c r="BJ5" s="3">
        <f t="shared" ref="BJ5:BJ28" si="55">BI5/$C$14</f>
        <v>1.0170018355688661</v>
      </c>
      <c r="BK5" s="3">
        <f t="shared" si="38"/>
        <v>8.7035937747818967E-2</v>
      </c>
      <c r="BL5" s="3">
        <f t="shared" si="39"/>
        <v>0.87035937747818959</v>
      </c>
      <c r="BM5" s="3">
        <f>BK5+BL5</f>
        <v>0.95739531522600851</v>
      </c>
      <c r="BN5" s="18">
        <f t="shared" si="41"/>
        <v>4.1241753439627132E-2</v>
      </c>
      <c r="BO5" s="18">
        <f>0.5926*0.5*$C$6*$F5^3*($C$7*BG5*2+$C$7)*$C$8</f>
        <v>3.0706758726373895</v>
      </c>
      <c r="BP5" s="39">
        <f>BL5/BO5</f>
        <v>0.2834422822786053</v>
      </c>
      <c r="BQ5" s="36">
        <v>0.50890000000000002</v>
      </c>
      <c r="BR5" s="32">
        <v>2.3E-2</v>
      </c>
      <c r="BS5" s="32">
        <v>0.89700000000000002</v>
      </c>
      <c r="BT5" s="3">
        <f t="shared" ref="BT5:BT28" si="56">BS5/$C$14</f>
        <v>1.0046813287503007</v>
      </c>
      <c r="BU5" s="3">
        <f t="shared" si="45"/>
        <v>7.0195765651970804E-2</v>
      </c>
      <c r="BV5" s="3">
        <f t="shared" si="46"/>
        <v>0.84234918782364954</v>
      </c>
      <c r="BW5" s="3">
        <f>BU5+BV5</f>
        <v>0.91254495347562037</v>
      </c>
      <c r="BX5" s="18">
        <f t="shared" si="48"/>
        <v>5.2898102999282895E-2</v>
      </c>
      <c r="BY5" s="18">
        <f>0.5926*0.5*$C$6*$F5^3*($C$7*BQ5*2+$C$7)*$C$8</f>
        <v>2.9231976673937181</v>
      </c>
      <c r="BZ5" s="39">
        <f>BV5/BY5</f>
        <v>0.28816018746165606</v>
      </c>
    </row>
    <row r="6" spans="2:78" ht="19.899999999999999" customHeight="1">
      <c r="B6" s="10" t="s">
        <v>4</v>
      </c>
      <c r="C6" s="11">
        <v>999.72964999999999</v>
      </c>
      <c r="D6" s="2"/>
      <c r="E6" s="29">
        <v>22</v>
      </c>
      <c r="F6" s="22">
        <f t="shared" ref="F6:F28" si="57">0.02*E6-0.0054</f>
        <v>0.43459999999999999</v>
      </c>
      <c r="G6" s="22">
        <f t="shared" si="0"/>
        <v>5.4755008317298213</v>
      </c>
      <c r="H6" s="46">
        <f t="shared" si="1"/>
        <v>38869.15492957746</v>
      </c>
      <c r="I6" s="35">
        <v>1.0385</v>
      </c>
      <c r="J6" s="31">
        <v>1.6E-2</v>
      </c>
      <c r="K6" s="31">
        <v>1.05</v>
      </c>
      <c r="L6" s="3">
        <f t="shared" si="2"/>
        <v>1.1760483781358033</v>
      </c>
      <c r="M6" s="3">
        <f t="shared" si="3"/>
        <v>0.40054630287316068</v>
      </c>
      <c r="N6" s="3">
        <f t="shared" si="4"/>
        <v>0</v>
      </c>
      <c r="O6" s="3">
        <f t="shared" ref="O6:O28" si="58">M6+N6</f>
        <v>0.40054630287316068</v>
      </c>
      <c r="P6" s="18">
        <f t="shared" si="6"/>
        <v>0</v>
      </c>
      <c r="Q6" s="18">
        <f t="shared" ref="Q6:Q28" si="59">0.5926*0.5*$C$6*$F6^3*($C$7*I6*2+$C$7)*$C$8</f>
        <v>5.9553252466849953</v>
      </c>
      <c r="R6" s="39">
        <f t="shared" ref="R6:R28" si="60">N6/Q6</f>
        <v>0</v>
      </c>
      <c r="S6" s="35">
        <v>0.95230000000000004</v>
      </c>
      <c r="T6" s="31">
        <v>2.3E-2</v>
      </c>
      <c r="U6" s="31">
        <v>1.032</v>
      </c>
      <c r="V6" s="3">
        <f t="shared" si="51"/>
        <v>1.1558875487963325</v>
      </c>
      <c r="W6" s="3">
        <f t="shared" si="10"/>
        <v>0.32536294531567422</v>
      </c>
      <c r="X6" s="3">
        <f t="shared" si="11"/>
        <v>0.65072589063134845</v>
      </c>
      <c r="Y6" s="3">
        <f t="shared" ref="Y6:Y28" si="61">W6+X6</f>
        <v>0.97608883594702267</v>
      </c>
      <c r="Z6" s="18">
        <f t="shared" si="13"/>
        <v>1.1669798467062528E-2</v>
      </c>
      <c r="AA6" s="18">
        <f t="shared" ref="AA6:AA28" si="62">0.5926*0.5*$C$6*$F6^3*($C$7*S6*2+$C$7)*$C$8</f>
        <v>5.621656714826532</v>
      </c>
      <c r="AB6" s="39">
        <f t="shared" ref="AB6:AB28" si="63">X6/AA6</f>
        <v>0.11575340218037984</v>
      </c>
      <c r="AC6" s="35">
        <v>0.81540000000000001</v>
      </c>
      <c r="AD6" s="31">
        <v>1.7999999999999999E-2</v>
      </c>
      <c r="AE6" s="31">
        <v>0.95299999999999996</v>
      </c>
      <c r="AF6" s="3">
        <f t="shared" si="52"/>
        <v>1.0674039089175433</v>
      </c>
      <c r="AG6" s="3">
        <f t="shared" si="17"/>
        <v>0.20341751431201527</v>
      </c>
      <c r="AH6" s="3">
        <f t="shared" si="18"/>
        <v>0.81367005724806107</v>
      </c>
      <c r="AI6" s="3">
        <f t="shared" ref="AI6:AI28" si="64">AG6+AH6</f>
        <v>1.0170875715600762</v>
      </c>
      <c r="AJ6" s="18">
        <f t="shared" si="20"/>
        <v>1.5576304459479256E-2</v>
      </c>
      <c r="AK6" s="18">
        <f t="shared" ref="AK6:AK28" si="65">0.5926*0.5*$C$6*$F6^3*($C$7*AC6*2+$C$7)*$C$8</f>
        <v>5.0917353457844925</v>
      </c>
      <c r="AL6" s="39">
        <f t="shared" ref="AL6:AL28" si="66">AH6/AK6</f>
        <v>0.15980211106645753</v>
      </c>
      <c r="AM6" s="35">
        <v>0.79159999999999997</v>
      </c>
      <c r="AN6" s="31">
        <v>2.1000000000000001E-2</v>
      </c>
      <c r="AO6" s="31">
        <v>1.002</v>
      </c>
      <c r="AP6" s="3">
        <f t="shared" si="53"/>
        <v>1.1222861665638808</v>
      </c>
      <c r="AQ6" s="3">
        <f t="shared" si="24"/>
        <v>0.21193766328052016</v>
      </c>
      <c r="AR6" s="3">
        <f t="shared" si="25"/>
        <v>1.2716259796831209</v>
      </c>
      <c r="AS6" s="3">
        <f t="shared" ref="AS6:AS28" si="67">AQ6+AR6</f>
        <v>1.483563642963641</v>
      </c>
      <c r="AT6" s="18">
        <f t="shared" si="27"/>
        <v>3.0133676245705857E-2</v>
      </c>
      <c r="AU6" s="18">
        <f t="shared" ref="AU6:AU28" si="68">0.5926*0.5*$C$6*$F6^3*($C$7*AM6*2+$C$7)*$C$8</f>
        <v>4.9996087673827363</v>
      </c>
      <c r="AV6" s="39">
        <f t="shared" ref="AV6:AV28" si="69">AR6/AU6</f>
        <v>0.25434509755626522</v>
      </c>
      <c r="AW6" s="35">
        <v>0.71819999999999995</v>
      </c>
      <c r="AX6" s="31">
        <v>2.1000000000000001E-2</v>
      </c>
      <c r="AY6" s="31">
        <v>0.996</v>
      </c>
      <c r="AZ6" s="3">
        <f t="shared" si="54"/>
        <v>1.1155658901173906</v>
      </c>
      <c r="BA6" s="3">
        <f t="shared" si="31"/>
        <v>0.17237354209238623</v>
      </c>
      <c r="BB6" s="3">
        <f t="shared" si="32"/>
        <v>1.3789883367390898</v>
      </c>
      <c r="BC6" s="3">
        <f t="shared" ref="BC6:BC28" si="70">BA6+BB6</f>
        <v>1.551361878831476</v>
      </c>
      <c r="BD6" s="18">
        <f t="shared" si="34"/>
        <v>3.9698499175381964E-2</v>
      </c>
      <c r="BE6" s="18">
        <f t="shared" ref="BE6:BE28" si="71">0.5926*0.5*$C$6*$F6^3*($C$7*AW6*2+$C$7)*$C$8</f>
        <v>4.7154873029000077</v>
      </c>
      <c r="BF6" s="39">
        <f t="shared" ref="BF6:BF28" si="72">BB6/BE6</f>
        <v>0.29243814014534975</v>
      </c>
      <c r="BG6" s="36">
        <v>0.63990000000000002</v>
      </c>
      <c r="BH6" s="31">
        <v>2.5999999999999999E-2</v>
      </c>
      <c r="BI6" s="31">
        <v>0.97799999999999998</v>
      </c>
      <c r="BJ6" s="3">
        <f t="shared" si="55"/>
        <v>1.0954050607779198</v>
      </c>
      <c r="BK6" s="3">
        <f t="shared" si="38"/>
        <v>0.13193592234161647</v>
      </c>
      <c r="BL6" s="3">
        <f t="shared" si="39"/>
        <v>1.3193592234161646</v>
      </c>
      <c r="BM6" s="3">
        <f t="shared" ref="BM6:BM28" si="73">BK6+BL6</f>
        <v>1.4512951457577812</v>
      </c>
      <c r="BN6" s="18">
        <f t="shared" si="41"/>
        <v>5.9237563505655157E-2</v>
      </c>
      <c r="BO6" s="18">
        <f t="shared" ref="BO6:BO28" si="74">0.5926*0.5*$C$6*$F6^3*($C$7*BG6*2+$C$7)*$C$8</f>
        <v>4.4123986016875056</v>
      </c>
      <c r="BP6" s="39">
        <f t="shared" ref="BP6:BP28" si="75">BL6/BO6</f>
        <v>0.29901179438131009</v>
      </c>
      <c r="BQ6" s="35">
        <v>0.58209999999999995</v>
      </c>
      <c r="BR6" s="31">
        <v>2.3E-2</v>
      </c>
      <c r="BS6" s="31">
        <v>0.97499999999999998</v>
      </c>
      <c r="BT6" s="3">
        <f t="shared" si="56"/>
        <v>1.0920449225546744</v>
      </c>
      <c r="BU6" s="3">
        <f t="shared" si="45"/>
        <v>0.10850894913742597</v>
      </c>
      <c r="BV6" s="3">
        <f t="shared" si="46"/>
        <v>1.3021073896491115</v>
      </c>
      <c r="BW6" s="3">
        <f t="shared" ref="BW6:BW28" si="76">BU6+BV6</f>
        <v>1.4106163387865376</v>
      </c>
      <c r="BX6" s="18">
        <f t="shared" si="48"/>
        <v>6.2497758742063904E-2</v>
      </c>
      <c r="BY6" s="18">
        <f t="shared" ref="BY6:BY28" si="77">0.5926*0.5*$C$6*$F6^3*($C$7*BQ6*2+$C$7)*$C$8</f>
        <v>4.188662625568953</v>
      </c>
      <c r="BZ6" s="39">
        <f t="shared" ref="BZ6:BZ28" si="78">BV6/BY6</f>
        <v>0.31086470934675581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7"/>
        <v>0.47459999999999997</v>
      </c>
      <c r="G7" s="22">
        <f t="shared" si="0"/>
        <v>5.9794585704992471</v>
      </c>
      <c r="H7" s="46">
        <f t="shared" si="1"/>
        <v>42446.619718309856</v>
      </c>
      <c r="I7" s="35">
        <v>1.0445</v>
      </c>
      <c r="J7" s="31">
        <v>1.9E-2</v>
      </c>
      <c r="K7" s="32">
        <v>1.0820000000000001</v>
      </c>
      <c r="L7" s="3">
        <f t="shared" si="2"/>
        <v>1.2118898525170851</v>
      </c>
      <c r="M7" s="3">
        <f t="shared" si="3"/>
        <v>0.43026155033323848</v>
      </c>
      <c r="N7" s="3">
        <f t="shared" si="4"/>
        <v>0</v>
      </c>
      <c r="O7" s="3">
        <f t="shared" si="58"/>
        <v>0.43026155033323848</v>
      </c>
      <c r="P7" s="18">
        <f t="shared" si="6"/>
        <v>0</v>
      </c>
      <c r="Q7" s="18">
        <f t="shared" si="59"/>
        <v>7.7859199266454864</v>
      </c>
      <c r="R7" s="39">
        <f t="shared" si="60"/>
        <v>0</v>
      </c>
      <c r="S7" s="35">
        <v>0.95950000000000002</v>
      </c>
      <c r="T7" s="31">
        <v>0.02</v>
      </c>
      <c r="U7" s="32">
        <v>1.08</v>
      </c>
      <c r="V7" s="3">
        <f t="shared" si="51"/>
        <v>1.209649760368255</v>
      </c>
      <c r="W7" s="3">
        <f t="shared" si="10"/>
        <v>0.36174171789288795</v>
      </c>
      <c r="X7" s="3">
        <f t="shared" si="11"/>
        <v>0.7234834357857759</v>
      </c>
      <c r="Y7" s="3">
        <f t="shared" si="61"/>
        <v>1.0852251536786639</v>
      </c>
      <c r="Z7" s="18">
        <f t="shared" si="13"/>
        <v>1.111357109403514E-2</v>
      </c>
      <c r="AA7" s="18">
        <f t="shared" si="62"/>
        <v>7.3574296749362817</v>
      </c>
      <c r="AB7" s="39">
        <f t="shared" si="63"/>
        <v>9.8333720844167166E-2</v>
      </c>
      <c r="AC7" s="35">
        <v>0.87690000000000001</v>
      </c>
      <c r="AD7" s="31">
        <v>1.7000000000000001E-2</v>
      </c>
      <c r="AE7" s="32">
        <v>1.016</v>
      </c>
      <c r="AF7" s="3">
        <f t="shared" si="52"/>
        <v>1.1379668116056916</v>
      </c>
      <c r="AG7" s="3">
        <f t="shared" si="17"/>
        <v>0.2673921687005561</v>
      </c>
      <c r="AH7" s="3">
        <f t="shared" si="18"/>
        <v>1.0695686748022244</v>
      </c>
      <c r="AI7" s="3">
        <f t="shared" si="64"/>
        <v>1.3369608435027804</v>
      </c>
      <c r="AJ7" s="18">
        <f t="shared" si="20"/>
        <v>1.6720238128871207E-2</v>
      </c>
      <c r="AK7" s="18">
        <f t="shared" si="65"/>
        <v>6.9410379715106316</v>
      </c>
      <c r="AL7" s="39">
        <f t="shared" si="66"/>
        <v>0.15409347696875456</v>
      </c>
      <c r="AM7" s="35">
        <v>0.81259999999999999</v>
      </c>
      <c r="AN7" s="31">
        <v>2.1000000000000001E-2</v>
      </c>
      <c r="AO7" s="32">
        <v>1.0640000000000001</v>
      </c>
      <c r="AP7" s="3">
        <f t="shared" si="53"/>
        <v>1.1917290231776141</v>
      </c>
      <c r="AQ7" s="3">
        <f t="shared" si="24"/>
        <v>0.25182452270118544</v>
      </c>
      <c r="AR7" s="3">
        <f t="shared" si="25"/>
        <v>1.5109471362071127</v>
      </c>
      <c r="AS7" s="3">
        <f t="shared" si="67"/>
        <v>1.7627716589082982</v>
      </c>
      <c r="AT7" s="18">
        <f t="shared" si="27"/>
        <v>3.3978165767326256E-2</v>
      </c>
      <c r="AU7" s="18">
        <f t="shared" si="68"/>
        <v>6.6168976987470813</v>
      </c>
      <c r="AV7" s="39">
        <f t="shared" si="69"/>
        <v>0.22834675780059477</v>
      </c>
      <c r="AW7" s="35">
        <v>0.75060000000000004</v>
      </c>
      <c r="AX7" s="31">
        <v>0.02</v>
      </c>
      <c r="AY7" s="32">
        <v>1.0640000000000001</v>
      </c>
      <c r="AZ7" s="3">
        <f t="shared" si="54"/>
        <v>1.1917290231776141</v>
      </c>
      <c r="BA7" s="3">
        <f t="shared" si="31"/>
        <v>0.2148629349053722</v>
      </c>
      <c r="BB7" s="3">
        <f t="shared" si="32"/>
        <v>1.7189034792429776</v>
      </c>
      <c r="BC7" s="3">
        <f t="shared" si="70"/>
        <v>1.9337664141483497</v>
      </c>
      <c r="BD7" s="18">
        <f t="shared" si="34"/>
        <v>4.3146877164858731E-2</v>
      </c>
      <c r="BE7" s="18">
        <f t="shared" si="71"/>
        <v>6.3043518680886015</v>
      </c>
      <c r="BF7" s="39">
        <f t="shared" si="72"/>
        <v>0.27265348051775656</v>
      </c>
      <c r="BG7" s="36">
        <v>0.70140000000000002</v>
      </c>
      <c r="BH7" s="31">
        <v>2.1999999999999999E-2</v>
      </c>
      <c r="BI7" s="32">
        <v>1.052</v>
      </c>
      <c r="BJ7" s="3">
        <f t="shared" si="55"/>
        <v>1.1782884702846335</v>
      </c>
      <c r="BK7" s="3">
        <f t="shared" si="38"/>
        <v>0.18341047275857464</v>
      </c>
      <c r="BL7" s="3">
        <f t="shared" si="39"/>
        <v>1.8341047275857463</v>
      </c>
      <c r="BM7" s="3">
        <f t="shared" si="73"/>
        <v>2.0175152003443211</v>
      </c>
      <c r="BN7" s="18">
        <f t="shared" si="41"/>
        <v>5.7996300336327022E-2</v>
      </c>
      <c r="BO7" s="18">
        <f t="shared" si="74"/>
        <v>6.0563316282757444</v>
      </c>
      <c r="BP7" s="39">
        <f t="shared" si="75"/>
        <v>0.30284086806321758</v>
      </c>
      <c r="BQ7" s="35">
        <v>0.65</v>
      </c>
      <c r="BR7" s="31">
        <v>2.5999999999999999E-2</v>
      </c>
      <c r="BS7" s="32">
        <v>1.044</v>
      </c>
      <c r="BT7" s="3">
        <f t="shared" si="56"/>
        <v>1.1693281016893131</v>
      </c>
      <c r="BU7" s="3">
        <f t="shared" si="45"/>
        <v>0.15512751594579688</v>
      </c>
      <c r="BV7" s="3">
        <f t="shared" si="46"/>
        <v>1.8615301913495623</v>
      </c>
      <c r="BW7" s="3">
        <f t="shared" si="76"/>
        <v>2.0166577072953591</v>
      </c>
      <c r="BX7" s="18">
        <f t="shared" si="48"/>
        <v>8.1003115180724117E-2</v>
      </c>
      <c r="BY7" s="18">
        <f t="shared" si="77"/>
        <v>5.7972210525362966</v>
      </c>
      <c r="BZ7" s="39">
        <f t="shared" si="78"/>
        <v>0.32110733306178463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7"/>
        <v>0.51460000000000006</v>
      </c>
      <c r="G8" s="22">
        <f t="shared" si="0"/>
        <v>6.4834163092686756</v>
      </c>
      <c r="H8" s="46">
        <f t="shared" si="1"/>
        <v>46024.084507042258</v>
      </c>
      <c r="I8" s="35">
        <v>1.0359</v>
      </c>
      <c r="J8" s="31">
        <v>2.4E-2</v>
      </c>
      <c r="K8" s="31">
        <v>1.1220000000000001</v>
      </c>
      <c r="L8" s="3">
        <f t="shared" si="2"/>
        <v>1.2566916954936871</v>
      </c>
      <c r="M8" s="3">
        <f t="shared" si="3"/>
        <v>0.45507450729912596</v>
      </c>
      <c r="N8" s="3">
        <f t="shared" si="4"/>
        <v>0</v>
      </c>
      <c r="O8" s="3">
        <f t="shared" si="58"/>
        <v>0.45507450729912596</v>
      </c>
      <c r="P8" s="18">
        <f t="shared" si="6"/>
        <v>0</v>
      </c>
      <c r="Q8" s="18">
        <f t="shared" si="59"/>
        <v>9.8698625515072624</v>
      </c>
      <c r="R8" s="39">
        <f t="shared" si="60"/>
        <v>0</v>
      </c>
      <c r="S8" s="35">
        <v>0.95740000000000003</v>
      </c>
      <c r="T8" s="31">
        <v>1.7000000000000001E-2</v>
      </c>
      <c r="U8" s="31">
        <v>1.1279999999999999</v>
      </c>
      <c r="V8" s="3">
        <f t="shared" si="51"/>
        <v>1.2634119719401773</v>
      </c>
      <c r="W8" s="3">
        <f t="shared" si="10"/>
        <v>0.39288565588587959</v>
      </c>
      <c r="X8" s="3">
        <f t="shared" si="11"/>
        <v>0.78577131177175918</v>
      </c>
      <c r="Y8" s="3">
        <f t="shared" si="61"/>
        <v>1.1786569676576388</v>
      </c>
      <c r="Z8" s="18">
        <f t="shared" si="13"/>
        <v>1.0304887291217322E-2</v>
      </c>
      <c r="AA8" s="18">
        <f t="shared" si="62"/>
        <v>9.365412906157097</v>
      </c>
      <c r="AB8" s="39">
        <f t="shared" si="63"/>
        <v>8.390140612542242E-2</v>
      </c>
      <c r="AC8" s="35">
        <v>0.88119999999999998</v>
      </c>
      <c r="AD8" s="31">
        <v>2.3E-2</v>
      </c>
      <c r="AE8" s="31">
        <v>1.073</v>
      </c>
      <c r="AF8" s="3">
        <f t="shared" si="52"/>
        <v>1.2018094378473494</v>
      </c>
      <c r="AG8" s="3">
        <f t="shared" si="17"/>
        <v>0.30116850177441429</v>
      </c>
      <c r="AH8" s="3">
        <f t="shared" si="18"/>
        <v>1.2046740070976572</v>
      </c>
      <c r="AI8" s="3">
        <f t="shared" si="64"/>
        <v>1.5058425088720715</v>
      </c>
      <c r="AJ8" s="18">
        <f t="shared" si="20"/>
        <v>2.5230938268592313E-2</v>
      </c>
      <c r="AK8" s="18">
        <f t="shared" si="65"/>
        <v>8.8757433141101831</v>
      </c>
      <c r="AL8" s="39">
        <f t="shared" si="66"/>
        <v>0.1357265486917057</v>
      </c>
      <c r="AM8" s="35">
        <v>0.82850000000000001</v>
      </c>
      <c r="AN8" s="31">
        <v>2.3E-2</v>
      </c>
      <c r="AO8" s="31">
        <v>1.1240000000000001</v>
      </c>
      <c r="AP8" s="3">
        <f t="shared" si="53"/>
        <v>1.2589317876425172</v>
      </c>
      <c r="AQ8" s="3">
        <f t="shared" si="24"/>
        <v>0.29213176024183657</v>
      </c>
      <c r="AR8" s="3">
        <f t="shared" si="25"/>
        <v>1.7527905614510195</v>
      </c>
      <c r="AS8" s="3">
        <f t="shared" si="67"/>
        <v>2.044922321692856</v>
      </c>
      <c r="AT8" s="18">
        <f t="shared" si="27"/>
        <v>4.1529608651420774E-2</v>
      </c>
      <c r="AU8" s="18">
        <f t="shared" si="68"/>
        <v>8.5370873101617288</v>
      </c>
      <c r="AV8" s="39">
        <f t="shared" si="69"/>
        <v>0.20531482199609999</v>
      </c>
      <c r="AW8" s="35">
        <v>0.7833</v>
      </c>
      <c r="AX8" s="31">
        <v>2.4E-2</v>
      </c>
      <c r="AY8" s="31">
        <v>1.119</v>
      </c>
      <c r="AZ8" s="3">
        <f t="shared" si="54"/>
        <v>1.2533315572704418</v>
      </c>
      <c r="BA8" s="3">
        <f t="shared" si="31"/>
        <v>0.25880791482049142</v>
      </c>
      <c r="BB8" s="3">
        <f t="shared" si="32"/>
        <v>2.0704633185639314</v>
      </c>
      <c r="BC8" s="3">
        <f t="shared" si="70"/>
        <v>2.3292712333844228</v>
      </c>
      <c r="BD8" s="18">
        <f t="shared" si="34"/>
        <v>5.7267408620074629E-2</v>
      </c>
      <c r="BE8" s="18">
        <f t="shared" si="71"/>
        <v>8.2466271322021427</v>
      </c>
      <c r="BF8" s="39">
        <f t="shared" si="72"/>
        <v>0.2510678954404289</v>
      </c>
      <c r="BG8" s="35">
        <v>0.72030000000000005</v>
      </c>
      <c r="BH8" s="31">
        <v>1.9E-2</v>
      </c>
      <c r="BI8" s="31">
        <v>1.1160000000000001</v>
      </c>
      <c r="BJ8" s="3">
        <f t="shared" si="55"/>
        <v>1.2499714190471969</v>
      </c>
      <c r="BK8" s="3">
        <f t="shared" si="38"/>
        <v>0.21767890610753379</v>
      </c>
      <c r="BL8" s="3">
        <f t="shared" si="39"/>
        <v>2.1767890610753375</v>
      </c>
      <c r="BM8" s="3">
        <f t="shared" si="73"/>
        <v>2.3944679671828712</v>
      </c>
      <c r="BN8" s="18">
        <f t="shared" si="41"/>
        <v>5.6367415168329903E-2</v>
      </c>
      <c r="BO8" s="18">
        <f t="shared" si="74"/>
        <v>7.8417821938956402</v>
      </c>
      <c r="BP8" s="39">
        <f t="shared" si="75"/>
        <v>0.27758856434062118</v>
      </c>
      <c r="BQ8" s="35">
        <v>0.67159999999999997</v>
      </c>
      <c r="BR8" s="31">
        <v>1.9E-2</v>
      </c>
      <c r="BS8" s="31">
        <v>1.1160000000000001</v>
      </c>
      <c r="BT8" s="3">
        <f t="shared" si="56"/>
        <v>1.2499714190471969</v>
      </c>
      <c r="BU8" s="3">
        <f t="shared" si="45"/>
        <v>0.18923910775134603</v>
      </c>
      <c r="BV8" s="3">
        <f t="shared" si="46"/>
        <v>2.270869293016152</v>
      </c>
      <c r="BW8" s="3">
        <f t="shared" si="76"/>
        <v>2.4601084007674983</v>
      </c>
      <c r="BX8" s="18">
        <f t="shared" si="48"/>
        <v>6.7640898201995883E-2</v>
      </c>
      <c r="BY8" s="18">
        <f t="shared" si="77"/>
        <v>7.5288306304745802</v>
      </c>
      <c r="BZ8" s="39">
        <f t="shared" si="78"/>
        <v>0.30162310782026552</v>
      </c>
    </row>
    <row r="9" spans="2:78" ht="19.899999999999999" customHeight="1">
      <c r="B9" s="10" t="s">
        <v>15</v>
      </c>
      <c r="C9" s="11">
        <v>5.4249999999999998</v>
      </c>
      <c r="D9" s="2"/>
      <c r="E9" s="29">
        <v>28</v>
      </c>
      <c r="F9" s="22">
        <f t="shared" si="57"/>
        <v>0.55460000000000009</v>
      </c>
      <c r="G9" s="22">
        <f t="shared" si="0"/>
        <v>6.9873740480381032</v>
      </c>
      <c r="H9" s="46">
        <f t="shared" si="1"/>
        <v>49601.549295774654</v>
      </c>
      <c r="I9" s="35">
        <v>1.0173000000000001</v>
      </c>
      <c r="J9" s="31">
        <v>2.8000000000000001E-2</v>
      </c>
      <c r="K9" s="31">
        <v>1.1719999999999999</v>
      </c>
      <c r="L9" s="3">
        <f t="shared" si="2"/>
        <v>1.3126939992144395</v>
      </c>
      <c r="M9" s="3">
        <f t="shared" si="3"/>
        <v>0.47886648204354243</v>
      </c>
      <c r="N9" s="3">
        <f t="shared" si="4"/>
        <v>0</v>
      </c>
      <c r="O9" s="3">
        <f t="shared" si="58"/>
        <v>0.47886648204354243</v>
      </c>
      <c r="P9" s="18">
        <f t="shared" si="6"/>
        <v>0</v>
      </c>
      <c r="Q9" s="18">
        <f t="shared" si="59"/>
        <v>12.205339727600741</v>
      </c>
      <c r="R9" s="39">
        <f t="shared" si="60"/>
        <v>0</v>
      </c>
      <c r="S9" s="35">
        <v>0.95930000000000004</v>
      </c>
      <c r="T9" s="31">
        <v>3.2000000000000001E-2</v>
      </c>
      <c r="U9" s="31">
        <v>1.175</v>
      </c>
      <c r="V9" s="3">
        <f t="shared" si="51"/>
        <v>1.3160541374376848</v>
      </c>
      <c r="W9" s="3">
        <f t="shared" si="10"/>
        <v>0.42800195201825109</v>
      </c>
      <c r="X9" s="3">
        <f t="shared" si="11"/>
        <v>0.85600390403650217</v>
      </c>
      <c r="Y9" s="3">
        <f t="shared" si="61"/>
        <v>1.2840058560547534</v>
      </c>
      <c r="Z9" s="18">
        <f t="shared" si="13"/>
        <v>2.1047563911800089E-2</v>
      </c>
      <c r="AA9" s="18">
        <f t="shared" si="62"/>
        <v>11.738780903241127</v>
      </c>
      <c r="AB9" s="39">
        <f t="shared" si="63"/>
        <v>7.2921022301400643E-2</v>
      </c>
      <c r="AC9" s="35">
        <v>0.88780000000000003</v>
      </c>
      <c r="AD9" s="31">
        <v>2.1999999999999999E-2</v>
      </c>
      <c r="AE9" s="31">
        <v>1.1220000000000001</v>
      </c>
      <c r="AF9" s="3">
        <f t="shared" si="52"/>
        <v>1.2566916954936871</v>
      </c>
      <c r="AG9" s="3">
        <f t="shared" si="17"/>
        <v>0.33425439225451392</v>
      </c>
      <c r="AH9" s="3">
        <f t="shared" si="18"/>
        <v>1.3370175690180557</v>
      </c>
      <c r="AI9" s="3">
        <f t="shared" si="64"/>
        <v>1.6712719612725695</v>
      </c>
      <c r="AJ9" s="18">
        <f t="shared" si="20"/>
        <v>2.63884885398794E-2</v>
      </c>
      <c r="AK9" s="18">
        <f t="shared" si="65"/>
        <v>11.16362649045298</v>
      </c>
      <c r="AL9" s="39">
        <f t="shared" si="66"/>
        <v>0.11976552334149297</v>
      </c>
      <c r="AM9" s="35">
        <v>0.82979999999999998</v>
      </c>
      <c r="AN9" s="31">
        <v>2.1999999999999999E-2</v>
      </c>
      <c r="AO9" s="31">
        <v>1.177</v>
      </c>
      <c r="AP9" s="3">
        <f t="shared" si="53"/>
        <v>1.3182942295865148</v>
      </c>
      <c r="AQ9" s="3">
        <f t="shared" si="24"/>
        <v>0.32133713277961001</v>
      </c>
      <c r="AR9" s="3">
        <f t="shared" si="25"/>
        <v>1.92802279667766</v>
      </c>
      <c r="AS9" s="3">
        <f t="shared" si="67"/>
        <v>2.2493599294572699</v>
      </c>
      <c r="AT9" s="18">
        <f t="shared" si="27"/>
        <v>4.3558507106845334E-2</v>
      </c>
      <c r="AU9" s="18">
        <f t="shared" si="68"/>
        <v>10.697067666093366</v>
      </c>
      <c r="AV9" s="39">
        <f t="shared" si="69"/>
        <v>0.18023844074474155</v>
      </c>
      <c r="AW9" s="35">
        <v>0.78039999999999998</v>
      </c>
      <c r="AX9" s="31">
        <v>2.8000000000000001E-2</v>
      </c>
      <c r="AY9" s="31">
        <v>1.177</v>
      </c>
      <c r="AZ9" s="3">
        <f t="shared" si="54"/>
        <v>1.3182942295865148</v>
      </c>
      <c r="BA9" s="3">
        <f t="shared" si="31"/>
        <v>0.28421603385470878</v>
      </c>
      <c r="BB9" s="3">
        <f t="shared" si="32"/>
        <v>2.2737282708376703</v>
      </c>
      <c r="BC9" s="3">
        <f t="shared" si="70"/>
        <v>2.5579443046923789</v>
      </c>
      <c r="BD9" s="18">
        <f t="shared" si="34"/>
        <v>7.3917466605555718E-2</v>
      </c>
      <c r="BE9" s="18">
        <f t="shared" si="71"/>
        <v>10.299688253621557</v>
      </c>
      <c r="BF9" s="39">
        <f t="shared" si="72"/>
        <v>0.22075699912938493</v>
      </c>
      <c r="BG9" s="35">
        <v>0.73440000000000005</v>
      </c>
      <c r="BH9" s="31">
        <v>2.1000000000000001E-2</v>
      </c>
      <c r="BI9" s="31">
        <v>1.179</v>
      </c>
      <c r="BJ9" s="3">
        <f t="shared" si="55"/>
        <v>1.3205343217353449</v>
      </c>
      <c r="BK9" s="3">
        <f t="shared" si="38"/>
        <v>0.25255389696006419</v>
      </c>
      <c r="BL9" s="3">
        <f t="shared" si="39"/>
        <v>2.5255389696006416</v>
      </c>
      <c r="BM9" s="3">
        <f t="shared" si="73"/>
        <v>2.7780928665607059</v>
      </c>
      <c r="BN9" s="18">
        <f t="shared" si="41"/>
        <v>6.9533330979852051E-2</v>
      </c>
      <c r="BO9" s="18">
        <f t="shared" si="74"/>
        <v>9.9296588411984157</v>
      </c>
      <c r="BP9" s="39">
        <f t="shared" si="75"/>
        <v>0.25434297491894825</v>
      </c>
      <c r="BQ9" s="35">
        <v>0.69589999999999996</v>
      </c>
      <c r="BR9" s="31">
        <v>2.3E-2</v>
      </c>
      <c r="BS9" s="31">
        <v>1.1779999999999999</v>
      </c>
      <c r="BT9" s="3">
        <f t="shared" si="56"/>
        <v>1.3194142756609297</v>
      </c>
      <c r="BU9" s="3">
        <f t="shared" si="45"/>
        <v>0.2263838187182074</v>
      </c>
      <c r="BV9" s="3">
        <f t="shared" si="46"/>
        <v>2.7166058246184885</v>
      </c>
      <c r="BW9" s="3">
        <f t="shared" si="76"/>
        <v>2.9429896433366958</v>
      </c>
      <c r="BX9" s="18">
        <f t="shared" si="48"/>
        <v>9.1231705290963541E-2</v>
      </c>
      <c r="BY9" s="18">
        <f t="shared" si="77"/>
        <v>9.6199603112355661</v>
      </c>
      <c r="BZ9" s="39">
        <f t="shared" si="78"/>
        <v>0.28239262291401013</v>
      </c>
    </row>
    <row r="10" spans="2:78" ht="19.899999999999999" customHeight="1">
      <c r="B10" s="10" t="s">
        <v>7</v>
      </c>
      <c r="C10" s="11">
        <v>1.343</v>
      </c>
      <c r="D10" s="2"/>
      <c r="E10" s="29">
        <v>30</v>
      </c>
      <c r="F10" s="22">
        <f t="shared" si="57"/>
        <v>0.59460000000000002</v>
      </c>
      <c r="G10" s="22">
        <f t="shared" si="0"/>
        <v>7.4913317868075282</v>
      </c>
      <c r="H10" s="46">
        <f t="shared" si="1"/>
        <v>53179.014084507042</v>
      </c>
      <c r="I10" s="35">
        <v>1.0114000000000001</v>
      </c>
      <c r="J10" s="31">
        <v>2.7E-2</v>
      </c>
      <c r="K10" s="31">
        <v>1.212</v>
      </c>
      <c r="L10" s="3">
        <f t="shared" si="2"/>
        <v>1.3574958421910415</v>
      </c>
      <c r="M10" s="3">
        <f t="shared" si="3"/>
        <v>0.50618849015355594</v>
      </c>
      <c r="N10" s="3">
        <f t="shared" si="4"/>
        <v>0</v>
      </c>
      <c r="O10" s="3">
        <f t="shared" si="58"/>
        <v>0.50618849015355594</v>
      </c>
      <c r="P10" s="18">
        <f t="shared" si="6"/>
        <v>0</v>
      </c>
      <c r="Q10" s="18">
        <f t="shared" si="59"/>
        <v>14.982798925229956</v>
      </c>
      <c r="R10" s="39">
        <f t="shared" si="60"/>
        <v>0</v>
      </c>
      <c r="S10" s="35">
        <v>0.93879999999999997</v>
      </c>
      <c r="T10" s="31">
        <v>0.02</v>
      </c>
      <c r="U10" s="31">
        <v>1.2270000000000001</v>
      </c>
      <c r="V10" s="3">
        <f t="shared" si="51"/>
        <v>1.3742965333072674</v>
      </c>
      <c r="W10" s="3">
        <f t="shared" si="10"/>
        <v>0.44698856692297523</v>
      </c>
      <c r="X10" s="3">
        <f t="shared" si="11"/>
        <v>0.89397713384595046</v>
      </c>
      <c r="Y10" s="3">
        <f t="shared" si="61"/>
        <v>1.3409657007689257</v>
      </c>
      <c r="Z10" s="18">
        <f t="shared" si="13"/>
        <v>1.4344824739053181E-2</v>
      </c>
      <c r="AA10" s="18">
        <f t="shared" si="62"/>
        <v>14.263101160262577</v>
      </c>
      <c r="AB10" s="39">
        <f t="shared" si="63"/>
        <v>6.2677612939926228E-2</v>
      </c>
      <c r="AC10" s="35">
        <v>0.89470000000000005</v>
      </c>
      <c r="AD10" s="31">
        <v>2.7E-2</v>
      </c>
      <c r="AE10" s="31">
        <v>1.177</v>
      </c>
      <c r="AF10" s="3">
        <f t="shared" si="52"/>
        <v>1.3182942295865148</v>
      </c>
      <c r="AG10" s="3">
        <f t="shared" si="17"/>
        <v>0.37356736403976354</v>
      </c>
      <c r="AH10" s="3">
        <f t="shared" si="18"/>
        <v>1.4942694561590542</v>
      </c>
      <c r="AI10" s="3">
        <f t="shared" si="64"/>
        <v>1.8678368201988178</v>
      </c>
      <c r="AJ10" s="18">
        <f t="shared" si="20"/>
        <v>3.5638778541964365E-2</v>
      </c>
      <c r="AK10" s="18">
        <f t="shared" si="65"/>
        <v>13.825929377410494</v>
      </c>
      <c r="AL10" s="39">
        <f t="shared" si="66"/>
        <v>0.10807732452333133</v>
      </c>
      <c r="AM10" s="35">
        <v>0.84599999999999997</v>
      </c>
      <c r="AN10" s="31">
        <v>2.3E-2</v>
      </c>
      <c r="AO10" s="31">
        <v>1.228</v>
      </c>
      <c r="AP10" s="3">
        <f t="shared" si="53"/>
        <v>1.3754165793816824</v>
      </c>
      <c r="AQ10" s="3">
        <f t="shared" si="24"/>
        <v>0.36357882959935584</v>
      </c>
      <c r="AR10" s="3">
        <f t="shared" si="25"/>
        <v>2.1814729775961346</v>
      </c>
      <c r="AS10" s="3">
        <f t="shared" si="67"/>
        <v>2.5450518071954904</v>
      </c>
      <c r="AT10" s="18">
        <f t="shared" si="27"/>
        <v>4.957034594024589E-2</v>
      </c>
      <c r="AU10" s="18">
        <f t="shared" si="68"/>
        <v>13.343156909725765</v>
      </c>
      <c r="AV10" s="39">
        <f t="shared" si="69"/>
        <v>0.16349001906783162</v>
      </c>
      <c r="AW10" s="35">
        <v>0.79069999999999996</v>
      </c>
      <c r="AX10" s="31">
        <v>0.02</v>
      </c>
      <c r="AY10" s="31">
        <v>1.23</v>
      </c>
      <c r="AZ10" s="3">
        <f t="shared" si="54"/>
        <v>1.3776566715305125</v>
      </c>
      <c r="BA10" s="3">
        <f t="shared" si="31"/>
        <v>0.31863599012267257</v>
      </c>
      <c r="BB10" s="3">
        <f t="shared" si="32"/>
        <v>2.5490879209813806</v>
      </c>
      <c r="BC10" s="3">
        <f t="shared" si="70"/>
        <v>2.8677239111040533</v>
      </c>
      <c r="BD10" s="18">
        <f t="shared" si="34"/>
        <v>5.766022533664527E-2</v>
      </c>
      <c r="BE10" s="18">
        <f t="shared" si="71"/>
        <v>12.794957372498546</v>
      </c>
      <c r="BF10" s="39">
        <f t="shared" si="72"/>
        <v>0.19922597995210087</v>
      </c>
      <c r="BG10" s="35">
        <v>0.76039999999999996</v>
      </c>
      <c r="BH10" s="31">
        <v>1.9E-2</v>
      </c>
      <c r="BI10" s="31">
        <v>1.232</v>
      </c>
      <c r="BJ10" s="3">
        <f t="shared" si="55"/>
        <v>1.3798967636793427</v>
      </c>
      <c r="BK10" s="3">
        <f t="shared" si="38"/>
        <v>0.29564242752661307</v>
      </c>
      <c r="BL10" s="3">
        <f t="shared" si="39"/>
        <v>2.9564242752661305</v>
      </c>
      <c r="BM10" s="3">
        <f t="shared" si="73"/>
        <v>3.2520667027927437</v>
      </c>
      <c r="BN10" s="18">
        <f t="shared" si="41"/>
        <v>6.8694370222998749E-2</v>
      </c>
      <c r="BO10" s="18">
        <f t="shared" si="74"/>
        <v>12.494587644144394</v>
      </c>
      <c r="BP10" s="39">
        <f t="shared" si="75"/>
        <v>0.23661639419142119</v>
      </c>
      <c r="BQ10" s="35">
        <v>0.69799999999999995</v>
      </c>
      <c r="BR10" s="31">
        <v>2.3E-2</v>
      </c>
      <c r="BS10" s="31">
        <v>1.2330000000000001</v>
      </c>
      <c r="BT10" s="3">
        <f t="shared" si="56"/>
        <v>1.3810168097537578</v>
      </c>
      <c r="BU10" s="3">
        <f t="shared" si="45"/>
        <v>0.2495158428096744</v>
      </c>
      <c r="BV10" s="3">
        <f t="shared" si="46"/>
        <v>2.9941901137160927</v>
      </c>
      <c r="BW10" s="3">
        <f t="shared" si="76"/>
        <v>3.2437059565257669</v>
      </c>
      <c r="BX10" s="18">
        <f t="shared" si="48"/>
        <v>9.9949670101473889E-2</v>
      </c>
      <c r="BY10" s="18">
        <f t="shared" si="77"/>
        <v>11.876004441197225</v>
      </c>
      <c r="BZ10" s="39">
        <f t="shared" si="78"/>
        <v>0.25212099983134117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7"/>
        <v>0.63460000000000005</v>
      </c>
      <c r="G11" s="22">
        <f t="shared" si="0"/>
        <v>7.9952895255769558</v>
      </c>
      <c r="H11" s="46">
        <f t="shared" si="1"/>
        <v>56756.478873239437</v>
      </c>
      <c r="I11" s="35">
        <v>0.99650000000000005</v>
      </c>
      <c r="J11" s="31">
        <v>2.4E-2</v>
      </c>
      <c r="K11" s="31">
        <v>1.2649999999999999</v>
      </c>
      <c r="L11" s="3">
        <f t="shared" si="2"/>
        <v>1.4168582841350392</v>
      </c>
      <c r="M11" s="3">
        <f t="shared" si="3"/>
        <v>0.53529943460947138</v>
      </c>
      <c r="N11" s="3">
        <f t="shared" si="4"/>
        <v>0</v>
      </c>
      <c r="O11" s="3">
        <f t="shared" si="58"/>
        <v>0.53529943460947138</v>
      </c>
      <c r="P11" s="18">
        <f t="shared" si="6"/>
        <v>0</v>
      </c>
      <c r="Q11" s="18">
        <f t="shared" si="59"/>
        <v>18.034983243376519</v>
      </c>
      <c r="R11" s="39">
        <f t="shared" si="60"/>
        <v>0</v>
      </c>
      <c r="S11" s="35">
        <v>0.94489999999999996</v>
      </c>
      <c r="T11" s="31">
        <v>2.5999999999999999E-2</v>
      </c>
      <c r="U11" s="31">
        <v>1.2629999999999999</v>
      </c>
      <c r="V11" s="3">
        <f t="shared" si="51"/>
        <v>1.4146181919862091</v>
      </c>
      <c r="W11" s="3">
        <f t="shared" si="10"/>
        <v>0.47977711285277186</v>
      </c>
      <c r="X11" s="3">
        <f t="shared" si="11"/>
        <v>0.95955422570554372</v>
      </c>
      <c r="Y11" s="3">
        <f t="shared" si="61"/>
        <v>1.4393313385583155</v>
      </c>
      <c r="Z11" s="18">
        <f t="shared" si="13"/>
        <v>1.9758600235812086E-2</v>
      </c>
      <c r="AA11" s="18">
        <f t="shared" si="62"/>
        <v>17.413128826164204</v>
      </c>
      <c r="AB11" s="39">
        <f t="shared" si="63"/>
        <v>5.5105216028940161E-2</v>
      </c>
      <c r="AC11" s="35">
        <v>0.88619999999999999</v>
      </c>
      <c r="AD11" s="31">
        <v>2.3E-2</v>
      </c>
      <c r="AE11" s="31">
        <v>1.226</v>
      </c>
      <c r="AF11" s="3">
        <f t="shared" si="52"/>
        <v>1.3731764872328522</v>
      </c>
      <c r="AG11" s="3">
        <f t="shared" si="17"/>
        <v>0.39765418675057979</v>
      </c>
      <c r="AH11" s="3">
        <f t="shared" si="18"/>
        <v>1.5906167470023191</v>
      </c>
      <c r="AI11" s="3">
        <f t="shared" si="64"/>
        <v>1.988270933752899</v>
      </c>
      <c r="AJ11" s="18">
        <f t="shared" si="20"/>
        <v>3.2939340335388638E-2</v>
      </c>
      <c r="AK11" s="18">
        <f t="shared" si="65"/>
        <v>16.705709169374231</v>
      </c>
      <c r="AL11" s="39">
        <f t="shared" si="66"/>
        <v>9.5213961339535344E-2</v>
      </c>
      <c r="AM11" s="35">
        <v>0.84340000000000004</v>
      </c>
      <c r="AN11" s="31">
        <v>2.4E-2</v>
      </c>
      <c r="AO11" s="31">
        <v>1.2749999999999999</v>
      </c>
      <c r="AP11" s="3">
        <f t="shared" si="53"/>
        <v>1.4280587448791897</v>
      </c>
      <c r="AQ11" s="3">
        <f t="shared" si="24"/>
        <v>0.38953697779118696</v>
      </c>
      <c r="AR11" s="3">
        <f t="shared" si="25"/>
        <v>2.3372218667471216</v>
      </c>
      <c r="AS11" s="3">
        <f t="shared" si="67"/>
        <v>2.7267588445383084</v>
      </c>
      <c r="AT11" s="18">
        <f t="shared" si="27"/>
        <v>5.5760799412780462E-2</v>
      </c>
      <c r="AU11" s="18">
        <f t="shared" si="68"/>
        <v>16.189907443469437</v>
      </c>
      <c r="AV11" s="39">
        <f t="shared" si="69"/>
        <v>0.1443628924320931</v>
      </c>
      <c r="AW11" s="35">
        <v>0.79979999999999996</v>
      </c>
      <c r="AX11" s="31">
        <v>2.5000000000000001E-2</v>
      </c>
      <c r="AY11" s="31">
        <v>1.278</v>
      </c>
      <c r="AZ11" s="3">
        <f t="shared" si="54"/>
        <v>1.431418883102435</v>
      </c>
      <c r="BA11" s="3">
        <f t="shared" si="31"/>
        <v>0.35195378073887623</v>
      </c>
      <c r="BB11" s="3">
        <f t="shared" si="32"/>
        <v>2.8156302459110099</v>
      </c>
      <c r="BC11" s="3">
        <f t="shared" si="70"/>
        <v>3.167584026649886</v>
      </c>
      <c r="BD11" s="18">
        <f t="shared" si="34"/>
        <v>7.7810433173654339E-2</v>
      </c>
      <c r="BE11" s="18">
        <f t="shared" si="71"/>
        <v>15.664464563809423</v>
      </c>
      <c r="BF11" s="39">
        <f t="shared" si="72"/>
        <v>0.17974634462872952</v>
      </c>
      <c r="BG11" s="35">
        <v>0.75460000000000005</v>
      </c>
      <c r="BH11" s="31">
        <v>2.5000000000000001E-2</v>
      </c>
      <c r="BI11" s="31">
        <v>1.284</v>
      </c>
      <c r="BJ11" s="3">
        <f t="shared" si="55"/>
        <v>1.4381391595489252</v>
      </c>
      <c r="BK11" s="3">
        <f t="shared" si="38"/>
        <v>0.31624580752553777</v>
      </c>
      <c r="BL11" s="3">
        <f t="shared" si="39"/>
        <v>3.1624580752553775</v>
      </c>
      <c r="BM11" s="3">
        <f t="shared" si="73"/>
        <v>3.4787038827809154</v>
      </c>
      <c r="BN11" s="18">
        <f t="shared" si="41"/>
        <v>9.8178453283648395E-2</v>
      </c>
      <c r="BO11" s="18">
        <f t="shared" si="74"/>
        <v>15.119739376638945</v>
      </c>
      <c r="BP11" s="39">
        <f t="shared" si="75"/>
        <v>0.20916088541457245</v>
      </c>
      <c r="BQ11" s="35">
        <v>0.71409999999999996</v>
      </c>
      <c r="BR11" s="31">
        <v>2.4E-2</v>
      </c>
      <c r="BS11" s="31">
        <v>1.286</v>
      </c>
      <c r="BT11" s="3">
        <f t="shared" si="56"/>
        <v>1.4403792516977554</v>
      </c>
      <c r="BU11" s="3">
        <f t="shared" si="45"/>
        <v>0.28409339117291854</v>
      </c>
      <c r="BV11" s="3">
        <f t="shared" si="46"/>
        <v>3.4091206940750225</v>
      </c>
      <c r="BW11" s="3">
        <f t="shared" si="76"/>
        <v>3.6932140852479409</v>
      </c>
      <c r="BX11" s="18">
        <f t="shared" si="48"/>
        <v>0.11345419395698107</v>
      </c>
      <c r="BY11" s="18">
        <f t="shared" si="77"/>
        <v>14.631655967780445</v>
      </c>
      <c r="BZ11" s="39">
        <f t="shared" si="78"/>
        <v>0.23299623102006073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7"/>
        <v>0.67460000000000009</v>
      </c>
      <c r="G12" s="22">
        <f t="shared" si="0"/>
        <v>8.4992472643463834</v>
      </c>
      <c r="H12" s="46">
        <f t="shared" si="1"/>
        <v>60333.94366197184</v>
      </c>
      <c r="I12" s="35">
        <v>1.0105999999999999</v>
      </c>
      <c r="J12" s="31">
        <v>2.7E-2</v>
      </c>
      <c r="K12" s="31">
        <v>1.29</v>
      </c>
      <c r="L12" s="3">
        <f t="shared" si="2"/>
        <v>1.4448594359954157</v>
      </c>
      <c r="M12" s="3">
        <f t="shared" si="3"/>
        <v>0.57253117035685175</v>
      </c>
      <c r="N12" s="3">
        <f t="shared" si="4"/>
        <v>0</v>
      </c>
      <c r="O12" s="3">
        <f t="shared" si="58"/>
        <v>0.57253117035685175</v>
      </c>
      <c r="P12" s="18">
        <f t="shared" si="6"/>
        <v>0</v>
      </c>
      <c r="Q12" s="18">
        <f t="shared" si="59"/>
        <v>21.868918677080348</v>
      </c>
      <c r="R12" s="39">
        <f t="shared" si="60"/>
        <v>0</v>
      </c>
      <c r="S12" s="35">
        <v>0.95130000000000003</v>
      </c>
      <c r="T12" s="31">
        <v>0.03</v>
      </c>
      <c r="U12" s="31">
        <v>1.2969999999999999</v>
      </c>
      <c r="V12" s="3">
        <f t="shared" si="51"/>
        <v>1.4526997585163208</v>
      </c>
      <c r="W12" s="3">
        <f t="shared" si="10"/>
        <v>0.51283312949294646</v>
      </c>
      <c r="X12" s="3">
        <f t="shared" si="11"/>
        <v>1.0256662589858929</v>
      </c>
      <c r="Y12" s="3">
        <f t="shared" si="61"/>
        <v>1.5384993884788394</v>
      </c>
      <c r="Z12" s="18">
        <f t="shared" si="13"/>
        <v>2.4042373092239906E-2</v>
      </c>
      <c r="AA12" s="18">
        <f t="shared" si="62"/>
        <v>21.010434050077265</v>
      </c>
      <c r="AB12" s="39">
        <f t="shared" si="63"/>
        <v>4.8816995238711934E-2</v>
      </c>
      <c r="AC12" s="35">
        <v>0.89419999999999999</v>
      </c>
      <c r="AD12" s="31">
        <v>2.1000000000000001E-2</v>
      </c>
      <c r="AE12" s="31">
        <v>1.2689999999999999</v>
      </c>
      <c r="AF12" s="3">
        <f t="shared" si="52"/>
        <v>1.4213384684326993</v>
      </c>
      <c r="AG12" s="3">
        <f t="shared" si="17"/>
        <v>0.43376419744450151</v>
      </c>
      <c r="AH12" s="3">
        <f t="shared" si="18"/>
        <v>1.735056789778006</v>
      </c>
      <c r="AI12" s="3">
        <f t="shared" si="64"/>
        <v>2.1688209872225075</v>
      </c>
      <c r="AJ12" s="18">
        <f t="shared" si="20"/>
        <v>3.2221715592574751E-2</v>
      </c>
      <c r="AK12" s="18">
        <f t="shared" si="65"/>
        <v>20.183798768426733</v>
      </c>
      <c r="AL12" s="39">
        <f t="shared" si="66"/>
        <v>8.5962846225564535E-2</v>
      </c>
      <c r="AM12" s="35">
        <v>0.84119999999999995</v>
      </c>
      <c r="AN12" s="31">
        <v>2.5000000000000001E-2</v>
      </c>
      <c r="AO12" s="31">
        <v>1.3160000000000001</v>
      </c>
      <c r="AP12" s="3">
        <f t="shared" si="53"/>
        <v>1.4739806339302068</v>
      </c>
      <c r="AQ12" s="3">
        <f t="shared" si="24"/>
        <v>0.41283017546917439</v>
      </c>
      <c r="AR12" s="3">
        <f t="shared" si="25"/>
        <v>2.4769810528150464</v>
      </c>
      <c r="AS12" s="3">
        <f t="shared" si="67"/>
        <v>2.8898112282842208</v>
      </c>
      <c r="AT12" s="18">
        <f t="shared" si="27"/>
        <v>6.1879837900692257E-2</v>
      </c>
      <c r="AU12" s="18">
        <f t="shared" si="68"/>
        <v>19.416519084933249</v>
      </c>
      <c r="AV12" s="39">
        <f t="shared" si="69"/>
        <v>0.12757080926710102</v>
      </c>
      <c r="AW12" s="35">
        <v>0.79630000000000001</v>
      </c>
      <c r="AX12" s="31">
        <v>3.1E-2</v>
      </c>
      <c r="AY12" s="31">
        <v>1.321</v>
      </c>
      <c r="AZ12" s="3">
        <f t="shared" si="54"/>
        <v>1.4795808643022821</v>
      </c>
      <c r="BA12" s="3">
        <f t="shared" si="31"/>
        <v>0.37275218189253989</v>
      </c>
      <c r="BB12" s="3">
        <f t="shared" si="32"/>
        <v>2.9820174551403191</v>
      </c>
      <c r="BC12" s="3">
        <f t="shared" si="70"/>
        <v>3.354769637032859</v>
      </c>
      <c r="BD12" s="18">
        <f t="shared" si="34"/>
        <v>0.10308689192055749</v>
      </c>
      <c r="BE12" s="18">
        <f t="shared" si="71"/>
        <v>18.766502900237825</v>
      </c>
      <c r="BF12" s="39">
        <f t="shared" si="72"/>
        <v>0.15890107341749476</v>
      </c>
      <c r="BG12" s="35">
        <v>0.76100000000000001</v>
      </c>
      <c r="BH12" s="31">
        <v>0.03</v>
      </c>
      <c r="BI12" s="31">
        <v>1.323</v>
      </c>
      <c r="BJ12" s="3">
        <f t="shared" si="55"/>
        <v>1.4818209564511122</v>
      </c>
      <c r="BK12" s="3">
        <f t="shared" si="38"/>
        <v>0.34146809326732208</v>
      </c>
      <c r="BL12" s="3">
        <f t="shared" si="39"/>
        <v>3.4146809326732206</v>
      </c>
      <c r="BM12" s="3">
        <f t="shared" si="73"/>
        <v>3.7561490259405428</v>
      </c>
      <c r="BN12" s="18">
        <f t="shared" si="41"/>
        <v>0.12507976967239859</v>
      </c>
      <c r="BO12" s="18">
        <f t="shared" si="74"/>
        <v>18.255465677080846</v>
      </c>
      <c r="BP12" s="39">
        <f t="shared" si="75"/>
        <v>0.18704978514792112</v>
      </c>
      <c r="BQ12" s="35">
        <v>0.71699999999999997</v>
      </c>
      <c r="BR12" s="31">
        <v>2.8000000000000001E-2</v>
      </c>
      <c r="BS12" s="31">
        <v>1.335</v>
      </c>
      <c r="BT12" s="3">
        <f t="shared" si="56"/>
        <v>1.4952615093440929</v>
      </c>
      <c r="BU12" s="3">
        <f t="shared" si="45"/>
        <v>0.30864693622734463</v>
      </c>
      <c r="BV12" s="3">
        <f t="shared" si="46"/>
        <v>3.7037632347281351</v>
      </c>
      <c r="BW12" s="3">
        <f t="shared" si="76"/>
        <v>4.01241017095548</v>
      </c>
      <c r="BX12" s="18">
        <f t="shared" si="48"/>
        <v>0.14264217047476072</v>
      </c>
      <c r="BY12" s="18">
        <f t="shared" si="77"/>
        <v>17.618478770029647</v>
      </c>
      <c r="BZ12" s="39">
        <f t="shared" si="78"/>
        <v>0.21022037617847655</v>
      </c>
    </row>
    <row r="13" spans="2:78" ht="19.899999999999999" customHeight="1">
      <c r="B13" s="27" t="s">
        <v>22</v>
      </c>
      <c r="C13" s="28">
        <v>0.02</v>
      </c>
      <c r="D13" s="2"/>
      <c r="E13" s="29">
        <v>36</v>
      </c>
      <c r="F13" s="22">
        <f t="shared" si="57"/>
        <v>0.71460000000000001</v>
      </c>
      <c r="G13" s="22">
        <f t="shared" si="0"/>
        <v>9.0032050031158075</v>
      </c>
      <c r="H13" s="46">
        <f t="shared" si="1"/>
        <v>63911.408450704221</v>
      </c>
      <c r="I13" s="35">
        <v>0.99870000000000003</v>
      </c>
      <c r="J13" s="31">
        <v>0.04</v>
      </c>
      <c r="K13" s="31">
        <v>1.325</v>
      </c>
      <c r="L13" s="3">
        <f t="shared" si="2"/>
        <v>1.4840610485999424</v>
      </c>
      <c r="M13" s="3">
        <f t="shared" si="3"/>
        <v>0.5898790659337011</v>
      </c>
      <c r="N13" s="3">
        <f t="shared" si="4"/>
        <v>0</v>
      </c>
      <c r="O13" s="3">
        <f t="shared" si="58"/>
        <v>0.5898790659337011</v>
      </c>
      <c r="P13" s="18">
        <f t="shared" si="6"/>
        <v>0</v>
      </c>
      <c r="Q13" s="18">
        <f t="shared" si="59"/>
        <v>25.789478583663424</v>
      </c>
      <c r="R13" s="39">
        <f t="shared" si="60"/>
        <v>0</v>
      </c>
      <c r="S13" s="35">
        <v>0.94279999999999997</v>
      </c>
      <c r="T13" s="31">
        <v>3.3000000000000002E-2</v>
      </c>
      <c r="U13" s="31">
        <v>1.3260000000000001</v>
      </c>
      <c r="V13" s="3">
        <f t="shared" si="51"/>
        <v>1.4851810946743575</v>
      </c>
      <c r="W13" s="3">
        <f t="shared" si="10"/>
        <v>0.52648660158731497</v>
      </c>
      <c r="X13" s="3">
        <f t="shared" si="11"/>
        <v>1.0529732031746299</v>
      </c>
      <c r="Y13" s="3">
        <f t="shared" si="61"/>
        <v>1.579459804761945</v>
      </c>
      <c r="Z13" s="18">
        <f t="shared" si="13"/>
        <v>2.7642486962229047E-2</v>
      </c>
      <c r="AA13" s="18">
        <f t="shared" si="62"/>
        <v>24.827557016420624</v>
      </c>
      <c r="AB13" s="39">
        <f t="shared" si="63"/>
        <v>4.2411470547754945E-2</v>
      </c>
      <c r="AC13" s="35">
        <v>0.89019999999999999</v>
      </c>
      <c r="AD13" s="31">
        <v>2.4E-2</v>
      </c>
      <c r="AE13" s="31">
        <v>1.3</v>
      </c>
      <c r="AF13" s="3">
        <f t="shared" si="52"/>
        <v>1.4560598967395662</v>
      </c>
      <c r="AG13" s="3">
        <f t="shared" si="17"/>
        <v>0.45115212996522003</v>
      </c>
      <c r="AH13" s="3">
        <f t="shared" si="18"/>
        <v>1.8046085198608801</v>
      </c>
      <c r="AI13" s="3">
        <f t="shared" si="64"/>
        <v>2.2557606498261</v>
      </c>
      <c r="AJ13" s="18">
        <f t="shared" si="20"/>
        <v>3.864595709654195E-2</v>
      </c>
      <c r="AK13" s="18">
        <f t="shared" si="65"/>
        <v>23.922421516653696</v>
      </c>
      <c r="AL13" s="39">
        <f t="shared" si="66"/>
        <v>7.543586332197158E-2</v>
      </c>
      <c r="AM13" s="35">
        <v>0.82730000000000004</v>
      </c>
      <c r="AN13" s="31">
        <v>3.5000000000000003E-2</v>
      </c>
      <c r="AO13" s="31">
        <v>1.337</v>
      </c>
      <c r="AP13" s="3">
        <f t="shared" si="53"/>
        <v>1.497501601492923</v>
      </c>
      <c r="AQ13" s="3">
        <f t="shared" si="24"/>
        <v>0.41214495753810892</v>
      </c>
      <c r="AR13" s="3">
        <f t="shared" si="25"/>
        <v>2.4728697452286537</v>
      </c>
      <c r="AS13" s="3">
        <f t="shared" si="67"/>
        <v>2.8850147027667625</v>
      </c>
      <c r="AT13" s="18">
        <f t="shared" si="27"/>
        <v>8.9418676806168398E-2</v>
      </c>
      <c r="AU13" s="18">
        <f t="shared" si="68"/>
        <v>22.840044654765109</v>
      </c>
      <c r="AV13" s="39">
        <f t="shared" si="69"/>
        <v>0.10826904161558808</v>
      </c>
      <c r="AW13" s="35">
        <v>0.79169999999999996</v>
      </c>
      <c r="AX13" s="31">
        <v>3.3000000000000002E-2</v>
      </c>
      <c r="AY13" s="31">
        <v>1.35</v>
      </c>
      <c r="AZ13" s="3">
        <f t="shared" si="54"/>
        <v>1.5120622004603186</v>
      </c>
      <c r="BA13" s="3">
        <f t="shared" si="31"/>
        <v>0.38481319424304222</v>
      </c>
      <c r="BB13" s="3">
        <f t="shared" si="32"/>
        <v>3.0785055539443378</v>
      </c>
      <c r="BC13" s="3">
        <f t="shared" si="70"/>
        <v>3.4633187481873802</v>
      </c>
      <c r="BD13" s="18">
        <f t="shared" si="34"/>
        <v>0.1146087019072374</v>
      </c>
      <c r="BE13" s="18">
        <f t="shared" si="71"/>
        <v>22.227443441995092</v>
      </c>
      <c r="BF13" s="39">
        <f t="shared" si="72"/>
        <v>0.13850020862624304</v>
      </c>
      <c r="BG13" s="35">
        <v>0.74390000000000001</v>
      </c>
      <c r="BH13" s="31">
        <v>0.03</v>
      </c>
      <c r="BI13" s="31">
        <v>1.359</v>
      </c>
      <c r="BJ13" s="3">
        <f t="shared" si="55"/>
        <v>1.5221426151300541</v>
      </c>
      <c r="BK13" s="3">
        <f t="shared" si="38"/>
        <v>0.34429376544098567</v>
      </c>
      <c r="BL13" s="3">
        <f t="shared" si="39"/>
        <v>3.4429376544098567</v>
      </c>
      <c r="BM13" s="3">
        <f t="shared" si="73"/>
        <v>3.7872314198508423</v>
      </c>
      <c r="BN13" s="18">
        <f t="shared" si="41"/>
        <v>0.13197944505994541</v>
      </c>
      <c r="BO13" s="18">
        <f t="shared" si="74"/>
        <v>21.404905858556706</v>
      </c>
      <c r="BP13" s="39">
        <f t="shared" si="75"/>
        <v>0.1608480633907356</v>
      </c>
      <c r="BQ13" s="35">
        <v>0.70609999999999995</v>
      </c>
      <c r="BR13" s="31">
        <v>3.9E-2</v>
      </c>
      <c r="BS13" s="31">
        <v>1.371</v>
      </c>
      <c r="BT13" s="3">
        <f t="shared" si="56"/>
        <v>1.5355831680230347</v>
      </c>
      <c r="BU13" s="3">
        <f t="shared" si="45"/>
        <v>0.31569554997551696</v>
      </c>
      <c r="BV13" s="3">
        <f t="shared" si="46"/>
        <v>3.7883465997062031</v>
      </c>
      <c r="BW13" s="3">
        <f t="shared" si="76"/>
        <v>4.1040421496817201</v>
      </c>
      <c r="BX13" s="18">
        <f t="shared" si="48"/>
        <v>0.209539977239138</v>
      </c>
      <c r="BY13" s="18">
        <f t="shared" si="77"/>
        <v>20.754447267469448</v>
      </c>
      <c r="BZ13" s="39">
        <f t="shared" si="78"/>
        <v>0.18253179913126683</v>
      </c>
    </row>
    <row r="14" spans="2:78" ht="19.899999999999999" customHeight="1" thickBot="1">
      <c r="B14" s="14" t="s">
        <v>16</v>
      </c>
      <c r="C14" s="15">
        <f>1/(2*PI())*SQRT($C$2/(C11+C12))</f>
        <v>0.89282041412649438</v>
      </c>
      <c r="D14" s="2"/>
      <c r="E14" s="29">
        <v>38</v>
      </c>
      <c r="F14" s="22">
        <f t="shared" si="57"/>
        <v>0.75460000000000005</v>
      </c>
      <c r="G14" s="22">
        <f t="shared" si="0"/>
        <v>9.5071627418852351</v>
      </c>
      <c r="H14" s="46">
        <f t="shared" si="1"/>
        <v>67488.873239436623</v>
      </c>
      <c r="I14" s="35">
        <v>0.99860000000000004</v>
      </c>
      <c r="J14" s="31">
        <v>3.7999999999999999E-2</v>
      </c>
      <c r="K14" s="31">
        <v>1.3360000000000001</v>
      </c>
      <c r="L14" s="3">
        <f t="shared" si="2"/>
        <v>1.496381555418508</v>
      </c>
      <c r="M14" s="3">
        <f t="shared" si="3"/>
        <v>0.59959384672959404</v>
      </c>
      <c r="N14" s="3">
        <f t="shared" si="4"/>
        <v>0</v>
      </c>
      <c r="O14" s="3">
        <f t="shared" si="58"/>
        <v>0.59959384672959404</v>
      </c>
      <c r="P14" s="18">
        <f t="shared" si="6"/>
        <v>0</v>
      </c>
      <c r="Q14" s="18">
        <f t="shared" si="59"/>
        <v>30.365116348864941</v>
      </c>
      <c r="R14" s="39">
        <f t="shared" si="60"/>
        <v>0</v>
      </c>
      <c r="S14" s="35">
        <v>0.93779999999999997</v>
      </c>
      <c r="T14" s="31">
        <v>4.1000000000000002E-2</v>
      </c>
      <c r="U14" s="31">
        <v>1.337</v>
      </c>
      <c r="V14" s="3">
        <f t="shared" si="51"/>
        <v>1.497501601492923</v>
      </c>
      <c r="W14" s="3">
        <f t="shared" si="10"/>
        <v>0.52959563741119176</v>
      </c>
      <c r="X14" s="3">
        <f t="shared" si="11"/>
        <v>1.0591912748223835</v>
      </c>
      <c r="Y14" s="3">
        <f t="shared" si="61"/>
        <v>1.5887869122335752</v>
      </c>
      <c r="Z14" s="18">
        <f t="shared" si="13"/>
        <v>3.4915864276694332E-2</v>
      </c>
      <c r="AA14" s="18">
        <f t="shared" si="62"/>
        <v>29.133167146935808</v>
      </c>
      <c r="AB14" s="39">
        <f t="shared" si="63"/>
        <v>3.6356887305806981E-2</v>
      </c>
      <c r="AC14" s="35">
        <v>0.88790000000000002</v>
      </c>
      <c r="AD14" s="31">
        <v>3.5000000000000003E-2</v>
      </c>
      <c r="AE14" s="31">
        <v>1.331</v>
      </c>
      <c r="AF14" s="3">
        <f t="shared" si="52"/>
        <v>1.4907813250464326</v>
      </c>
      <c r="AG14" s="3">
        <f t="shared" si="17"/>
        <v>0.47048453275434421</v>
      </c>
      <c r="AH14" s="3">
        <f t="shared" si="18"/>
        <v>1.8819381310173768</v>
      </c>
      <c r="AI14" s="3">
        <f t="shared" si="64"/>
        <v>2.3524226637717209</v>
      </c>
      <c r="AJ14" s="18">
        <f t="shared" si="20"/>
        <v>5.9078611045284592E-2</v>
      </c>
      <c r="AK14" s="18">
        <f t="shared" si="65"/>
        <v>28.122077259168318</v>
      </c>
      <c r="AL14" s="39">
        <f t="shared" si="66"/>
        <v>6.6920310106317993E-2</v>
      </c>
      <c r="AM14" s="35">
        <v>0.82499999999999996</v>
      </c>
      <c r="AN14" s="31">
        <v>3.7999999999999999E-2</v>
      </c>
      <c r="AO14" s="31">
        <v>1.353</v>
      </c>
      <c r="AP14" s="3">
        <f t="shared" si="53"/>
        <v>1.5154223386835637</v>
      </c>
      <c r="AQ14" s="3">
        <f t="shared" si="24"/>
        <v>0.4197247874705608</v>
      </c>
      <c r="AR14" s="3">
        <f t="shared" si="25"/>
        <v>2.5183487248233649</v>
      </c>
      <c r="AS14" s="3">
        <f t="shared" si="67"/>
        <v>2.9380735122939257</v>
      </c>
      <c r="AT14" s="18">
        <f t="shared" si="27"/>
        <v>9.942064353671061E-2</v>
      </c>
      <c r="AU14" s="18">
        <f t="shared" si="68"/>
        <v>26.847577180198879</v>
      </c>
      <c r="AV14" s="39">
        <f t="shared" si="69"/>
        <v>9.3801712829444592E-2</v>
      </c>
      <c r="AW14" s="35">
        <v>0.76370000000000005</v>
      </c>
      <c r="AX14" s="31">
        <v>0.04</v>
      </c>
      <c r="AY14" s="31">
        <v>1.37</v>
      </c>
      <c r="AZ14" s="3">
        <f t="shared" si="54"/>
        <v>1.5344631219486198</v>
      </c>
      <c r="BA14" s="3">
        <f t="shared" si="31"/>
        <v>0.36876342766225756</v>
      </c>
      <c r="BB14" s="3">
        <f t="shared" si="32"/>
        <v>2.9501074212980605</v>
      </c>
      <c r="BC14" s="3">
        <f t="shared" si="70"/>
        <v>3.318870848960318</v>
      </c>
      <c r="BD14" s="18">
        <f t="shared" si="34"/>
        <v>0.143066266024654</v>
      </c>
      <c r="BE14" s="18">
        <f t="shared" si="71"/>
        <v>25.605496817069678</v>
      </c>
      <c r="BF14" s="39">
        <f t="shared" si="72"/>
        <v>0.11521383249753613</v>
      </c>
      <c r="BG14" s="35">
        <v>0.70640000000000003</v>
      </c>
      <c r="BH14" s="31">
        <v>4.2000000000000003E-2</v>
      </c>
      <c r="BI14" s="31">
        <v>1.389</v>
      </c>
      <c r="BJ14" s="3">
        <f t="shared" si="55"/>
        <v>1.5557439973625056</v>
      </c>
      <c r="BK14" s="3">
        <f t="shared" si="38"/>
        <v>0.324314973384424</v>
      </c>
      <c r="BL14" s="3">
        <f t="shared" si="39"/>
        <v>3.2431497338442394</v>
      </c>
      <c r="BM14" s="3">
        <f t="shared" si="73"/>
        <v>3.5674647072286634</v>
      </c>
      <c r="BN14" s="18">
        <f t="shared" si="41"/>
        <v>0.19301893348380247</v>
      </c>
      <c r="BO14" s="18">
        <f t="shared" si="74"/>
        <v>24.44446574354108</v>
      </c>
      <c r="BP14" s="39">
        <f t="shared" si="75"/>
        <v>0.13267419169106492</v>
      </c>
      <c r="BQ14" s="35">
        <v>0.67510000000000003</v>
      </c>
      <c r="BR14" s="31">
        <v>4.2000000000000003E-2</v>
      </c>
      <c r="BS14" s="31">
        <v>1.4079999999999999</v>
      </c>
      <c r="BT14" s="3">
        <f t="shared" si="56"/>
        <v>1.5770248727763914</v>
      </c>
      <c r="BU14" s="3">
        <f t="shared" si="45"/>
        <v>0.30437056688715708</v>
      </c>
      <c r="BV14" s="3">
        <f t="shared" si="46"/>
        <v>3.6524468026458847</v>
      </c>
      <c r="BW14" s="3">
        <f t="shared" si="76"/>
        <v>3.956817369533042</v>
      </c>
      <c r="BX14" s="18">
        <f t="shared" si="48"/>
        <v>0.23800275036660021</v>
      </c>
      <c r="BY14" s="18">
        <f t="shared" si="77"/>
        <v>23.810255052416377</v>
      </c>
      <c r="BZ14" s="39">
        <f t="shared" si="78"/>
        <v>0.15339805451916894</v>
      </c>
    </row>
    <row r="15" spans="2:78" ht="19.899999999999999" customHeight="1">
      <c r="B15" s="2"/>
      <c r="C15" s="2"/>
      <c r="D15" s="2"/>
      <c r="E15" s="29">
        <v>40</v>
      </c>
      <c r="F15" s="22">
        <f t="shared" si="57"/>
        <v>0.79460000000000008</v>
      </c>
      <c r="G15" s="22">
        <f t="shared" si="0"/>
        <v>10.011120480654663</v>
      </c>
      <c r="H15" s="46">
        <f t="shared" si="1"/>
        <v>71066.338028169019</v>
      </c>
      <c r="I15" s="35">
        <v>0.98970000000000002</v>
      </c>
      <c r="J15" s="31">
        <v>4.1000000000000002E-2</v>
      </c>
      <c r="K15" s="31">
        <v>1.272</v>
      </c>
      <c r="L15" s="3">
        <f t="shared" si="2"/>
        <v>1.4246986066559446</v>
      </c>
      <c r="M15" s="3">
        <f t="shared" si="3"/>
        <v>0.5338785727040819</v>
      </c>
      <c r="N15" s="3">
        <f t="shared" si="4"/>
        <v>0</v>
      </c>
      <c r="O15" s="3">
        <f t="shared" si="58"/>
        <v>0.5338785727040819</v>
      </c>
      <c r="P15" s="18">
        <f t="shared" si="6"/>
        <v>0</v>
      </c>
      <c r="Q15" s="18">
        <f t="shared" si="59"/>
        <v>35.243847923196981</v>
      </c>
      <c r="R15" s="39">
        <f t="shared" si="60"/>
        <v>0</v>
      </c>
      <c r="S15" s="35">
        <v>0.90239999999999998</v>
      </c>
      <c r="T15" s="31">
        <v>5.7000000000000002E-2</v>
      </c>
      <c r="U15" s="31">
        <v>1.2889999999999999</v>
      </c>
      <c r="V15" s="3">
        <f t="shared" si="51"/>
        <v>1.4437393899210005</v>
      </c>
      <c r="W15" s="3">
        <f t="shared" si="10"/>
        <v>0.45579035998288309</v>
      </c>
      <c r="X15" s="3">
        <f t="shared" si="11"/>
        <v>0.91158071996576617</v>
      </c>
      <c r="Y15" s="3">
        <f t="shared" si="61"/>
        <v>1.3673710799486494</v>
      </c>
      <c r="Z15" s="18">
        <f t="shared" si="13"/>
        <v>4.5118724716681421E-2</v>
      </c>
      <c r="AA15" s="18">
        <f t="shared" si="62"/>
        <v>33.178473737995191</v>
      </c>
      <c r="AB15" s="39">
        <f t="shared" si="63"/>
        <v>2.7475064922044497E-2</v>
      </c>
      <c r="AC15" s="35">
        <v>0.87760000000000005</v>
      </c>
      <c r="AD15" s="31">
        <v>4.3999999999999997E-2</v>
      </c>
      <c r="AE15" s="31">
        <v>1.345</v>
      </c>
      <c r="AF15" s="3">
        <f t="shared" si="52"/>
        <v>1.5064619700882433</v>
      </c>
      <c r="AG15" s="3">
        <f t="shared" si="17"/>
        <v>0.46935227295880505</v>
      </c>
      <c r="AH15" s="3">
        <f t="shared" si="18"/>
        <v>1.8774090918352202</v>
      </c>
      <c r="AI15" s="3">
        <f t="shared" si="64"/>
        <v>2.3467613647940251</v>
      </c>
      <c r="AJ15" s="18">
        <f t="shared" si="20"/>
        <v>7.5840880463736646E-2</v>
      </c>
      <c r="AK15" s="18">
        <f t="shared" si="65"/>
        <v>32.591746592599961</v>
      </c>
      <c r="AL15" s="39">
        <f t="shared" si="66"/>
        <v>5.7603819620440061E-2</v>
      </c>
      <c r="AM15" s="35">
        <v>0.77700000000000002</v>
      </c>
      <c r="AN15" s="31">
        <v>0.04</v>
      </c>
      <c r="AO15" s="31">
        <v>1.3440000000000001</v>
      </c>
      <c r="AP15" s="3">
        <f t="shared" si="53"/>
        <v>1.5053419240138284</v>
      </c>
      <c r="AQ15" s="3">
        <f t="shared" si="24"/>
        <v>0.3673683203455313</v>
      </c>
      <c r="AR15" s="3">
        <f t="shared" si="25"/>
        <v>2.2042099220731877</v>
      </c>
      <c r="AS15" s="3">
        <f t="shared" si="67"/>
        <v>2.571578242418719</v>
      </c>
      <c r="AT15" s="18">
        <f t="shared" si="27"/>
        <v>0.10326565615079761</v>
      </c>
      <c r="AU15" s="18">
        <f t="shared" si="68"/>
        <v>30.21171631732734</v>
      </c>
      <c r="AV15" s="39">
        <f t="shared" si="69"/>
        <v>7.2958778605007824E-2</v>
      </c>
      <c r="AW15" s="35">
        <v>0.68459999999999999</v>
      </c>
      <c r="AX15" s="31">
        <v>4.4999999999999998E-2</v>
      </c>
      <c r="AY15" s="31">
        <v>1.365</v>
      </c>
      <c r="AZ15" s="3">
        <f t="shared" si="54"/>
        <v>1.5288628915765443</v>
      </c>
      <c r="BA15" s="3">
        <f t="shared" si="31"/>
        <v>0.29417124595019223</v>
      </c>
      <c r="BB15" s="3">
        <f t="shared" si="32"/>
        <v>2.3533699676015378</v>
      </c>
      <c r="BC15" s="3">
        <f t="shared" si="70"/>
        <v>2.64754121355173</v>
      </c>
      <c r="BD15" s="18">
        <f t="shared" si="34"/>
        <v>0.15977687887101558</v>
      </c>
      <c r="BE15" s="18">
        <f t="shared" si="71"/>
        <v>28.025684533677346</v>
      </c>
      <c r="BF15" s="39">
        <f t="shared" si="72"/>
        <v>8.3971899589948898E-2</v>
      </c>
      <c r="BG15" s="35">
        <v>0.63160000000000005</v>
      </c>
      <c r="BH15" s="31">
        <v>3.5999999999999997E-2</v>
      </c>
      <c r="BI15" s="31">
        <v>1.39</v>
      </c>
      <c r="BJ15" s="3">
        <f t="shared" si="55"/>
        <v>1.5568640434369205</v>
      </c>
      <c r="BK15" s="3">
        <f t="shared" si="38"/>
        <v>0.25964201491925865</v>
      </c>
      <c r="BL15" s="3">
        <f t="shared" si="39"/>
        <v>2.596420149192586</v>
      </c>
      <c r="BM15" s="3">
        <f t="shared" si="73"/>
        <v>2.8560621641118447</v>
      </c>
      <c r="BN15" s="18">
        <f t="shared" si="41"/>
        <v>0.1656831073363062</v>
      </c>
      <c r="BO15" s="18">
        <f t="shared" si="74"/>
        <v>26.771791843921395</v>
      </c>
      <c r="BP15" s="39">
        <f t="shared" si="75"/>
        <v>9.6983428092136087E-2</v>
      </c>
      <c r="BQ15" s="35">
        <v>0.59</v>
      </c>
      <c r="BR15" s="31">
        <v>4.5999999999999999E-2</v>
      </c>
      <c r="BS15" s="31">
        <v>1.42</v>
      </c>
      <c r="BT15" s="3">
        <f t="shared" si="56"/>
        <v>1.590465425669372</v>
      </c>
      <c r="BU15" s="3">
        <f t="shared" si="45"/>
        <v>0.23645137270444308</v>
      </c>
      <c r="BV15" s="3">
        <f t="shared" si="46"/>
        <v>2.8374164724533166</v>
      </c>
      <c r="BW15" s="3">
        <f t="shared" si="76"/>
        <v>3.0738678451577597</v>
      </c>
      <c r="BX15" s="18">
        <f t="shared" si="48"/>
        <v>0.26513184636948883</v>
      </c>
      <c r="BY15" s="18">
        <f t="shared" si="77"/>
        <v>25.787604374226156</v>
      </c>
      <c r="BZ15" s="39">
        <f t="shared" si="78"/>
        <v>0.11003024675255291</v>
      </c>
    </row>
    <row r="16" spans="2:78" ht="19.899999999999999" customHeight="1">
      <c r="B16" s="2"/>
      <c r="C16" s="2"/>
      <c r="D16" s="2"/>
      <c r="E16" s="29">
        <v>42</v>
      </c>
      <c r="F16" s="22">
        <f t="shared" si="57"/>
        <v>0.83460000000000001</v>
      </c>
      <c r="G16" s="22">
        <f t="shared" si="0"/>
        <v>10.515078219424089</v>
      </c>
      <c r="H16" s="46">
        <f t="shared" si="1"/>
        <v>74643.8028169014</v>
      </c>
      <c r="I16" s="35">
        <v>0.98939999999999995</v>
      </c>
      <c r="J16" s="31">
        <v>6.2E-2</v>
      </c>
      <c r="K16" s="31">
        <v>1.266</v>
      </c>
      <c r="L16" s="3">
        <f t="shared" si="2"/>
        <v>1.4179783302094544</v>
      </c>
      <c r="M16" s="3">
        <f t="shared" si="3"/>
        <v>0.52853329509142477</v>
      </c>
      <c r="N16" s="3">
        <f t="shared" si="4"/>
        <v>0</v>
      </c>
      <c r="O16" s="3">
        <f t="shared" si="58"/>
        <v>0.52853329509142477</v>
      </c>
      <c r="P16" s="18">
        <f t="shared" si="6"/>
        <v>0</v>
      </c>
      <c r="Q16" s="18">
        <f t="shared" si="59"/>
        <v>40.830557452346845</v>
      </c>
      <c r="R16" s="39">
        <f t="shared" si="60"/>
        <v>0</v>
      </c>
      <c r="S16" s="35">
        <v>0.89980000000000004</v>
      </c>
      <c r="T16" s="31">
        <v>5.3999999999999999E-2</v>
      </c>
      <c r="U16" s="31">
        <v>1.2649999999999999</v>
      </c>
      <c r="V16" s="3">
        <f t="shared" si="51"/>
        <v>1.4168582841350392</v>
      </c>
      <c r="W16" s="3">
        <f t="shared" si="10"/>
        <v>0.4364496567380613</v>
      </c>
      <c r="X16" s="3">
        <f t="shared" si="11"/>
        <v>0.8728993134761226</v>
      </c>
      <c r="Y16" s="3">
        <f t="shared" si="61"/>
        <v>1.3093489702141838</v>
      </c>
      <c r="Z16" s="18">
        <f t="shared" si="13"/>
        <v>4.1167162740630502E-2</v>
      </c>
      <c r="AA16" s="18">
        <f t="shared" si="62"/>
        <v>38.374254278095293</v>
      </c>
      <c r="AB16" s="39">
        <f t="shared" si="63"/>
        <v>2.2747003945673781E-2</v>
      </c>
      <c r="AC16" s="35">
        <v>0.84240000000000004</v>
      </c>
      <c r="AD16" s="31">
        <v>5.2999999999999999E-2</v>
      </c>
      <c r="AE16" s="31">
        <v>1.323</v>
      </c>
      <c r="AF16" s="3">
        <f t="shared" si="52"/>
        <v>1.4818209564511122</v>
      </c>
      <c r="AG16" s="3">
        <f t="shared" si="17"/>
        <v>0.41842491088683276</v>
      </c>
      <c r="AH16" s="3">
        <f t="shared" si="18"/>
        <v>1.673699643547331</v>
      </c>
      <c r="AI16" s="3">
        <f t="shared" si="64"/>
        <v>2.0921245544341636</v>
      </c>
      <c r="AJ16" s="18">
        <f t="shared" si="20"/>
        <v>8.8389703901828334E-2</v>
      </c>
      <c r="AK16" s="18">
        <f t="shared" si="65"/>
        <v>36.800685057090391</v>
      </c>
      <c r="AL16" s="39">
        <f t="shared" si="66"/>
        <v>4.5480121931177453E-2</v>
      </c>
      <c r="AM16" s="35">
        <v>0.7349</v>
      </c>
      <c r="AN16" s="31">
        <v>5.2999999999999999E-2</v>
      </c>
      <c r="AO16" s="31">
        <v>1.32</v>
      </c>
      <c r="AP16" s="3">
        <f t="shared" si="53"/>
        <v>1.4784608182278671</v>
      </c>
      <c r="AQ16" s="3">
        <f t="shared" si="24"/>
        <v>0.31700454198019357</v>
      </c>
      <c r="AR16" s="3">
        <f t="shared" si="25"/>
        <v>1.9020272518811612</v>
      </c>
      <c r="AS16" s="3">
        <f t="shared" si="67"/>
        <v>2.2190317938613546</v>
      </c>
      <c r="AT16" s="18">
        <f t="shared" si="27"/>
        <v>0.13198394708527283</v>
      </c>
      <c r="AU16" s="18">
        <f t="shared" si="68"/>
        <v>33.853669529947048</v>
      </c>
      <c r="AV16" s="39">
        <f t="shared" si="69"/>
        <v>5.618378386421663E-2</v>
      </c>
      <c r="AW16" s="35">
        <v>0.61580000000000001</v>
      </c>
      <c r="AX16" s="31">
        <v>4.8000000000000001E-2</v>
      </c>
      <c r="AY16" s="31">
        <v>1.3520000000000001</v>
      </c>
      <c r="AZ16" s="3">
        <f t="shared" si="54"/>
        <v>1.5143022926091487</v>
      </c>
      <c r="BA16" s="3">
        <f t="shared" si="31"/>
        <v>0.23350376092957134</v>
      </c>
      <c r="BB16" s="3">
        <f t="shared" si="32"/>
        <v>1.8680300874365707</v>
      </c>
      <c r="BC16" s="3">
        <f t="shared" si="70"/>
        <v>2.1015338483661421</v>
      </c>
      <c r="BD16" s="18">
        <f t="shared" si="34"/>
        <v>0.16719786878247911</v>
      </c>
      <c r="BE16" s="18">
        <f t="shared" si="71"/>
        <v>30.58865046685149</v>
      </c>
      <c r="BF16" s="39">
        <f t="shared" si="72"/>
        <v>6.1069385504958114E-2</v>
      </c>
      <c r="BG16" s="35">
        <v>0.56340000000000001</v>
      </c>
      <c r="BH16" s="31">
        <v>5.5E-2</v>
      </c>
      <c r="BI16" s="31">
        <v>1.3839999999999999</v>
      </c>
      <c r="BJ16" s="3">
        <f t="shared" si="55"/>
        <v>1.5501437669904301</v>
      </c>
      <c r="BK16" s="3">
        <f t="shared" si="38"/>
        <v>0.20481746806150467</v>
      </c>
      <c r="BL16" s="3">
        <f t="shared" si="39"/>
        <v>2.0481746806150465</v>
      </c>
      <c r="BM16" s="3">
        <f t="shared" si="73"/>
        <v>2.252992148676551</v>
      </c>
      <c r="BN16" s="18">
        <f t="shared" si="41"/>
        <v>0.25094641714726706</v>
      </c>
      <c r="BO16" s="18">
        <f t="shared" si="74"/>
        <v>29.152151735481166</v>
      </c>
      <c r="BP16" s="39">
        <f t="shared" si="75"/>
        <v>7.0258096184447588E-2</v>
      </c>
      <c r="BQ16" s="35">
        <v>0.5131</v>
      </c>
      <c r="BR16" s="31">
        <v>3.5000000000000003E-2</v>
      </c>
      <c r="BS16" s="31">
        <v>1.4179999999999999</v>
      </c>
      <c r="BT16" s="3">
        <f t="shared" si="56"/>
        <v>1.5882253335205421</v>
      </c>
      <c r="BU16" s="3">
        <f t="shared" si="45"/>
        <v>0.17832721150643241</v>
      </c>
      <c r="BV16" s="3">
        <f t="shared" si="46"/>
        <v>2.1399265380771886</v>
      </c>
      <c r="BW16" s="3">
        <f t="shared" si="76"/>
        <v>2.3182537495836208</v>
      </c>
      <c r="BX16" s="18">
        <f t="shared" si="48"/>
        <v>0.20116289721113551</v>
      </c>
      <c r="BY16" s="18">
        <f t="shared" si="77"/>
        <v>27.773222609757351</v>
      </c>
      <c r="BZ16" s="39">
        <f t="shared" si="78"/>
        <v>7.7049990494275036E-2</v>
      </c>
    </row>
    <row r="17" spans="2:78" ht="19.899999999999999" customHeight="1">
      <c r="B17" s="2"/>
      <c r="C17" s="2"/>
      <c r="D17" s="2"/>
      <c r="E17" s="29">
        <v>44</v>
      </c>
      <c r="F17" s="22">
        <f t="shared" si="57"/>
        <v>0.87460000000000004</v>
      </c>
      <c r="G17" s="22">
        <f t="shared" si="0"/>
        <v>11.019035958193516</v>
      </c>
      <c r="H17" s="46">
        <f t="shared" si="1"/>
        <v>78221.267605633795</v>
      </c>
      <c r="I17" s="35">
        <v>1.3208</v>
      </c>
      <c r="J17" s="31">
        <v>0.14599999999999999</v>
      </c>
      <c r="K17" s="31">
        <v>1.06</v>
      </c>
      <c r="L17" s="3">
        <f t="shared" si="2"/>
        <v>1.1872488388799538</v>
      </c>
      <c r="M17" s="3">
        <f t="shared" si="3"/>
        <v>0.66030863795643902</v>
      </c>
      <c r="N17" s="3">
        <f t="shared" si="4"/>
        <v>0</v>
      </c>
      <c r="O17" s="3">
        <f t="shared" si="58"/>
        <v>0.66030863795643902</v>
      </c>
      <c r="P17" s="18">
        <f t="shared" si="6"/>
        <v>0</v>
      </c>
      <c r="Q17" s="18">
        <f t="shared" si="59"/>
        <v>57.441990711128788</v>
      </c>
      <c r="R17" s="39">
        <f t="shared" si="60"/>
        <v>0</v>
      </c>
      <c r="S17" s="35">
        <v>1.6092</v>
      </c>
      <c r="T17" s="31">
        <v>0.16700000000000001</v>
      </c>
      <c r="U17" s="31">
        <v>0.95599999999999996</v>
      </c>
      <c r="V17" s="3">
        <f t="shared" si="51"/>
        <v>1.0707640471407884</v>
      </c>
      <c r="W17" s="3">
        <f t="shared" si="10"/>
        <v>0.79725446454974247</v>
      </c>
      <c r="X17" s="3">
        <f t="shared" si="11"/>
        <v>1.5945089290994849</v>
      </c>
      <c r="Y17" s="3">
        <f t="shared" si="61"/>
        <v>2.3917633936492275</v>
      </c>
      <c r="Z17" s="18">
        <f t="shared" si="13"/>
        <v>7.2712383522097163E-2</v>
      </c>
      <c r="AA17" s="18">
        <f t="shared" si="62"/>
        <v>66.540337658124372</v>
      </c>
      <c r="AB17" s="39">
        <f t="shared" si="63"/>
        <v>2.3963042347212981E-2</v>
      </c>
      <c r="AC17" s="35">
        <v>0.80489999999999995</v>
      </c>
      <c r="AD17" s="31">
        <v>0.06</v>
      </c>
      <c r="AE17" s="31">
        <v>1.2929999999999999</v>
      </c>
      <c r="AF17" s="3">
        <f t="shared" si="52"/>
        <v>1.4482195742186605</v>
      </c>
      <c r="AG17" s="3">
        <f t="shared" si="17"/>
        <v>0.36487325594771258</v>
      </c>
      <c r="AH17" s="3">
        <f t="shared" si="18"/>
        <v>1.4594930237908503</v>
      </c>
      <c r="AI17" s="3">
        <f t="shared" si="64"/>
        <v>1.8243662797385629</v>
      </c>
      <c r="AJ17" s="18">
        <f t="shared" si="20"/>
        <v>9.557722592588247E-2</v>
      </c>
      <c r="AK17" s="18">
        <f t="shared" si="65"/>
        <v>41.166549691867282</v>
      </c>
      <c r="AL17" s="39">
        <f t="shared" si="66"/>
        <v>3.5453372573489746E-2</v>
      </c>
      <c r="AM17" s="35">
        <v>0.72809999999999997</v>
      </c>
      <c r="AN17" s="31">
        <v>0.10299999999999999</v>
      </c>
      <c r="AO17" s="31">
        <v>1.04</v>
      </c>
      <c r="AP17" s="3">
        <f t="shared" si="53"/>
        <v>1.1648479173916528</v>
      </c>
      <c r="AQ17" s="3">
        <f t="shared" si="24"/>
        <v>0.19315674057307219</v>
      </c>
      <c r="AR17" s="3">
        <f t="shared" si="25"/>
        <v>1.1589404434384332</v>
      </c>
      <c r="AS17" s="3">
        <f t="shared" si="67"/>
        <v>1.3520971840115052</v>
      </c>
      <c r="AT17" s="18">
        <f t="shared" si="27"/>
        <v>0.1592213432377528</v>
      </c>
      <c r="AU17" s="18">
        <f t="shared" si="68"/>
        <v>38.743688923735313</v>
      </c>
      <c r="AV17" s="39">
        <f t="shared" si="69"/>
        <v>2.9913012302977646E-2</v>
      </c>
      <c r="AW17" s="35">
        <v>0.4259</v>
      </c>
      <c r="AX17" s="31">
        <v>5.7000000000000002E-2</v>
      </c>
      <c r="AY17" s="31">
        <v>1.1850000000000001</v>
      </c>
      <c r="AZ17" s="3">
        <f t="shared" si="54"/>
        <v>1.3272545981818353</v>
      </c>
      <c r="BA17" s="3">
        <f t="shared" si="31"/>
        <v>8.5805101310015786E-2</v>
      </c>
      <c r="BB17" s="3">
        <f t="shared" si="32"/>
        <v>0.68644081048012628</v>
      </c>
      <c r="BC17" s="3">
        <f t="shared" si="70"/>
        <v>0.77224591179014213</v>
      </c>
      <c r="BD17" s="18">
        <f t="shared" si="34"/>
        <v>0.15252733180087877</v>
      </c>
      <c r="BE17" s="18">
        <f t="shared" si="71"/>
        <v>29.20998418246603</v>
      </c>
      <c r="BF17" s="39">
        <f t="shared" si="72"/>
        <v>2.3500211646543045E-2</v>
      </c>
      <c r="BG17" s="35">
        <v>0.38879999999999998</v>
      </c>
      <c r="BH17" s="31">
        <v>6.5000000000000002E-2</v>
      </c>
      <c r="BI17" s="31">
        <v>1.24</v>
      </c>
      <c r="BJ17" s="3">
        <f t="shared" si="55"/>
        <v>1.388857132274663</v>
      </c>
      <c r="BK17" s="3">
        <f t="shared" si="38"/>
        <v>7.8299143319011666E-2</v>
      </c>
      <c r="BL17" s="3">
        <f t="shared" si="39"/>
        <v>0.78299143319011655</v>
      </c>
      <c r="BM17" s="3">
        <f t="shared" si="73"/>
        <v>0.86129057650912821</v>
      </c>
      <c r="BN17" s="18">
        <f t="shared" si="41"/>
        <v>0.23806900493446673</v>
      </c>
      <c r="BO17" s="18">
        <f t="shared" si="74"/>
        <v>28.039565764527282</v>
      </c>
      <c r="BP17" s="39">
        <f t="shared" si="75"/>
        <v>2.7924520649341696E-2</v>
      </c>
      <c r="BQ17" s="35">
        <v>0.32090000000000002</v>
      </c>
      <c r="BR17" s="31">
        <v>4.2999999999999997E-2</v>
      </c>
      <c r="BS17" s="31">
        <v>1.3029999999999999</v>
      </c>
      <c r="BT17" s="3">
        <f t="shared" si="56"/>
        <v>1.459420034962811</v>
      </c>
      <c r="BU17" s="3">
        <f t="shared" si="45"/>
        <v>5.8896487272301512E-2</v>
      </c>
      <c r="BV17" s="3">
        <f t="shared" si="46"/>
        <v>0.70675784726761814</v>
      </c>
      <c r="BW17" s="3">
        <f t="shared" si="76"/>
        <v>0.7656543345399196</v>
      </c>
      <c r="BX17" s="18">
        <f t="shared" si="48"/>
        <v>0.20868184261843781</v>
      </c>
      <c r="BY17" s="18">
        <f t="shared" si="77"/>
        <v>25.897479226035603</v>
      </c>
      <c r="BZ17" s="39">
        <f t="shared" si="78"/>
        <v>2.7290603888469996E-2</v>
      </c>
    </row>
    <row r="18" spans="2:78" ht="19.899999999999999" customHeight="1">
      <c r="B18" s="16"/>
      <c r="C18" s="2"/>
      <c r="D18" s="2"/>
      <c r="E18" s="29">
        <v>46</v>
      </c>
      <c r="F18" s="22">
        <f t="shared" si="57"/>
        <v>0.91460000000000008</v>
      </c>
      <c r="G18" s="22">
        <f t="shared" si="0"/>
        <v>11.522993696962944</v>
      </c>
      <c r="H18" s="46">
        <f t="shared" si="1"/>
        <v>81798.732394366205</v>
      </c>
      <c r="I18" s="35">
        <v>2.4403999999999999</v>
      </c>
      <c r="J18" s="31">
        <v>6.7000000000000004E-2</v>
      </c>
      <c r="K18" s="31">
        <v>0.94699999999999995</v>
      </c>
      <c r="L18" s="3">
        <f t="shared" si="2"/>
        <v>1.0606836324710531</v>
      </c>
      <c r="M18" s="3">
        <f t="shared" si="3"/>
        <v>1.7992152282050584</v>
      </c>
      <c r="N18" s="3">
        <f t="shared" si="4"/>
        <v>0</v>
      </c>
      <c r="O18" s="3">
        <f t="shared" si="58"/>
        <v>1.7992152282050584</v>
      </c>
      <c r="P18" s="18">
        <f t="shared" si="6"/>
        <v>0</v>
      </c>
      <c r="Q18" s="18">
        <f t="shared" si="59"/>
        <v>106.08129770922693</v>
      </c>
      <c r="R18" s="39">
        <f t="shared" si="60"/>
        <v>0</v>
      </c>
      <c r="S18" s="35">
        <v>2.3246000000000002</v>
      </c>
      <c r="T18" s="31">
        <v>4.4999999999999998E-2</v>
      </c>
      <c r="U18" s="31">
        <v>0.92600000000000005</v>
      </c>
      <c r="V18" s="3">
        <f t="shared" si="51"/>
        <v>1.0371626649083372</v>
      </c>
      <c r="W18" s="3">
        <f t="shared" si="10"/>
        <v>1.5609161277775478</v>
      </c>
      <c r="X18" s="3">
        <f t="shared" si="11"/>
        <v>3.1218322555550957</v>
      </c>
      <c r="Y18" s="3">
        <f t="shared" si="61"/>
        <v>4.682748383332644</v>
      </c>
      <c r="Z18" s="18">
        <f t="shared" si="13"/>
        <v>1.8382755569885952E-2</v>
      </c>
      <c r="AA18" s="18">
        <f t="shared" si="62"/>
        <v>101.90356193357448</v>
      </c>
      <c r="AB18" s="39">
        <f t="shared" si="63"/>
        <v>3.0635163249642366E-2</v>
      </c>
      <c r="AC18" s="35">
        <v>1.1024</v>
      </c>
      <c r="AD18" s="31">
        <v>0.104</v>
      </c>
      <c r="AE18" s="31">
        <v>1.02</v>
      </c>
      <c r="AF18" s="3">
        <f t="shared" si="52"/>
        <v>1.1424469959033519</v>
      </c>
      <c r="AG18" s="3">
        <f t="shared" si="17"/>
        <v>0.42593161815976144</v>
      </c>
      <c r="AH18" s="3">
        <f t="shared" si="18"/>
        <v>1.7037264726390458</v>
      </c>
      <c r="AI18" s="3">
        <f t="shared" si="64"/>
        <v>2.1296580907988072</v>
      </c>
      <c r="AJ18" s="18">
        <f t="shared" si="20"/>
        <v>0.10309552246985187</v>
      </c>
      <c r="AK18" s="18">
        <f t="shared" si="65"/>
        <v>57.810050145988725</v>
      </c>
      <c r="AL18" s="39">
        <f t="shared" si="66"/>
        <v>2.9471112174035408E-2</v>
      </c>
      <c r="AM18" s="35">
        <v>1.4849000000000001</v>
      </c>
      <c r="AN18" s="31">
        <v>0.29499999999999998</v>
      </c>
      <c r="AO18" s="31">
        <v>0.94</v>
      </c>
      <c r="AP18" s="3">
        <f t="shared" si="53"/>
        <v>1.0528433099501477</v>
      </c>
      <c r="AQ18" s="3">
        <f t="shared" si="24"/>
        <v>0.65631336661088846</v>
      </c>
      <c r="AR18" s="3">
        <f t="shared" si="25"/>
        <v>3.9378801996653308</v>
      </c>
      <c r="AS18" s="3">
        <f t="shared" si="67"/>
        <v>4.5941935662762194</v>
      </c>
      <c r="AT18" s="18">
        <f t="shared" si="27"/>
        <v>0.37254188123886145</v>
      </c>
      <c r="AU18" s="18">
        <f t="shared" si="68"/>
        <v>71.609565985255244</v>
      </c>
      <c r="AV18" s="39">
        <f t="shared" si="69"/>
        <v>5.4990979843058389E-2</v>
      </c>
      <c r="AW18" s="35">
        <v>0.88100000000000001</v>
      </c>
      <c r="AX18" s="31">
        <v>7.0000000000000007E-2</v>
      </c>
      <c r="AY18" s="31">
        <v>1.002</v>
      </c>
      <c r="AZ18" s="3">
        <f t="shared" si="54"/>
        <v>1.1222861665638808</v>
      </c>
      <c r="BA18" s="3">
        <f t="shared" si="31"/>
        <v>0.26251153258384308</v>
      </c>
      <c r="BB18" s="3">
        <f t="shared" si="32"/>
        <v>2.1000922606707446</v>
      </c>
      <c r="BC18" s="3">
        <f t="shared" si="70"/>
        <v>2.3626037932545878</v>
      </c>
      <c r="BD18" s="18">
        <f t="shared" si="34"/>
        <v>0.13392744998091494</v>
      </c>
      <c r="BE18" s="18">
        <f t="shared" si="71"/>
        <v>49.822565683730915</v>
      </c>
      <c r="BF18" s="39">
        <f t="shared" si="72"/>
        <v>4.2151427407451036E-2</v>
      </c>
      <c r="BG18" s="35">
        <v>0.4032</v>
      </c>
      <c r="BH18" s="31">
        <v>7.2999999999999995E-2</v>
      </c>
      <c r="BI18" s="31">
        <v>1.1639999999999999</v>
      </c>
      <c r="BJ18" s="3">
        <f t="shared" si="55"/>
        <v>1.303733630619119</v>
      </c>
      <c r="BK18" s="3">
        <f t="shared" si="38"/>
        <v>7.4200722673019012E-2</v>
      </c>
      <c r="BL18" s="3">
        <f t="shared" si="39"/>
        <v>0.74200722673019004</v>
      </c>
      <c r="BM18" s="3">
        <f t="shared" si="73"/>
        <v>0.81620794940320907</v>
      </c>
      <c r="BN18" s="18">
        <f t="shared" si="41"/>
        <v>0.23559981793011395</v>
      </c>
      <c r="BO18" s="18">
        <f t="shared" si="74"/>
        <v>32.584895963465442</v>
      </c>
      <c r="BP18" s="39">
        <f t="shared" si="75"/>
        <v>2.2771508233819036E-2</v>
      </c>
      <c r="BQ18" s="35">
        <v>0.32569999999999999</v>
      </c>
      <c r="BR18" s="31">
        <v>6.8000000000000005E-2</v>
      </c>
      <c r="BS18" s="31">
        <v>1.2190000000000001</v>
      </c>
      <c r="BT18" s="3">
        <f t="shared" si="56"/>
        <v>1.3653361647119471</v>
      </c>
      <c r="BU18" s="3">
        <f t="shared" si="45"/>
        <v>5.3101165814610725E-2</v>
      </c>
      <c r="BV18" s="3">
        <f t="shared" si="46"/>
        <v>0.63721398977532873</v>
      </c>
      <c r="BW18" s="3">
        <f t="shared" si="76"/>
        <v>0.6903151555899395</v>
      </c>
      <c r="BX18" s="18">
        <f t="shared" si="48"/>
        <v>0.28883093074061766</v>
      </c>
      <c r="BY18" s="18">
        <f t="shared" si="77"/>
        <v>29.788915630019279</v>
      </c>
      <c r="BZ18" s="39">
        <f t="shared" si="78"/>
        <v>2.1390976351391155E-2</v>
      </c>
    </row>
    <row r="19" spans="2:78" ht="19.899999999999999" customHeight="1">
      <c r="B19" s="16"/>
      <c r="C19" s="2"/>
      <c r="D19" s="2"/>
      <c r="E19" s="29">
        <v>48</v>
      </c>
      <c r="F19" s="22">
        <f t="shared" si="57"/>
        <v>0.9546</v>
      </c>
      <c r="G19" s="22">
        <f t="shared" si="0"/>
        <v>12.02695143573237</v>
      </c>
      <c r="H19" s="46">
        <f t="shared" si="1"/>
        <v>85376.1971830986</v>
      </c>
      <c r="I19" s="35">
        <v>2.6783999999999999</v>
      </c>
      <c r="J19" s="31">
        <v>3.3000000000000002E-2</v>
      </c>
      <c r="K19" s="31">
        <v>0.94499999999999995</v>
      </c>
      <c r="L19" s="3">
        <f t="shared" si="2"/>
        <v>1.058443540322223</v>
      </c>
      <c r="M19" s="3">
        <f t="shared" si="3"/>
        <v>2.1581201377302586</v>
      </c>
      <c r="N19" s="3">
        <f t="shared" si="4"/>
        <v>0</v>
      </c>
      <c r="O19" s="3">
        <f t="shared" si="58"/>
        <v>2.1581201377302586</v>
      </c>
      <c r="P19" s="18">
        <f t="shared" si="6"/>
        <v>0</v>
      </c>
      <c r="Q19" s="18">
        <f t="shared" si="59"/>
        <v>130.3802053770201</v>
      </c>
      <c r="R19" s="39">
        <f t="shared" si="60"/>
        <v>0</v>
      </c>
      <c r="S19" s="35">
        <v>2.5152999999999999</v>
      </c>
      <c r="T19" s="31">
        <v>2.8000000000000001E-2</v>
      </c>
      <c r="U19" s="31">
        <v>0.92800000000000005</v>
      </c>
      <c r="V19" s="3">
        <f t="shared" si="51"/>
        <v>1.0394027570571671</v>
      </c>
      <c r="W19" s="3">
        <f t="shared" si="10"/>
        <v>1.8354250793952125</v>
      </c>
      <c r="X19" s="3">
        <f t="shared" si="11"/>
        <v>3.670850158790425</v>
      </c>
      <c r="Y19" s="3">
        <f t="shared" si="61"/>
        <v>5.506275238185637</v>
      </c>
      <c r="Z19" s="18">
        <f t="shared" si="13"/>
        <v>1.1487621272859893E-2</v>
      </c>
      <c r="AA19" s="18">
        <f t="shared" si="62"/>
        <v>123.68972856573393</v>
      </c>
      <c r="AB19" s="39">
        <f t="shared" si="63"/>
        <v>2.9677890002318023E-2</v>
      </c>
      <c r="AC19" s="35">
        <v>2.1049000000000002</v>
      </c>
      <c r="AD19" s="31">
        <v>5.6000000000000001E-2</v>
      </c>
      <c r="AE19" s="31">
        <v>0.91500000000000004</v>
      </c>
      <c r="AF19" s="3">
        <f t="shared" si="52"/>
        <v>1.0248421580897715</v>
      </c>
      <c r="AG19" s="3">
        <f t="shared" si="17"/>
        <v>1.2495862908667952</v>
      </c>
      <c r="AH19" s="3">
        <f t="shared" si="18"/>
        <v>4.9983451634671807</v>
      </c>
      <c r="AI19" s="3">
        <f t="shared" si="64"/>
        <v>6.2479314543339761</v>
      </c>
      <c r="AJ19" s="18">
        <f t="shared" si="20"/>
        <v>4.4672096649125512E-2</v>
      </c>
      <c r="AK19" s="18">
        <f t="shared" si="65"/>
        <v>106.85483167209907</v>
      </c>
      <c r="AL19" s="39">
        <f t="shared" si="66"/>
        <v>4.6776969138891095E-2</v>
      </c>
      <c r="AM19" s="35">
        <v>2.1185999999999998</v>
      </c>
      <c r="AN19" s="31">
        <v>3.1E-2</v>
      </c>
      <c r="AO19" s="31">
        <v>0.90800000000000003</v>
      </c>
      <c r="AP19" s="3">
        <f t="shared" si="53"/>
        <v>1.0170018355688661</v>
      </c>
      <c r="AQ19" s="3">
        <f t="shared" si="24"/>
        <v>1.2466104424504325</v>
      </c>
      <c r="AR19" s="3">
        <f t="shared" si="25"/>
        <v>7.4796626547025946</v>
      </c>
      <c r="AS19" s="3">
        <f t="shared" si="67"/>
        <v>8.7262730971530278</v>
      </c>
      <c r="AT19" s="18">
        <f t="shared" si="27"/>
        <v>3.6528410189384027E-2</v>
      </c>
      <c r="AU19" s="18">
        <f t="shared" si="68"/>
        <v>107.41681531596554</v>
      </c>
      <c r="AV19" s="39">
        <f t="shared" si="69"/>
        <v>6.9632139369438933E-2</v>
      </c>
      <c r="AW19" s="35">
        <v>1.8287</v>
      </c>
      <c r="AX19" s="31">
        <v>0.04</v>
      </c>
      <c r="AY19" s="31">
        <v>0.90400000000000003</v>
      </c>
      <c r="AZ19" s="3">
        <f t="shared" si="54"/>
        <v>1.0125216512712059</v>
      </c>
      <c r="BA19" s="3">
        <f t="shared" si="31"/>
        <v>0.92062532671699371</v>
      </c>
      <c r="BB19" s="3">
        <f t="shared" si="32"/>
        <v>7.3650026137359497</v>
      </c>
      <c r="BC19" s="3">
        <f t="shared" si="70"/>
        <v>8.2856279404529438</v>
      </c>
      <c r="BD19" s="18">
        <f t="shared" si="34"/>
        <v>6.2292099555439101E-2</v>
      </c>
      <c r="BE19" s="18">
        <f t="shared" si="71"/>
        <v>95.524913246119652</v>
      </c>
      <c r="BF19" s="39">
        <f t="shared" si="72"/>
        <v>7.7100332923203424E-2</v>
      </c>
      <c r="BG19" s="35">
        <v>1.4732000000000001</v>
      </c>
      <c r="BH19" s="31">
        <v>3.7999999999999999E-2</v>
      </c>
      <c r="BI19" s="31">
        <v>0.90700000000000003</v>
      </c>
      <c r="BJ19" s="3">
        <f t="shared" si="55"/>
        <v>1.0158817894944512</v>
      </c>
      <c r="BK19" s="3">
        <f t="shared" si="38"/>
        <v>0.60144943613450941</v>
      </c>
      <c r="BL19" s="3">
        <f t="shared" si="39"/>
        <v>6.0144943613450934</v>
      </c>
      <c r="BM19" s="3">
        <f t="shared" si="73"/>
        <v>6.6159437974796029</v>
      </c>
      <c r="BN19" s="18">
        <f t="shared" si="41"/>
        <v>7.4463646601423752E-2</v>
      </c>
      <c r="BO19" s="18">
        <f t="shared" si="74"/>
        <v>80.94205299834384</v>
      </c>
      <c r="BP19" s="39">
        <f t="shared" si="75"/>
        <v>7.430617507895626E-2</v>
      </c>
      <c r="BQ19" s="35">
        <v>1.2796000000000001</v>
      </c>
      <c r="BR19" s="31">
        <v>4.1000000000000002E-2</v>
      </c>
      <c r="BS19" s="31">
        <v>0.89700000000000002</v>
      </c>
      <c r="BT19" s="3">
        <f t="shared" si="56"/>
        <v>1.0046813287503007</v>
      </c>
      <c r="BU19" s="3">
        <f t="shared" si="45"/>
        <v>0.44380733577604109</v>
      </c>
      <c r="BV19" s="3">
        <f t="shared" si="46"/>
        <v>5.3256880293124924</v>
      </c>
      <c r="BW19" s="3">
        <f t="shared" si="76"/>
        <v>5.7694953650885337</v>
      </c>
      <c r="BX19" s="18">
        <f t="shared" si="48"/>
        <v>9.4296618390026052E-2</v>
      </c>
      <c r="BY19" s="18">
        <f t="shared" si="77"/>
        <v>73.000444717135977</v>
      </c>
      <c r="BZ19" s="39">
        <f t="shared" si="78"/>
        <v>7.2954186100490301E-2</v>
      </c>
    </row>
    <row r="20" spans="2:78" ht="19.899999999999999" customHeight="1">
      <c r="B20" s="16"/>
      <c r="C20" s="2"/>
      <c r="D20" s="17"/>
      <c r="E20" s="29">
        <v>50</v>
      </c>
      <c r="F20" s="22">
        <f t="shared" si="57"/>
        <v>0.99460000000000004</v>
      </c>
      <c r="G20" s="22">
        <f t="shared" si="0"/>
        <v>12.530909174501796</v>
      </c>
      <c r="H20" s="46">
        <f t="shared" si="1"/>
        <v>88953.661971830996</v>
      </c>
      <c r="I20" s="36">
        <v>2.8014000000000001</v>
      </c>
      <c r="J20" s="32">
        <v>3.5000000000000003E-2</v>
      </c>
      <c r="K20" s="32">
        <v>0.94399999999999995</v>
      </c>
      <c r="L20" s="3">
        <f t="shared" si="2"/>
        <v>1.0573234942478078</v>
      </c>
      <c r="M20" s="3">
        <f t="shared" si="3"/>
        <v>2.3558919315494897</v>
      </c>
      <c r="N20" s="3">
        <f t="shared" si="4"/>
        <v>0</v>
      </c>
      <c r="O20" s="3">
        <f t="shared" si="58"/>
        <v>2.3558919315494897</v>
      </c>
      <c r="P20" s="18">
        <f t="shared" si="6"/>
        <v>0</v>
      </c>
      <c r="Q20" s="18">
        <f t="shared" si="59"/>
        <v>153.17303947084804</v>
      </c>
      <c r="R20" s="39">
        <f t="shared" si="60"/>
        <v>0</v>
      </c>
      <c r="S20" s="36">
        <v>2.5966</v>
      </c>
      <c r="T20" s="32">
        <v>2.1999999999999999E-2</v>
      </c>
      <c r="U20" s="32">
        <v>0.93300000000000005</v>
      </c>
      <c r="V20" s="3">
        <f t="shared" si="51"/>
        <v>1.0450029874292424</v>
      </c>
      <c r="W20" s="3">
        <f t="shared" si="10"/>
        <v>1.9771267889444777</v>
      </c>
      <c r="X20" s="3">
        <f t="shared" si="11"/>
        <v>3.9542535778889554</v>
      </c>
      <c r="Y20" s="3">
        <f t="shared" si="61"/>
        <v>5.9313803668334328</v>
      </c>
      <c r="Z20" s="18">
        <f t="shared" si="13"/>
        <v>9.1235129688641194E-3</v>
      </c>
      <c r="AA20" s="18">
        <f t="shared" si="62"/>
        <v>143.67105895239231</v>
      </c>
      <c r="AB20" s="39">
        <f t="shared" si="63"/>
        <v>2.7522965353789591E-2</v>
      </c>
      <c r="AC20" s="36">
        <v>2.2974999999999999</v>
      </c>
      <c r="AD20" s="32">
        <v>2.8000000000000001E-2</v>
      </c>
      <c r="AE20" s="32">
        <v>0.91600000000000004</v>
      </c>
      <c r="AF20" s="3">
        <f t="shared" si="52"/>
        <v>1.0259622041641865</v>
      </c>
      <c r="AG20" s="3">
        <f t="shared" si="17"/>
        <v>1.4919803901784854</v>
      </c>
      <c r="AH20" s="3">
        <f t="shared" si="18"/>
        <v>5.9679215607139415</v>
      </c>
      <c r="AI20" s="3">
        <f t="shared" si="64"/>
        <v>7.4599019508924265</v>
      </c>
      <c r="AJ20" s="18">
        <f t="shared" si="20"/>
        <v>2.2384896966782315E-2</v>
      </c>
      <c r="AK20" s="18">
        <f t="shared" si="65"/>
        <v>129.79389892763595</v>
      </c>
      <c r="AL20" s="39">
        <f t="shared" si="66"/>
        <v>4.5979985269116841E-2</v>
      </c>
      <c r="AM20" s="35">
        <v>2.2601</v>
      </c>
      <c r="AN20" s="31">
        <v>3.1E-2</v>
      </c>
      <c r="AO20" s="31">
        <v>0.91700000000000004</v>
      </c>
      <c r="AP20" s="3">
        <f t="shared" si="53"/>
        <v>1.0270822502386017</v>
      </c>
      <c r="AQ20" s="3">
        <f t="shared" si="24"/>
        <v>1.4469552820081355</v>
      </c>
      <c r="AR20" s="3">
        <f t="shared" si="25"/>
        <v>8.6817316920488121</v>
      </c>
      <c r="AS20" s="3">
        <f t="shared" si="67"/>
        <v>10.128686974056947</v>
      </c>
      <c r="AT20" s="18">
        <f t="shared" si="27"/>
        <v>3.7256130426241714E-2</v>
      </c>
      <c r="AU20" s="18">
        <f t="shared" si="68"/>
        <v>128.05867396967577</v>
      </c>
      <c r="AV20" s="39">
        <f t="shared" si="69"/>
        <v>6.7794952289640623E-2</v>
      </c>
      <c r="AW20" s="36">
        <v>2.0899000000000001</v>
      </c>
      <c r="AX20" s="32">
        <v>2.8000000000000001E-2</v>
      </c>
      <c r="AY20" s="32">
        <v>0.91200000000000003</v>
      </c>
      <c r="AZ20" s="3">
        <f t="shared" si="54"/>
        <v>1.0214820198665264</v>
      </c>
      <c r="BA20" s="3">
        <f t="shared" si="31"/>
        <v>1.2237756741891046</v>
      </c>
      <c r="BB20" s="3">
        <f t="shared" si="32"/>
        <v>9.7902053935128368</v>
      </c>
      <c r="BC20" s="3">
        <f t="shared" si="70"/>
        <v>11.013981067701941</v>
      </c>
      <c r="BD20" s="18">
        <f t="shared" si="34"/>
        <v>4.4379645083854696E-2</v>
      </c>
      <c r="BE20" s="18">
        <f t="shared" si="71"/>
        <v>120.16200851927948</v>
      </c>
      <c r="BF20" s="39">
        <f t="shared" si="72"/>
        <v>8.1475047847107518E-2</v>
      </c>
      <c r="BG20" s="36">
        <v>1.8416999999999999</v>
      </c>
      <c r="BH20" s="32">
        <v>2.5999999999999999E-2</v>
      </c>
      <c r="BI20" s="32">
        <v>0.90500000000000003</v>
      </c>
      <c r="BJ20" s="3">
        <f t="shared" si="55"/>
        <v>1.013641697345621</v>
      </c>
      <c r="BK20" s="3">
        <f t="shared" si="38"/>
        <v>0.93582805825771354</v>
      </c>
      <c r="BL20" s="3">
        <f t="shared" si="39"/>
        <v>9.3582805825771338</v>
      </c>
      <c r="BM20" s="3">
        <f t="shared" si="73"/>
        <v>10.294108640834848</v>
      </c>
      <c r="BN20" s="18">
        <f t="shared" si="41"/>
        <v>5.0724367004800097E-2</v>
      </c>
      <c r="BO20" s="18">
        <f t="shared" si="74"/>
        <v>108.64642470736196</v>
      </c>
      <c r="BP20" s="39">
        <f t="shared" si="75"/>
        <v>8.6135191358423138E-2</v>
      </c>
      <c r="BQ20" s="36">
        <v>1.5989</v>
      </c>
      <c r="BR20" s="32">
        <v>2.8000000000000001E-2</v>
      </c>
      <c r="BS20" s="32">
        <v>0.90200000000000002</v>
      </c>
      <c r="BT20" s="3">
        <f t="shared" si="56"/>
        <v>1.0102815591223759</v>
      </c>
      <c r="BU20" s="3">
        <f t="shared" si="45"/>
        <v>0.70067529928112304</v>
      </c>
      <c r="BV20" s="3">
        <f t="shared" si="46"/>
        <v>8.408103591373477</v>
      </c>
      <c r="BW20" s="3">
        <f t="shared" si="76"/>
        <v>9.1087788906545999</v>
      </c>
      <c r="BX20" s="18">
        <f t="shared" si="48"/>
        <v>6.5117614480184716E-2</v>
      </c>
      <c r="BY20" s="18">
        <f t="shared" si="77"/>
        <v>97.381381397395927</v>
      </c>
      <c r="BZ20" s="39">
        <f t="shared" si="78"/>
        <v>8.6342003684066831E-2</v>
      </c>
    </row>
    <row r="21" spans="2:78" ht="19.899999999999999" customHeight="1">
      <c r="B21" s="2"/>
      <c r="C21" s="2"/>
      <c r="D21" s="17"/>
      <c r="E21" s="29">
        <v>52</v>
      </c>
      <c r="F21" s="22">
        <f t="shared" si="57"/>
        <v>1.0346</v>
      </c>
      <c r="G21" s="22">
        <f t="shared" si="0"/>
        <v>13.034866913271221</v>
      </c>
      <c r="H21" s="46">
        <f t="shared" si="1"/>
        <v>92531.126760563377</v>
      </c>
      <c r="I21" s="36">
        <v>2.8408000000000002</v>
      </c>
      <c r="J21" s="32">
        <v>4.2999999999999997E-2</v>
      </c>
      <c r="K21" s="32">
        <v>0.95</v>
      </c>
      <c r="L21" s="3">
        <f t="shared" si="2"/>
        <v>1.0640437706942982</v>
      </c>
      <c r="M21" s="3">
        <f t="shared" si="3"/>
        <v>2.453520306413854</v>
      </c>
      <c r="N21" s="3">
        <f t="shared" si="4"/>
        <v>0</v>
      </c>
      <c r="O21" s="3">
        <f t="shared" si="58"/>
        <v>2.453520306413854</v>
      </c>
      <c r="P21" s="18">
        <f t="shared" si="6"/>
        <v>0</v>
      </c>
      <c r="Q21" s="18">
        <f t="shared" si="59"/>
        <v>174.46435849259242</v>
      </c>
      <c r="R21" s="39">
        <f t="shared" si="60"/>
        <v>0</v>
      </c>
      <c r="S21" s="36">
        <v>2.6505999999999998</v>
      </c>
      <c r="T21" s="32">
        <v>3.4000000000000002E-2</v>
      </c>
      <c r="U21" s="32">
        <v>0.94099999999999995</v>
      </c>
      <c r="V21" s="3">
        <f t="shared" si="51"/>
        <v>1.0539633560245627</v>
      </c>
      <c r="W21" s="3">
        <f t="shared" si="10"/>
        <v>2.0956983028931844</v>
      </c>
      <c r="X21" s="3">
        <f t="shared" si="11"/>
        <v>4.1913966057863687</v>
      </c>
      <c r="Y21" s="3">
        <f t="shared" si="61"/>
        <v>6.2870949086795527</v>
      </c>
      <c r="Z21" s="18">
        <f t="shared" si="13"/>
        <v>1.4342811452382937E-2</v>
      </c>
      <c r="AA21" s="18">
        <f t="shared" si="62"/>
        <v>164.53167141605655</v>
      </c>
      <c r="AB21" s="39">
        <f t="shared" si="63"/>
        <v>2.5474709943154036E-2</v>
      </c>
      <c r="AC21" s="36">
        <v>2.4201999999999999</v>
      </c>
      <c r="AD21" s="32">
        <v>3.2000000000000001E-2</v>
      </c>
      <c r="AE21" s="32">
        <v>0.92400000000000004</v>
      </c>
      <c r="AF21" s="3">
        <f t="shared" si="52"/>
        <v>1.0349225727595071</v>
      </c>
      <c r="AG21" s="3">
        <f t="shared" si="17"/>
        <v>1.6846418420878044</v>
      </c>
      <c r="AH21" s="3">
        <f t="shared" si="18"/>
        <v>6.7385673683512177</v>
      </c>
      <c r="AI21" s="3">
        <f t="shared" si="64"/>
        <v>8.4232092104390226</v>
      </c>
      <c r="AJ21" s="18">
        <f t="shared" si="20"/>
        <v>2.6031550821346897E-2</v>
      </c>
      <c r="AK21" s="18">
        <f t="shared" si="65"/>
        <v>152.49964669242948</v>
      </c>
      <c r="AL21" s="39">
        <f t="shared" si="66"/>
        <v>4.4187429377734677E-2</v>
      </c>
      <c r="AM21" s="36">
        <v>2.3485999999999998</v>
      </c>
      <c r="AN21" s="32">
        <v>2.8000000000000001E-2</v>
      </c>
      <c r="AO21" s="32">
        <v>0.92500000000000004</v>
      </c>
      <c r="AP21" s="3">
        <f t="shared" si="53"/>
        <v>1.036042618833922</v>
      </c>
      <c r="AQ21" s="3">
        <f t="shared" si="24"/>
        <v>1.5898739962685771</v>
      </c>
      <c r="AR21" s="3">
        <f t="shared" si="25"/>
        <v>9.539243977611461</v>
      </c>
      <c r="AS21" s="3">
        <f t="shared" si="67"/>
        <v>11.129117973880039</v>
      </c>
      <c r="AT21" s="18">
        <f t="shared" si="27"/>
        <v>3.4240403740399543E-2</v>
      </c>
      <c r="AU21" s="18">
        <f t="shared" si="68"/>
        <v>148.76052789810785</v>
      </c>
      <c r="AV21" s="39">
        <f t="shared" si="69"/>
        <v>6.4124832792642944E-2</v>
      </c>
      <c r="AW21" s="36">
        <v>2.1703000000000001</v>
      </c>
      <c r="AX21" s="32">
        <v>0.03</v>
      </c>
      <c r="AY21" s="32">
        <v>0.91900000000000004</v>
      </c>
      <c r="AZ21" s="3">
        <f t="shared" si="54"/>
        <v>1.0293223423874318</v>
      </c>
      <c r="BA21" s="3">
        <f t="shared" si="31"/>
        <v>1.3400829793592264</v>
      </c>
      <c r="BB21" s="3">
        <f t="shared" si="32"/>
        <v>10.720663834873811</v>
      </c>
      <c r="BC21" s="3">
        <f t="shared" si="70"/>
        <v>12.060746814233038</v>
      </c>
      <c r="BD21" s="18">
        <f t="shared" si="34"/>
        <v>4.8282349365994917E-2</v>
      </c>
      <c r="BE21" s="18">
        <f t="shared" si="71"/>
        <v>139.44928654297462</v>
      </c>
      <c r="BF21" s="39">
        <f t="shared" si="72"/>
        <v>7.6878585044391629E-2</v>
      </c>
      <c r="BG21" s="36">
        <v>1.9476</v>
      </c>
      <c r="BH21" s="32">
        <v>0.03</v>
      </c>
      <c r="BI21" s="32">
        <v>0.91600000000000004</v>
      </c>
      <c r="BJ21" s="3">
        <f t="shared" si="55"/>
        <v>1.0259622041641865</v>
      </c>
      <c r="BK21" s="3">
        <f t="shared" si="38"/>
        <v>1.0721402652518728</v>
      </c>
      <c r="BL21" s="3">
        <f t="shared" si="39"/>
        <v>10.721402652518726</v>
      </c>
      <c r="BM21" s="3">
        <f t="shared" si="73"/>
        <v>11.793542917770599</v>
      </c>
      <c r="BN21" s="18">
        <f t="shared" si="41"/>
        <v>5.9959545446738344E-2</v>
      </c>
      <c r="BO21" s="18">
        <f t="shared" si="74"/>
        <v>127.8193737567257</v>
      </c>
      <c r="BP21" s="39">
        <f t="shared" si="75"/>
        <v>8.3879323903780112E-2</v>
      </c>
      <c r="BQ21" s="36">
        <v>1.718</v>
      </c>
      <c r="BR21" s="32">
        <v>2.5999999999999999E-2</v>
      </c>
      <c r="BS21" s="32">
        <v>0.91100000000000003</v>
      </c>
      <c r="BT21" s="3">
        <f t="shared" si="56"/>
        <v>1.0203619737921112</v>
      </c>
      <c r="BU21" s="3">
        <f t="shared" si="45"/>
        <v>0.82517146340111958</v>
      </c>
      <c r="BV21" s="3">
        <f t="shared" si="46"/>
        <v>9.902057560813434</v>
      </c>
      <c r="BW21" s="3">
        <f t="shared" si="76"/>
        <v>10.727229024214553</v>
      </c>
      <c r="BX21" s="18">
        <f t="shared" si="48"/>
        <v>6.1679021845229207E-2</v>
      </c>
      <c r="BY21" s="18">
        <f t="shared" si="77"/>
        <v>115.82912689672233</v>
      </c>
      <c r="BZ21" s="39">
        <f t="shared" si="78"/>
        <v>8.5488493491300221E-2</v>
      </c>
    </row>
    <row r="22" spans="2:78" ht="19.899999999999999" customHeight="1">
      <c r="B22" s="17"/>
      <c r="C22" s="17"/>
      <c r="D22" s="17"/>
      <c r="E22" s="29">
        <v>54</v>
      </c>
      <c r="F22" s="22">
        <f t="shared" si="57"/>
        <v>1.0746</v>
      </c>
      <c r="G22" s="22">
        <f t="shared" si="0"/>
        <v>13.538824652040649</v>
      </c>
      <c r="H22" s="46">
        <f t="shared" si="1"/>
        <v>96108.591549295772</v>
      </c>
      <c r="I22" s="35">
        <v>2.8490000000000002</v>
      </c>
      <c r="J22" s="31">
        <v>4.8000000000000001E-2</v>
      </c>
      <c r="K22" s="32">
        <v>0.95099999999999996</v>
      </c>
      <c r="L22" s="3">
        <f t="shared" si="2"/>
        <v>1.0651638167687132</v>
      </c>
      <c r="M22" s="3">
        <f t="shared" si="3"/>
        <v>2.4729028776082926</v>
      </c>
      <c r="N22" s="3">
        <f t="shared" si="4"/>
        <v>0</v>
      </c>
      <c r="O22" s="3">
        <f t="shared" si="58"/>
        <v>2.4729028776082926</v>
      </c>
      <c r="P22" s="18">
        <f t="shared" si="6"/>
        <v>0</v>
      </c>
      <c r="Q22" s="18">
        <f t="shared" si="59"/>
        <v>195.97220308468991</v>
      </c>
      <c r="R22" s="39">
        <f t="shared" si="60"/>
        <v>0</v>
      </c>
      <c r="S22" s="35">
        <v>2.6781999999999999</v>
      </c>
      <c r="T22" s="31">
        <v>0.03</v>
      </c>
      <c r="U22" s="32">
        <v>0.94699999999999995</v>
      </c>
      <c r="V22" s="3">
        <f t="shared" si="51"/>
        <v>1.0606836324710531</v>
      </c>
      <c r="W22" s="3">
        <f t="shared" si="10"/>
        <v>2.1669410508522233</v>
      </c>
      <c r="X22" s="3">
        <f t="shared" si="11"/>
        <v>4.3338821017044467</v>
      </c>
      <c r="Y22" s="3">
        <f t="shared" si="61"/>
        <v>6.50082315255667</v>
      </c>
      <c r="Z22" s="18">
        <f t="shared" si="13"/>
        <v>1.28173232758109E-2</v>
      </c>
      <c r="AA22" s="18">
        <f t="shared" si="62"/>
        <v>185.97756221073794</v>
      </c>
      <c r="AB22" s="39">
        <f t="shared" si="63"/>
        <v>2.3303252554701018E-2</v>
      </c>
      <c r="AC22" s="35">
        <v>2.4904999999999999</v>
      </c>
      <c r="AD22" s="31">
        <v>0.03</v>
      </c>
      <c r="AE22" s="32">
        <v>0.93400000000000005</v>
      </c>
      <c r="AF22" s="3">
        <f t="shared" si="52"/>
        <v>1.0461230335036575</v>
      </c>
      <c r="AG22" s="3">
        <f t="shared" si="17"/>
        <v>1.8227536315690622</v>
      </c>
      <c r="AH22" s="3">
        <f t="shared" si="18"/>
        <v>7.2910145262762489</v>
      </c>
      <c r="AI22" s="3">
        <f t="shared" si="64"/>
        <v>9.1137681578453105</v>
      </c>
      <c r="AJ22" s="18">
        <f t="shared" si="20"/>
        <v>2.4935674962212238E-2</v>
      </c>
      <c r="AK22" s="18">
        <f t="shared" si="65"/>
        <v>174.99399024328611</v>
      </c>
      <c r="AL22" s="39">
        <f t="shared" si="66"/>
        <v>4.1664370965767944E-2</v>
      </c>
      <c r="AM22" s="36">
        <v>2.3757000000000001</v>
      </c>
      <c r="AN22" s="32">
        <v>3.3000000000000002E-2</v>
      </c>
      <c r="AO22" s="32">
        <v>0.93100000000000005</v>
      </c>
      <c r="AP22" s="3">
        <f t="shared" si="53"/>
        <v>1.0427628952804124</v>
      </c>
      <c r="AQ22" s="3">
        <f t="shared" si="24"/>
        <v>1.6479486877002607</v>
      </c>
      <c r="AR22" s="3">
        <f t="shared" si="25"/>
        <v>9.8876921262015625</v>
      </c>
      <c r="AS22" s="3">
        <f t="shared" si="67"/>
        <v>11.535640813901823</v>
      </c>
      <c r="AT22" s="18">
        <f t="shared" si="27"/>
        <v>4.0879980688814398E-2</v>
      </c>
      <c r="AU22" s="18">
        <f t="shared" si="68"/>
        <v>168.27628080341677</v>
      </c>
      <c r="AV22" s="39">
        <f t="shared" si="69"/>
        <v>5.8758679945823934E-2</v>
      </c>
      <c r="AW22" s="35">
        <v>2.2033999999999998</v>
      </c>
      <c r="AX22" s="31">
        <v>2.7E-2</v>
      </c>
      <c r="AY22" s="32">
        <v>0.92500000000000004</v>
      </c>
      <c r="AZ22" s="3">
        <f t="shared" si="54"/>
        <v>1.036042618833922</v>
      </c>
      <c r="BA22" s="3">
        <f t="shared" si="31"/>
        <v>1.3993658887566074</v>
      </c>
      <c r="BB22" s="3">
        <f t="shared" si="32"/>
        <v>11.194927110052859</v>
      </c>
      <c r="BC22" s="3">
        <f t="shared" si="70"/>
        <v>12.594292998809467</v>
      </c>
      <c r="BD22" s="18">
        <f t="shared" si="34"/>
        <v>4.4023376237656557E-2</v>
      </c>
      <c r="BE22" s="18">
        <f t="shared" si="71"/>
        <v>158.19386498033759</v>
      </c>
      <c r="BF22" s="39">
        <f t="shared" si="72"/>
        <v>7.0767138229060347E-2</v>
      </c>
      <c r="BG22" s="35">
        <v>1.9825999999999999</v>
      </c>
      <c r="BH22" s="31">
        <v>2.7E-2</v>
      </c>
      <c r="BI22" s="32">
        <v>0.92200000000000004</v>
      </c>
      <c r="BJ22" s="3">
        <f t="shared" si="55"/>
        <v>1.0326824806106769</v>
      </c>
      <c r="BK22" s="3">
        <f t="shared" si="38"/>
        <v>1.1256235568798203</v>
      </c>
      <c r="BL22" s="3">
        <f t="shared" si="39"/>
        <v>11.256235568798202</v>
      </c>
      <c r="BM22" s="3">
        <f t="shared" si="73"/>
        <v>12.381859125678021</v>
      </c>
      <c r="BN22" s="18">
        <f t="shared" si="41"/>
        <v>5.4672852835079659E-2</v>
      </c>
      <c r="BO22" s="18">
        <f t="shared" si="74"/>
        <v>145.27339246881192</v>
      </c>
      <c r="BP22" s="39">
        <f t="shared" si="75"/>
        <v>7.748311908675741E-2</v>
      </c>
      <c r="BQ22" s="35">
        <v>1.7687999999999999</v>
      </c>
      <c r="BR22" s="31">
        <v>3.3000000000000002E-2</v>
      </c>
      <c r="BS22" s="32">
        <v>0.91800000000000004</v>
      </c>
      <c r="BT22" s="3">
        <f t="shared" si="56"/>
        <v>1.0282022963130166</v>
      </c>
      <c r="BU22" s="3">
        <f t="shared" si="45"/>
        <v>0.88818605272873941</v>
      </c>
      <c r="BV22" s="3">
        <f t="shared" si="46"/>
        <v>10.658232632744872</v>
      </c>
      <c r="BW22" s="3">
        <f t="shared" si="76"/>
        <v>11.546418685473611</v>
      </c>
      <c r="BX22" s="18">
        <f t="shared" si="48"/>
        <v>7.9492595642859834E-2</v>
      </c>
      <c r="BY22" s="18">
        <f t="shared" si="77"/>
        <v>132.76253638654654</v>
      </c>
      <c r="BZ22" s="39">
        <f t="shared" si="78"/>
        <v>8.0280423399811757E-2</v>
      </c>
    </row>
    <row r="23" spans="2:78" ht="19.899999999999999" customHeight="1">
      <c r="B23" s="17"/>
      <c r="C23" s="17"/>
      <c r="D23" s="17"/>
      <c r="E23" s="29">
        <v>56</v>
      </c>
      <c r="F23" s="22">
        <f t="shared" si="57"/>
        <v>1.1146</v>
      </c>
      <c r="G23" s="23">
        <f t="shared" si="0"/>
        <v>14.042782390810077</v>
      </c>
      <c r="H23" s="47">
        <f t="shared" si="1"/>
        <v>99686.056338028182</v>
      </c>
      <c r="I23" s="36">
        <v>2.8660999999999999</v>
      </c>
      <c r="J23" s="32">
        <v>4.2000000000000003E-2</v>
      </c>
      <c r="K23" s="32">
        <v>0.95799999999999996</v>
      </c>
      <c r="L23" s="3">
        <f t="shared" si="2"/>
        <v>1.0730041392896186</v>
      </c>
      <c r="M23" s="3">
        <f t="shared" si="3"/>
        <v>2.5396555859312562</v>
      </c>
      <c r="N23" s="3">
        <f t="shared" si="4"/>
        <v>0</v>
      </c>
      <c r="O23" s="3">
        <f t="shared" si="58"/>
        <v>2.5396555859312562</v>
      </c>
      <c r="P23" s="18">
        <f t="shared" si="6"/>
        <v>0</v>
      </c>
      <c r="Q23" s="18">
        <f t="shared" si="59"/>
        <v>219.79760135714017</v>
      </c>
      <c r="R23" s="39">
        <f t="shared" si="60"/>
        <v>0</v>
      </c>
      <c r="S23" s="36">
        <v>2.6945000000000001</v>
      </c>
      <c r="T23" s="32">
        <v>3.5000000000000003E-2</v>
      </c>
      <c r="U23" s="32">
        <v>0.95099999999999996</v>
      </c>
      <c r="V23" s="3">
        <f t="shared" si="51"/>
        <v>1.0651638167687132</v>
      </c>
      <c r="W23" s="3">
        <f t="shared" si="10"/>
        <v>2.211966459152015</v>
      </c>
      <c r="X23" s="3">
        <f t="shared" si="11"/>
        <v>4.4239329183040299</v>
      </c>
      <c r="Y23" s="3">
        <f t="shared" si="61"/>
        <v>6.6358993774560453</v>
      </c>
      <c r="Z23" s="18">
        <f t="shared" si="13"/>
        <v>1.5080134104319983E-2</v>
      </c>
      <c r="AA23" s="18">
        <f t="shared" si="62"/>
        <v>208.59256633355639</v>
      </c>
      <c r="AB23" s="39">
        <f t="shared" si="63"/>
        <v>2.1208487896111329E-2</v>
      </c>
      <c r="AC23" s="36">
        <v>2.5152999999999999</v>
      </c>
      <c r="AD23" s="32">
        <v>3.5999999999999997E-2</v>
      </c>
      <c r="AE23" s="32">
        <v>0.93700000000000006</v>
      </c>
      <c r="AF23" s="3">
        <f t="shared" si="52"/>
        <v>1.0494831717269026</v>
      </c>
      <c r="AG23" s="3">
        <f t="shared" si="17"/>
        <v>1.8711986306428536</v>
      </c>
      <c r="AH23" s="3">
        <f t="shared" si="18"/>
        <v>7.4847945225714145</v>
      </c>
      <c r="AI23" s="3">
        <f t="shared" si="64"/>
        <v>9.3559931532142677</v>
      </c>
      <c r="AJ23" s="18">
        <f t="shared" si="20"/>
        <v>3.0115342283515239E-2</v>
      </c>
      <c r="AK23" s="18">
        <f t="shared" si="65"/>
        <v>196.89127101755287</v>
      </c>
      <c r="AL23" s="39">
        <f t="shared" si="66"/>
        <v>3.8014862131212232E-2</v>
      </c>
      <c r="AM23" s="35">
        <v>2.3822999999999999</v>
      </c>
      <c r="AN23" s="31">
        <v>3.6999999999999998E-2</v>
      </c>
      <c r="AO23" s="32">
        <v>0.93700000000000006</v>
      </c>
      <c r="AP23" s="3">
        <f t="shared" si="53"/>
        <v>1.0494831717269026</v>
      </c>
      <c r="AQ23" s="3">
        <f t="shared" si="24"/>
        <v>1.6785458585098232</v>
      </c>
      <c r="AR23" s="3">
        <f t="shared" si="25"/>
        <v>10.07127515105894</v>
      </c>
      <c r="AS23" s="3">
        <f t="shared" si="67"/>
        <v>11.749821009568763</v>
      </c>
      <c r="AT23" s="18">
        <f t="shared" si="27"/>
        <v>4.6427819353752654E-2</v>
      </c>
      <c r="AU23" s="18">
        <f t="shared" si="68"/>
        <v>188.20671590020652</v>
      </c>
      <c r="AV23" s="39">
        <f t="shared" si="69"/>
        <v>5.3511773492711419E-2</v>
      </c>
      <c r="AW23" s="36">
        <v>2.1983999999999999</v>
      </c>
      <c r="AX23" s="32">
        <v>2.9000000000000001E-2</v>
      </c>
      <c r="AY23" s="32">
        <v>0.93100000000000005</v>
      </c>
      <c r="AZ23" s="3">
        <f t="shared" si="54"/>
        <v>1.0427628952804124</v>
      </c>
      <c r="BA23" s="3">
        <f t="shared" si="31"/>
        <v>1.4111524051403384</v>
      </c>
      <c r="BB23" s="3">
        <f t="shared" si="32"/>
        <v>11.289219241122707</v>
      </c>
      <c r="BC23" s="3">
        <f t="shared" si="70"/>
        <v>12.700371646263045</v>
      </c>
      <c r="BD23" s="18">
        <f t="shared" si="34"/>
        <v>4.7899775352550203E-2</v>
      </c>
      <c r="BE23" s="18">
        <f t="shared" si="71"/>
        <v>176.19852277178546</v>
      </c>
      <c r="BF23" s="39">
        <f t="shared" si="72"/>
        <v>6.4071020934407294E-2</v>
      </c>
      <c r="BG23" s="36">
        <v>2.0047999999999999</v>
      </c>
      <c r="BH23" s="32">
        <v>2.9000000000000001E-2</v>
      </c>
      <c r="BI23" s="32">
        <v>0.92900000000000005</v>
      </c>
      <c r="BJ23" s="3">
        <f t="shared" si="55"/>
        <v>1.0405228031315823</v>
      </c>
      <c r="BK23" s="3">
        <f t="shared" si="38"/>
        <v>1.1685159986152978</v>
      </c>
      <c r="BL23" s="3">
        <f t="shared" si="39"/>
        <v>11.685159986152977</v>
      </c>
      <c r="BM23" s="3">
        <f t="shared" si="73"/>
        <v>12.853675984768275</v>
      </c>
      <c r="BN23" s="18">
        <f t="shared" si="41"/>
        <v>5.9617746443425969E-2</v>
      </c>
      <c r="BO23" s="18">
        <f t="shared" si="74"/>
        <v>163.55694479646019</v>
      </c>
      <c r="BP23" s="39">
        <f t="shared" si="75"/>
        <v>7.1443985461422457E-2</v>
      </c>
      <c r="BQ23" s="36">
        <v>1.774</v>
      </c>
      <c r="BR23" s="32">
        <v>2.5999999999999999E-2</v>
      </c>
      <c r="BS23" s="32">
        <v>0.92500000000000004</v>
      </c>
      <c r="BT23" s="3">
        <f t="shared" si="56"/>
        <v>1.036042618833922</v>
      </c>
      <c r="BU23" s="3">
        <f t="shared" si="45"/>
        <v>0.90709301780638829</v>
      </c>
      <c r="BV23" s="3">
        <f t="shared" si="46"/>
        <v>10.885116213676659</v>
      </c>
      <c r="BW23" s="3">
        <f t="shared" si="76"/>
        <v>11.792209231483048</v>
      </c>
      <c r="BX23" s="18">
        <f t="shared" si="48"/>
        <v>6.3589321232170579E-2</v>
      </c>
      <c r="BY23" s="18">
        <f t="shared" si="77"/>
        <v>148.48630328455386</v>
      </c>
      <c r="BZ23" s="39">
        <f t="shared" si="78"/>
        <v>7.3307207283737214E-2</v>
      </c>
    </row>
    <row r="24" spans="2:78" ht="19.899999999999999" customHeight="1">
      <c r="B24" s="17"/>
      <c r="C24" s="17"/>
      <c r="D24" s="19"/>
      <c r="E24" s="29">
        <v>58</v>
      </c>
      <c r="F24" s="22">
        <f t="shared" si="57"/>
        <v>1.1545999999999998</v>
      </c>
      <c r="G24" s="23">
        <f t="shared" si="0"/>
        <v>14.546740129579501</v>
      </c>
      <c r="H24" s="47">
        <f t="shared" si="1"/>
        <v>103263.52112676055</v>
      </c>
      <c r="I24" s="37">
        <v>2.9133</v>
      </c>
      <c r="J24" s="33">
        <v>3.3000000000000002E-2</v>
      </c>
      <c r="K24" s="33">
        <v>0.96</v>
      </c>
      <c r="L24" s="3">
        <f t="shared" si="2"/>
        <v>1.0752442314384487</v>
      </c>
      <c r="M24" s="3">
        <f t="shared" si="3"/>
        <v>2.6349599062570661</v>
      </c>
      <c r="N24" s="3">
        <f t="shared" si="4"/>
        <v>0</v>
      </c>
      <c r="O24" s="3">
        <f t="shared" si="58"/>
        <v>2.6349599062570661</v>
      </c>
      <c r="P24" s="18">
        <f t="shared" si="6"/>
        <v>0</v>
      </c>
      <c r="Q24" s="18">
        <f t="shared" si="59"/>
        <v>247.74673453312957</v>
      </c>
      <c r="R24" s="39">
        <f t="shared" si="60"/>
        <v>0</v>
      </c>
      <c r="S24" s="37">
        <v>2.7463000000000002</v>
      </c>
      <c r="T24" s="33">
        <v>2.5999999999999999E-2</v>
      </c>
      <c r="U24" s="33">
        <v>0.95499999999999996</v>
      </c>
      <c r="V24" s="3">
        <f t="shared" si="51"/>
        <v>1.0696440010663735</v>
      </c>
      <c r="W24" s="3">
        <f t="shared" si="10"/>
        <v>2.3172016258717933</v>
      </c>
      <c r="X24" s="3">
        <f t="shared" si="11"/>
        <v>4.6344032517435867</v>
      </c>
      <c r="Y24" s="3">
        <f t="shared" si="61"/>
        <v>6.95160487761538</v>
      </c>
      <c r="Z24" s="18">
        <f t="shared" si="13"/>
        <v>1.1296820199030019E-2</v>
      </c>
      <c r="AA24" s="18">
        <f t="shared" si="62"/>
        <v>235.62541362168534</v>
      </c>
      <c r="AB24" s="39">
        <f t="shared" si="63"/>
        <v>1.9668520387976809E-2</v>
      </c>
      <c r="AC24" s="37">
        <v>2.5314999999999999</v>
      </c>
      <c r="AD24" s="33">
        <v>3.3000000000000002E-2</v>
      </c>
      <c r="AE24" s="33">
        <v>0.94199999999999995</v>
      </c>
      <c r="AF24" s="3">
        <f t="shared" si="52"/>
        <v>1.0550834020989779</v>
      </c>
      <c r="AG24" s="3">
        <f t="shared" si="17"/>
        <v>1.9156616125515804</v>
      </c>
      <c r="AH24" s="3">
        <f t="shared" si="18"/>
        <v>7.6626464502063216</v>
      </c>
      <c r="AI24" s="3">
        <f t="shared" si="64"/>
        <v>9.5783080627579018</v>
      </c>
      <c r="AJ24" s="18">
        <f t="shared" si="20"/>
        <v>2.7901134748755496E-2</v>
      </c>
      <c r="AK24" s="18">
        <f t="shared" si="65"/>
        <v>220.03463678469001</v>
      </c>
      <c r="AL24" s="39">
        <f t="shared" si="66"/>
        <v>3.4824728334495965E-2</v>
      </c>
      <c r="AM24" s="36">
        <v>2.4468999999999999</v>
      </c>
      <c r="AN24" s="32">
        <v>2.5000000000000001E-2</v>
      </c>
      <c r="AO24" s="32">
        <v>0.94199999999999995</v>
      </c>
      <c r="AP24" s="3">
        <f t="shared" si="53"/>
        <v>1.0550834020989779</v>
      </c>
      <c r="AQ24" s="3">
        <f t="shared" si="24"/>
        <v>1.789762379591596</v>
      </c>
      <c r="AR24" s="3">
        <f t="shared" si="25"/>
        <v>10.738574277549574</v>
      </c>
      <c r="AS24" s="3">
        <f t="shared" si="67"/>
        <v>12.528336657141171</v>
      </c>
      <c r="AT24" s="18">
        <f t="shared" si="27"/>
        <v>3.1705834941767604E-2</v>
      </c>
      <c r="AU24" s="18">
        <f t="shared" si="68"/>
        <v>213.89413529302419</v>
      </c>
      <c r="AV24" s="39">
        <f t="shared" si="69"/>
        <v>5.0205089834923562E-2</v>
      </c>
      <c r="AW24" s="37">
        <v>2.2677999999999998</v>
      </c>
      <c r="AX24" s="33">
        <v>3.2000000000000001E-2</v>
      </c>
      <c r="AY24" s="33">
        <v>0.93799999999999994</v>
      </c>
      <c r="AZ24" s="3">
        <f t="shared" si="54"/>
        <v>1.0506032178013176</v>
      </c>
      <c r="BA24" s="3">
        <f t="shared" si="31"/>
        <v>1.5243205558995434</v>
      </c>
      <c r="BB24" s="3">
        <f t="shared" si="32"/>
        <v>12.194564447196347</v>
      </c>
      <c r="BC24" s="3">
        <f t="shared" si="70"/>
        <v>13.71888500309589</v>
      </c>
      <c r="BD24" s="18">
        <f t="shared" si="34"/>
        <v>5.3652723432978056E-2</v>
      </c>
      <c r="BE24" s="18">
        <f t="shared" si="71"/>
        <v>200.89456298619984</v>
      </c>
      <c r="BF24" s="39">
        <f t="shared" si="72"/>
        <v>6.07013164812929E-2</v>
      </c>
      <c r="BG24" s="37">
        <v>2.0640000000000001</v>
      </c>
      <c r="BH24" s="33">
        <v>0.03</v>
      </c>
      <c r="BI24" s="33">
        <v>0.93500000000000005</v>
      </c>
      <c r="BJ24" s="3">
        <f t="shared" si="55"/>
        <v>1.0472430795780725</v>
      </c>
      <c r="BK24" s="3">
        <f t="shared" si="38"/>
        <v>1.2545955282058472</v>
      </c>
      <c r="BL24" s="3">
        <f t="shared" si="39"/>
        <v>12.545955282058472</v>
      </c>
      <c r="BM24" s="3">
        <f t="shared" si="73"/>
        <v>13.800550810264319</v>
      </c>
      <c r="BN24" s="18">
        <f t="shared" si="41"/>
        <v>6.2472747490244791E-2</v>
      </c>
      <c r="BO24" s="18">
        <f t="shared" si="74"/>
        <v>186.10219650864099</v>
      </c>
      <c r="BP24" s="39">
        <f t="shared" si="75"/>
        <v>6.7414332111206149E-2</v>
      </c>
      <c r="BQ24" s="37">
        <v>1.8621000000000001</v>
      </c>
      <c r="BR24" s="33">
        <v>0.03</v>
      </c>
      <c r="BS24" s="33">
        <v>0.93400000000000005</v>
      </c>
      <c r="BT24" s="3">
        <f t="shared" si="56"/>
        <v>1.0461230335036575</v>
      </c>
      <c r="BU24" s="3">
        <f t="shared" si="45"/>
        <v>1.0189687854182632</v>
      </c>
      <c r="BV24" s="3">
        <f t="shared" si="46"/>
        <v>12.227625425019157</v>
      </c>
      <c r="BW24" s="3">
        <f t="shared" si="76"/>
        <v>13.24659421043742</v>
      </c>
      <c r="BX24" s="18">
        <f t="shared" si="48"/>
        <v>7.4807024886636708E-2</v>
      </c>
      <c r="BY24" s="18">
        <f t="shared" si="77"/>
        <v>171.44773727498472</v>
      </c>
      <c r="BZ24" s="39">
        <f t="shared" si="78"/>
        <v>7.1319841366044343E-2</v>
      </c>
    </row>
    <row r="25" spans="2:78" ht="19.899999999999999" customHeight="1">
      <c r="B25" s="17"/>
      <c r="C25" s="17"/>
      <c r="D25" s="19"/>
      <c r="E25" s="29">
        <v>60</v>
      </c>
      <c r="F25" s="22">
        <f t="shared" si="57"/>
        <v>1.1945999999999999</v>
      </c>
      <c r="G25" s="23">
        <f t="shared" si="0"/>
        <v>15.050697868348928</v>
      </c>
      <c r="H25" s="47">
        <f t="shared" si="1"/>
        <v>106840.98591549294</v>
      </c>
      <c r="I25" s="37">
        <v>2.9860000000000002</v>
      </c>
      <c r="J25" s="33">
        <v>3.7999999999999999E-2</v>
      </c>
      <c r="K25" s="33">
        <v>0.96499999999999997</v>
      </c>
      <c r="L25" s="3">
        <f t="shared" si="2"/>
        <v>1.080844461810524</v>
      </c>
      <c r="M25" s="3">
        <f t="shared" si="3"/>
        <v>2.7970186427150927</v>
      </c>
      <c r="N25" s="3">
        <f t="shared" si="4"/>
        <v>0</v>
      </c>
      <c r="O25" s="3">
        <f t="shared" si="58"/>
        <v>2.7970186427150927</v>
      </c>
      <c r="P25" s="18">
        <f t="shared" si="6"/>
        <v>0</v>
      </c>
      <c r="Q25" s="18">
        <f t="shared" si="59"/>
        <v>280.24232840710511</v>
      </c>
      <c r="R25" s="39">
        <f t="shared" si="60"/>
        <v>0</v>
      </c>
      <c r="S25" s="37">
        <v>2.8285999999999998</v>
      </c>
      <c r="T25" s="33">
        <v>3.2000000000000001E-2</v>
      </c>
      <c r="U25" s="33">
        <v>0.95699999999999996</v>
      </c>
      <c r="V25" s="3">
        <f t="shared" si="51"/>
        <v>1.0718840932152036</v>
      </c>
      <c r="W25" s="3">
        <f t="shared" si="10"/>
        <v>2.4684712716090753</v>
      </c>
      <c r="X25" s="3">
        <f t="shared" si="11"/>
        <v>4.9369425432181506</v>
      </c>
      <c r="Y25" s="3">
        <f t="shared" si="61"/>
        <v>7.4054138148272255</v>
      </c>
      <c r="Z25" s="18">
        <f t="shared" si="13"/>
        <v>1.3962075408643327E-2</v>
      </c>
      <c r="AA25" s="18">
        <f t="shared" si="62"/>
        <v>267.58881650484506</v>
      </c>
      <c r="AB25" s="39">
        <f t="shared" si="63"/>
        <v>1.8449734214242695E-2</v>
      </c>
      <c r="AC25" s="37">
        <v>2.5964999999999998</v>
      </c>
      <c r="AD25" s="33">
        <v>3.4000000000000002E-2</v>
      </c>
      <c r="AE25" s="33">
        <v>0.94599999999999995</v>
      </c>
      <c r="AF25" s="3">
        <f t="shared" si="52"/>
        <v>1.0595635863966379</v>
      </c>
      <c r="AG25" s="3">
        <f t="shared" si="17"/>
        <v>2.032450860451124</v>
      </c>
      <c r="AH25" s="3">
        <f t="shared" si="18"/>
        <v>8.129803441804496</v>
      </c>
      <c r="AI25" s="3">
        <f t="shared" si="64"/>
        <v>10.16225430225562</v>
      </c>
      <c r="AJ25" s="18">
        <f t="shared" si="20"/>
        <v>2.8991274694139639E-2</v>
      </c>
      <c r="AK25" s="18">
        <f t="shared" si="65"/>
        <v>248.93011185100426</v>
      </c>
      <c r="AL25" s="39">
        <f t="shared" si="66"/>
        <v>3.2658979588096375E-2</v>
      </c>
      <c r="AM25" s="37">
        <v>2.5701999999999998</v>
      </c>
      <c r="AN25" s="33">
        <v>3.1E-2</v>
      </c>
      <c r="AO25" s="33">
        <v>0.94299999999999995</v>
      </c>
      <c r="AP25" s="3">
        <f t="shared" si="53"/>
        <v>1.0562034481733928</v>
      </c>
      <c r="AQ25" s="3">
        <f t="shared" si="24"/>
        <v>1.9788749528561433</v>
      </c>
      <c r="AR25" s="3">
        <f t="shared" si="25"/>
        <v>11.87324971713686</v>
      </c>
      <c r="AS25" s="3">
        <f t="shared" si="67"/>
        <v>13.852124669993003</v>
      </c>
      <c r="AT25" s="18">
        <f t="shared" si="27"/>
        <v>3.9398751470651909E-2</v>
      </c>
      <c r="AU25" s="18">
        <f t="shared" si="68"/>
        <v>246.81583381396848</v>
      </c>
      <c r="AV25" s="39">
        <f t="shared" si="69"/>
        <v>4.8105705106772187E-2</v>
      </c>
      <c r="AW25" s="37">
        <v>2.4087000000000001</v>
      </c>
      <c r="AX25" s="33">
        <v>2.9000000000000001E-2</v>
      </c>
      <c r="AY25" s="33">
        <v>0.93799999999999994</v>
      </c>
      <c r="AZ25" s="3">
        <f t="shared" si="54"/>
        <v>1.0506032178013176</v>
      </c>
      <c r="BA25" s="3">
        <f t="shared" si="31"/>
        <v>1.7196189787542071</v>
      </c>
      <c r="BB25" s="3">
        <f t="shared" si="32"/>
        <v>13.756951830033657</v>
      </c>
      <c r="BC25" s="3">
        <f t="shared" si="70"/>
        <v>15.476570808787864</v>
      </c>
      <c r="BD25" s="18">
        <f t="shared" si="34"/>
        <v>4.8622780611136368E-2</v>
      </c>
      <c r="BE25" s="18">
        <f t="shared" si="71"/>
        <v>233.83271963217058</v>
      </c>
      <c r="BF25" s="39">
        <f t="shared" si="72"/>
        <v>5.8832450187783658E-2</v>
      </c>
      <c r="BG25" s="37">
        <v>2.1823999999999999</v>
      </c>
      <c r="BH25" s="33">
        <v>4.7E-2</v>
      </c>
      <c r="BI25" s="33">
        <v>0.93600000000000005</v>
      </c>
      <c r="BJ25" s="3">
        <f t="shared" si="55"/>
        <v>1.0483631256524877</v>
      </c>
      <c r="BK25" s="3">
        <f t="shared" si="38"/>
        <v>1.4056640278566537</v>
      </c>
      <c r="BL25" s="3">
        <f t="shared" si="39"/>
        <v>14.056640278566537</v>
      </c>
      <c r="BM25" s="3">
        <f t="shared" si="73"/>
        <v>15.46230430642319</v>
      </c>
      <c r="BN25" s="18">
        <f t="shared" si="41"/>
        <v>9.8083439111023449E-2</v>
      </c>
      <c r="BO25" s="18">
        <f t="shared" si="74"/>
        <v>215.64028161767604</v>
      </c>
      <c r="BP25" s="39">
        <f t="shared" si="75"/>
        <v>6.5185595998657392E-2</v>
      </c>
      <c r="BQ25" s="37">
        <v>1.8915999999999999</v>
      </c>
      <c r="BR25" s="33">
        <v>2.8000000000000001E-2</v>
      </c>
      <c r="BS25" s="33">
        <v>0.94</v>
      </c>
      <c r="BT25" s="3">
        <f t="shared" si="56"/>
        <v>1.0528433099501477</v>
      </c>
      <c r="BU25" s="3">
        <f t="shared" si="45"/>
        <v>1.0650633624424932</v>
      </c>
      <c r="BV25" s="3">
        <f t="shared" si="46"/>
        <v>12.780760349309919</v>
      </c>
      <c r="BW25" s="3">
        <f t="shared" si="76"/>
        <v>13.845823711752413</v>
      </c>
      <c r="BX25" s="18">
        <f t="shared" si="48"/>
        <v>7.0719814743648288E-2</v>
      </c>
      <c r="BY25" s="18">
        <f t="shared" si="77"/>
        <v>192.2626370104511</v>
      </c>
      <c r="BZ25" s="39">
        <f t="shared" si="78"/>
        <v>6.6475528204760742E-2</v>
      </c>
    </row>
    <row r="26" spans="2:78" ht="19.899999999999999" customHeight="1">
      <c r="B26" s="19"/>
      <c r="C26" s="19"/>
      <c r="D26" s="19"/>
      <c r="E26" s="29">
        <v>62</v>
      </c>
      <c r="F26" s="22">
        <f t="shared" si="57"/>
        <v>1.2345999999999999</v>
      </c>
      <c r="G26" s="23">
        <f t="shared" si="0"/>
        <v>15.554655607118354</v>
      </c>
      <c r="H26" s="47">
        <f t="shared" si="1"/>
        <v>110418.45070422534</v>
      </c>
      <c r="I26" s="37">
        <v>3.0038999999999998</v>
      </c>
      <c r="J26" s="33">
        <v>3.7999999999999999E-2</v>
      </c>
      <c r="K26" s="33">
        <v>0.97099999999999997</v>
      </c>
      <c r="L26" s="3">
        <f t="shared" si="2"/>
        <v>1.0875647382570144</v>
      </c>
      <c r="M26" s="3">
        <f t="shared" si="3"/>
        <v>2.8659626692049689</v>
      </c>
      <c r="N26" s="3">
        <f t="shared" si="4"/>
        <v>0</v>
      </c>
      <c r="O26" s="3">
        <f t="shared" si="58"/>
        <v>2.8659626692049689</v>
      </c>
      <c r="P26" s="18">
        <f t="shared" si="6"/>
        <v>0</v>
      </c>
      <c r="Q26" s="18">
        <f t="shared" si="59"/>
        <v>310.93480600590431</v>
      </c>
      <c r="R26" s="39">
        <f t="shared" si="60"/>
        <v>0</v>
      </c>
      <c r="S26" s="37">
        <v>2.8614000000000002</v>
      </c>
      <c r="T26" s="33">
        <v>3.6999999999999998E-2</v>
      </c>
      <c r="U26" s="33">
        <v>0.96399999999999997</v>
      </c>
      <c r="V26" s="3">
        <f t="shared" si="51"/>
        <v>1.079724415736109</v>
      </c>
      <c r="W26" s="3">
        <f t="shared" si="10"/>
        <v>2.5631400755679712</v>
      </c>
      <c r="X26" s="3">
        <f t="shared" si="11"/>
        <v>5.1262801511359424</v>
      </c>
      <c r="Y26" s="3">
        <f t="shared" si="61"/>
        <v>7.6894202267039136</v>
      </c>
      <c r="Z26" s="18">
        <f t="shared" si="13"/>
        <v>1.6380679657317029E-2</v>
      </c>
      <c r="AA26" s="18">
        <f t="shared" si="62"/>
        <v>298.28940806194436</v>
      </c>
      <c r="AB26" s="39">
        <f t="shared" si="63"/>
        <v>1.7185592289188464E-2</v>
      </c>
      <c r="AC26" s="37">
        <v>2.6911999999999998</v>
      </c>
      <c r="AD26" s="33">
        <v>3.2000000000000001E-2</v>
      </c>
      <c r="AE26" s="33">
        <v>0.95</v>
      </c>
      <c r="AF26" s="3">
        <f t="shared" si="52"/>
        <v>1.0640437706942982</v>
      </c>
      <c r="AG26" s="3">
        <f t="shared" si="17"/>
        <v>2.201913663521244</v>
      </c>
      <c r="AH26" s="3">
        <f t="shared" si="18"/>
        <v>8.8076546540849758</v>
      </c>
      <c r="AI26" s="3">
        <f t="shared" si="64"/>
        <v>11.00956831760622</v>
      </c>
      <c r="AJ26" s="18">
        <f t="shared" si="20"/>
        <v>2.7517141049017042E-2</v>
      </c>
      <c r="AK26" s="18">
        <f t="shared" si="65"/>
        <v>283.18592223694793</v>
      </c>
      <c r="AL26" s="39">
        <f t="shared" si="66"/>
        <v>3.1102021542989754E-2</v>
      </c>
      <c r="AM26" s="37">
        <v>2.5474000000000001</v>
      </c>
      <c r="AN26" s="33">
        <v>4.1000000000000002E-2</v>
      </c>
      <c r="AO26" s="33">
        <v>0.94699999999999995</v>
      </c>
      <c r="AP26" s="3">
        <f t="shared" si="53"/>
        <v>1.0606836324710531</v>
      </c>
      <c r="AQ26" s="3">
        <f t="shared" si="24"/>
        <v>1.9604482131128438</v>
      </c>
      <c r="AR26" s="3">
        <f t="shared" si="25"/>
        <v>11.762689278677062</v>
      </c>
      <c r="AS26" s="3">
        <f t="shared" si="67"/>
        <v>13.723137491789906</v>
      </c>
      <c r="AT26" s="18">
        <f t="shared" si="27"/>
        <v>5.255102543082469E-2</v>
      </c>
      <c r="AU26" s="18">
        <f t="shared" si="68"/>
        <v>270.42516276788518</v>
      </c>
      <c r="AV26" s="39">
        <f t="shared" si="69"/>
        <v>4.3497022090260754E-2</v>
      </c>
      <c r="AW26" s="37">
        <v>2.3776999999999999</v>
      </c>
      <c r="AX26" s="33">
        <v>2.9000000000000001E-2</v>
      </c>
      <c r="AY26" s="33">
        <v>0.94499999999999995</v>
      </c>
      <c r="AZ26" s="3">
        <f t="shared" si="54"/>
        <v>1.058443540322223</v>
      </c>
      <c r="BA26" s="3">
        <f t="shared" si="31"/>
        <v>1.7007436579769966</v>
      </c>
      <c r="BB26" s="3">
        <f t="shared" si="32"/>
        <v>13.605949263815972</v>
      </c>
      <c r="BC26" s="3">
        <f t="shared" si="70"/>
        <v>15.306692921792969</v>
      </c>
      <c r="BD26" s="18">
        <f t="shared" si="34"/>
        <v>4.9351201639449782E-2</v>
      </c>
      <c r="BE26" s="18">
        <f t="shared" si="71"/>
        <v>255.36604676023597</v>
      </c>
      <c r="BF26" s="39">
        <f t="shared" si="72"/>
        <v>5.3280181278722007E-2</v>
      </c>
      <c r="BG26" s="37">
        <v>2.1730999999999998</v>
      </c>
      <c r="BH26" s="33">
        <v>3.5999999999999997E-2</v>
      </c>
      <c r="BI26" s="33">
        <v>0.94199999999999995</v>
      </c>
      <c r="BJ26" s="3">
        <f t="shared" si="55"/>
        <v>1.0550834020989779</v>
      </c>
      <c r="BK26" s="3">
        <f t="shared" si="38"/>
        <v>1.4116348019594627</v>
      </c>
      <c r="BL26" s="3">
        <f t="shared" si="39"/>
        <v>14.116348019594625</v>
      </c>
      <c r="BM26" s="3">
        <f t="shared" si="73"/>
        <v>15.527982821554087</v>
      </c>
      <c r="BN26" s="18">
        <f t="shared" si="41"/>
        <v>7.6094003860242246E-2</v>
      </c>
      <c r="BO26" s="18">
        <f t="shared" si="74"/>
        <v>237.20991750175025</v>
      </c>
      <c r="BP26" s="39">
        <f t="shared" si="75"/>
        <v>5.9509940259940726E-2</v>
      </c>
      <c r="BQ26" s="37">
        <v>1.9704999999999999</v>
      </c>
      <c r="BR26" s="33">
        <v>3.4000000000000002E-2</v>
      </c>
      <c r="BS26" s="33">
        <v>0.94</v>
      </c>
      <c r="BT26" s="3">
        <f t="shared" si="56"/>
        <v>1.0528433099501477</v>
      </c>
      <c r="BU26" s="3">
        <f t="shared" si="45"/>
        <v>1.1557654646016136</v>
      </c>
      <c r="BV26" s="3">
        <f t="shared" si="46"/>
        <v>13.869185575219364</v>
      </c>
      <c r="BW26" s="3">
        <f t="shared" si="76"/>
        <v>15.024951039820976</v>
      </c>
      <c r="BX26" s="18">
        <f t="shared" si="48"/>
        <v>8.5874060760144352E-2</v>
      </c>
      <c r="BY26" s="18">
        <f t="shared" si="77"/>
        <v>219.23126751265352</v>
      </c>
      <c r="BZ26" s="39">
        <f t="shared" si="78"/>
        <v>6.3262807958809369E-2</v>
      </c>
    </row>
    <row r="27" spans="2:78" ht="19.899999999999999" customHeight="1">
      <c r="B27" s="19"/>
      <c r="C27" s="19"/>
      <c r="D27" s="19"/>
      <c r="E27" s="29">
        <v>64</v>
      </c>
      <c r="F27" s="22">
        <f t="shared" si="57"/>
        <v>1.2746</v>
      </c>
      <c r="G27" s="23">
        <f t="shared" si="0"/>
        <v>16.058613345887782</v>
      </c>
      <c r="H27" s="47">
        <f t="shared" si="1"/>
        <v>113995.91549295773</v>
      </c>
      <c r="I27" s="37">
        <v>3.0558999999999998</v>
      </c>
      <c r="J27" s="33">
        <v>3.4000000000000002E-2</v>
      </c>
      <c r="K27" s="33">
        <v>0.96899999999999997</v>
      </c>
      <c r="L27" s="3">
        <f t="shared" si="2"/>
        <v>1.0853246461081842</v>
      </c>
      <c r="M27" s="3">
        <f t="shared" si="3"/>
        <v>2.953839941029516</v>
      </c>
      <c r="N27" s="3">
        <f t="shared" si="4"/>
        <v>0</v>
      </c>
      <c r="O27" s="3">
        <f t="shared" si="58"/>
        <v>2.953839941029516</v>
      </c>
      <c r="P27" s="18">
        <f t="shared" si="6"/>
        <v>0</v>
      </c>
      <c r="Q27" s="18">
        <f t="shared" si="59"/>
        <v>347.22429134574276</v>
      </c>
      <c r="R27" s="39">
        <f t="shared" si="60"/>
        <v>0</v>
      </c>
      <c r="S27" s="37">
        <v>2.9035000000000002</v>
      </c>
      <c r="T27" s="33">
        <v>3.9E-2</v>
      </c>
      <c r="U27" s="33">
        <v>0.96399999999999997</v>
      </c>
      <c r="V27" s="3">
        <f t="shared" si="51"/>
        <v>1.079724415736109</v>
      </c>
      <c r="W27" s="3">
        <f t="shared" si="10"/>
        <v>2.639118287643321</v>
      </c>
      <c r="X27" s="3">
        <f t="shared" si="11"/>
        <v>5.278236575286642</v>
      </c>
      <c r="Y27" s="3">
        <f t="shared" si="61"/>
        <v>7.9173548629299635</v>
      </c>
      <c r="Z27" s="18">
        <f t="shared" si="13"/>
        <v>1.7266121800955787E-2</v>
      </c>
      <c r="AA27" s="18">
        <f t="shared" si="62"/>
        <v>332.34283179932953</v>
      </c>
      <c r="AB27" s="39">
        <f t="shared" si="63"/>
        <v>1.5881902873336743E-2</v>
      </c>
      <c r="AC27" s="37">
        <v>2.7523</v>
      </c>
      <c r="AD27" s="33">
        <v>3.1E-2</v>
      </c>
      <c r="AE27" s="33">
        <v>0.95899999999999996</v>
      </c>
      <c r="AF27" s="3">
        <f t="shared" si="52"/>
        <v>1.0741241853640338</v>
      </c>
      <c r="AG27" s="3">
        <f t="shared" si="17"/>
        <v>2.3468745866012157</v>
      </c>
      <c r="AH27" s="3">
        <f t="shared" si="18"/>
        <v>9.3874983464048629</v>
      </c>
      <c r="AI27" s="3">
        <f t="shared" si="64"/>
        <v>11.734372933006078</v>
      </c>
      <c r="AJ27" s="18">
        <f t="shared" si="20"/>
        <v>2.7164707261431172E-2</v>
      </c>
      <c r="AK27" s="18">
        <f t="shared" si="65"/>
        <v>317.57854909973832</v>
      </c>
      <c r="AL27" s="39">
        <f t="shared" si="66"/>
        <v>2.9559610915209002E-2</v>
      </c>
      <c r="AM27" s="37">
        <v>2.5950000000000002</v>
      </c>
      <c r="AN27" s="33">
        <v>3.1E-2</v>
      </c>
      <c r="AO27" s="33">
        <v>0.95299999999999996</v>
      </c>
      <c r="AP27" s="3">
        <f t="shared" si="53"/>
        <v>1.0674039089175433</v>
      </c>
      <c r="AQ27" s="3">
        <f t="shared" si="24"/>
        <v>2.0602582089223347</v>
      </c>
      <c r="AR27" s="3">
        <f t="shared" si="25"/>
        <v>12.361549253534008</v>
      </c>
      <c r="AS27" s="3">
        <f t="shared" si="67"/>
        <v>14.421807462456343</v>
      </c>
      <c r="AT27" s="18">
        <f t="shared" si="27"/>
        <v>4.023878652032141E-2</v>
      </c>
      <c r="AU27" s="18">
        <f t="shared" si="68"/>
        <v>302.21861742880117</v>
      </c>
      <c r="AV27" s="39">
        <f t="shared" si="69"/>
        <v>4.0902672901831506E-2</v>
      </c>
      <c r="AW27" s="37">
        <v>2.4182999999999999</v>
      </c>
      <c r="AX27" s="33">
        <v>3.2000000000000001E-2</v>
      </c>
      <c r="AY27" s="33">
        <v>0.95099999999999996</v>
      </c>
      <c r="AZ27" s="3">
        <f t="shared" si="54"/>
        <v>1.0651638167687132</v>
      </c>
      <c r="BA27" s="3">
        <f t="shared" si="31"/>
        <v>1.781732546385892</v>
      </c>
      <c r="BB27" s="3">
        <f t="shared" si="32"/>
        <v>14.253860371087136</v>
      </c>
      <c r="BC27" s="3">
        <f t="shared" si="70"/>
        <v>16.035592917473029</v>
      </c>
      <c r="BD27" s="18">
        <f t="shared" si="34"/>
        <v>5.5150204724370218E-2</v>
      </c>
      <c r="BE27" s="18">
        <f t="shared" si="71"/>
        <v>284.96432673423925</v>
      </c>
      <c r="BF27" s="39">
        <f t="shared" si="72"/>
        <v>5.0019806108504372E-2</v>
      </c>
      <c r="BG27" s="37">
        <v>2.2094999999999998</v>
      </c>
      <c r="BH27" s="33">
        <v>3.3000000000000002E-2</v>
      </c>
      <c r="BI27" s="33">
        <v>0.94799999999999995</v>
      </c>
      <c r="BJ27" s="3">
        <f t="shared" si="55"/>
        <v>1.0618036785454681</v>
      </c>
      <c r="BK27" s="3">
        <f t="shared" si="38"/>
        <v>1.4779706645050104</v>
      </c>
      <c r="BL27" s="3">
        <f t="shared" si="39"/>
        <v>14.779706645050103</v>
      </c>
      <c r="BM27" s="3">
        <f t="shared" si="73"/>
        <v>16.257677309555113</v>
      </c>
      <c r="BN27" s="18">
        <f t="shared" si="41"/>
        <v>7.0644237886722791E-2</v>
      </c>
      <c r="BO27" s="18">
        <f t="shared" si="74"/>
        <v>264.57555538718469</v>
      </c>
      <c r="BP27" s="39">
        <f t="shared" si="75"/>
        <v>5.5861950751350448E-2</v>
      </c>
      <c r="BQ27" s="37">
        <v>1.9946999999999999</v>
      </c>
      <c r="BR27" s="33">
        <v>3.2000000000000001E-2</v>
      </c>
      <c r="BS27" s="33">
        <v>0.94099999999999995</v>
      </c>
      <c r="BT27" s="3">
        <f t="shared" si="56"/>
        <v>1.0539633560245627</v>
      </c>
      <c r="BU27" s="3">
        <f t="shared" si="45"/>
        <v>1.1868492229152208</v>
      </c>
      <c r="BV27" s="3">
        <f t="shared" si="46"/>
        <v>14.242190674982648</v>
      </c>
      <c r="BW27" s="3">
        <f t="shared" si="76"/>
        <v>15.429039897897869</v>
      </c>
      <c r="BX27" s="18">
        <f t="shared" si="48"/>
        <v>8.0994699966397743E-2</v>
      </c>
      <c r="BY27" s="18">
        <f t="shared" si="77"/>
        <v>243.60089980601944</v>
      </c>
      <c r="BZ27" s="39">
        <f t="shared" si="78"/>
        <v>5.8465263003230995E-2</v>
      </c>
    </row>
    <row r="28" spans="2:78" ht="19.899999999999999" customHeight="1" thickBot="1">
      <c r="B28" s="19"/>
      <c r="C28" s="19"/>
      <c r="E28" s="48">
        <v>66</v>
      </c>
      <c r="F28" s="25">
        <f t="shared" si="57"/>
        <v>1.3146</v>
      </c>
      <c r="G28" s="26">
        <f t="shared" si="0"/>
        <v>16.562571084657208</v>
      </c>
      <c r="H28" s="49">
        <f t="shared" si="1"/>
        <v>117573.38028169014</v>
      </c>
      <c r="I28" s="38">
        <v>3.0722</v>
      </c>
      <c r="J28" s="34">
        <v>4.5999999999999999E-2</v>
      </c>
      <c r="K28" s="34">
        <v>0.97399999999999998</v>
      </c>
      <c r="L28" s="41">
        <f t="shared" si="2"/>
        <v>1.0909248764802595</v>
      </c>
      <c r="M28" s="41">
        <f t="shared" si="3"/>
        <v>3.0163241479774325</v>
      </c>
      <c r="N28" s="41">
        <f t="shared" si="4"/>
        <v>0</v>
      </c>
      <c r="O28" s="41">
        <f t="shared" si="58"/>
        <v>3.0163241479774325</v>
      </c>
      <c r="P28" s="40">
        <f t="shared" si="6"/>
        <v>0</v>
      </c>
      <c r="Q28" s="40">
        <f t="shared" si="59"/>
        <v>382.6973620676643</v>
      </c>
      <c r="R28" s="42">
        <f t="shared" si="60"/>
        <v>0</v>
      </c>
      <c r="S28" s="38">
        <v>2.8929999999999998</v>
      </c>
      <c r="T28" s="34">
        <v>3.4000000000000002E-2</v>
      </c>
      <c r="U28" s="34">
        <v>0.97099999999999997</v>
      </c>
      <c r="V28" s="41">
        <f t="shared" si="51"/>
        <v>1.0875647382570144</v>
      </c>
      <c r="W28" s="41">
        <f t="shared" si="10"/>
        <v>2.6582538692481217</v>
      </c>
      <c r="X28" s="41">
        <f t="shared" si="11"/>
        <v>5.3165077384962434</v>
      </c>
      <c r="Y28" s="41">
        <f t="shared" si="61"/>
        <v>7.974761607744365</v>
      </c>
      <c r="Z28" s="40">
        <f t="shared" si="13"/>
        <v>1.527191514281637E-2</v>
      </c>
      <c r="AA28" s="40">
        <f t="shared" si="62"/>
        <v>363.49928601298495</v>
      </c>
      <c r="AB28" s="42">
        <f t="shared" si="63"/>
        <v>1.4625909714459045E-2</v>
      </c>
      <c r="AC28" s="38">
        <v>2.7515999999999998</v>
      </c>
      <c r="AD28" s="34">
        <v>3.5000000000000003E-2</v>
      </c>
      <c r="AE28" s="34">
        <v>0.96299999999999997</v>
      </c>
      <c r="AF28" s="41">
        <f t="shared" si="52"/>
        <v>1.0786043696616938</v>
      </c>
      <c r="AG28" s="41">
        <f t="shared" si="17"/>
        <v>2.3652894973386593</v>
      </c>
      <c r="AH28" s="41">
        <f t="shared" si="18"/>
        <v>9.4611579893546374</v>
      </c>
      <c r="AI28" s="41">
        <f t="shared" si="64"/>
        <v>11.826447486693297</v>
      </c>
      <c r="AJ28" s="40">
        <f t="shared" si="20"/>
        <v>3.092621278434924E-2</v>
      </c>
      <c r="AK28" s="40">
        <f t="shared" si="65"/>
        <v>348.3508041260896</v>
      </c>
      <c r="AL28" s="42">
        <f t="shared" si="66"/>
        <v>2.7159856895091483E-2</v>
      </c>
      <c r="AM28" s="38">
        <v>2.5918999999999999</v>
      </c>
      <c r="AN28" s="34">
        <v>3.5000000000000003E-2</v>
      </c>
      <c r="AO28" s="34">
        <v>0.95699999999999996</v>
      </c>
      <c r="AP28" s="41">
        <f t="shared" si="53"/>
        <v>1.0718840932152036</v>
      </c>
      <c r="AQ28" s="41">
        <f t="shared" si="24"/>
        <v>2.0726285993315381</v>
      </c>
      <c r="AR28" s="41">
        <f t="shared" si="25"/>
        <v>12.435771595989227</v>
      </c>
      <c r="AS28" s="41">
        <f t="shared" si="67"/>
        <v>14.508400195320764</v>
      </c>
      <c r="AT28" s="40">
        <f t="shared" si="27"/>
        <v>4.5813059934610927E-2</v>
      </c>
      <c r="AU28" s="40">
        <f t="shared" si="68"/>
        <v>331.24180442780676</v>
      </c>
      <c r="AV28" s="42">
        <f t="shared" si="69"/>
        <v>3.7542880849447763E-2</v>
      </c>
      <c r="AW28" s="38">
        <v>2.4152999999999998</v>
      </c>
      <c r="AX28" s="34">
        <v>3.3000000000000002E-2</v>
      </c>
      <c r="AY28" s="34">
        <v>0.95599999999999996</v>
      </c>
      <c r="AZ28" s="41">
        <f t="shared" si="54"/>
        <v>1.0707640471407884</v>
      </c>
      <c r="BA28" s="41">
        <f t="shared" si="31"/>
        <v>1.7960526967531216</v>
      </c>
      <c r="BB28" s="41">
        <f t="shared" si="32"/>
        <v>14.368421574024973</v>
      </c>
      <c r="BC28" s="41">
        <f t="shared" si="70"/>
        <v>16.164474270778094</v>
      </c>
      <c r="BD28" s="40">
        <f t="shared" si="34"/>
        <v>5.7473261227046858E-2</v>
      </c>
      <c r="BE28" s="40">
        <f t="shared" si="71"/>
        <v>312.3222718873136</v>
      </c>
      <c r="BF28" s="42">
        <f t="shared" si="72"/>
        <v>4.6005113523281245E-2</v>
      </c>
      <c r="BG28" s="38">
        <v>2.2025999999999999</v>
      </c>
      <c r="BH28" s="34">
        <v>3.9E-2</v>
      </c>
      <c r="BI28" s="34">
        <v>0.94899999999999995</v>
      </c>
      <c r="BJ28" s="41">
        <f t="shared" si="55"/>
        <v>1.0629237246198833</v>
      </c>
      <c r="BK28" s="41">
        <f t="shared" si="38"/>
        <v>1.4718543041613772</v>
      </c>
      <c r="BL28" s="41">
        <f t="shared" si="39"/>
        <v>14.718543041613771</v>
      </c>
      <c r="BM28" s="41">
        <f t="shared" si="73"/>
        <v>16.190397345775146</v>
      </c>
      <c r="BN28" s="40">
        <f t="shared" si="41"/>
        <v>8.3664874055535479E-2</v>
      </c>
      <c r="BO28" s="40">
        <f t="shared" si="74"/>
        <v>289.53526978446598</v>
      </c>
      <c r="BP28" s="42">
        <f t="shared" si="75"/>
        <v>5.0835060794391151E-2</v>
      </c>
      <c r="BQ28" s="38">
        <v>1.9984</v>
      </c>
      <c r="BR28" s="34">
        <v>3.4000000000000002E-2</v>
      </c>
      <c r="BS28" s="34">
        <v>0.94499999999999995</v>
      </c>
      <c r="BT28" s="41">
        <f t="shared" si="56"/>
        <v>1.058443540322223</v>
      </c>
      <c r="BU28" s="41">
        <f t="shared" si="45"/>
        <v>1.20140541937316</v>
      </c>
      <c r="BV28" s="41">
        <f t="shared" si="46"/>
        <v>14.416865032477919</v>
      </c>
      <c r="BW28" s="41">
        <f t="shared" si="76"/>
        <v>15.618270451851078</v>
      </c>
      <c r="BX28" s="40">
        <f t="shared" si="48"/>
        <v>8.6790044262480659E-2</v>
      </c>
      <c r="BY28" s="40">
        <f t="shared" si="77"/>
        <v>267.65889070876557</v>
      </c>
      <c r="BZ28" s="42">
        <f t="shared" si="78"/>
        <v>5.3862828895023064E-2</v>
      </c>
    </row>
    <row r="29" spans="2:78" ht="19.899999999999999" customHeight="1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19.899999999999999" customHeight="1" thickBo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19.899999999999999" customHeight="1" thickBot="1">
      <c r="B31" s="64" t="s">
        <v>35</v>
      </c>
      <c r="D31" s="2"/>
      <c r="E31" s="73" t="s">
        <v>19</v>
      </c>
      <c r="F31" s="74"/>
      <c r="G31" s="74"/>
      <c r="H31" s="75"/>
      <c r="I31" s="76" t="s">
        <v>21</v>
      </c>
      <c r="J31" s="77"/>
      <c r="K31" s="77"/>
      <c r="L31" s="77"/>
      <c r="M31" s="77"/>
      <c r="N31" s="78">
        <v>0</v>
      </c>
      <c r="O31" s="78"/>
      <c r="P31" s="57"/>
      <c r="Q31" s="57"/>
      <c r="R31" s="58"/>
      <c r="S31" s="76" t="s">
        <v>21</v>
      </c>
      <c r="T31" s="77"/>
      <c r="U31" s="77"/>
      <c r="V31" s="77"/>
      <c r="W31" s="77"/>
      <c r="X31" s="78">
        <v>0.04</v>
      </c>
      <c r="Y31" s="78"/>
      <c r="Z31" s="57"/>
      <c r="AA31" s="57"/>
      <c r="AB31" s="58"/>
      <c r="AC31" s="76" t="s">
        <v>21</v>
      </c>
      <c r="AD31" s="77"/>
      <c r="AE31" s="77"/>
      <c r="AF31" s="77"/>
      <c r="AG31" s="77"/>
      <c r="AH31" s="78">
        <v>0.08</v>
      </c>
      <c r="AI31" s="78"/>
      <c r="AJ31" s="57"/>
      <c r="AK31" s="57"/>
      <c r="AL31" s="58"/>
      <c r="AM31" s="76" t="s">
        <v>21</v>
      </c>
      <c r="AN31" s="77"/>
      <c r="AO31" s="77"/>
      <c r="AP31" s="77"/>
      <c r="AQ31" s="77"/>
      <c r="AR31" s="78">
        <v>0.12</v>
      </c>
      <c r="AS31" s="78"/>
      <c r="AT31" s="57"/>
      <c r="AU31" s="57"/>
      <c r="AV31" s="58"/>
      <c r="AW31" s="76" t="s">
        <v>21</v>
      </c>
      <c r="AX31" s="77"/>
      <c r="AY31" s="77"/>
      <c r="AZ31" s="77"/>
      <c r="BA31" s="77"/>
      <c r="BB31" s="78">
        <v>0.16</v>
      </c>
      <c r="BC31" s="78"/>
      <c r="BD31" s="57"/>
      <c r="BE31" s="57"/>
      <c r="BF31" s="58"/>
      <c r="BG31" s="76" t="s">
        <v>21</v>
      </c>
      <c r="BH31" s="77"/>
      <c r="BI31" s="77"/>
      <c r="BJ31" s="77"/>
      <c r="BK31" s="77"/>
      <c r="BL31" s="78">
        <v>0.2</v>
      </c>
      <c r="BM31" s="78"/>
      <c r="BN31" s="57"/>
      <c r="BO31" s="57"/>
      <c r="BP31" s="58"/>
      <c r="BQ31" s="76" t="s">
        <v>21</v>
      </c>
      <c r="BR31" s="77"/>
      <c r="BS31" s="77"/>
      <c r="BT31" s="77"/>
      <c r="BU31" s="77"/>
      <c r="BV31" s="78">
        <v>0.24</v>
      </c>
      <c r="BW31" s="78"/>
      <c r="BX31" s="57"/>
      <c r="BY31" s="57"/>
      <c r="BZ31" s="58"/>
    </row>
    <row r="32" spans="2:78" ht="19.899999999999999" customHeight="1">
      <c r="B32" s="4" t="s">
        <v>1</v>
      </c>
      <c r="C32" s="5">
        <v>400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19.899999999999999" customHeight="1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3.9636276154215415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" si="79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80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" si="81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" si="82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" si="83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" si="84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" si="85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" si="86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" si="87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" si="88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" si="89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" si="90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" si="91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" si="92">BV33/BY33</f>
        <v>0</v>
      </c>
    </row>
    <row r="34" spans="2:78" ht="19.899999999999999" customHeight="1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4.4675853541909687</v>
      </c>
      <c r="H34" s="46">
        <f t="shared" ref="H34:H58" si="93">F34*$C$37/$C$35</f>
        <v>31714.22535211268</v>
      </c>
      <c r="I34" s="54">
        <v>0.47970000000000002</v>
      </c>
      <c r="J34" s="3">
        <v>9.7000000000000003E-2</v>
      </c>
      <c r="K34" s="3">
        <v>0.98</v>
      </c>
      <c r="L34" s="3">
        <f t="shared" ref="L34:L58" si="94">K34/$C$44</f>
        <v>1.0976451529267497</v>
      </c>
      <c r="M34" s="3">
        <f t="shared" ref="M34:M58" si="95">4*PI()^2*$C$43*SQRT($C$41*$C$32)*($C$37*I34*K34)^2</f>
        <v>7.4447945265877252E-2</v>
      </c>
      <c r="N34" s="3">
        <f t="shared" ref="N34:N58" si="96">4*PI()^2*N$31*SQRT($C$41*$C$32)*($C$37*I34*K34)^2</f>
        <v>0</v>
      </c>
      <c r="O34" s="3">
        <f t="shared" ref="O34:O58" si="97">M34+N34</f>
        <v>7.4447945265877252E-2</v>
      </c>
      <c r="P34" s="18">
        <f t="shared" ref="P34:P58" si="98">2*PI()^2*N$31*2*SQRT($C$32*$C$41)*J34*$C$37^2*K34^2/SQRT(2)</f>
        <v>0</v>
      </c>
      <c r="Q34" s="18">
        <f t="shared" ref="Q34:Q58" si="99">0.5926*0.5*$C$36*$F34^3*($C$37*I34*2+$C$37)*$C$38</f>
        <v>2.0599094051853046</v>
      </c>
      <c r="R34" s="39">
        <f t="shared" si="80"/>
        <v>0</v>
      </c>
      <c r="S34" s="54">
        <v>0.43859999999999999</v>
      </c>
      <c r="T34" s="3">
        <v>0.16800000000000001</v>
      </c>
      <c r="U34" s="3">
        <v>0.6</v>
      </c>
      <c r="V34" s="3">
        <f t="shared" ref="V34:V58" si="100">U34/$C$44</f>
        <v>0.67202764464903042</v>
      </c>
      <c r="W34" s="3">
        <f t="shared" ref="W34:W58" si="101">4*PI()^2*$C$43*SQRT($C$41*$C$32)*($C$37*S34*U34)^2</f>
        <v>2.3329255689778144E-2</v>
      </c>
      <c r="X34" s="3">
        <f t="shared" ref="X34:X58" si="102">4*PI()^2*X$31*SQRT($C$41*$C$32)*($C$37*S34*U34)^2</f>
        <v>4.6658511379556289E-2</v>
      </c>
      <c r="Y34" s="3">
        <f t="shared" ref="Y34:Y58" si="103">W34+X34</f>
        <v>6.9987767069334433E-2</v>
      </c>
      <c r="Z34" s="18">
        <f t="shared" ref="Z34:Z58" si="104">2*PI()^2*X$31*2*SQRT($C$32*$C$41)*T34*$C$37^2*U34^2/SQRT(2)</f>
        <v>2.8812962095646655E-2</v>
      </c>
      <c r="AA34" s="18">
        <f t="shared" ref="AA34:AA58" si="105">0.5926*0.5*$C$36*$F34^3*($C$37*S34*2+$C$37)*$C$38</f>
        <v>1.9734928730294243</v>
      </c>
      <c r="AB34" s="39">
        <f t="shared" ref="AB34:AB58" si="106">X34/AA34</f>
        <v>2.3642604448797837E-2</v>
      </c>
      <c r="AC34" s="54">
        <v>0</v>
      </c>
      <c r="AD34" s="3">
        <v>0</v>
      </c>
      <c r="AE34" s="3">
        <v>0</v>
      </c>
      <c r="AF34" s="3">
        <f t="shared" ref="AF34:AF58" si="107">AE34/$C$44</f>
        <v>0</v>
      </c>
      <c r="AG34" s="3">
        <f t="shared" ref="AG34:AG58" si="108">4*PI()^2*$C$43*SQRT($C$41*$C$32)*($C$37*AC34*AE34)^2</f>
        <v>0</v>
      </c>
      <c r="AH34" s="3">
        <f t="shared" ref="AH34:AH58" si="109">4*PI()^2*AH$31*SQRT($C$41*$C$32)*($C$37*AC34*AE34)^2</f>
        <v>0</v>
      </c>
      <c r="AI34" s="3">
        <f t="shared" ref="AI34:AI58" si="110">AG34+AH34</f>
        <v>0</v>
      </c>
      <c r="AJ34" s="18">
        <f t="shared" ref="AJ34:AJ58" si="111">2*PI()^2*AH$31*2*SQRT($C$32*$C$41)*AD34*$C$37^2*AE34^2/SQRT(2)</f>
        <v>0</v>
      </c>
      <c r="AK34" s="18">
        <f t="shared" ref="AK34:AK58" si="112">0.5926*0.5*$C$36*$F34^3*($C$37*AC34*2+$C$37)*$C$38</f>
        <v>1.0512960116287153</v>
      </c>
      <c r="AL34" s="39">
        <f t="shared" ref="AL34:AL58" si="113">AH34/AK34</f>
        <v>0</v>
      </c>
      <c r="AM34" s="54">
        <v>0.33829999999999999</v>
      </c>
      <c r="AN34" s="3">
        <v>7.4999999999999997E-2</v>
      </c>
      <c r="AO34" s="3">
        <v>0.86599999999999999</v>
      </c>
      <c r="AP34" s="3">
        <f t="shared" ref="AP34:AP58" si="114">AO34/$C$44</f>
        <v>0.96995990044343394</v>
      </c>
      <c r="AQ34" s="3">
        <f t="shared" ref="AQ34:AQ58" si="115">4*PI()^2*$C$43*SQRT($C$41*$C$32)*($C$37*AM34*AO34)^2</f>
        <v>2.8913516023283237E-2</v>
      </c>
      <c r="AR34" s="3">
        <f t="shared" ref="AR34:AR58" si="116">4*PI()^2*AR$31*SQRT($C$41*$C$32)*($C$37*AM34*AO34)^2</f>
        <v>0.17348109613969942</v>
      </c>
      <c r="AS34" s="3">
        <f t="shared" ref="AS34:AS58" si="117">AQ34+AR34</f>
        <v>0.20239461216298266</v>
      </c>
      <c r="AT34" s="18">
        <f t="shared" ref="AT34:AT58" si="118">2*PI()^2*AR$31*2*SQRT($C$32*$C$41)*AN34*$C$37^2*AO34^2/SQRT(2)</f>
        <v>8.0388593011171058E-2</v>
      </c>
      <c r="AU34" s="18">
        <f t="shared" ref="AU34:AU58" si="119">0.5926*0.5*$C$36*$F34^3*($C$37*AM34*2+$C$37)*$C$38</f>
        <v>1.7626028930967039</v>
      </c>
      <c r="AV34" s="39">
        <f t="shared" ref="AV34:AV58" si="120">AR34/AU34</f>
        <v>9.8423244860849954E-2</v>
      </c>
      <c r="AW34" s="54">
        <v>0.29470000000000002</v>
      </c>
      <c r="AX34" s="3">
        <v>7.0999999999999994E-2</v>
      </c>
      <c r="AY34" s="3">
        <v>0.71899999999999997</v>
      </c>
      <c r="AZ34" s="3">
        <f t="shared" ref="AZ34:AZ58" si="121">AY34/$C$44</f>
        <v>0.80531312750442152</v>
      </c>
      <c r="BA34" s="3">
        <f t="shared" ref="BA34:BA58" si="122">4*PI()^2*$C$43*SQRT($C$41*$C$32)*($C$37*AW34*AY34)^2</f>
        <v>1.5124435705396051E-2</v>
      </c>
      <c r="BB34" s="3">
        <f t="shared" ref="BB34:BB58" si="123">4*PI()^2*BB$31*SQRT($C$41*$C$32)*($C$37*AW34*AY34)^2</f>
        <v>0.12099548564316841</v>
      </c>
      <c r="BC34" s="3">
        <f t="shared" ref="BC34:BC58" si="124">BA34+BB34</f>
        <v>0.13611992134856446</v>
      </c>
      <c r="BD34" s="18">
        <f t="shared" ref="BD34:BD58" si="125">2*PI()^2*BB$31*2*SQRT($C$32*$C$41)*AX34*$C$37^2*AY34^2/SQRT(2)</f>
        <v>6.9944286809051515E-2</v>
      </c>
      <c r="BE34" s="18">
        <f t="shared" ref="BE34:BE58" si="126">0.5926*0.5*$C$36*$F34^3*($C$37*AW34*2+$C$37)*$C$38</f>
        <v>1.67092988088268</v>
      </c>
      <c r="BF34" s="39">
        <f t="shared" ref="BF34:BF58" si="127">BB34/BE34</f>
        <v>7.2412066495125285E-2</v>
      </c>
      <c r="BG34" s="54">
        <v>0</v>
      </c>
      <c r="BH34" s="3">
        <v>0</v>
      </c>
      <c r="BI34" s="3">
        <v>0</v>
      </c>
      <c r="BJ34" s="3">
        <f t="shared" ref="BJ34:BJ58" si="128">BI34/$C$44</f>
        <v>0</v>
      </c>
      <c r="BK34" s="3">
        <f t="shared" ref="BK34:BK58" si="129">4*PI()^2*$C$43*SQRT($C$41*$C$32)*($C$37*BG34*BI34)^2</f>
        <v>0</v>
      </c>
      <c r="BL34" s="3">
        <f t="shared" ref="BL34:BL58" si="130">4*PI()^2*BL$31*SQRT($C$41*$C$32)*($C$37*BG34*BI34)^2</f>
        <v>0</v>
      </c>
      <c r="BM34" s="3">
        <f t="shared" ref="BM34:BM58" si="131">BK34+BL34</f>
        <v>0</v>
      </c>
      <c r="BN34" s="18">
        <f t="shared" ref="BN34:BN58" si="132">2*PI()^2*BL$31*2*SQRT($C$32*$C$41)*BH34*$C$37^2*BI34^2/SQRT(2)</f>
        <v>0</v>
      </c>
      <c r="BO34" s="18">
        <f t="shared" ref="BO34:BO58" si="133">0.5926*0.5*$C$36*$F34^3*($C$37*BG34*2+$C$37)*$C$38</f>
        <v>1.0512960116287153</v>
      </c>
      <c r="BP34" s="39">
        <f t="shared" ref="BP34:BP58" si="134">BL34/BO34</f>
        <v>0</v>
      </c>
      <c r="BQ34" s="54">
        <v>0.25290000000000001</v>
      </c>
      <c r="BR34" s="3">
        <v>6.2E-2</v>
      </c>
      <c r="BS34" s="3">
        <v>0.754</v>
      </c>
      <c r="BT34" s="3">
        <f t="shared" ref="BT34:BT58" si="135">BS34/$C$44</f>
        <v>0.84451474010894834</v>
      </c>
      <c r="BU34" s="3">
        <f t="shared" ref="BU34:BU58" si="136">4*PI()^2*$C$43*SQRT($C$41*$C$32)*($C$37*BQ34*BS34)^2</f>
        <v>1.2249023786596066E-2</v>
      </c>
      <c r="BV34" s="3">
        <f t="shared" ref="BV34:BV58" si="137">4*PI()^2*BV$31*SQRT($C$41*$C$32)*($C$37*BQ34*BS34)^2</f>
        <v>0.14698828543915277</v>
      </c>
      <c r="BW34" s="3">
        <f t="shared" ref="BW34:BW58" si="138">BU34+BV34</f>
        <v>0.15923730922574883</v>
      </c>
      <c r="BX34" s="18">
        <f t="shared" ref="BX34:BX58" si="139">2*PI()^2*BV$31*2*SQRT($C$32*$C$41)*BR34*$C$37^2*BS34^2/SQRT(2)</f>
        <v>0.1007538747463945</v>
      </c>
      <c r="BY34" s="18">
        <f t="shared" ref="BY34:BY58" si="140">0.5926*0.5*$C$36*$F34^3*($C$37*BQ34*2+$C$37)*$C$38</f>
        <v>1.5830415343105195</v>
      </c>
      <c r="BZ34" s="39">
        <f t="shared" ref="BZ34:BZ58" si="141">BV34/BY34</f>
        <v>9.2851818637324821E-2</v>
      </c>
    </row>
    <row r="35" spans="2:78" ht="19.899999999999999" customHeight="1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42">F35/$C$44/$C$37</f>
        <v>4.9715430929603945</v>
      </c>
      <c r="H35" s="46">
        <f t="shared" si="93"/>
        <v>35291.690140845072</v>
      </c>
      <c r="I35" s="36">
        <v>0.58430000000000004</v>
      </c>
      <c r="J35" s="32">
        <v>3.6999999999999998E-2</v>
      </c>
      <c r="K35" s="32">
        <v>0.99399999999999999</v>
      </c>
      <c r="L35" s="3">
        <f t="shared" si="94"/>
        <v>1.1133257979685605</v>
      </c>
      <c r="M35" s="3">
        <f t="shared" si="95"/>
        <v>0.11363331305155366</v>
      </c>
      <c r="N35" s="3">
        <f t="shared" si="96"/>
        <v>0</v>
      </c>
      <c r="O35" s="3">
        <f t="shared" si="97"/>
        <v>0.11363331305155366</v>
      </c>
      <c r="P35" s="18">
        <f t="shared" si="98"/>
        <v>0</v>
      </c>
      <c r="Q35" s="18">
        <f t="shared" si="99"/>
        <v>3.1416624350827722</v>
      </c>
      <c r="R35" s="39">
        <f>N35/Q35</f>
        <v>0</v>
      </c>
      <c r="S35" s="36">
        <v>0.63470000000000004</v>
      </c>
      <c r="T35" s="32">
        <v>2.8000000000000001E-2</v>
      </c>
      <c r="U35" s="32">
        <v>0.97699999999999998</v>
      </c>
      <c r="V35" s="3">
        <f t="shared" si="100"/>
        <v>1.0942850147035046</v>
      </c>
      <c r="W35" s="3">
        <f t="shared" si="101"/>
        <v>0.1295350364478331</v>
      </c>
      <c r="X35" s="3">
        <f t="shared" si="102"/>
        <v>0.25907007289566619</v>
      </c>
      <c r="Y35" s="3">
        <f t="shared" si="103"/>
        <v>0.38860510934349929</v>
      </c>
      <c r="Z35" s="18">
        <f t="shared" si="104"/>
        <v>1.2732781433423846E-2</v>
      </c>
      <c r="AA35" s="18">
        <f t="shared" si="105"/>
        <v>3.2876919349704155</v>
      </c>
      <c r="AB35" s="39">
        <f t="shared" si="106"/>
        <v>7.8799984311181348E-2</v>
      </c>
      <c r="AC35" s="36">
        <v>0.61739999999999995</v>
      </c>
      <c r="AD35" s="32">
        <v>3.3000000000000002E-2</v>
      </c>
      <c r="AE35" s="32">
        <v>0.95199999999999996</v>
      </c>
      <c r="AF35" s="3">
        <f t="shared" si="107"/>
        <v>1.0662838628431284</v>
      </c>
      <c r="AG35" s="3">
        <f t="shared" si="108"/>
        <v>0.11637729932260786</v>
      </c>
      <c r="AH35" s="3">
        <f t="shared" si="109"/>
        <v>0.46550919729043144</v>
      </c>
      <c r="AI35" s="3">
        <f t="shared" si="110"/>
        <v>0.58188649661303926</v>
      </c>
      <c r="AJ35" s="18">
        <f t="shared" si="111"/>
        <v>2.8496659800641113E-2</v>
      </c>
      <c r="AK35" s="18">
        <f t="shared" si="112"/>
        <v>3.2375667296518391</v>
      </c>
      <c r="AL35" s="39">
        <f t="shared" si="113"/>
        <v>0.14378366105229012</v>
      </c>
      <c r="AM35" s="36">
        <v>0.55330000000000001</v>
      </c>
      <c r="AN35" s="32">
        <v>1.7999999999999999E-2</v>
      </c>
      <c r="AO35" s="32">
        <v>0.93200000000000005</v>
      </c>
      <c r="AP35" s="3">
        <f t="shared" si="114"/>
        <v>1.0438829413548274</v>
      </c>
      <c r="AQ35" s="3">
        <f t="shared" si="115"/>
        <v>8.9580667190520727E-2</v>
      </c>
      <c r="AR35" s="3">
        <f t="shared" si="116"/>
        <v>0.53748400314312439</v>
      </c>
      <c r="AS35" s="3">
        <f t="shared" si="117"/>
        <v>0.6270646703336451</v>
      </c>
      <c r="AT35" s="18">
        <f t="shared" si="118"/>
        <v>2.2346098560150879E-2</v>
      </c>
      <c r="AU35" s="18">
        <f t="shared" si="119"/>
        <v>3.0518427030090232</v>
      </c>
      <c r="AV35" s="39">
        <f t="shared" si="120"/>
        <v>0.17611785909319039</v>
      </c>
      <c r="AW35" s="36">
        <v>0.33019999999999999</v>
      </c>
      <c r="AX35" s="32">
        <v>2.3E-2</v>
      </c>
      <c r="AY35" s="32">
        <v>0.92500000000000004</v>
      </c>
      <c r="AZ35" s="3">
        <f t="shared" si="121"/>
        <v>1.036042618833922</v>
      </c>
      <c r="BA35" s="3">
        <f t="shared" si="122"/>
        <v>3.1426696464015122E-2</v>
      </c>
      <c r="BB35" s="3">
        <f t="shared" si="123"/>
        <v>0.25141357171212098</v>
      </c>
      <c r="BC35" s="3">
        <f t="shared" si="124"/>
        <v>0.28284026817613611</v>
      </c>
      <c r="BD35" s="18">
        <f t="shared" si="125"/>
        <v>3.750139457281855E-2</v>
      </c>
      <c r="BE35" s="18">
        <f t="shared" si="126"/>
        <v>2.4054303731492364</v>
      </c>
      <c r="BF35" s="39">
        <f t="shared" si="127"/>
        <v>0.10451916402093378</v>
      </c>
      <c r="BG35" s="36">
        <v>0.31919999999999998</v>
      </c>
      <c r="BH35" s="32">
        <v>1.9E-2</v>
      </c>
      <c r="BI35" s="32">
        <v>0.90700000000000003</v>
      </c>
      <c r="BJ35" s="3">
        <f t="shared" si="128"/>
        <v>1.0158817894944512</v>
      </c>
      <c r="BK35" s="3">
        <f t="shared" si="129"/>
        <v>2.8235889072430229E-2</v>
      </c>
      <c r="BL35" s="3">
        <f t="shared" si="130"/>
        <v>0.28235889072430226</v>
      </c>
      <c r="BM35" s="3">
        <f t="shared" si="131"/>
        <v>0.3105947797967325</v>
      </c>
      <c r="BN35" s="18">
        <f t="shared" si="132"/>
        <v>3.7231823300711876E-2</v>
      </c>
      <c r="BO35" s="18">
        <f t="shared" si="133"/>
        <v>2.3735588553166163</v>
      </c>
      <c r="BP35" s="39">
        <f t="shared" si="134"/>
        <v>0.11896013873506311</v>
      </c>
      <c r="BQ35" s="36">
        <v>0.31059999999999999</v>
      </c>
      <c r="BR35" s="32">
        <v>0.02</v>
      </c>
      <c r="BS35" s="32">
        <v>0.89900000000000002</v>
      </c>
      <c r="BT35" s="3">
        <f t="shared" si="135"/>
        <v>1.0069214208991306</v>
      </c>
      <c r="BU35" s="3">
        <f t="shared" si="136"/>
        <v>2.6265363392548282E-2</v>
      </c>
      <c r="BV35" s="3">
        <f t="shared" si="137"/>
        <v>0.31518436071057937</v>
      </c>
      <c r="BW35" s="3">
        <f t="shared" si="138"/>
        <v>0.34144972410312763</v>
      </c>
      <c r="BX35" s="18">
        <f t="shared" si="139"/>
        <v>4.6203699957666121E-2</v>
      </c>
      <c r="BY35" s="18">
        <f t="shared" si="140"/>
        <v>2.3486411231929303</v>
      </c>
      <c r="BZ35" s="39">
        <f t="shared" si="141"/>
        <v>0.1341986042899958</v>
      </c>
    </row>
    <row r="36" spans="2:78" ht="19.899999999999999" customHeight="1">
      <c r="B36" s="10" t="s">
        <v>4</v>
      </c>
      <c r="C36" s="11">
        <v>999.72964999999999</v>
      </c>
      <c r="D36" s="2"/>
      <c r="E36" s="29">
        <v>22</v>
      </c>
      <c r="F36" s="22">
        <f t="shared" ref="F36:F58" si="143">0.02*E36-0.0054</f>
        <v>0.43459999999999999</v>
      </c>
      <c r="G36" s="22">
        <f t="shared" si="142"/>
        <v>5.4755008317298213</v>
      </c>
      <c r="H36" s="46">
        <f t="shared" si="93"/>
        <v>38869.15492957746</v>
      </c>
      <c r="I36" s="35">
        <v>0</v>
      </c>
      <c r="J36" s="31">
        <v>0</v>
      </c>
      <c r="K36" s="31">
        <v>0</v>
      </c>
      <c r="L36" s="3">
        <f t="shared" si="94"/>
        <v>0</v>
      </c>
      <c r="M36" s="3">
        <f t="shared" si="95"/>
        <v>0</v>
      </c>
      <c r="N36" s="3">
        <f t="shared" si="96"/>
        <v>0</v>
      </c>
      <c r="O36" s="3">
        <f t="shared" si="97"/>
        <v>0</v>
      </c>
      <c r="P36" s="18">
        <f t="shared" si="98"/>
        <v>0</v>
      </c>
      <c r="Q36" s="18">
        <f t="shared" si="99"/>
        <v>1.9354323193646394</v>
      </c>
      <c r="R36" s="39">
        <f t="shared" ref="R36:R58" si="144">N36/Q36</f>
        <v>0</v>
      </c>
      <c r="S36" s="35">
        <v>0.49459999999999998</v>
      </c>
      <c r="T36" s="31">
        <v>6.8000000000000005E-2</v>
      </c>
      <c r="U36" s="31">
        <v>1.038</v>
      </c>
      <c r="V36" s="3">
        <f t="shared" si="100"/>
        <v>1.1626078252428227</v>
      </c>
      <c r="W36" s="3">
        <f t="shared" si="101"/>
        <v>8.8790000545121261E-2</v>
      </c>
      <c r="X36" s="3">
        <f t="shared" si="102"/>
        <v>0.17758000109024252</v>
      </c>
      <c r="Y36" s="3">
        <f t="shared" si="103"/>
        <v>0.26637000163536378</v>
      </c>
      <c r="Z36" s="18">
        <f t="shared" si="104"/>
        <v>3.4904365294119888E-2</v>
      </c>
      <c r="AA36" s="18">
        <f t="shared" si="105"/>
        <v>3.8499619696801406</v>
      </c>
      <c r="AB36" s="39">
        <f t="shared" si="106"/>
        <v>4.6125131232139439E-2</v>
      </c>
      <c r="AC36" s="35">
        <v>0.53939999999999999</v>
      </c>
      <c r="AD36" s="31">
        <v>4.3999999999999997E-2</v>
      </c>
      <c r="AE36" s="31">
        <v>1.0149999999999999</v>
      </c>
      <c r="AF36" s="3">
        <f t="shared" si="107"/>
        <v>1.1368467655312764</v>
      </c>
      <c r="AG36" s="3">
        <f t="shared" si="108"/>
        <v>0.10097528701891087</v>
      </c>
      <c r="AH36" s="3">
        <f t="shared" si="109"/>
        <v>0.40390114807564348</v>
      </c>
      <c r="AI36" s="3">
        <f t="shared" si="110"/>
        <v>0.50487643509455438</v>
      </c>
      <c r="AJ36" s="18">
        <f t="shared" si="111"/>
        <v>4.3190763574717357E-2</v>
      </c>
      <c r="AK36" s="18">
        <f t="shared" si="112"/>
        <v>4.0233767054952123</v>
      </c>
      <c r="AL36" s="39">
        <f t="shared" si="113"/>
        <v>0.1003885983442681</v>
      </c>
      <c r="AM36" s="35">
        <v>0.55520000000000003</v>
      </c>
      <c r="AN36" s="31">
        <v>3.5000000000000003E-2</v>
      </c>
      <c r="AO36" s="31">
        <v>1.0029999999999999</v>
      </c>
      <c r="AP36" s="3">
        <f t="shared" si="114"/>
        <v>1.1234062126382958</v>
      </c>
      <c r="AQ36" s="3">
        <f t="shared" si="115"/>
        <v>0.10446285919898593</v>
      </c>
      <c r="AR36" s="3">
        <f t="shared" si="116"/>
        <v>0.62677715519391553</v>
      </c>
      <c r="AS36" s="3">
        <f t="shared" si="117"/>
        <v>0.73124001439290143</v>
      </c>
      <c r="AT36" s="18">
        <f t="shared" si="118"/>
        <v>5.0323088862637831E-2</v>
      </c>
      <c r="AU36" s="18">
        <f t="shared" si="119"/>
        <v>4.0845363667871348</v>
      </c>
      <c r="AV36" s="39">
        <f t="shared" si="120"/>
        <v>0.15345123629953958</v>
      </c>
      <c r="AW36" s="35">
        <v>0.54510000000000003</v>
      </c>
      <c r="AX36" s="31">
        <v>2.7E-2</v>
      </c>
      <c r="AY36" s="31">
        <v>0.996</v>
      </c>
      <c r="AZ36" s="3">
        <f t="shared" si="121"/>
        <v>1.1155658901173906</v>
      </c>
      <c r="BA36" s="3">
        <f t="shared" si="122"/>
        <v>9.9296094788113812E-2</v>
      </c>
      <c r="BB36" s="3">
        <f t="shared" si="123"/>
        <v>0.79436875830491049</v>
      </c>
      <c r="BC36" s="3">
        <f t="shared" si="124"/>
        <v>0.89366485309302435</v>
      </c>
      <c r="BD36" s="18">
        <f t="shared" si="125"/>
        <v>5.1040927511205383E-2</v>
      </c>
      <c r="BE36" s="18">
        <f t="shared" si="126"/>
        <v>4.0454406339359696</v>
      </c>
      <c r="BF36" s="39">
        <f t="shared" si="127"/>
        <v>0.19636149190799956</v>
      </c>
      <c r="BG36" s="35">
        <v>0.54959999999999998</v>
      </c>
      <c r="BH36" s="31">
        <v>1.7999999999999999E-2</v>
      </c>
      <c r="BI36" s="31">
        <v>0.97899999999999998</v>
      </c>
      <c r="BJ36" s="3">
        <f t="shared" si="128"/>
        <v>1.0965251068523347</v>
      </c>
      <c r="BK36" s="3">
        <f t="shared" si="129"/>
        <v>9.7525898311004319E-2</v>
      </c>
      <c r="BL36" s="3">
        <f t="shared" si="130"/>
        <v>0.97525898311004311</v>
      </c>
      <c r="BM36" s="3">
        <f t="shared" si="131"/>
        <v>1.0727848814210474</v>
      </c>
      <c r="BN36" s="18">
        <f t="shared" si="132"/>
        <v>4.1094530065347731E-2</v>
      </c>
      <c r="BO36" s="18">
        <f t="shared" si="133"/>
        <v>4.0628595248102517</v>
      </c>
      <c r="BP36" s="39">
        <f t="shared" si="134"/>
        <v>0.24004250630732568</v>
      </c>
      <c r="BQ36" s="35">
        <v>0.50270000000000004</v>
      </c>
      <c r="BR36" s="31">
        <v>1.4999999999999999E-2</v>
      </c>
      <c r="BS36" s="31">
        <v>0.97399999999999998</v>
      </c>
      <c r="BT36" s="3">
        <f t="shared" si="135"/>
        <v>1.0909248764802595</v>
      </c>
      <c r="BU36" s="3">
        <f t="shared" si="136"/>
        <v>8.0760093261287774E-2</v>
      </c>
      <c r="BV36" s="3">
        <f t="shared" si="137"/>
        <v>0.96912111913545318</v>
      </c>
      <c r="BW36" s="3">
        <f t="shared" si="138"/>
        <v>1.0498812123967409</v>
      </c>
      <c r="BX36" s="18">
        <f t="shared" si="139"/>
        <v>4.0675841709895362E-2</v>
      </c>
      <c r="BY36" s="18">
        <f t="shared" si="140"/>
        <v>3.8813159732538476</v>
      </c>
      <c r="BZ36" s="39">
        <f t="shared" si="141"/>
        <v>0.24968879777211334</v>
      </c>
    </row>
    <row r="37" spans="2:78" ht="19.899999999999999" customHeight="1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43"/>
        <v>0.47459999999999997</v>
      </c>
      <c r="G37" s="22">
        <f t="shared" si="142"/>
        <v>5.9794585704992471</v>
      </c>
      <c r="H37" s="46">
        <f t="shared" si="93"/>
        <v>42446.619718309856</v>
      </c>
      <c r="I37" s="35">
        <v>0.83650000000000002</v>
      </c>
      <c r="J37" s="31">
        <v>0.10100000000000001</v>
      </c>
      <c r="K37" s="32">
        <v>0.96</v>
      </c>
      <c r="L37" s="3">
        <f t="shared" si="94"/>
        <v>1.0752442314384487</v>
      </c>
      <c r="M37" s="3">
        <f t="shared" si="95"/>
        <v>0.21723784415748926</v>
      </c>
      <c r="N37" s="3">
        <f t="shared" si="96"/>
        <v>0</v>
      </c>
      <c r="O37" s="3">
        <f t="shared" si="97"/>
        <v>0.21723784415748926</v>
      </c>
      <c r="P37" s="18">
        <f t="shared" si="98"/>
        <v>0</v>
      </c>
      <c r="Q37" s="18">
        <f t="shared" si="99"/>
        <v>6.7373790754041396</v>
      </c>
      <c r="R37" s="39">
        <f t="shared" si="144"/>
        <v>0</v>
      </c>
      <c r="S37" s="35">
        <v>0</v>
      </c>
      <c r="T37" s="31">
        <v>0</v>
      </c>
      <c r="U37" s="32">
        <v>0</v>
      </c>
      <c r="V37" s="3">
        <f t="shared" si="100"/>
        <v>0</v>
      </c>
      <c r="W37" s="3">
        <f t="shared" si="101"/>
        <v>0</v>
      </c>
      <c r="X37" s="3">
        <f t="shared" si="102"/>
        <v>0</v>
      </c>
      <c r="Y37" s="3">
        <f t="shared" si="103"/>
        <v>0</v>
      </c>
      <c r="Z37" s="18">
        <f t="shared" si="104"/>
        <v>0</v>
      </c>
      <c r="AA37" s="18">
        <f t="shared" si="105"/>
        <v>2.5205308924070855</v>
      </c>
      <c r="AB37" s="39">
        <f t="shared" si="106"/>
        <v>0</v>
      </c>
      <c r="AC37" s="35">
        <v>0.4536</v>
      </c>
      <c r="AD37" s="31">
        <v>9.8000000000000004E-2</v>
      </c>
      <c r="AE37" s="32">
        <v>1.0389999999999999</v>
      </c>
      <c r="AF37" s="3">
        <f t="shared" si="107"/>
        <v>1.1637278713172376</v>
      </c>
      <c r="AG37" s="3">
        <f t="shared" si="108"/>
        <v>7.4823550866596894E-2</v>
      </c>
      <c r="AH37" s="3">
        <f t="shared" si="109"/>
        <v>0.29929420346638758</v>
      </c>
      <c r="AI37" s="3">
        <f t="shared" si="110"/>
        <v>0.37411775433298444</v>
      </c>
      <c r="AJ37" s="18">
        <f t="shared" si="111"/>
        <v>0.10080064054684353</v>
      </c>
      <c r="AK37" s="18">
        <f t="shared" si="112"/>
        <v>4.8071565179987932</v>
      </c>
      <c r="AL37" s="39">
        <f t="shared" si="113"/>
        <v>6.2260132855208754E-2</v>
      </c>
      <c r="AM37" s="35">
        <v>0.44359999999999999</v>
      </c>
      <c r="AN37" s="31">
        <v>6.0999999999999999E-2</v>
      </c>
      <c r="AO37" s="32">
        <v>1.0660000000000001</v>
      </c>
      <c r="AP37" s="3">
        <f t="shared" si="114"/>
        <v>1.1939691153264442</v>
      </c>
      <c r="AQ37" s="3">
        <f t="shared" si="115"/>
        <v>7.5328377267942809E-2</v>
      </c>
      <c r="AR37" s="3">
        <f t="shared" si="116"/>
        <v>0.45197026360765685</v>
      </c>
      <c r="AS37" s="3">
        <f t="shared" si="117"/>
        <v>0.52729864087559963</v>
      </c>
      <c r="AT37" s="18">
        <f t="shared" si="118"/>
        <v>9.9069877165912673E-2</v>
      </c>
      <c r="AU37" s="18">
        <f t="shared" si="119"/>
        <v>4.7567459001506514</v>
      </c>
      <c r="AV37" s="39">
        <f t="shared" si="120"/>
        <v>9.5016692733858765E-2</v>
      </c>
      <c r="AW37" s="35">
        <v>0.45660000000000001</v>
      </c>
      <c r="AX37" s="31">
        <v>4.5999999999999999E-2</v>
      </c>
      <c r="AY37" s="32">
        <v>1.0640000000000001</v>
      </c>
      <c r="AZ37" s="3">
        <f t="shared" si="121"/>
        <v>1.1917290231776141</v>
      </c>
      <c r="BA37" s="3">
        <f t="shared" si="122"/>
        <v>7.9508982885847387E-2</v>
      </c>
      <c r="BB37" s="3">
        <f t="shared" si="123"/>
        <v>0.6360718630867791</v>
      </c>
      <c r="BC37" s="3">
        <f t="shared" si="124"/>
        <v>0.7155808459726265</v>
      </c>
      <c r="BD37" s="18">
        <f t="shared" si="125"/>
        <v>9.9237817479175094E-2</v>
      </c>
      <c r="BE37" s="18">
        <f t="shared" si="126"/>
        <v>4.8222797033532352</v>
      </c>
      <c r="BF37" s="39">
        <f t="shared" si="127"/>
        <v>0.13190273111791467</v>
      </c>
      <c r="BG37" s="35">
        <v>0.48</v>
      </c>
      <c r="BH37" s="31">
        <v>2.8000000000000001E-2</v>
      </c>
      <c r="BI37" s="32">
        <v>1.0509999999999999</v>
      </c>
      <c r="BJ37" s="3">
        <f t="shared" si="128"/>
        <v>1.1771684242102183</v>
      </c>
      <c r="BK37" s="3">
        <f t="shared" si="129"/>
        <v>8.573320005409453E-2</v>
      </c>
      <c r="BL37" s="3">
        <f t="shared" si="130"/>
        <v>0.85733200054094516</v>
      </c>
      <c r="BM37" s="3">
        <f t="shared" si="131"/>
        <v>0.94306520059503973</v>
      </c>
      <c r="BN37" s="18">
        <f t="shared" si="132"/>
        <v>7.3673210055123575E-2</v>
      </c>
      <c r="BO37" s="18">
        <f t="shared" si="133"/>
        <v>4.9402405491178873</v>
      </c>
      <c r="BP37" s="39">
        <f t="shared" si="134"/>
        <v>0.1735405375541941</v>
      </c>
      <c r="BQ37" s="35">
        <v>0.4783</v>
      </c>
      <c r="BR37" s="31">
        <v>2.1000000000000001E-2</v>
      </c>
      <c r="BS37" s="32">
        <v>1.0429999999999999</v>
      </c>
      <c r="BT37" s="3">
        <f t="shared" si="135"/>
        <v>1.1682080556148979</v>
      </c>
      <c r="BU37" s="3">
        <f t="shared" si="136"/>
        <v>8.3835991735490611E-2</v>
      </c>
      <c r="BV37" s="3">
        <f t="shared" si="137"/>
        <v>1.0060319008258873</v>
      </c>
      <c r="BW37" s="3">
        <f t="shared" si="138"/>
        <v>1.0898678925613781</v>
      </c>
      <c r="BX37" s="18">
        <f t="shared" si="139"/>
        <v>6.5300316672473158E-2</v>
      </c>
      <c r="BY37" s="18">
        <f t="shared" si="140"/>
        <v>4.9316707440837027</v>
      </c>
      <c r="BZ37" s="39">
        <f t="shared" si="141"/>
        <v>0.20399413363772861</v>
      </c>
    </row>
    <row r="38" spans="2:78" ht="19.899999999999999" customHeight="1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43"/>
        <v>0.51460000000000006</v>
      </c>
      <c r="G38" s="22">
        <f t="shared" si="142"/>
        <v>6.4834163092686756</v>
      </c>
      <c r="H38" s="46">
        <f t="shared" si="93"/>
        <v>46024.084507042258</v>
      </c>
      <c r="I38" s="35">
        <v>1.0019</v>
      </c>
      <c r="J38" s="31">
        <v>7.1999999999999995E-2</v>
      </c>
      <c r="K38" s="31">
        <v>0.98099999999999998</v>
      </c>
      <c r="L38" s="3">
        <f t="shared" si="94"/>
        <v>1.0987651990011649</v>
      </c>
      <c r="M38" s="3">
        <f t="shared" si="95"/>
        <v>0.3254227385859309</v>
      </c>
      <c r="N38" s="3">
        <f t="shared" si="96"/>
        <v>0</v>
      </c>
      <c r="O38" s="3">
        <f t="shared" si="97"/>
        <v>0.3254227385859309</v>
      </c>
      <c r="P38" s="18">
        <f t="shared" si="98"/>
        <v>0</v>
      </c>
      <c r="Q38" s="18">
        <f t="shared" si="99"/>
        <v>9.6513748070243892</v>
      </c>
      <c r="R38" s="39">
        <f t="shared" si="144"/>
        <v>0</v>
      </c>
      <c r="S38" s="35">
        <v>0.83509999999999995</v>
      </c>
      <c r="T38" s="31">
        <v>8.6999999999999994E-2</v>
      </c>
      <c r="U38" s="31">
        <v>0.95499999999999996</v>
      </c>
      <c r="V38" s="3">
        <f t="shared" si="100"/>
        <v>1.0696440010663735</v>
      </c>
      <c r="W38" s="3">
        <f t="shared" si="101"/>
        <v>0.21426184393009348</v>
      </c>
      <c r="X38" s="3">
        <f t="shared" si="102"/>
        <v>0.42852368786018696</v>
      </c>
      <c r="Y38" s="3">
        <f t="shared" si="103"/>
        <v>0.64278553179028042</v>
      </c>
      <c r="Z38" s="18">
        <f t="shared" si="104"/>
        <v>3.7800898358292763E-2</v>
      </c>
      <c r="AA38" s="18">
        <f t="shared" si="105"/>
        <v>8.5794996370319332</v>
      </c>
      <c r="AB38" s="39">
        <f t="shared" si="106"/>
        <v>4.9947398565125901E-2</v>
      </c>
      <c r="AC38" s="35">
        <v>0.57530000000000003</v>
      </c>
      <c r="AD38" s="31">
        <v>0.128</v>
      </c>
      <c r="AE38" s="31">
        <v>0.95199999999999996</v>
      </c>
      <c r="AF38" s="3">
        <f t="shared" si="107"/>
        <v>1.0662838628431284</v>
      </c>
      <c r="AG38" s="3">
        <f t="shared" si="108"/>
        <v>0.10104708101373859</v>
      </c>
      <c r="AH38" s="3">
        <f t="shared" si="109"/>
        <v>0.40418832405495436</v>
      </c>
      <c r="AI38" s="3">
        <f t="shared" si="110"/>
        <v>0.50523540506869291</v>
      </c>
      <c r="AJ38" s="18">
        <f t="shared" si="111"/>
        <v>0.11053249862066854</v>
      </c>
      <c r="AK38" s="18">
        <f t="shared" si="112"/>
        <v>6.9099962247774975</v>
      </c>
      <c r="AL38" s="39">
        <f t="shared" si="113"/>
        <v>5.8493277117234496E-2</v>
      </c>
      <c r="AM38" s="35">
        <v>0.45350000000000001</v>
      </c>
      <c r="AN38" s="31">
        <v>0.11899999999999999</v>
      </c>
      <c r="AO38" s="31">
        <v>0.96499999999999997</v>
      </c>
      <c r="AP38" s="3">
        <f t="shared" si="114"/>
        <v>1.080844461810524</v>
      </c>
      <c r="AQ38" s="3">
        <f t="shared" si="115"/>
        <v>6.4516431374179284E-2</v>
      </c>
      <c r="AR38" s="3">
        <f t="shared" si="116"/>
        <v>0.3870985882450757</v>
      </c>
      <c r="AS38" s="3">
        <f t="shared" si="117"/>
        <v>0.45161501961925499</v>
      </c>
      <c r="AT38" s="18">
        <f t="shared" si="118"/>
        <v>0.15837950023188035</v>
      </c>
      <c r="AU38" s="18">
        <f t="shared" si="119"/>
        <v>6.1272960107182586</v>
      </c>
      <c r="AV38" s="39">
        <f t="shared" si="120"/>
        <v>6.3176087391230665E-2</v>
      </c>
      <c r="AW38" s="35">
        <v>0.38850000000000001</v>
      </c>
      <c r="AX38" s="31">
        <v>8.5000000000000006E-2</v>
      </c>
      <c r="AY38" s="31">
        <v>1.0980000000000001</v>
      </c>
      <c r="AZ38" s="3">
        <f t="shared" si="121"/>
        <v>1.2298105897077258</v>
      </c>
      <c r="BA38" s="3">
        <f t="shared" si="122"/>
        <v>6.1298218670537204E-2</v>
      </c>
      <c r="BB38" s="3">
        <f t="shared" si="123"/>
        <v>0.49038574936429763</v>
      </c>
      <c r="BC38" s="3">
        <f t="shared" si="124"/>
        <v>0.55168396803483488</v>
      </c>
      <c r="BD38" s="18">
        <f t="shared" si="125"/>
        <v>0.19528087963760582</v>
      </c>
      <c r="BE38" s="18">
        <f t="shared" si="126"/>
        <v>5.7095988521480585</v>
      </c>
      <c r="BF38" s="39">
        <f t="shared" si="127"/>
        <v>8.5887951511655722E-2</v>
      </c>
      <c r="BG38" s="35">
        <v>0.39950000000000002</v>
      </c>
      <c r="BH38" s="31">
        <v>5.8999999999999997E-2</v>
      </c>
      <c r="BI38" s="31">
        <v>1.115</v>
      </c>
      <c r="BJ38" s="3">
        <f t="shared" si="128"/>
        <v>1.2488513729727817</v>
      </c>
      <c r="BK38" s="3">
        <f t="shared" si="129"/>
        <v>6.6841229468358437E-2</v>
      </c>
      <c r="BL38" s="3">
        <f t="shared" si="130"/>
        <v>0.66841229468358432</v>
      </c>
      <c r="BM38" s="3">
        <f t="shared" si="131"/>
        <v>0.73525352415194278</v>
      </c>
      <c r="BN38" s="18">
        <f t="shared" si="132"/>
        <v>0.17472211419314307</v>
      </c>
      <c r="BO38" s="18">
        <f t="shared" si="133"/>
        <v>5.7802860635983997</v>
      </c>
      <c r="BP38" s="39">
        <f t="shared" si="134"/>
        <v>0.11563654243566586</v>
      </c>
      <c r="BQ38" s="35">
        <v>0.39539999999999997</v>
      </c>
      <c r="BR38" s="31">
        <v>4.3999999999999997E-2</v>
      </c>
      <c r="BS38" s="31">
        <v>1.117</v>
      </c>
      <c r="BT38" s="3">
        <f t="shared" si="135"/>
        <v>1.2510914651216118</v>
      </c>
      <c r="BU38" s="3">
        <f t="shared" si="136"/>
        <v>6.5711412665786256E-2</v>
      </c>
      <c r="BV38" s="3">
        <f t="shared" si="137"/>
        <v>0.78853695198943508</v>
      </c>
      <c r="BW38" s="3">
        <f t="shared" si="138"/>
        <v>0.85424836465522136</v>
      </c>
      <c r="BX38" s="18">
        <f t="shared" si="139"/>
        <v>0.15692292639115402</v>
      </c>
      <c r="BY38" s="18">
        <f t="shared" si="140"/>
        <v>5.7539390120578187</v>
      </c>
      <c r="BZ38" s="39">
        <f t="shared" si="141"/>
        <v>0.13704298052812094</v>
      </c>
    </row>
    <row r="39" spans="2:78" ht="19.899999999999999" customHeight="1">
      <c r="B39" s="10" t="s">
        <v>15</v>
      </c>
      <c r="C39" s="11">
        <v>5.4249999999999998</v>
      </c>
      <c r="D39" s="2"/>
      <c r="E39" s="29">
        <v>28</v>
      </c>
      <c r="F39" s="22">
        <f t="shared" si="143"/>
        <v>0.55460000000000009</v>
      </c>
      <c r="G39" s="22">
        <f t="shared" si="142"/>
        <v>6.9873740480381032</v>
      </c>
      <c r="H39" s="46">
        <f t="shared" si="93"/>
        <v>49601.549295774654</v>
      </c>
      <c r="I39" s="35">
        <v>1.0748</v>
      </c>
      <c r="J39" s="31">
        <v>4.9000000000000002E-2</v>
      </c>
      <c r="K39" s="31">
        <v>1.01</v>
      </c>
      <c r="L39" s="3">
        <f t="shared" si="94"/>
        <v>1.1312465351592014</v>
      </c>
      <c r="M39" s="3">
        <f t="shared" si="95"/>
        <v>0.3969713741654064</v>
      </c>
      <c r="N39" s="3">
        <f t="shared" si="96"/>
        <v>0</v>
      </c>
      <c r="O39" s="3">
        <f t="shared" si="97"/>
        <v>0.3969713741654064</v>
      </c>
      <c r="P39" s="18">
        <f t="shared" si="98"/>
        <v>0</v>
      </c>
      <c r="Q39" s="18">
        <f t="shared" si="99"/>
        <v>12.667876493129668</v>
      </c>
      <c r="R39" s="39">
        <f t="shared" si="144"/>
        <v>0</v>
      </c>
      <c r="S39" s="35">
        <v>0.97099999999999997</v>
      </c>
      <c r="T39" s="31">
        <v>5.8000000000000003E-2</v>
      </c>
      <c r="U39" s="31">
        <v>0.98299999999999998</v>
      </c>
      <c r="V39" s="3">
        <f t="shared" si="100"/>
        <v>1.101005291149995</v>
      </c>
      <c r="W39" s="3">
        <f t="shared" si="101"/>
        <v>0.30690687918187914</v>
      </c>
      <c r="X39" s="3">
        <f t="shared" si="102"/>
        <v>0.61381375836375829</v>
      </c>
      <c r="Y39" s="3">
        <f t="shared" si="103"/>
        <v>0.92072063754563738</v>
      </c>
      <c r="Z39" s="18">
        <f t="shared" si="104"/>
        <v>2.6699993438583633E-2</v>
      </c>
      <c r="AA39" s="18">
        <f t="shared" si="105"/>
        <v>11.832897079879187</v>
      </c>
      <c r="AB39" s="39">
        <f t="shared" si="106"/>
        <v>5.1873497607571963E-2</v>
      </c>
      <c r="AC39" s="35">
        <v>0.73440000000000005</v>
      </c>
      <c r="AD39" s="31">
        <v>9.7000000000000003E-2</v>
      </c>
      <c r="AE39" s="31">
        <v>0.96499999999999997</v>
      </c>
      <c r="AF39" s="3">
        <f t="shared" si="107"/>
        <v>1.080844461810524</v>
      </c>
      <c r="AG39" s="3">
        <f t="shared" si="108"/>
        <v>0.16919249338446546</v>
      </c>
      <c r="AH39" s="3">
        <f t="shared" si="109"/>
        <v>0.67676997353786184</v>
      </c>
      <c r="AI39" s="3">
        <f t="shared" si="110"/>
        <v>0.84596246692232735</v>
      </c>
      <c r="AJ39" s="18">
        <f t="shared" si="111"/>
        <v>8.6066170994355151E-2</v>
      </c>
      <c r="AK39" s="18">
        <f t="shared" si="112"/>
        <v>9.9296588411984157</v>
      </c>
      <c r="AL39" s="39">
        <f t="shared" si="113"/>
        <v>6.8156417492404212E-2</v>
      </c>
      <c r="AM39" s="35">
        <v>0.53680000000000005</v>
      </c>
      <c r="AN39" s="31">
        <v>0.115</v>
      </c>
      <c r="AO39" s="31">
        <v>0.95099999999999996</v>
      </c>
      <c r="AP39" s="3">
        <f t="shared" si="114"/>
        <v>1.0651638167687132</v>
      </c>
      <c r="AQ39" s="3">
        <f t="shared" si="115"/>
        <v>8.7790429910876322E-2</v>
      </c>
      <c r="AR39" s="3">
        <f t="shared" si="116"/>
        <v>0.52674257946525793</v>
      </c>
      <c r="AS39" s="3">
        <f t="shared" si="117"/>
        <v>0.61453300937613431</v>
      </c>
      <c r="AT39" s="18">
        <f t="shared" si="118"/>
        <v>0.1486470361711541</v>
      </c>
      <c r="AU39" s="18">
        <f t="shared" si="119"/>
        <v>8.3401411913111776</v>
      </c>
      <c r="AV39" s="39">
        <f t="shared" si="120"/>
        <v>6.3157513450014774E-2</v>
      </c>
      <c r="AW39" s="35">
        <v>0.38109999999999999</v>
      </c>
      <c r="AX39" s="31">
        <v>8.3000000000000004E-2</v>
      </c>
      <c r="AY39" s="31">
        <v>1.0409999999999999</v>
      </c>
      <c r="AZ39" s="3">
        <f t="shared" si="121"/>
        <v>1.1659679634660678</v>
      </c>
      <c r="BA39" s="3">
        <f t="shared" si="122"/>
        <v>5.3020092874476635E-2</v>
      </c>
      <c r="BB39" s="3">
        <f t="shared" si="123"/>
        <v>0.42416074299581308</v>
      </c>
      <c r="BC39" s="3">
        <f t="shared" si="124"/>
        <v>0.4771808358702897</v>
      </c>
      <c r="BD39" s="18">
        <f t="shared" si="125"/>
        <v>0.1714019143433938</v>
      </c>
      <c r="BE39" s="18">
        <f t="shared" si="126"/>
        <v>7.0876720714354526</v>
      </c>
      <c r="BF39" s="39">
        <f t="shared" si="127"/>
        <v>5.9844860021847572E-2</v>
      </c>
      <c r="BG39" s="35">
        <v>0.35189999999999999</v>
      </c>
      <c r="BH39" s="31">
        <v>6.4000000000000001E-2</v>
      </c>
      <c r="BI39" s="31">
        <v>1.1100000000000001</v>
      </c>
      <c r="BJ39" s="3">
        <f t="shared" si="128"/>
        <v>1.2432511426007065</v>
      </c>
      <c r="BK39" s="3">
        <f t="shared" si="129"/>
        <v>5.139792884604423E-2</v>
      </c>
      <c r="BL39" s="3">
        <f t="shared" si="130"/>
        <v>0.51397928846044227</v>
      </c>
      <c r="BM39" s="3">
        <f t="shared" si="131"/>
        <v>0.56537721730648649</v>
      </c>
      <c r="BN39" s="18">
        <f t="shared" si="132"/>
        <v>0.18783307194733465</v>
      </c>
      <c r="BO39" s="18">
        <f t="shared" si="133"/>
        <v>6.8527838357233701</v>
      </c>
      <c r="BP39" s="39">
        <f t="shared" si="134"/>
        <v>7.5002991598988225E-2</v>
      </c>
      <c r="BQ39" s="35">
        <v>0.34549999999999997</v>
      </c>
      <c r="BR39" s="31">
        <v>5.6000000000000001E-2</v>
      </c>
      <c r="BS39" s="31">
        <v>1.129</v>
      </c>
      <c r="BT39" s="3">
        <f t="shared" si="135"/>
        <v>1.2645320180145925</v>
      </c>
      <c r="BU39" s="3">
        <f t="shared" si="136"/>
        <v>5.1256047664792699E-2</v>
      </c>
      <c r="BV39" s="3">
        <f t="shared" si="137"/>
        <v>0.61507257197751242</v>
      </c>
      <c r="BW39" s="3">
        <f t="shared" si="138"/>
        <v>0.66632861964230516</v>
      </c>
      <c r="BX39" s="18">
        <f t="shared" si="139"/>
        <v>0.20403434899198411</v>
      </c>
      <c r="BY39" s="18">
        <f t="shared" si="140"/>
        <v>6.8013014826905858</v>
      </c>
      <c r="BZ39" s="39">
        <f t="shared" si="141"/>
        <v>9.0434540145423833E-2</v>
      </c>
    </row>
    <row r="40" spans="2:78" ht="19.899999999999999" customHeight="1">
      <c r="B40" s="10" t="s">
        <v>7</v>
      </c>
      <c r="C40" s="11">
        <v>1.343</v>
      </c>
      <c r="D40" s="2"/>
      <c r="E40" s="29">
        <v>30</v>
      </c>
      <c r="F40" s="22">
        <f t="shared" si="143"/>
        <v>0.59460000000000002</v>
      </c>
      <c r="G40" s="22">
        <f t="shared" si="142"/>
        <v>7.4913317868075282</v>
      </c>
      <c r="H40" s="46">
        <f t="shared" si="93"/>
        <v>53179.014084507042</v>
      </c>
      <c r="I40" s="35">
        <v>1.091</v>
      </c>
      <c r="J40" s="31">
        <v>6.0999999999999999E-2</v>
      </c>
      <c r="K40" s="31">
        <v>1.028</v>
      </c>
      <c r="L40" s="3">
        <f t="shared" si="94"/>
        <v>1.1514073644986722</v>
      </c>
      <c r="M40" s="3">
        <f t="shared" si="95"/>
        <v>0.42373745911748872</v>
      </c>
      <c r="N40" s="3">
        <f t="shared" si="96"/>
        <v>0</v>
      </c>
      <c r="O40" s="3">
        <f t="shared" si="97"/>
        <v>0.42373745911748872</v>
      </c>
      <c r="P40" s="18">
        <f t="shared" si="98"/>
        <v>0</v>
      </c>
      <c r="Q40" s="18">
        <f t="shared" si="99"/>
        <v>15.771889036681792</v>
      </c>
      <c r="R40" s="39">
        <f t="shared" si="144"/>
        <v>0</v>
      </c>
      <c r="S40" s="35">
        <v>1.014</v>
      </c>
      <c r="T40" s="31">
        <v>4.8000000000000001E-2</v>
      </c>
      <c r="U40" s="31">
        <v>1.0149999999999999</v>
      </c>
      <c r="V40" s="3">
        <f t="shared" si="100"/>
        <v>1.1368467655312764</v>
      </c>
      <c r="W40" s="3">
        <f t="shared" si="101"/>
        <v>0.35683637765198423</v>
      </c>
      <c r="X40" s="3">
        <f t="shared" si="102"/>
        <v>0.71367275530396845</v>
      </c>
      <c r="Y40" s="3">
        <f t="shared" si="103"/>
        <v>1.0705091329559526</v>
      </c>
      <c r="Z40" s="18">
        <f t="shared" si="104"/>
        <v>2.3558598313482199E-2</v>
      </c>
      <c r="AA40" s="18">
        <f t="shared" si="105"/>
        <v>15.008573225352754</v>
      </c>
      <c r="AB40" s="39">
        <f t="shared" si="106"/>
        <v>4.7551005987592446E-2</v>
      </c>
      <c r="AC40" s="35">
        <v>0.91159999999999997</v>
      </c>
      <c r="AD40" s="31">
        <v>5.6000000000000001E-2</v>
      </c>
      <c r="AE40" s="31">
        <v>0.998</v>
      </c>
      <c r="AF40" s="3">
        <f t="shared" si="107"/>
        <v>1.1178059822662207</v>
      </c>
      <c r="AG40" s="3">
        <f t="shared" si="108"/>
        <v>0.27882444292013059</v>
      </c>
      <c r="AH40" s="3">
        <f t="shared" si="109"/>
        <v>1.1152977716805224</v>
      </c>
      <c r="AI40" s="3">
        <f t="shared" si="110"/>
        <v>1.3941222146006529</v>
      </c>
      <c r="AJ40" s="18">
        <f t="shared" si="111"/>
        <v>5.3144121294652687E-2</v>
      </c>
      <c r="AK40" s="18">
        <f t="shared" si="112"/>
        <v>13.993462328208683</v>
      </c>
      <c r="AL40" s="39">
        <f t="shared" si="113"/>
        <v>7.9701345208344362E-2</v>
      </c>
      <c r="AM40" s="35">
        <v>0.80279999999999996</v>
      </c>
      <c r="AN40" s="31">
        <v>5.8999999999999997E-2</v>
      </c>
      <c r="AO40" s="31">
        <v>0.97899999999999998</v>
      </c>
      <c r="AP40" s="3">
        <f t="shared" si="114"/>
        <v>1.0965251068523347</v>
      </c>
      <c r="AQ40" s="3">
        <f t="shared" si="115"/>
        <v>0.20808522231637169</v>
      </c>
      <c r="AR40" s="3">
        <f t="shared" si="116"/>
        <v>1.2485113338982301</v>
      </c>
      <c r="AS40" s="3">
        <f t="shared" si="117"/>
        <v>1.4565965562146017</v>
      </c>
      <c r="AT40" s="18">
        <f t="shared" si="118"/>
        <v>8.081924246185053E-2</v>
      </c>
      <c r="AU40" s="18">
        <f t="shared" si="119"/>
        <v>12.914906999993111</v>
      </c>
      <c r="AV40" s="39">
        <f t="shared" si="120"/>
        <v>9.6672111839357117E-2</v>
      </c>
      <c r="AW40" s="35">
        <v>0.64370000000000005</v>
      </c>
      <c r="AX40" s="31">
        <v>0.1</v>
      </c>
      <c r="AY40" s="31">
        <v>0.97399999999999998</v>
      </c>
      <c r="AZ40" s="3">
        <f t="shared" si="121"/>
        <v>1.0909248764802595</v>
      </c>
      <c r="BA40" s="3">
        <f t="shared" si="122"/>
        <v>0.13241770590466811</v>
      </c>
      <c r="BB40" s="3">
        <f t="shared" si="123"/>
        <v>1.0593416472373449</v>
      </c>
      <c r="BC40" s="3">
        <f t="shared" si="124"/>
        <v>1.191759353142013</v>
      </c>
      <c r="BD40" s="18">
        <f t="shared" si="125"/>
        <v>0.18078151871064604</v>
      </c>
      <c r="BE40" s="18">
        <f t="shared" si="126"/>
        <v>11.337718096324931</v>
      </c>
      <c r="BF40" s="39">
        <f t="shared" si="127"/>
        <v>9.3435172601506619E-2</v>
      </c>
      <c r="BG40" s="35">
        <v>0.47820000000000001</v>
      </c>
      <c r="BH40" s="31">
        <v>9.4E-2</v>
      </c>
      <c r="BI40" s="31">
        <v>0.998</v>
      </c>
      <c r="BJ40" s="3">
        <f t="shared" si="128"/>
        <v>1.1178059822662207</v>
      </c>
      <c r="BK40" s="3">
        <f t="shared" si="129"/>
        <v>7.6725787334733578E-2</v>
      </c>
      <c r="BL40" s="3">
        <f t="shared" si="130"/>
        <v>0.76725787334733564</v>
      </c>
      <c r="BM40" s="3">
        <f t="shared" si="131"/>
        <v>0.8439836606820692</v>
      </c>
      <c r="BN40" s="18">
        <f t="shared" si="132"/>
        <v>0.22301550900434608</v>
      </c>
      <c r="BO40" s="18">
        <f t="shared" si="133"/>
        <v>9.6970847615852467</v>
      </c>
      <c r="BP40" s="39">
        <f t="shared" si="134"/>
        <v>7.9122529317966581E-2</v>
      </c>
      <c r="BQ40" s="35">
        <v>0.4128</v>
      </c>
      <c r="BR40" s="31">
        <v>8.5000000000000006E-2</v>
      </c>
      <c r="BS40" s="31">
        <v>1.008</v>
      </c>
      <c r="BT40" s="3">
        <f t="shared" si="135"/>
        <v>1.1290064430103712</v>
      </c>
      <c r="BU40" s="3">
        <f t="shared" si="136"/>
        <v>5.8325916132389063E-2</v>
      </c>
      <c r="BV40" s="3">
        <f t="shared" si="137"/>
        <v>0.69991099358866871</v>
      </c>
      <c r="BW40" s="3">
        <f t="shared" si="138"/>
        <v>0.75823690972105773</v>
      </c>
      <c r="BX40" s="18">
        <f t="shared" si="139"/>
        <v>0.24686945923550058</v>
      </c>
      <c r="BY40" s="18">
        <f t="shared" si="140"/>
        <v>9.0487619815733105</v>
      </c>
      <c r="BZ40" s="39">
        <f t="shared" si="141"/>
        <v>7.7348812468926831E-2</v>
      </c>
    </row>
    <row r="41" spans="2:78" ht="19.899999999999999" customHeight="1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43"/>
        <v>0.63460000000000005</v>
      </c>
      <c r="G41" s="22">
        <f t="shared" si="142"/>
        <v>7.9952895255769558</v>
      </c>
      <c r="H41" s="46">
        <f t="shared" si="93"/>
        <v>56756.478873239437</v>
      </c>
      <c r="I41" s="35">
        <v>1.1198999999999999</v>
      </c>
      <c r="J41" s="31">
        <v>0.05</v>
      </c>
      <c r="K41" s="31">
        <v>1.0389999999999999</v>
      </c>
      <c r="L41" s="3">
        <f t="shared" si="94"/>
        <v>1.1637278713172376</v>
      </c>
      <c r="M41" s="3">
        <f t="shared" si="95"/>
        <v>0.45609016988091189</v>
      </c>
      <c r="N41" s="3">
        <f t="shared" si="96"/>
        <v>0</v>
      </c>
      <c r="O41" s="3">
        <f t="shared" si="97"/>
        <v>0.45609016988091189</v>
      </c>
      <c r="P41" s="18">
        <f t="shared" si="98"/>
        <v>0</v>
      </c>
      <c r="Q41" s="18">
        <f t="shared" si="99"/>
        <v>19.522131210120698</v>
      </c>
      <c r="R41" s="39">
        <f t="shared" si="144"/>
        <v>0</v>
      </c>
      <c r="S41" s="35">
        <v>1.0311999999999999</v>
      </c>
      <c r="T41" s="31">
        <v>5.5E-2</v>
      </c>
      <c r="U41" s="31">
        <v>1.042</v>
      </c>
      <c r="V41" s="3">
        <f t="shared" si="100"/>
        <v>1.167088009540483</v>
      </c>
      <c r="W41" s="3">
        <f t="shared" si="101"/>
        <v>0.38893978894457576</v>
      </c>
      <c r="X41" s="3">
        <f t="shared" si="102"/>
        <v>0.77787957788915152</v>
      </c>
      <c r="Y41" s="3">
        <f t="shared" si="103"/>
        <v>1.1668193668337272</v>
      </c>
      <c r="Z41" s="18">
        <f t="shared" si="104"/>
        <v>2.8449474763971121E-2</v>
      </c>
      <c r="AA41" s="18">
        <f t="shared" si="105"/>
        <v>18.453168287509605</v>
      </c>
      <c r="AB41" s="39">
        <f t="shared" si="106"/>
        <v>4.2154255885460859E-2</v>
      </c>
      <c r="AC41" s="35">
        <v>0.95669999999999999</v>
      </c>
      <c r="AD41" s="31">
        <v>6.3E-2</v>
      </c>
      <c r="AE41" s="31">
        <v>1.028</v>
      </c>
      <c r="AF41" s="3">
        <f t="shared" si="107"/>
        <v>1.1514073644986722</v>
      </c>
      <c r="AG41" s="3">
        <f t="shared" si="108"/>
        <v>0.32583587932819136</v>
      </c>
      <c r="AH41" s="3">
        <f t="shared" si="109"/>
        <v>1.3033435173127654</v>
      </c>
      <c r="AI41" s="3">
        <f t="shared" si="110"/>
        <v>1.6291793966409567</v>
      </c>
      <c r="AJ41" s="18">
        <f t="shared" si="111"/>
        <v>6.343557778184554E-2</v>
      </c>
      <c r="AK41" s="18">
        <f t="shared" si="112"/>
        <v>17.555335844053843</v>
      </c>
      <c r="AL41" s="39">
        <f t="shared" si="113"/>
        <v>7.4242015583781615E-2</v>
      </c>
      <c r="AM41" s="35">
        <v>0.88300000000000001</v>
      </c>
      <c r="AN41" s="31">
        <v>0.06</v>
      </c>
      <c r="AO41" s="31">
        <v>1.024</v>
      </c>
      <c r="AP41" s="3">
        <f t="shared" si="114"/>
        <v>1.1469271802010121</v>
      </c>
      <c r="AQ41" s="3">
        <f t="shared" si="115"/>
        <v>0.27541173935961938</v>
      </c>
      <c r="AR41" s="3">
        <f t="shared" si="116"/>
        <v>1.652470436157716</v>
      </c>
      <c r="AS41" s="3">
        <f t="shared" si="117"/>
        <v>1.9278821755173354</v>
      </c>
      <c r="AT41" s="18">
        <f t="shared" si="118"/>
        <v>8.99183944714428E-2</v>
      </c>
      <c r="AU41" s="18">
        <f t="shared" si="119"/>
        <v>16.66714455435331</v>
      </c>
      <c r="AV41" s="39">
        <f t="shared" si="120"/>
        <v>9.9145383347989585E-2</v>
      </c>
      <c r="AW41" s="35">
        <v>0.79420000000000002</v>
      </c>
      <c r="AX41" s="31">
        <v>6.5000000000000002E-2</v>
      </c>
      <c r="AY41" s="31">
        <v>1.016</v>
      </c>
      <c r="AZ41" s="3">
        <f t="shared" si="121"/>
        <v>1.1379668116056916</v>
      </c>
      <c r="BA41" s="3">
        <f t="shared" si="122"/>
        <v>0.21933518683314313</v>
      </c>
      <c r="BB41" s="3">
        <f t="shared" si="123"/>
        <v>1.754681494665145</v>
      </c>
      <c r="BC41" s="3">
        <f t="shared" si="124"/>
        <v>1.9740166814982882</v>
      </c>
      <c r="BD41" s="18">
        <f t="shared" si="125"/>
        <v>0.12786064451489745</v>
      </c>
      <c r="BE41" s="18">
        <f t="shared" si="126"/>
        <v>15.596976487522815</v>
      </c>
      <c r="BF41" s="39">
        <f t="shared" si="127"/>
        <v>0.11250138743677954</v>
      </c>
      <c r="BG41" s="35">
        <v>0.66339999999999999</v>
      </c>
      <c r="BH41" s="31">
        <v>7.0999999999999994E-2</v>
      </c>
      <c r="BI41" s="31">
        <v>1</v>
      </c>
      <c r="BJ41" s="3">
        <f t="shared" si="128"/>
        <v>1.1200460744150509</v>
      </c>
      <c r="BK41" s="3">
        <f t="shared" si="129"/>
        <v>0.14825592606672605</v>
      </c>
      <c r="BL41" s="3">
        <f t="shared" si="130"/>
        <v>1.4825592606672604</v>
      </c>
      <c r="BM41" s="3">
        <f t="shared" si="131"/>
        <v>1.6308151867339864</v>
      </c>
      <c r="BN41" s="18">
        <f t="shared" si="132"/>
        <v>0.16912370277702646</v>
      </c>
      <c r="BO41" s="18">
        <f t="shared" si="133"/>
        <v>14.020647848542763</v>
      </c>
      <c r="BP41" s="39">
        <f t="shared" si="134"/>
        <v>0.10574113811876035</v>
      </c>
      <c r="BQ41" s="35">
        <v>0.54430000000000001</v>
      </c>
      <c r="BR41" s="31">
        <v>9.6000000000000002E-2</v>
      </c>
      <c r="BS41" s="31">
        <v>0.997</v>
      </c>
      <c r="BT41" s="3">
        <f t="shared" si="135"/>
        <v>1.1166859361918056</v>
      </c>
      <c r="BU41" s="3">
        <f t="shared" si="136"/>
        <v>9.9203755393279178E-2</v>
      </c>
      <c r="BV41" s="3">
        <f t="shared" si="137"/>
        <v>1.1904450647193501</v>
      </c>
      <c r="BW41" s="3">
        <f t="shared" si="138"/>
        <v>1.2896488201126293</v>
      </c>
      <c r="BX41" s="18">
        <f t="shared" si="139"/>
        <v>0.27276517752125368</v>
      </c>
      <c r="BY41" s="18">
        <f t="shared" si="140"/>
        <v>12.585321083232945</v>
      </c>
      <c r="BZ41" s="39">
        <f t="shared" si="141"/>
        <v>9.4589963724115489E-2</v>
      </c>
    </row>
    <row r="42" spans="2:78" ht="19.899999999999999" customHeight="1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43"/>
        <v>0.67460000000000009</v>
      </c>
      <c r="G42" s="22">
        <f t="shared" si="142"/>
        <v>8.4992472643463834</v>
      </c>
      <c r="H42" s="46">
        <f t="shared" si="93"/>
        <v>60333.94366197184</v>
      </c>
      <c r="I42" s="35">
        <v>1.1415</v>
      </c>
      <c r="J42" s="31">
        <v>6.6000000000000003E-2</v>
      </c>
      <c r="K42" s="31">
        <v>1.0529999999999999</v>
      </c>
      <c r="L42" s="3">
        <f t="shared" si="94"/>
        <v>1.1794085163590484</v>
      </c>
      <c r="M42" s="3">
        <f t="shared" si="95"/>
        <v>0.48670936367517381</v>
      </c>
      <c r="N42" s="3">
        <f t="shared" si="96"/>
        <v>0</v>
      </c>
      <c r="O42" s="3">
        <f t="shared" si="97"/>
        <v>0.48670936367517381</v>
      </c>
      <c r="P42" s="18">
        <f t="shared" si="98"/>
        <v>0</v>
      </c>
      <c r="Q42" s="18">
        <f t="shared" si="99"/>
        <v>23.763954725557653</v>
      </c>
      <c r="R42" s="39">
        <f t="shared" si="144"/>
        <v>0</v>
      </c>
      <c r="S42" s="35">
        <v>1.1037999999999999</v>
      </c>
      <c r="T42" s="31">
        <v>6.5000000000000002E-2</v>
      </c>
      <c r="U42" s="31">
        <v>1.0409999999999999</v>
      </c>
      <c r="V42" s="3">
        <f t="shared" si="100"/>
        <v>1.1659679634660678</v>
      </c>
      <c r="W42" s="3">
        <f t="shared" si="101"/>
        <v>0.44477807005992775</v>
      </c>
      <c r="X42" s="3">
        <f t="shared" si="102"/>
        <v>0.88955614011985551</v>
      </c>
      <c r="Y42" s="3">
        <f t="shared" si="103"/>
        <v>1.3343342101797833</v>
      </c>
      <c r="Z42" s="18">
        <f t="shared" si="104"/>
        <v>3.3557603711809027E-2</v>
      </c>
      <c r="AA42" s="18">
        <f t="shared" si="105"/>
        <v>23.21817276201606</v>
      </c>
      <c r="AB42" s="39">
        <f t="shared" si="106"/>
        <v>3.8312926225406135E-2</v>
      </c>
      <c r="AC42" s="35">
        <v>1.0014000000000001</v>
      </c>
      <c r="AD42" s="31">
        <v>6.5000000000000002E-2</v>
      </c>
      <c r="AE42" s="31">
        <v>1.044</v>
      </c>
      <c r="AF42" s="3">
        <f t="shared" si="107"/>
        <v>1.1693281016893131</v>
      </c>
      <c r="AG42" s="3">
        <f t="shared" si="108"/>
        <v>0.36819450187071323</v>
      </c>
      <c r="AH42" s="3">
        <f t="shared" si="109"/>
        <v>1.4727780074828529</v>
      </c>
      <c r="AI42" s="3">
        <f t="shared" si="110"/>
        <v>1.8409725093535663</v>
      </c>
      <c r="AJ42" s="18">
        <f t="shared" si="111"/>
        <v>6.7502595983936764E-2</v>
      </c>
      <c r="AK42" s="18">
        <f t="shared" si="112"/>
        <v>21.735730505606007</v>
      </c>
      <c r="AL42" s="39">
        <f t="shared" si="113"/>
        <v>6.7758385534960469E-2</v>
      </c>
      <c r="AM42" s="35">
        <v>0.91180000000000005</v>
      </c>
      <c r="AN42" s="31">
        <v>6.6000000000000003E-2</v>
      </c>
      <c r="AO42" s="31">
        <v>1.042</v>
      </c>
      <c r="AP42" s="3">
        <f t="shared" si="114"/>
        <v>1.167088009540483</v>
      </c>
      <c r="AQ42" s="3">
        <f t="shared" si="115"/>
        <v>0.30408552064127337</v>
      </c>
      <c r="AR42" s="3">
        <f t="shared" si="116"/>
        <v>1.8245131238476402</v>
      </c>
      <c r="AS42" s="3">
        <f t="shared" si="117"/>
        <v>2.1285986444889136</v>
      </c>
      <c r="AT42" s="18">
        <f t="shared" si="118"/>
        <v>0.10241810915029603</v>
      </c>
      <c r="AU42" s="18">
        <f t="shared" si="119"/>
        <v>20.438593531247214</v>
      </c>
      <c r="AV42" s="39">
        <f t="shared" si="120"/>
        <v>8.926803701332299E-2</v>
      </c>
      <c r="AW42" s="35">
        <v>0.78580000000000005</v>
      </c>
      <c r="AX42" s="31">
        <v>6.4000000000000001E-2</v>
      </c>
      <c r="AY42" s="31">
        <v>1.0429999999999999</v>
      </c>
      <c r="AZ42" s="3">
        <f t="shared" si="121"/>
        <v>1.1682080556148979</v>
      </c>
      <c r="BA42" s="3">
        <f t="shared" si="122"/>
        <v>0.2262839720029817</v>
      </c>
      <c r="BB42" s="3">
        <f t="shared" si="123"/>
        <v>1.8102717760238536</v>
      </c>
      <c r="BC42" s="3">
        <f t="shared" si="124"/>
        <v>2.0365557480268355</v>
      </c>
      <c r="BD42" s="18">
        <f t="shared" si="125"/>
        <v>0.13267365927105657</v>
      </c>
      <c r="BE42" s="18">
        <f t="shared" si="126"/>
        <v>18.614494661055154</v>
      </c>
      <c r="BF42" s="39">
        <f t="shared" si="127"/>
        <v>9.7250653804277873E-2</v>
      </c>
      <c r="BG42" s="35">
        <v>0.66159999999999997</v>
      </c>
      <c r="BH42" s="31">
        <v>8.5999999999999993E-2</v>
      </c>
      <c r="BI42" s="31">
        <v>1.04</v>
      </c>
      <c r="BJ42" s="3">
        <f t="shared" si="128"/>
        <v>1.1648479173916528</v>
      </c>
      <c r="BK42" s="3">
        <f t="shared" si="129"/>
        <v>0.15948461681092749</v>
      </c>
      <c r="BL42" s="3">
        <f t="shared" si="130"/>
        <v>1.5948461681092747</v>
      </c>
      <c r="BM42" s="3">
        <f t="shared" si="131"/>
        <v>1.7543307849202021</v>
      </c>
      <c r="BN42" s="18">
        <f t="shared" si="132"/>
        <v>0.2215701540201738</v>
      </c>
      <c r="BO42" s="18">
        <f t="shared" si="133"/>
        <v>16.816454346151552</v>
      </c>
      <c r="BP42" s="39">
        <f t="shared" si="134"/>
        <v>9.4838432363969494E-2</v>
      </c>
      <c r="BQ42" s="35">
        <v>0.51829999999999998</v>
      </c>
      <c r="BR42" s="31">
        <v>0.111</v>
      </c>
      <c r="BS42" s="31">
        <v>1.0820000000000001</v>
      </c>
      <c r="BT42" s="3">
        <f t="shared" si="135"/>
        <v>1.2118898525170851</v>
      </c>
      <c r="BU42" s="3">
        <f t="shared" si="136"/>
        <v>0.10594441489201931</v>
      </c>
      <c r="BV42" s="3">
        <f t="shared" si="137"/>
        <v>1.2713329787042316</v>
      </c>
      <c r="BW42" s="3">
        <f t="shared" si="138"/>
        <v>1.3772773935962508</v>
      </c>
      <c r="BX42" s="18">
        <f t="shared" si="139"/>
        <v>0.3714538603420125</v>
      </c>
      <c r="BY42" s="18">
        <f t="shared" si="140"/>
        <v>14.741903805687087</v>
      </c>
      <c r="BZ42" s="39">
        <f t="shared" si="141"/>
        <v>8.6239402689209016E-2</v>
      </c>
    </row>
    <row r="43" spans="2:78" ht="19.899999999999999" customHeight="1">
      <c r="B43" s="27" t="s">
        <v>22</v>
      </c>
      <c r="C43" s="28">
        <v>0.02</v>
      </c>
      <c r="D43" s="2"/>
      <c r="E43" s="29">
        <v>36</v>
      </c>
      <c r="F43" s="22">
        <f t="shared" si="143"/>
        <v>0.71460000000000001</v>
      </c>
      <c r="G43" s="22">
        <f t="shared" si="142"/>
        <v>9.0032050031158075</v>
      </c>
      <c r="H43" s="46">
        <f t="shared" si="93"/>
        <v>63911.408450704221</v>
      </c>
      <c r="I43" s="35">
        <v>1.2130000000000001</v>
      </c>
      <c r="J43" s="31">
        <v>8.5999999999999993E-2</v>
      </c>
      <c r="K43" s="31">
        <v>1.0529999999999999</v>
      </c>
      <c r="L43" s="3">
        <f t="shared" si="94"/>
        <v>1.1794085163590484</v>
      </c>
      <c r="M43" s="3">
        <f t="shared" si="95"/>
        <v>0.5495908221992194</v>
      </c>
      <c r="N43" s="3">
        <f t="shared" si="96"/>
        <v>0</v>
      </c>
      <c r="O43" s="3">
        <f t="shared" si="97"/>
        <v>0.5495908221992194</v>
      </c>
      <c r="P43" s="18">
        <f t="shared" si="98"/>
        <v>0</v>
      </c>
      <c r="Q43" s="18">
        <f t="shared" si="99"/>
        <v>29.477131389748084</v>
      </c>
      <c r="R43" s="39">
        <f t="shared" si="144"/>
        <v>0</v>
      </c>
      <c r="S43" s="35">
        <v>1.1337999999999999</v>
      </c>
      <c r="T43" s="31">
        <v>8.5999999999999993E-2</v>
      </c>
      <c r="U43" s="31">
        <v>1.054</v>
      </c>
      <c r="V43" s="3">
        <f t="shared" si="100"/>
        <v>1.1805285624334636</v>
      </c>
      <c r="W43" s="3">
        <f t="shared" si="101"/>
        <v>0.48107773176028634</v>
      </c>
      <c r="X43" s="3">
        <f t="shared" si="102"/>
        <v>0.96215546352057268</v>
      </c>
      <c r="Y43" s="3">
        <f t="shared" si="103"/>
        <v>1.443233195280859</v>
      </c>
      <c r="Z43" s="18">
        <f t="shared" si="104"/>
        <v>4.5515131143394116E-2</v>
      </c>
      <c r="AA43" s="18">
        <f t="shared" si="105"/>
        <v>28.114265770327147</v>
      </c>
      <c r="AB43" s="39">
        <f t="shared" si="106"/>
        <v>3.4223033650626851E-2</v>
      </c>
      <c r="AC43" s="35">
        <v>1.0164</v>
      </c>
      <c r="AD43" s="31">
        <v>7.6999999999999999E-2</v>
      </c>
      <c r="AE43" s="31">
        <v>1.05</v>
      </c>
      <c r="AF43" s="3">
        <f t="shared" si="107"/>
        <v>1.1760483781358033</v>
      </c>
      <c r="AG43" s="3">
        <f t="shared" si="108"/>
        <v>0.38367989138534364</v>
      </c>
      <c r="AH43" s="3">
        <f t="shared" si="109"/>
        <v>1.5347195655413746</v>
      </c>
      <c r="AI43" s="3">
        <f t="shared" si="110"/>
        <v>1.9183994569267182</v>
      </c>
      <c r="AJ43" s="18">
        <f t="shared" si="111"/>
        <v>8.0886388383091395E-2</v>
      </c>
      <c r="AK43" s="18">
        <f t="shared" si="112"/>
        <v>26.094058400124919</v>
      </c>
      <c r="AL43" s="39">
        <f t="shared" si="113"/>
        <v>5.8814904987490466E-2</v>
      </c>
      <c r="AM43" s="35">
        <v>0.93169999999999997</v>
      </c>
      <c r="AN43" s="31">
        <v>9.7000000000000003E-2</v>
      </c>
      <c r="AO43" s="31">
        <v>1.0549999999999999</v>
      </c>
      <c r="AP43" s="3">
        <f t="shared" si="114"/>
        <v>1.1816486085078786</v>
      </c>
      <c r="AQ43" s="3">
        <f t="shared" si="115"/>
        <v>0.32547545127368233</v>
      </c>
      <c r="AR43" s="3">
        <f t="shared" si="116"/>
        <v>1.9528527076420938</v>
      </c>
      <c r="AS43" s="3">
        <f t="shared" si="117"/>
        <v>2.2783281589157762</v>
      </c>
      <c r="AT43" s="18">
        <f t="shared" si="118"/>
        <v>0.15430288056751937</v>
      </c>
      <c r="AU43" s="18">
        <f t="shared" si="119"/>
        <v>24.636549334910875</v>
      </c>
      <c r="AV43" s="39">
        <f t="shared" si="120"/>
        <v>7.92664865965962E-2</v>
      </c>
      <c r="AW43" s="35">
        <v>0.8075</v>
      </c>
      <c r="AX43" s="31">
        <v>9.8000000000000004E-2</v>
      </c>
      <c r="AY43" s="31">
        <v>1.052</v>
      </c>
      <c r="AZ43" s="3">
        <f t="shared" si="121"/>
        <v>1.1782884702846335</v>
      </c>
      <c r="BA43" s="3">
        <f t="shared" si="122"/>
        <v>0.24309591960663657</v>
      </c>
      <c r="BB43" s="3">
        <f t="shared" si="123"/>
        <v>1.9447673568530925</v>
      </c>
      <c r="BC43" s="3">
        <f t="shared" si="124"/>
        <v>2.187863276459729</v>
      </c>
      <c r="BD43" s="18">
        <f t="shared" si="125"/>
        <v>0.20667772483491093</v>
      </c>
      <c r="BE43" s="18">
        <f t="shared" si="126"/>
        <v>22.499328249909876</v>
      </c>
      <c r="BF43" s="39">
        <f t="shared" si="127"/>
        <v>8.6436685364634502E-2</v>
      </c>
      <c r="BG43" s="35">
        <v>0.6482</v>
      </c>
      <c r="BH43" s="31">
        <v>0.11799999999999999</v>
      </c>
      <c r="BI43" s="31">
        <v>1.0609999999999999</v>
      </c>
      <c r="BJ43" s="3">
        <f t="shared" si="128"/>
        <v>1.1883688849543688</v>
      </c>
      <c r="BK43" s="3">
        <f t="shared" si="129"/>
        <v>0.15933454656200408</v>
      </c>
      <c r="BL43" s="3">
        <f t="shared" si="130"/>
        <v>1.5933454656200405</v>
      </c>
      <c r="BM43" s="3">
        <f t="shared" si="131"/>
        <v>1.7526800121820445</v>
      </c>
      <c r="BN43" s="18">
        <f t="shared" si="132"/>
        <v>0.31641634154979054</v>
      </c>
      <c r="BO43" s="18">
        <f t="shared" si="133"/>
        <v>19.75810990175642</v>
      </c>
      <c r="BP43" s="39">
        <f t="shared" si="134"/>
        <v>8.0642605671426004E-2</v>
      </c>
      <c r="BQ43" s="35">
        <v>0.46689999999999998</v>
      </c>
      <c r="BR43" s="31">
        <v>0.108</v>
      </c>
      <c r="BS43" s="31">
        <v>1.119</v>
      </c>
      <c r="BT43" s="3">
        <f t="shared" si="135"/>
        <v>1.2533315572704418</v>
      </c>
      <c r="BU43" s="3">
        <f t="shared" si="136"/>
        <v>9.1953666035416881E-2</v>
      </c>
      <c r="BV43" s="3">
        <f t="shared" si="137"/>
        <v>1.1034439924250026</v>
      </c>
      <c r="BW43" s="3">
        <f t="shared" si="138"/>
        <v>1.1953976584604193</v>
      </c>
      <c r="BX43" s="18">
        <f t="shared" si="139"/>
        <v>0.38655500818550365</v>
      </c>
      <c r="BY43" s="18">
        <f t="shared" si="140"/>
        <v>16.638317770430483</v>
      </c>
      <c r="BZ43" s="39">
        <f t="shared" si="141"/>
        <v>6.6319444528583085E-2</v>
      </c>
    </row>
    <row r="44" spans="2:78" ht="19.899999999999999" customHeight="1" thickBot="1">
      <c r="B44" s="14" t="s">
        <v>16</v>
      </c>
      <c r="C44" s="15">
        <f>1/(2*PI())*SQRT($C$2/(C41+C42))</f>
        <v>0.89282041412649438</v>
      </c>
      <c r="D44" s="2"/>
      <c r="E44" s="29">
        <v>38</v>
      </c>
      <c r="F44" s="22">
        <f t="shared" si="143"/>
        <v>0.75460000000000005</v>
      </c>
      <c r="G44" s="22">
        <f t="shared" si="142"/>
        <v>9.5071627418852351</v>
      </c>
      <c r="H44" s="46">
        <f t="shared" si="93"/>
        <v>67488.873239436623</v>
      </c>
      <c r="I44" s="35">
        <v>1.2594000000000001</v>
      </c>
      <c r="J44" s="31">
        <v>0.1</v>
      </c>
      <c r="K44" s="31">
        <v>1.056</v>
      </c>
      <c r="L44" s="3">
        <f t="shared" si="94"/>
        <v>1.1827686545822937</v>
      </c>
      <c r="M44" s="3">
        <f t="shared" si="95"/>
        <v>0.59582173513271997</v>
      </c>
      <c r="N44" s="3">
        <f t="shared" si="96"/>
        <v>0</v>
      </c>
      <c r="O44" s="3">
        <f t="shared" si="97"/>
        <v>0.59582173513271997</v>
      </c>
      <c r="P44" s="18">
        <f t="shared" si="98"/>
        <v>0</v>
      </c>
      <c r="Q44" s="18">
        <f t="shared" si="99"/>
        <v>35.649530030824089</v>
      </c>
      <c r="R44" s="39">
        <f t="shared" si="144"/>
        <v>0</v>
      </c>
      <c r="S44" s="35">
        <v>1.1833</v>
      </c>
      <c r="T44" s="31">
        <v>0.113</v>
      </c>
      <c r="U44" s="31">
        <v>1.0569999999999999</v>
      </c>
      <c r="V44" s="3">
        <f t="shared" si="100"/>
        <v>1.1838887006567087</v>
      </c>
      <c r="W44" s="3">
        <f t="shared" si="101"/>
        <v>0.52698812763400626</v>
      </c>
      <c r="X44" s="3">
        <f t="shared" si="102"/>
        <v>1.0539762552680125</v>
      </c>
      <c r="Y44" s="3">
        <f t="shared" si="103"/>
        <v>1.5809643829020188</v>
      </c>
      <c r="Z44" s="18">
        <f t="shared" si="104"/>
        <v>6.0145694427729851E-2</v>
      </c>
      <c r="AA44" s="18">
        <f t="shared" si="105"/>
        <v>34.107567296172654</v>
      </c>
      <c r="AB44" s="39">
        <f t="shared" si="106"/>
        <v>3.0901537072867798E-2</v>
      </c>
      <c r="AC44" s="35">
        <v>1.0935999999999999</v>
      </c>
      <c r="AD44" s="31">
        <v>0.10199999999999999</v>
      </c>
      <c r="AE44" s="31">
        <v>1.0589999999999999</v>
      </c>
      <c r="AF44" s="3">
        <f t="shared" si="107"/>
        <v>1.1861287928055388</v>
      </c>
      <c r="AG44" s="3">
        <f t="shared" si="108"/>
        <v>0.45182478531900333</v>
      </c>
      <c r="AH44" s="3">
        <f t="shared" si="109"/>
        <v>1.8072991412760133</v>
      </c>
      <c r="AI44" s="3">
        <f t="shared" si="110"/>
        <v>2.2591239265950165</v>
      </c>
      <c r="AJ44" s="18">
        <f t="shared" si="111"/>
        <v>0.10899290123964174</v>
      </c>
      <c r="AK44" s="18">
        <f t="shared" si="112"/>
        <v>32.290036976879186</v>
      </c>
      <c r="AL44" s="39">
        <f t="shared" si="113"/>
        <v>5.5970798131018053E-2</v>
      </c>
      <c r="AM44" s="35">
        <v>0.95420000000000005</v>
      </c>
      <c r="AN44" s="31">
        <v>0.11899999999999999</v>
      </c>
      <c r="AO44" s="31">
        <v>1.0489999999999999</v>
      </c>
      <c r="AP44" s="3">
        <f t="shared" si="114"/>
        <v>1.1749283320613881</v>
      </c>
      <c r="AQ44" s="3">
        <f t="shared" si="115"/>
        <v>0.33751332888116525</v>
      </c>
      <c r="AR44" s="3">
        <f t="shared" si="116"/>
        <v>2.0250799732869913</v>
      </c>
      <c r="AS44" s="3">
        <f t="shared" si="117"/>
        <v>2.3625933021681567</v>
      </c>
      <c r="AT44" s="18">
        <f t="shared" si="118"/>
        <v>0.18715236428861054</v>
      </c>
      <c r="AU44" s="18">
        <f t="shared" si="119"/>
        <v>29.465469234298272</v>
      </c>
      <c r="AV44" s="39">
        <f t="shared" si="120"/>
        <v>6.8727226340239853E-2</v>
      </c>
      <c r="AW44" s="35">
        <v>0.82579999999999998</v>
      </c>
      <c r="AX44" s="31">
        <v>0.109</v>
      </c>
      <c r="AY44" s="31">
        <v>1.0580000000000001</v>
      </c>
      <c r="AZ44" s="3">
        <f t="shared" si="121"/>
        <v>1.1850087467311239</v>
      </c>
      <c r="BA44" s="3">
        <f t="shared" si="122"/>
        <v>0.25714744884728596</v>
      </c>
      <c r="BB44" s="3">
        <f t="shared" si="123"/>
        <v>2.0571795907782877</v>
      </c>
      <c r="BC44" s="3">
        <f t="shared" si="124"/>
        <v>2.3143270396255735</v>
      </c>
      <c r="BD44" s="18">
        <f t="shared" si="125"/>
        <v>0.23250588510927414</v>
      </c>
      <c r="BE44" s="18">
        <f t="shared" si="126"/>
        <v>26.863787038119</v>
      </c>
      <c r="BF44" s="39">
        <f t="shared" si="127"/>
        <v>7.6578167771327421E-2</v>
      </c>
      <c r="BG44" s="35">
        <v>0.4047</v>
      </c>
      <c r="BH44" s="31">
        <v>0.13100000000000001</v>
      </c>
      <c r="BI44" s="31">
        <v>1.2609999999999999</v>
      </c>
      <c r="BJ44" s="3">
        <f t="shared" si="128"/>
        <v>1.4123780998373789</v>
      </c>
      <c r="BK44" s="3">
        <f t="shared" si="129"/>
        <v>8.7731935267115049E-2</v>
      </c>
      <c r="BL44" s="3">
        <f t="shared" si="130"/>
        <v>0.87731935267115047</v>
      </c>
      <c r="BM44" s="3">
        <f t="shared" si="131"/>
        <v>0.96505128793826556</v>
      </c>
      <c r="BN44" s="18">
        <f t="shared" si="132"/>
        <v>0.49618953283436001</v>
      </c>
      <c r="BO44" s="18">
        <f t="shared" si="133"/>
        <v>18.331323075415792</v>
      </c>
      <c r="BP44" s="39">
        <f t="shared" si="134"/>
        <v>4.7859030636349803E-2</v>
      </c>
      <c r="BQ44" s="35">
        <v>0.35070000000000001</v>
      </c>
      <c r="BR44" s="31">
        <v>9.0999999999999998E-2</v>
      </c>
      <c r="BS44" s="31">
        <v>1.3069999999999999</v>
      </c>
      <c r="BT44" s="3">
        <f t="shared" si="135"/>
        <v>1.4639002192604713</v>
      </c>
      <c r="BU44" s="3">
        <f t="shared" si="136"/>
        <v>7.0775644770273344E-2</v>
      </c>
      <c r="BV44" s="3">
        <f t="shared" si="137"/>
        <v>0.84930773724328013</v>
      </c>
      <c r="BW44" s="3">
        <f t="shared" si="138"/>
        <v>0.92008338201355344</v>
      </c>
      <c r="BX44" s="18">
        <f t="shared" si="139"/>
        <v>0.44434463745141789</v>
      </c>
      <c r="BY44" s="18">
        <f t="shared" si="140"/>
        <v>17.237157665807686</v>
      </c>
      <c r="BZ44" s="39">
        <f t="shared" si="141"/>
        <v>4.9271913253308625E-2</v>
      </c>
    </row>
    <row r="45" spans="2:78" ht="19.899999999999999" customHeight="1">
      <c r="B45" s="2"/>
      <c r="C45" s="2"/>
      <c r="D45" s="2"/>
      <c r="E45" s="29">
        <v>40</v>
      </c>
      <c r="F45" s="22">
        <f t="shared" si="143"/>
        <v>0.79460000000000008</v>
      </c>
      <c r="G45" s="22">
        <f t="shared" si="142"/>
        <v>10.011120480654663</v>
      </c>
      <c r="H45" s="46">
        <f t="shared" si="93"/>
        <v>71066.338028169019</v>
      </c>
      <c r="I45" s="35">
        <v>1.4016999999999999</v>
      </c>
      <c r="J45" s="31">
        <v>0.123</v>
      </c>
      <c r="K45" s="31">
        <v>1.052</v>
      </c>
      <c r="L45" s="3">
        <f t="shared" si="94"/>
        <v>1.1782884702846335</v>
      </c>
      <c r="M45" s="3">
        <f t="shared" si="95"/>
        <v>0.73249177744027882</v>
      </c>
      <c r="N45" s="3">
        <f t="shared" si="96"/>
        <v>0</v>
      </c>
      <c r="O45" s="3">
        <f t="shared" si="97"/>
        <v>0.73249177744027882</v>
      </c>
      <c r="P45" s="18">
        <f t="shared" si="98"/>
        <v>0</v>
      </c>
      <c r="Q45" s="18">
        <f t="shared" si="99"/>
        <v>44.991089209601725</v>
      </c>
      <c r="R45" s="39">
        <f t="shared" si="144"/>
        <v>0</v>
      </c>
      <c r="S45" s="35">
        <v>1.3115000000000001</v>
      </c>
      <c r="T45" s="31">
        <v>0.125</v>
      </c>
      <c r="U45" s="31">
        <v>1.0489999999999999</v>
      </c>
      <c r="V45" s="3">
        <f t="shared" si="100"/>
        <v>1.1749283320613881</v>
      </c>
      <c r="W45" s="3">
        <f t="shared" si="101"/>
        <v>0.63760056586248892</v>
      </c>
      <c r="X45" s="3">
        <f t="shared" si="102"/>
        <v>1.2752011317249778</v>
      </c>
      <c r="Y45" s="3">
        <f t="shared" si="103"/>
        <v>1.9128016975874669</v>
      </c>
      <c r="Z45" s="18">
        <f t="shared" si="104"/>
        <v>6.5529539316740409E-2</v>
      </c>
      <c r="AA45" s="18">
        <f t="shared" si="105"/>
        <v>42.85710580175293</v>
      </c>
      <c r="AB45" s="39">
        <f t="shared" si="106"/>
        <v>2.9754718800279321E-2</v>
      </c>
      <c r="AC45" s="35">
        <v>1.1820999999999999</v>
      </c>
      <c r="AD45" s="31">
        <v>0.11700000000000001</v>
      </c>
      <c r="AE45" s="31">
        <v>1.0569999999999999</v>
      </c>
      <c r="AF45" s="3">
        <f t="shared" si="107"/>
        <v>1.1838887006567087</v>
      </c>
      <c r="AG45" s="3">
        <f t="shared" si="108"/>
        <v>0.52591981850220382</v>
      </c>
      <c r="AH45" s="3">
        <f t="shared" si="109"/>
        <v>2.1036792740088153</v>
      </c>
      <c r="AI45" s="3">
        <f t="shared" si="110"/>
        <v>2.6295990925110191</v>
      </c>
      <c r="AJ45" s="18">
        <f t="shared" si="111"/>
        <v>0.12454949111582997</v>
      </c>
      <c r="AK45" s="18">
        <f t="shared" si="112"/>
        <v>39.795714970537446</v>
      </c>
      <c r="AL45" s="39">
        <f t="shared" si="113"/>
        <v>5.2861954498524863E-2</v>
      </c>
      <c r="AM45" s="35">
        <v>1.0620000000000001</v>
      </c>
      <c r="AN45" s="31">
        <v>0.123</v>
      </c>
      <c r="AO45" s="31">
        <v>1.0580000000000001</v>
      </c>
      <c r="AP45" s="3">
        <f t="shared" si="114"/>
        <v>1.1850087467311239</v>
      </c>
      <c r="AQ45" s="3">
        <f t="shared" si="115"/>
        <v>0.42528640156379394</v>
      </c>
      <c r="AR45" s="3">
        <f t="shared" si="116"/>
        <v>2.5517184093827634</v>
      </c>
      <c r="AS45" s="3">
        <f t="shared" si="117"/>
        <v>2.9770048109465574</v>
      </c>
      <c r="AT45" s="18">
        <f t="shared" si="118"/>
        <v>0.19677676973697744</v>
      </c>
      <c r="AU45" s="18">
        <f t="shared" si="119"/>
        <v>36.954346818845195</v>
      </c>
      <c r="AV45" s="39">
        <f t="shared" si="120"/>
        <v>6.9050561815951025E-2</v>
      </c>
      <c r="AW45" s="35">
        <v>0.86450000000000005</v>
      </c>
      <c r="AX45" s="31">
        <v>0.14699999999999999</v>
      </c>
      <c r="AY45" s="31">
        <v>1.0620000000000001</v>
      </c>
      <c r="AZ45" s="3">
        <f t="shared" si="121"/>
        <v>1.1894889310287839</v>
      </c>
      <c r="BA45" s="3">
        <f t="shared" si="122"/>
        <v>0.28394887757183301</v>
      </c>
      <c r="BB45" s="3">
        <f t="shared" si="123"/>
        <v>2.2715910205746641</v>
      </c>
      <c r="BC45" s="3">
        <f t="shared" si="124"/>
        <v>2.5555398981464972</v>
      </c>
      <c r="BD45" s="18">
        <f t="shared" si="125"/>
        <v>0.31593845132307991</v>
      </c>
      <c r="BE45" s="18">
        <f t="shared" si="126"/>
        <v>32.281822173056511</v>
      </c>
      <c r="BF45" s="39">
        <f t="shared" si="127"/>
        <v>7.0367496865483936E-2</v>
      </c>
      <c r="BG45" s="35">
        <v>0.65139999999999998</v>
      </c>
      <c r="BH45" s="31">
        <v>0.16200000000000001</v>
      </c>
      <c r="BI45" s="31">
        <v>1.1279999999999999</v>
      </c>
      <c r="BJ45" s="3">
        <f t="shared" si="128"/>
        <v>1.2634119719401773</v>
      </c>
      <c r="BK45" s="3">
        <f t="shared" si="129"/>
        <v>0.1818757659557893</v>
      </c>
      <c r="BL45" s="3">
        <f t="shared" si="130"/>
        <v>1.8187576595578927</v>
      </c>
      <c r="BM45" s="3">
        <f t="shared" si="131"/>
        <v>2.0006334255136822</v>
      </c>
      <c r="BN45" s="18">
        <f t="shared" si="132"/>
        <v>0.49099757093447227</v>
      </c>
      <c r="BO45" s="18">
        <f t="shared" si="133"/>
        <v>27.240227226132106</v>
      </c>
      <c r="BP45" s="39">
        <f t="shared" si="134"/>
        <v>6.676734538444383E-2</v>
      </c>
      <c r="BQ45" s="35">
        <v>0.3483</v>
      </c>
      <c r="BR45" s="31">
        <v>8.4000000000000005E-2</v>
      </c>
      <c r="BS45" s="31">
        <v>1.353</v>
      </c>
      <c r="BT45" s="3">
        <f t="shared" si="135"/>
        <v>1.5154223386835637</v>
      </c>
      <c r="BU45" s="3">
        <f t="shared" si="136"/>
        <v>7.4810691603584251E-2</v>
      </c>
      <c r="BV45" s="3">
        <f t="shared" si="137"/>
        <v>0.89772829924301101</v>
      </c>
      <c r="BW45" s="3">
        <f t="shared" si="138"/>
        <v>0.97253899084659523</v>
      </c>
      <c r="BX45" s="18">
        <f t="shared" si="139"/>
        <v>0.43954389774124691</v>
      </c>
      <c r="BY45" s="18">
        <f t="shared" si="140"/>
        <v>20.069380541886282</v>
      </c>
      <c r="BZ45" s="39">
        <f t="shared" si="141"/>
        <v>4.4731241074899425E-2</v>
      </c>
    </row>
    <row r="46" spans="2:78" ht="19.899999999999999" customHeight="1">
      <c r="B46" s="2"/>
      <c r="C46" s="2"/>
      <c r="D46" s="2"/>
      <c r="E46" s="29">
        <v>42</v>
      </c>
      <c r="F46" s="22">
        <f t="shared" si="143"/>
        <v>0.83460000000000001</v>
      </c>
      <c r="G46" s="22">
        <f t="shared" si="142"/>
        <v>10.515078219424089</v>
      </c>
      <c r="H46" s="46">
        <f t="shared" si="93"/>
        <v>74643.8028169014</v>
      </c>
      <c r="I46" s="35">
        <v>1.4197</v>
      </c>
      <c r="J46" s="31">
        <v>0.12</v>
      </c>
      <c r="K46" s="31">
        <v>1.0589999999999999</v>
      </c>
      <c r="L46" s="3">
        <f t="shared" si="94"/>
        <v>1.1861287928055388</v>
      </c>
      <c r="M46" s="3">
        <f t="shared" si="95"/>
        <v>0.76145845351371444</v>
      </c>
      <c r="N46" s="3">
        <f t="shared" si="96"/>
        <v>0</v>
      </c>
      <c r="O46" s="3">
        <f t="shared" si="97"/>
        <v>0.76145845351371444</v>
      </c>
      <c r="P46" s="18">
        <f t="shared" si="98"/>
        <v>0</v>
      </c>
      <c r="Q46" s="18">
        <f t="shared" si="99"/>
        <v>52.626843790298267</v>
      </c>
      <c r="R46" s="39">
        <f t="shared" si="144"/>
        <v>0</v>
      </c>
      <c r="S46" s="35">
        <v>1.3828</v>
      </c>
      <c r="T46" s="31">
        <v>0.125</v>
      </c>
      <c r="U46" s="31">
        <v>1.048</v>
      </c>
      <c r="V46" s="3">
        <f t="shared" si="100"/>
        <v>1.1738082859869734</v>
      </c>
      <c r="W46" s="3">
        <f t="shared" si="101"/>
        <v>0.70746088757821546</v>
      </c>
      <c r="X46" s="3">
        <f t="shared" si="102"/>
        <v>1.4149217751564309</v>
      </c>
      <c r="Y46" s="3">
        <f t="shared" si="103"/>
        <v>2.1223826627346463</v>
      </c>
      <c r="Z46" s="18">
        <f t="shared" si="104"/>
        <v>6.5404661709443424E-2</v>
      </c>
      <c r="AA46" s="18">
        <f t="shared" si="105"/>
        <v>51.615263576795122</v>
      </c>
      <c r="AB46" s="39">
        <f t="shared" si="106"/>
        <v>2.7412855754407942E-2</v>
      </c>
      <c r="AC46" s="35">
        <v>1.2293000000000001</v>
      </c>
      <c r="AD46" s="31">
        <v>0.123</v>
      </c>
      <c r="AE46" s="31">
        <v>1.0509999999999999</v>
      </c>
      <c r="AF46" s="3">
        <f t="shared" si="107"/>
        <v>1.1771684242102183</v>
      </c>
      <c r="AG46" s="3">
        <f t="shared" si="108"/>
        <v>0.56231843663461156</v>
      </c>
      <c r="AH46" s="3">
        <f t="shared" si="109"/>
        <v>2.2492737465384463</v>
      </c>
      <c r="AI46" s="3">
        <f t="shared" si="110"/>
        <v>2.8115921831730577</v>
      </c>
      <c r="AJ46" s="18">
        <f t="shared" si="111"/>
        <v>0.12945435481114573</v>
      </c>
      <c r="AK46" s="18">
        <f t="shared" si="112"/>
        <v>47.407199545013704</v>
      </c>
      <c r="AL46" s="39">
        <f t="shared" si="113"/>
        <v>4.7445826121889648E-2</v>
      </c>
      <c r="AM46" s="35">
        <v>1.1093</v>
      </c>
      <c r="AN46" s="31">
        <v>0.128</v>
      </c>
      <c r="AO46" s="31">
        <v>1.052</v>
      </c>
      <c r="AP46" s="3">
        <f t="shared" si="114"/>
        <v>1.1782884702846335</v>
      </c>
      <c r="AQ46" s="3">
        <f t="shared" si="115"/>
        <v>0.45876537584797128</v>
      </c>
      <c r="AR46" s="3">
        <f t="shared" si="116"/>
        <v>2.7525922550878277</v>
      </c>
      <c r="AS46" s="3">
        <f t="shared" si="117"/>
        <v>3.2113576309357992</v>
      </c>
      <c r="AT46" s="18">
        <f t="shared" si="118"/>
        <v>0.20245981208317798</v>
      </c>
      <c r="AU46" s="18">
        <f t="shared" si="119"/>
        <v>44.117507793783929</v>
      </c>
      <c r="AV46" s="39">
        <f t="shared" si="120"/>
        <v>6.2392288067452048E-2</v>
      </c>
      <c r="AW46" s="35">
        <v>0.98</v>
      </c>
      <c r="AX46" s="31">
        <v>0.111</v>
      </c>
      <c r="AY46" s="31">
        <v>1.054</v>
      </c>
      <c r="AZ46" s="3">
        <f t="shared" si="121"/>
        <v>1.1805285624334636</v>
      </c>
      <c r="BA46" s="3">
        <f t="shared" si="122"/>
        <v>0.35941359518740329</v>
      </c>
      <c r="BB46" s="3">
        <f t="shared" si="123"/>
        <v>2.8753087614992263</v>
      </c>
      <c r="BC46" s="3">
        <f t="shared" si="124"/>
        <v>3.2347223566866297</v>
      </c>
      <c r="BD46" s="18">
        <f t="shared" si="125"/>
        <v>0.23498509567054635</v>
      </c>
      <c r="BE46" s="18">
        <f t="shared" si="126"/>
        <v>40.572864931833848</v>
      </c>
      <c r="BF46" s="39">
        <f t="shared" si="127"/>
        <v>7.0867777425380488E-2</v>
      </c>
      <c r="BG46" s="35">
        <v>0.80249999999999999</v>
      </c>
      <c r="BH46" s="31">
        <v>0.157</v>
      </c>
      <c r="BI46" s="31">
        <v>1.0680000000000001</v>
      </c>
      <c r="BJ46" s="3">
        <f t="shared" si="128"/>
        <v>1.1962092074752744</v>
      </c>
      <c r="BK46" s="3">
        <f t="shared" si="129"/>
        <v>0.24745356508932762</v>
      </c>
      <c r="BL46" s="3">
        <f t="shared" si="130"/>
        <v>2.4745356508932757</v>
      </c>
      <c r="BM46" s="3">
        <f t="shared" si="131"/>
        <v>2.7219892159826031</v>
      </c>
      <c r="BN46" s="18">
        <f t="shared" si="132"/>
        <v>0.42656801456261778</v>
      </c>
      <c r="BO46" s="18">
        <f t="shared" si="133"/>
        <v>35.706862549806473</v>
      </c>
      <c r="BP46" s="39">
        <f t="shared" si="134"/>
        <v>6.9301402424859285E-2</v>
      </c>
      <c r="BQ46" s="35">
        <v>0.47670000000000001</v>
      </c>
      <c r="BR46" s="31">
        <v>0.158</v>
      </c>
      <c r="BS46" s="31">
        <v>1.214</v>
      </c>
      <c r="BT46" s="3">
        <f t="shared" si="135"/>
        <v>1.3597359343398716</v>
      </c>
      <c r="BU46" s="3">
        <f t="shared" si="136"/>
        <v>0.11282070387557032</v>
      </c>
      <c r="BV46" s="3">
        <f t="shared" si="137"/>
        <v>1.3538484465068439</v>
      </c>
      <c r="BW46" s="3">
        <f t="shared" si="138"/>
        <v>1.4666691503824143</v>
      </c>
      <c r="BX46" s="18">
        <f t="shared" si="139"/>
        <v>0.66561306239931273</v>
      </c>
      <c r="BY46" s="18">
        <f t="shared" si="140"/>
        <v>26.77534944521765</v>
      </c>
      <c r="BZ46" s="39">
        <f t="shared" si="141"/>
        <v>5.0563240986894201E-2</v>
      </c>
    </row>
    <row r="47" spans="2:78" ht="19.899999999999999" customHeight="1">
      <c r="B47" s="2"/>
      <c r="C47" s="2"/>
      <c r="D47" s="2"/>
      <c r="E47" s="29">
        <v>44</v>
      </c>
      <c r="F47" s="22">
        <f t="shared" si="143"/>
        <v>0.87460000000000004</v>
      </c>
      <c r="G47" s="22">
        <f t="shared" si="142"/>
        <v>11.019035958193516</v>
      </c>
      <c r="H47" s="46">
        <f t="shared" si="93"/>
        <v>78221.267605633795</v>
      </c>
      <c r="I47" s="35">
        <v>1.8272999999999999</v>
      </c>
      <c r="J47" s="31">
        <v>0.189</v>
      </c>
      <c r="K47" s="31">
        <v>1.0229999999999999</v>
      </c>
      <c r="L47" s="3">
        <f t="shared" si="94"/>
        <v>1.145807134126597</v>
      </c>
      <c r="M47" s="3">
        <f t="shared" si="95"/>
        <v>1.1771508036297151</v>
      </c>
      <c r="N47" s="3">
        <f t="shared" si="96"/>
        <v>0</v>
      </c>
      <c r="O47" s="3">
        <f t="shared" si="97"/>
        <v>1.1771508036297151</v>
      </c>
      <c r="P47" s="18">
        <f t="shared" si="98"/>
        <v>0</v>
      </c>
      <c r="Q47" s="18">
        <f t="shared" si="99"/>
        <v>73.420883667624139</v>
      </c>
      <c r="R47" s="39">
        <f t="shared" si="144"/>
        <v>0</v>
      </c>
      <c r="S47" s="35">
        <v>1.6533</v>
      </c>
      <c r="T47" s="31">
        <v>0.151</v>
      </c>
      <c r="U47" s="31">
        <v>0.96</v>
      </c>
      <c r="V47" s="3">
        <f t="shared" si="100"/>
        <v>1.0752442314384487</v>
      </c>
      <c r="W47" s="3">
        <f t="shared" si="101"/>
        <v>0.84860761607280821</v>
      </c>
      <c r="X47" s="3">
        <f t="shared" si="102"/>
        <v>1.6972152321456164</v>
      </c>
      <c r="Y47" s="3">
        <f t="shared" si="103"/>
        <v>2.5458228482184246</v>
      </c>
      <c r="Z47" s="18">
        <f t="shared" si="104"/>
        <v>6.6297253736268866E-2</v>
      </c>
      <c r="AA47" s="18">
        <f t="shared" si="105"/>
        <v>67.931589739825142</v>
      </c>
      <c r="AB47" s="39">
        <f t="shared" si="106"/>
        <v>2.4984182449518295E-2</v>
      </c>
      <c r="AC47" s="35">
        <v>1.5844</v>
      </c>
      <c r="AD47" s="31">
        <v>6.5000000000000002E-2</v>
      </c>
      <c r="AE47" s="31">
        <v>1.02</v>
      </c>
      <c r="AF47" s="3">
        <f t="shared" si="107"/>
        <v>1.1424469959033519</v>
      </c>
      <c r="AG47" s="3">
        <f t="shared" si="108"/>
        <v>0.8798145473448562</v>
      </c>
      <c r="AH47" s="3">
        <f t="shared" si="109"/>
        <v>3.5192581893794248</v>
      </c>
      <c r="AI47" s="3">
        <f t="shared" si="110"/>
        <v>4.399072736724281</v>
      </c>
      <c r="AJ47" s="18">
        <f t="shared" si="111"/>
        <v>6.4434701543657436E-2</v>
      </c>
      <c r="AK47" s="18">
        <f t="shared" si="112"/>
        <v>65.757955535081749</v>
      </c>
      <c r="AL47" s="39">
        <f t="shared" si="113"/>
        <v>5.3518363835109002E-2</v>
      </c>
      <c r="AM47" s="35">
        <v>1.3039000000000001</v>
      </c>
      <c r="AN47" s="31">
        <v>0.105</v>
      </c>
      <c r="AO47" s="31">
        <v>1.018</v>
      </c>
      <c r="AP47" s="3">
        <f t="shared" si="114"/>
        <v>1.1402069037545217</v>
      </c>
      <c r="AQ47" s="3">
        <f t="shared" si="115"/>
        <v>0.59353352454945085</v>
      </c>
      <c r="AR47" s="3">
        <f t="shared" si="116"/>
        <v>3.5612011472967051</v>
      </c>
      <c r="AS47" s="3">
        <f t="shared" si="117"/>
        <v>4.154734671846156</v>
      </c>
      <c r="AT47" s="18">
        <f t="shared" si="118"/>
        <v>0.15551856318129648</v>
      </c>
      <c r="AU47" s="18">
        <f t="shared" si="119"/>
        <v>56.908835151474754</v>
      </c>
      <c r="AV47" s="39">
        <f t="shared" si="120"/>
        <v>6.2577298196630174E-2</v>
      </c>
      <c r="AW47" s="35">
        <v>1.0952999999999999</v>
      </c>
      <c r="AX47" s="31">
        <v>0.106</v>
      </c>
      <c r="AY47" s="31">
        <v>1.012</v>
      </c>
      <c r="AZ47" s="3">
        <f t="shared" si="121"/>
        <v>1.1334866273080315</v>
      </c>
      <c r="BA47" s="3">
        <f t="shared" si="122"/>
        <v>0.41389323492473495</v>
      </c>
      <c r="BB47" s="3">
        <f t="shared" si="123"/>
        <v>3.3111458793978796</v>
      </c>
      <c r="BC47" s="3">
        <f t="shared" si="124"/>
        <v>3.7250391143226147</v>
      </c>
      <c r="BD47" s="18">
        <f t="shared" si="125"/>
        <v>0.206872616320324</v>
      </c>
      <c r="BE47" s="18">
        <f t="shared" si="126"/>
        <v>50.327991971366295</v>
      </c>
      <c r="BF47" s="39">
        <f t="shared" si="127"/>
        <v>6.5791336981648893E-2</v>
      </c>
      <c r="BG47" s="35">
        <v>0.97289999999999999</v>
      </c>
      <c r="BH47" s="31">
        <v>0.115</v>
      </c>
      <c r="BI47" s="31">
        <v>1.016</v>
      </c>
      <c r="BJ47" s="3">
        <f t="shared" si="128"/>
        <v>1.1379668116056916</v>
      </c>
      <c r="BK47" s="3">
        <f t="shared" si="129"/>
        <v>0.32914324784768401</v>
      </c>
      <c r="BL47" s="3">
        <f t="shared" si="130"/>
        <v>3.2914324784768394</v>
      </c>
      <c r="BM47" s="3">
        <f t="shared" si="131"/>
        <v>3.6205757263245233</v>
      </c>
      <c r="BN47" s="18">
        <f t="shared" si="132"/>
        <v>0.2827687330617924</v>
      </c>
      <c r="BO47" s="18">
        <f t="shared" si="133"/>
        <v>46.466557622155975</v>
      </c>
      <c r="BP47" s="39">
        <f t="shared" si="134"/>
        <v>7.0834437645267562E-2</v>
      </c>
      <c r="BQ47" s="35">
        <v>0.83169999999999999</v>
      </c>
      <c r="BR47" s="31">
        <v>0.129</v>
      </c>
      <c r="BS47" s="31">
        <v>1.0269999999999999</v>
      </c>
      <c r="BT47" s="3">
        <f t="shared" si="135"/>
        <v>1.150287318424257</v>
      </c>
      <c r="BU47" s="3">
        <f t="shared" si="136"/>
        <v>0.24577370573033278</v>
      </c>
      <c r="BV47" s="3">
        <f t="shared" si="137"/>
        <v>2.949284468763993</v>
      </c>
      <c r="BW47" s="3">
        <f t="shared" si="138"/>
        <v>3.1950581744943256</v>
      </c>
      <c r="BX47" s="18">
        <f t="shared" si="139"/>
        <v>0.38891793691122312</v>
      </c>
      <c r="BY47" s="18">
        <f t="shared" si="140"/>
        <v>42.012027147413335</v>
      </c>
      <c r="BZ47" s="39">
        <f t="shared" si="141"/>
        <v>7.0200955988518138E-2</v>
      </c>
    </row>
    <row r="48" spans="2:78" ht="19.899999999999999" customHeight="1">
      <c r="B48" s="16"/>
      <c r="C48" s="2"/>
      <c r="D48" s="2"/>
      <c r="E48" s="29">
        <v>46</v>
      </c>
      <c r="F48" s="22">
        <f t="shared" si="143"/>
        <v>0.91460000000000008</v>
      </c>
      <c r="G48" s="22">
        <f t="shared" si="142"/>
        <v>11.522993696962944</v>
      </c>
      <c r="H48" s="46">
        <f t="shared" si="93"/>
        <v>81798.732394366205</v>
      </c>
      <c r="I48" s="35">
        <v>2.0379999999999998</v>
      </c>
      <c r="J48" s="31">
        <v>8.6999999999999994E-2</v>
      </c>
      <c r="K48" s="31">
        <v>0.94799999999999995</v>
      </c>
      <c r="L48" s="3">
        <f t="shared" si="94"/>
        <v>1.0618036785454681</v>
      </c>
      <c r="M48" s="3">
        <f t="shared" si="95"/>
        <v>1.2574367866349201</v>
      </c>
      <c r="N48" s="3">
        <f t="shared" si="96"/>
        <v>0</v>
      </c>
      <c r="O48" s="3">
        <f t="shared" si="97"/>
        <v>1.2574367866349201</v>
      </c>
      <c r="P48" s="18">
        <f t="shared" si="98"/>
        <v>0</v>
      </c>
      <c r="Q48" s="18">
        <f t="shared" si="99"/>
        <v>91.563846274662595</v>
      </c>
      <c r="R48" s="39">
        <f t="shared" si="144"/>
        <v>0</v>
      </c>
      <c r="S48" s="35">
        <v>1.9978</v>
      </c>
      <c r="T48" s="31">
        <v>0.114</v>
      </c>
      <c r="U48" s="31">
        <v>0.94499999999999995</v>
      </c>
      <c r="V48" s="3">
        <f t="shared" si="100"/>
        <v>1.058443540322223</v>
      </c>
      <c r="W48" s="3">
        <f t="shared" si="101"/>
        <v>1.2006841072849237</v>
      </c>
      <c r="X48" s="3">
        <f t="shared" si="102"/>
        <v>2.4013682145698474</v>
      </c>
      <c r="Y48" s="3">
        <f t="shared" si="103"/>
        <v>3.6020523218547709</v>
      </c>
      <c r="Z48" s="18">
        <f t="shared" si="104"/>
        <v>4.8500318852562722E-2</v>
      </c>
      <c r="AA48" s="18">
        <f t="shared" si="105"/>
        <v>90.113544217829897</v>
      </c>
      <c r="AB48" s="39">
        <f t="shared" si="106"/>
        <v>2.6648249554640333E-2</v>
      </c>
      <c r="AC48" s="35">
        <v>1.9265000000000001</v>
      </c>
      <c r="AD48" s="31">
        <v>0.11</v>
      </c>
      <c r="AE48" s="31">
        <v>0.93899999999999995</v>
      </c>
      <c r="AF48" s="3">
        <f t="shared" si="107"/>
        <v>1.0517232638757326</v>
      </c>
      <c r="AG48" s="3">
        <f t="shared" si="108"/>
        <v>1.1023774956673671</v>
      </c>
      <c r="AH48" s="3">
        <f t="shared" si="109"/>
        <v>4.4095099826694684</v>
      </c>
      <c r="AI48" s="3">
        <f t="shared" si="110"/>
        <v>5.5118874783368357</v>
      </c>
      <c r="AJ48" s="18">
        <f t="shared" si="111"/>
        <v>9.2412344997120449E-2</v>
      </c>
      <c r="AK48" s="18">
        <f t="shared" si="112"/>
        <v>87.541242311059435</v>
      </c>
      <c r="AL48" s="39">
        <f t="shared" si="113"/>
        <v>5.0370658060816635E-2</v>
      </c>
      <c r="AM48" s="35">
        <v>1.4709000000000001</v>
      </c>
      <c r="AN48" s="31">
        <v>0.115</v>
      </c>
      <c r="AO48" s="31">
        <v>0.94699999999999995</v>
      </c>
      <c r="AP48" s="3">
        <f t="shared" si="114"/>
        <v>1.0606836324710531</v>
      </c>
      <c r="AQ48" s="3">
        <f t="shared" si="115"/>
        <v>0.65362308362126342</v>
      </c>
      <c r="AR48" s="3">
        <f t="shared" si="116"/>
        <v>3.9217385017275803</v>
      </c>
      <c r="AS48" s="3">
        <f t="shared" si="117"/>
        <v>4.5753615853488441</v>
      </c>
      <c r="AT48" s="18">
        <f t="shared" si="118"/>
        <v>0.14739921767182537</v>
      </c>
      <c r="AU48" s="18">
        <f t="shared" si="119"/>
        <v>71.104485666955284</v>
      </c>
      <c r="AV48" s="39">
        <f t="shared" si="120"/>
        <v>5.5154586450375631E-2</v>
      </c>
      <c r="AW48" s="35">
        <v>1.4932000000000001</v>
      </c>
      <c r="AX48" s="31">
        <v>7.5999999999999998E-2</v>
      </c>
      <c r="AY48" s="31">
        <v>1</v>
      </c>
      <c r="AZ48" s="3">
        <f t="shared" si="121"/>
        <v>1.1200460744150509</v>
      </c>
      <c r="BA48" s="3">
        <f t="shared" si="122"/>
        <v>0.75109883798200983</v>
      </c>
      <c r="BB48" s="3">
        <f t="shared" si="123"/>
        <v>6.0087907038560786</v>
      </c>
      <c r="BC48" s="3">
        <f t="shared" si="124"/>
        <v>6.7598895418380884</v>
      </c>
      <c r="BD48" s="18">
        <f t="shared" si="125"/>
        <v>0.14482705815272126</v>
      </c>
      <c r="BE48" s="18">
        <f t="shared" si="126"/>
        <v>71.909006459675936</v>
      </c>
      <c r="BF48" s="39">
        <f t="shared" si="127"/>
        <v>8.3561030803917427E-2</v>
      </c>
      <c r="BG48" s="35">
        <v>1.1041000000000001</v>
      </c>
      <c r="BH48" s="31">
        <v>0.15</v>
      </c>
      <c r="BI48" s="31">
        <v>0.99399999999999999</v>
      </c>
      <c r="BJ48" s="3">
        <f t="shared" si="128"/>
        <v>1.1133257979685605</v>
      </c>
      <c r="BK48" s="3">
        <f t="shared" si="129"/>
        <v>0.40574270117740679</v>
      </c>
      <c r="BL48" s="3">
        <f t="shared" si="130"/>
        <v>4.0574270117740676</v>
      </c>
      <c r="BM48" s="3">
        <f t="shared" si="131"/>
        <v>4.4631697129514745</v>
      </c>
      <c r="BN48" s="18">
        <f t="shared" si="132"/>
        <v>0.3530288171767651</v>
      </c>
      <c r="BO48" s="18">
        <f t="shared" si="133"/>
        <v>57.871381327496579</v>
      </c>
      <c r="BP48" s="39">
        <f t="shared" si="134"/>
        <v>7.011111396862843E-2</v>
      </c>
      <c r="BQ48" s="35">
        <v>0.97670000000000001</v>
      </c>
      <c r="BR48" s="31">
        <v>8.5999999999999993E-2</v>
      </c>
      <c r="BS48" s="31">
        <v>1.004</v>
      </c>
      <c r="BT48" s="3">
        <f t="shared" si="135"/>
        <v>1.1245262587127109</v>
      </c>
      <c r="BU48" s="3">
        <f t="shared" si="136"/>
        <v>0.32392981921472019</v>
      </c>
      <c r="BV48" s="3">
        <f t="shared" si="137"/>
        <v>3.8871578305766423</v>
      </c>
      <c r="BW48" s="3">
        <f t="shared" si="138"/>
        <v>4.211087649791363</v>
      </c>
      <c r="BX48" s="18">
        <f t="shared" si="139"/>
        <v>0.24779540722056159</v>
      </c>
      <c r="BY48" s="18">
        <f t="shared" si="140"/>
        <v>53.27515043096701</v>
      </c>
      <c r="BZ48" s="39">
        <f t="shared" si="141"/>
        <v>7.2963807687667664E-2</v>
      </c>
    </row>
    <row r="49" spans="2:78" ht="19.899999999999999" customHeight="1">
      <c r="B49" s="16"/>
      <c r="C49" s="2"/>
      <c r="D49" s="2"/>
      <c r="E49" s="29">
        <v>48</v>
      </c>
      <c r="F49" s="22">
        <f t="shared" si="143"/>
        <v>0.9546</v>
      </c>
      <c r="G49" s="22">
        <f t="shared" si="142"/>
        <v>12.02695143573237</v>
      </c>
      <c r="H49" s="46">
        <f t="shared" si="93"/>
        <v>85376.1971830986</v>
      </c>
      <c r="I49" s="35">
        <v>2.3031999999999999</v>
      </c>
      <c r="J49" s="31">
        <v>7.2999999999999995E-2</v>
      </c>
      <c r="K49" s="31">
        <v>0.94499999999999995</v>
      </c>
      <c r="L49" s="3">
        <f t="shared" si="94"/>
        <v>1.058443540322223</v>
      </c>
      <c r="M49" s="3">
        <f t="shared" si="95"/>
        <v>1.5958352296951364</v>
      </c>
      <c r="N49" s="3">
        <f t="shared" si="96"/>
        <v>0</v>
      </c>
      <c r="O49" s="3">
        <f t="shared" si="97"/>
        <v>1.5958352296951364</v>
      </c>
      <c r="P49" s="18">
        <f t="shared" si="98"/>
        <v>0</v>
      </c>
      <c r="Q49" s="18">
        <f t="shared" si="99"/>
        <v>114.98923726178667</v>
      </c>
      <c r="R49" s="39">
        <f t="shared" si="144"/>
        <v>0</v>
      </c>
      <c r="S49" s="35">
        <v>2.1867999999999999</v>
      </c>
      <c r="T49" s="31">
        <v>6.2E-2</v>
      </c>
      <c r="U49" s="31">
        <v>0.92800000000000005</v>
      </c>
      <c r="V49" s="3">
        <f t="shared" si="100"/>
        <v>1.0394027570571671</v>
      </c>
      <c r="W49" s="3">
        <f t="shared" si="101"/>
        <v>1.3873154103316185</v>
      </c>
      <c r="X49" s="3">
        <f t="shared" si="102"/>
        <v>2.7746308206632371</v>
      </c>
      <c r="Y49" s="3">
        <f t="shared" si="103"/>
        <v>4.1619462309948556</v>
      </c>
      <c r="Z49" s="18">
        <f t="shared" si="104"/>
        <v>2.5436875675618337E-2</v>
      </c>
      <c r="AA49" s="18">
        <f t="shared" si="105"/>
        <v>110.2144273241183</v>
      </c>
      <c r="AB49" s="39">
        <f t="shared" si="106"/>
        <v>2.5174842241874648E-2</v>
      </c>
      <c r="AC49" s="35">
        <v>2.0413999999999999</v>
      </c>
      <c r="AD49" s="31">
        <v>7.0999999999999994E-2</v>
      </c>
      <c r="AE49" s="31">
        <v>0.91600000000000004</v>
      </c>
      <c r="AF49" s="3">
        <f t="shared" si="107"/>
        <v>1.0259622041641865</v>
      </c>
      <c r="AG49" s="3">
        <f t="shared" si="108"/>
        <v>1.1778996582673458</v>
      </c>
      <c r="AH49" s="3">
        <f t="shared" si="109"/>
        <v>4.7115986330693831</v>
      </c>
      <c r="AI49" s="3">
        <f t="shared" si="110"/>
        <v>5.8894982913367286</v>
      </c>
      <c r="AJ49" s="18">
        <f t="shared" si="111"/>
        <v>5.6761703022912301E-2</v>
      </c>
      <c r="AK49" s="18">
        <f t="shared" si="112"/>
        <v>104.25001697242602</v>
      </c>
      <c r="AL49" s="39">
        <f t="shared" si="113"/>
        <v>4.5195183366882268E-2</v>
      </c>
      <c r="AM49" s="35">
        <v>1.8631</v>
      </c>
      <c r="AN49" s="31">
        <v>0.13700000000000001</v>
      </c>
      <c r="AO49" s="31">
        <v>0.92400000000000004</v>
      </c>
      <c r="AP49" s="3">
        <f t="shared" si="114"/>
        <v>1.0349225727595071</v>
      </c>
      <c r="AQ49" s="3">
        <f t="shared" si="115"/>
        <v>0.99833753933243152</v>
      </c>
      <c r="AR49" s="3">
        <f t="shared" si="116"/>
        <v>5.9900252359945885</v>
      </c>
      <c r="AS49" s="3">
        <f t="shared" si="117"/>
        <v>6.9883627753270199</v>
      </c>
      <c r="AT49" s="18">
        <f t="shared" si="118"/>
        <v>0.16717136543083716</v>
      </c>
      <c r="AU49" s="18">
        <f t="shared" si="119"/>
        <v>96.936025461375607</v>
      </c>
      <c r="AV49" s="39">
        <f t="shared" si="120"/>
        <v>6.1793592294346014E-2</v>
      </c>
      <c r="AW49" s="35">
        <v>1.5485</v>
      </c>
      <c r="AX49" s="31">
        <v>8.3000000000000004E-2</v>
      </c>
      <c r="AY49" s="31">
        <v>0.90400000000000003</v>
      </c>
      <c r="AZ49" s="3">
        <f t="shared" si="121"/>
        <v>1.0125216512712059</v>
      </c>
      <c r="BA49" s="3">
        <f t="shared" si="122"/>
        <v>0.66011622576999029</v>
      </c>
      <c r="BB49" s="3">
        <f t="shared" si="123"/>
        <v>5.2809298061599224</v>
      </c>
      <c r="BC49" s="3">
        <f t="shared" si="124"/>
        <v>5.941046031929913</v>
      </c>
      <c r="BD49" s="18">
        <f t="shared" si="125"/>
        <v>0.12925610657753614</v>
      </c>
      <c r="BE49" s="18">
        <f t="shared" si="126"/>
        <v>84.030912004412812</v>
      </c>
      <c r="BF49" s="39">
        <f t="shared" si="127"/>
        <v>6.2845084983518915E-2</v>
      </c>
      <c r="BG49" s="35">
        <v>1.3280000000000001</v>
      </c>
      <c r="BH49" s="31">
        <v>6.3E-2</v>
      </c>
      <c r="BI49" s="31">
        <v>0.90800000000000003</v>
      </c>
      <c r="BJ49" s="3">
        <f t="shared" si="128"/>
        <v>1.0170018355688661</v>
      </c>
      <c r="BK49" s="3">
        <f t="shared" si="129"/>
        <v>0.48981149687464803</v>
      </c>
      <c r="BL49" s="3">
        <f t="shared" si="130"/>
        <v>4.89811496874648</v>
      </c>
      <c r="BM49" s="3">
        <f t="shared" si="131"/>
        <v>5.3879264656211276</v>
      </c>
      <c r="BN49" s="18">
        <f t="shared" si="132"/>
        <v>0.12372526031888138</v>
      </c>
      <c r="BO49" s="18">
        <f t="shared" si="133"/>
        <v>74.98584678743795</v>
      </c>
      <c r="BP49" s="39">
        <f t="shared" si="134"/>
        <v>6.5320526187176958E-2</v>
      </c>
      <c r="BQ49" s="35">
        <v>1.1287</v>
      </c>
      <c r="BR49" s="31">
        <v>7.1999999999999995E-2</v>
      </c>
      <c r="BS49" s="31">
        <v>0.89700000000000002</v>
      </c>
      <c r="BT49" s="3">
        <f t="shared" si="135"/>
        <v>1.0046813287503007</v>
      </c>
      <c r="BU49" s="3">
        <f t="shared" si="136"/>
        <v>0.34530515647321636</v>
      </c>
      <c r="BV49" s="3">
        <f t="shared" si="137"/>
        <v>4.1436618776785963</v>
      </c>
      <c r="BW49" s="3">
        <f t="shared" si="138"/>
        <v>4.4889670341518126</v>
      </c>
      <c r="BX49" s="18">
        <f t="shared" si="139"/>
        <v>0.16559406156297257</v>
      </c>
      <c r="BY49" s="18">
        <f t="shared" si="140"/>
        <v>66.810420493818484</v>
      </c>
      <c r="BZ49" s="39">
        <f t="shared" si="141"/>
        <v>6.202119141073182E-2</v>
      </c>
    </row>
    <row r="50" spans="2:78" ht="19.899999999999999" customHeight="1">
      <c r="B50" s="16"/>
      <c r="C50" s="2"/>
      <c r="D50" s="17"/>
      <c r="E50" s="29">
        <v>50</v>
      </c>
      <c r="F50" s="22">
        <f t="shared" si="143"/>
        <v>0.99460000000000004</v>
      </c>
      <c r="G50" s="22">
        <f t="shared" si="142"/>
        <v>12.530909174501796</v>
      </c>
      <c r="H50" s="46">
        <f t="shared" si="93"/>
        <v>88953.661971830996</v>
      </c>
      <c r="I50" s="36">
        <v>2.2761</v>
      </c>
      <c r="J50" s="32">
        <v>8.5000000000000006E-2</v>
      </c>
      <c r="K50" s="32">
        <v>0.94799999999999995</v>
      </c>
      <c r="L50" s="3">
        <f t="shared" si="94"/>
        <v>1.0618036785454681</v>
      </c>
      <c r="M50" s="3">
        <f t="shared" si="95"/>
        <v>1.5684131678296325</v>
      </c>
      <c r="N50" s="3">
        <f t="shared" si="96"/>
        <v>0</v>
      </c>
      <c r="O50" s="3">
        <f t="shared" si="97"/>
        <v>1.5684131678296325</v>
      </c>
      <c r="P50" s="18">
        <f t="shared" si="98"/>
        <v>0</v>
      </c>
      <c r="Q50" s="18">
        <f t="shared" si="99"/>
        <v>128.80101619768013</v>
      </c>
      <c r="R50" s="39">
        <f t="shared" si="144"/>
        <v>0</v>
      </c>
      <c r="S50" s="36">
        <v>2.1295999999999999</v>
      </c>
      <c r="T50" s="32">
        <v>7.5999999999999998E-2</v>
      </c>
      <c r="U50" s="32">
        <v>0.93300000000000005</v>
      </c>
      <c r="V50" s="3">
        <f t="shared" si="100"/>
        <v>1.0450029874292424</v>
      </c>
      <c r="W50" s="3">
        <f t="shared" si="101"/>
        <v>1.3299046095938547</v>
      </c>
      <c r="X50" s="3">
        <f t="shared" si="102"/>
        <v>2.6598092191877094</v>
      </c>
      <c r="Y50" s="3">
        <f t="shared" si="103"/>
        <v>3.9897138287815643</v>
      </c>
      <c r="Z50" s="18">
        <f t="shared" si="104"/>
        <v>3.1517590256076047E-2</v>
      </c>
      <c r="AA50" s="18">
        <f t="shared" si="105"/>
        <v>122.00394517251527</v>
      </c>
      <c r="AB50" s="39">
        <f t="shared" si="106"/>
        <v>2.1801009921660338E-2</v>
      </c>
      <c r="AC50" s="36">
        <v>1.9135</v>
      </c>
      <c r="AD50" s="32">
        <v>7.1999999999999995E-2</v>
      </c>
      <c r="AE50" s="32">
        <v>0.92400000000000004</v>
      </c>
      <c r="AF50" s="3">
        <f t="shared" si="107"/>
        <v>1.0349225727595071</v>
      </c>
      <c r="AG50" s="3">
        <f t="shared" si="108"/>
        <v>1.0530815479390294</v>
      </c>
      <c r="AH50" s="3">
        <f t="shared" si="109"/>
        <v>4.2123261917561177</v>
      </c>
      <c r="AI50" s="3">
        <f t="shared" si="110"/>
        <v>5.2654077396951475</v>
      </c>
      <c r="AJ50" s="18">
        <f t="shared" si="111"/>
        <v>5.8570989348030525E-2</v>
      </c>
      <c r="AK50" s="18">
        <f t="shared" si="112"/>
        <v>111.9776854555315</v>
      </c>
      <c r="AL50" s="39">
        <f t="shared" si="113"/>
        <v>3.7617550091521706E-2</v>
      </c>
      <c r="AM50" s="36">
        <v>1.7702</v>
      </c>
      <c r="AN50" s="32">
        <v>6.0999999999999999E-2</v>
      </c>
      <c r="AO50" s="32">
        <v>0.91700000000000004</v>
      </c>
      <c r="AP50" s="3">
        <f t="shared" si="114"/>
        <v>1.0270822502386017</v>
      </c>
      <c r="AQ50" s="3">
        <f t="shared" si="115"/>
        <v>0.88765554781834743</v>
      </c>
      <c r="AR50" s="3">
        <f t="shared" si="116"/>
        <v>5.3259332869100842</v>
      </c>
      <c r="AS50" s="3">
        <f t="shared" si="117"/>
        <v>6.2135888347284318</v>
      </c>
      <c r="AT50" s="18">
        <f t="shared" si="118"/>
        <v>7.3310450193572393E-2</v>
      </c>
      <c r="AU50" s="18">
        <f t="shared" si="119"/>
        <v>105.32908287596752</v>
      </c>
      <c r="AV50" s="39">
        <f t="shared" si="120"/>
        <v>5.0564698196240342E-2</v>
      </c>
      <c r="AW50" s="36">
        <v>1.5747</v>
      </c>
      <c r="AX50" s="32">
        <v>5.8999999999999997E-2</v>
      </c>
      <c r="AY50" s="32">
        <v>0.91200000000000003</v>
      </c>
      <c r="AZ50" s="3">
        <f t="shared" si="121"/>
        <v>1.0214820198665264</v>
      </c>
      <c r="BA50" s="3">
        <f t="shared" si="122"/>
        <v>0.69477864161476588</v>
      </c>
      <c r="BB50" s="3">
        <f t="shared" si="123"/>
        <v>5.558229132918127</v>
      </c>
      <c r="BC50" s="3">
        <f t="shared" si="124"/>
        <v>6.2530077745328931</v>
      </c>
      <c r="BD50" s="18">
        <f t="shared" si="125"/>
        <v>9.3514252140979512E-2</v>
      </c>
      <c r="BE50" s="18">
        <f t="shared" si="126"/>
        <v>96.25858877753933</v>
      </c>
      <c r="BF50" s="39">
        <f t="shared" si="127"/>
        <v>5.7742682533644896E-2</v>
      </c>
      <c r="BG50" s="36">
        <v>1.4268000000000001</v>
      </c>
      <c r="BH50" s="32">
        <v>5.5E-2</v>
      </c>
      <c r="BI50" s="32">
        <v>0.90600000000000003</v>
      </c>
      <c r="BJ50" s="3">
        <f t="shared" si="128"/>
        <v>1.014761743420036</v>
      </c>
      <c r="BK50" s="3">
        <f t="shared" si="129"/>
        <v>0.56291617017805173</v>
      </c>
      <c r="BL50" s="3">
        <f t="shared" si="130"/>
        <v>5.6291617017805171</v>
      </c>
      <c r="BM50" s="3">
        <f t="shared" si="131"/>
        <v>6.1920778719585687</v>
      </c>
      <c r="BN50" s="18">
        <f t="shared" si="132"/>
        <v>0.10753880708588144</v>
      </c>
      <c r="BO50" s="18">
        <f t="shared" si="133"/>
        <v>89.396562807424104</v>
      </c>
      <c r="BP50" s="39">
        <f t="shared" si="134"/>
        <v>6.2968435530421002E-2</v>
      </c>
      <c r="BQ50" s="36">
        <v>1.2705</v>
      </c>
      <c r="BR50" s="32">
        <v>0.05</v>
      </c>
      <c r="BS50" s="32">
        <v>0.90300000000000002</v>
      </c>
      <c r="BT50" s="3">
        <f t="shared" si="135"/>
        <v>1.0114016051967909</v>
      </c>
      <c r="BU50" s="3">
        <f t="shared" si="136"/>
        <v>0.4433900744821877</v>
      </c>
      <c r="BV50" s="3">
        <f t="shared" si="137"/>
        <v>5.3206808937862524</v>
      </c>
      <c r="BW50" s="3">
        <f t="shared" si="138"/>
        <v>5.7640709682684399</v>
      </c>
      <c r="BX50" s="18">
        <f t="shared" si="139"/>
        <v>0.11653942762623584</v>
      </c>
      <c r="BY50" s="18">
        <f t="shared" si="140"/>
        <v>82.144807167606601</v>
      </c>
      <c r="BZ50" s="39">
        <f t="shared" si="141"/>
        <v>6.4771968883316544E-2</v>
      </c>
    </row>
    <row r="51" spans="2:78" ht="19.899999999999999" customHeight="1">
      <c r="B51" s="2"/>
      <c r="C51" s="2"/>
      <c r="D51" s="17"/>
      <c r="E51" s="29">
        <v>52</v>
      </c>
      <c r="F51" s="22">
        <f t="shared" si="143"/>
        <v>1.0346</v>
      </c>
      <c r="G51" s="22">
        <f t="shared" si="142"/>
        <v>13.034866913271221</v>
      </c>
      <c r="H51" s="46">
        <f t="shared" si="93"/>
        <v>92531.126760563377</v>
      </c>
      <c r="I51" s="36">
        <v>2.2625000000000002</v>
      </c>
      <c r="J51" s="32">
        <v>9.7000000000000003E-2</v>
      </c>
      <c r="K51" s="32">
        <v>0.94899999999999995</v>
      </c>
      <c r="L51" s="3">
        <f t="shared" si="94"/>
        <v>1.0629237246198833</v>
      </c>
      <c r="M51" s="3">
        <f t="shared" si="95"/>
        <v>1.5529973983804115</v>
      </c>
      <c r="N51" s="3">
        <f t="shared" si="96"/>
        <v>0</v>
      </c>
      <c r="O51" s="3">
        <f t="shared" si="97"/>
        <v>1.5529973983804115</v>
      </c>
      <c r="P51" s="18">
        <f t="shared" si="98"/>
        <v>0</v>
      </c>
      <c r="Q51" s="18">
        <f t="shared" si="99"/>
        <v>144.2641853256066</v>
      </c>
      <c r="R51" s="39">
        <f t="shared" si="144"/>
        <v>0</v>
      </c>
      <c r="S51" s="36">
        <v>2.0996999999999999</v>
      </c>
      <c r="T51" s="32">
        <v>8.5000000000000006E-2</v>
      </c>
      <c r="U51" s="32">
        <v>0.94199999999999995</v>
      </c>
      <c r="V51" s="3">
        <f t="shared" si="100"/>
        <v>1.0550834020989779</v>
      </c>
      <c r="W51" s="3">
        <f t="shared" si="101"/>
        <v>1.3178847411620418</v>
      </c>
      <c r="X51" s="3">
        <f t="shared" si="102"/>
        <v>2.6357694823240836</v>
      </c>
      <c r="Y51" s="3">
        <f t="shared" si="103"/>
        <v>3.9536542234861254</v>
      </c>
      <c r="Z51" s="18">
        <f t="shared" si="104"/>
        <v>3.5933279600669957E-2</v>
      </c>
      <c r="AA51" s="18">
        <f t="shared" si="105"/>
        <v>135.76239007818265</v>
      </c>
      <c r="AB51" s="39">
        <f t="shared" si="106"/>
        <v>1.9414577784069655E-2</v>
      </c>
      <c r="AC51" s="36">
        <v>1.9948999999999999</v>
      </c>
      <c r="AD51" s="32">
        <v>8.6999999999999994E-2</v>
      </c>
      <c r="AE51" s="32">
        <v>0.93300000000000005</v>
      </c>
      <c r="AF51" s="3">
        <f t="shared" si="107"/>
        <v>1.0450029874292424</v>
      </c>
      <c r="AG51" s="3">
        <f t="shared" si="108"/>
        <v>1.1669887670655021</v>
      </c>
      <c r="AH51" s="3">
        <f t="shared" si="109"/>
        <v>4.6679550682620086</v>
      </c>
      <c r="AI51" s="3">
        <f t="shared" si="110"/>
        <v>5.8349438353275112</v>
      </c>
      <c r="AJ51" s="18">
        <f t="shared" si="111"/>
        <v>7.2158693481016223E-2</v>
      </c>
      <c r="AK51" s="18">
        <f t="shared" si="112"/>
        <v>130.28948994347726</v>
      </c>
      <c r="AL51" s="39">
        <f t="shared" si="113"/>
        <v>3.5827564220928955E-2</v>
      </c>
      <c r="AM51" s="36">
        <v>1.8648</v>
      </c>
      <c r="AN51" s="32">
        <v>6.8000000000000005E-2</v>
      </c>
      <c r="AO51" s="32">
        <v>0.92600000000000005</v>
      </c>
      <c r="AP51" s="3">
        <f t="shared" si="114"/>
        <v>1.0371626649083372</v>
      </c>
      <c r="AQ51" s="3">
        <f t="shared" si="115"/>
        <v>1.0044946360223366</v>
      </c>
      <c r="AR51" s="3">
        <f t="shared" si="116"/>
        <v>6.026967816134019</v>
      </c>
      <c r="AS51" s="3">
        <f t="shared" si="117"/>
        <v>7.0314624521563553</v>
      </c>
      <c r="AT51" s="18">
        <f t="shared" si="118"/>
        <v>8.3335158583482977E-2</v>
      </c>
      <c r="AU51" s="18">
        <f t="shared" si="119"/>
        <v>123.49536487167222</v>
      </c>
      <c r="AV51" s="39">
        <f t="shared" si="120"/>
        <v>4.8803190487325773E-2</v>
      </c>
      <c r="AW51" s="36">
        <v>1.7252000000000001</v>
      </c>
      <c r="AX51" s="32">
        <v>4.7E-2</v>
      </c>
      <c r="AY51" s="32">
        <v>0.91900000000000004</v>
      </c>
      <c r="AZ51" s="3">
        <f t="shared" si="121"/>
        <v>1.0293223423874318</v>
      </c>
      <c r="BA51" s="3">
        <f t="shared" si="122"/>
        <v>0.84678089179712346</v>
      </c>
      <c r="BB51" s="3">
        <f t="shared" si="123"/>
        <v>6.7742471343769877</v>
      </c>
      <c r="BC51" s="3">
        <f t="shared" si="124"/>
        <v>7.6210280261741108</v>
      </c>
      <c r="BD51" s="18">
        <f t="shared" si="125"/>
        <v>7.5642347340058702E-2</v>
      </c>
      <c r="BE51" s="18">
        <f t="shared" si="126"/>
        <v>116.2051276693357</v>
      </c>
      <c r="BF51" s="39">
        <f t="shared" si="127"/>
        <v>5.8295595644051616E-2</v>
      </c>
      <c r="BG51" s="36">
        <v>1.5875999999999999</v>
      </c>
      <c r="BH51" s="32">
        <v>4.8000000000000001E-2</v>
      </c>
      <c r="BI51" s="32">
        <v>0.91600000000000004</v>
      </c>
      <c r="BJ51" s="3">
        <f t="shared" si="128"/>
        <v>1.0259622041641865</v>
      </c>
      <c r="BK51" s="3">
        <f t="shared" si="129"/>
        <v>0.71241696907708196</v>
      </c>
      <c r="BL51" s="3">
        <f t="shared" si="130"/>
        <v>7.1241696907708194</v>
      </c>
      <c r="BM51" s="3">
        <f t="shared" si="131"/>
        <v>7.8365866598479013</v>
      </c>
      <c r="BN51" s="18">
        <f t="shared" si="132"/>
        <v>9.5935272714781333E-2</v>
      </c>
      <c r="BO51" s="18">
        <f t="shared" si="133"/>
        <v>109.01933512605841</v>
      </c>
      <c r="BP51" s="39">
        <f t="shared" si="134"/>
        <v>6.5347763151675661E-2</v>
      </c>
      <c r="BQ51" s="36">
        <v>1.4071</v>
      </c>
      <c r="BR51" s="32">
        <v>4.8000000000000001E-2</v>
      </c>
      <c r="BS51" s="32">
        <v>0.91</v>
      </c>
      <c r="BT51" s="3">
        <f t="shared" si="135"/>
        <v>1.0192419277176963</v>
      </c>
      <c r="BU51" s="3">
        <f t="shared" si="136"/>
        <v>0.55232390254816111</v>
      </c>
      <c r="BV51" s="3">
        <f t="shared" si="137"/>
        <v>6.6278868305779328</v>
      </c>
      <c r="BW51" s="3">
        <f t="shared" si="138"/>
        <v>7.1802107331260938</v>
      </c>
      <c r="BX51" s="18">
        <f t="shared" si="139"/>
        <v>0.1136191138638333</v>
      </c>
      <c r="BY51" s="18">
        <f t="shared" si="140"/>
        <v>99.593204645959958</v>
      </c>
      <c r="BZ51" s="39">
        <f t="shared" si="141"/>
        <v>6.6549588941727023E-2</v>
      </c>
    </row>
    <row r="52" spans="2:78" ht="19.899999999999999" customHeight="1">
      <c r="B52" s="17"/>
      <c r="C52" s="17"/>
      <c r="D52" s="17"/>
      <c r="E52" s="29">
        <v>54</v>
      </c>
      <c r="F52" s="22">
        <f t="shared" si="143"/>
        <v>1.0746</v>
      </c>
      <c r="G52" s="22">
        <f t="shared" si="142"/>
        <v>13.538824652040649</v>
      </c>
      <c r="H52" s="46">
        <f t="shared" si="93"/>
        <v>96108.591549295772</v>
      </c>
      <c r="I52" s="35">
        <v>2.3753000000000002</v>
      </c>
      <c r="J52" s="31">
        <v>0.106</v>
      </c>
      <c r="K52" s="32">
        <v>0.94699999999999995</v>
      </c>
      <c r="L52" s="3">
        <f t="shared" si="94"/>
        <v>1.0606836324710531</v>
      </c>
      <c r="M52" s="3">
        <f t="shared" si="95"/>
        <v>1.7045039935010364</v>
      </c>
      <c r="N52" s="3">
        <f t="shared" si="96"/>
        <v>0</v>
      </c>
      <c r="O52" s="3">
        <f t="shared" si="97"/>
        <v>1.7045039935010364</v>
      </c>
      <c r="P52" s="18">
        <f t="shared" si="98"/>
        <v>0</v>
      </c>
      <c r="Q52" s="18">
        <f t="shared" si="99"/>
        <v>168.25287415031619</v>
      </c>
      <c r="R52" s="39">
        <f t="shared" si="144"/>
        <v>0</v>
      </c>
      <c r="S52" s="35">
        <v>2.1349999999999998</v>
      </c>
      <c r="T52" s="31">
        <v>8.2000000000000003E-2</v>
      </c>
      <c r="U52" s="32">
        <v>0.94599999999999995</v>
      </c>
      <c r="V52" s="3">
        <f t="shared" si="100"/>
        <v>1.0595635863966379</v>
      </c>
      <c r="W52" s="3">
        <f t="shared" si="101"/>
        <v>1.3741658740763396</v>
      </c>
      <c r="X52" s="3">
        <f t="shared" si="102"/>
        <v>2.7483317481526792</v>
      </c>
      <c r="Y52" s="3">
        <f t="shared" si="103"/>
        <v>4.1224976222290186</v>
      </c>
      <c r="Z52" s="18">
        <f t="shared" si="104"/>
        <v>3.4960066542933092E-2</v>
      </c>
      <c r="AA52" s="18">
        <f t="shared" si="105"/>
        <v>154.19132730013669</v>
      </c>
      <c r="AB52" s="39">
        <f t="shared" si="106"/>
        <v>1.7824165575817331E-2</v>
      </c>
      <c r="AC52" s="35">
        <v>1.9987999999999999</v>
      </c>
      <c r="AD52" s="31">
        <v>8.5000000000000006E-2</v>
      </c>
      <c r="AE52" s="32">
        <v>0.93700000000000006</v>
      </c>
      <c r="AF52" s="3">
        <f t="shared" si="107"/>
        <v>1.0494831717269026</v>
      </c>
      <c r="AG52" s="3">
        <f t="shared" si="108"/>
        <v>1.181623149847026</v>
      </c>
      <c r="AH52" s="3">
        <f t="shared" si="109"/>
        <v>4.726492599388104</v>
      </c>
      <c r="AI52" s="3">
        <f t="shared" si="110"/>
        <v>5.9081157492351295</v>
      </c>
      <c r="AJ52" s="18">
        <f t="shared" si="111"/>
        <v>7.1105669280522102E-2</v>
      </c>
      <c r="AK52" s="18">
        <f t="shared" si="112"/>
        <v>146.22136191938583</v>
      </c>
      <c r="AL52" s="39">
        <f t="shared" si="113"/>
        <v>3.2324227714373877E-2</v>
      </c>
      <c r="AM52" s="35">
        <v>1.8564000000000001</v>
      </c>
      <c r="AN52" s="31">
        <v>0.06</v>
      </c>
      <c r="AO52" s="32">
        <v>0.93100000000000005</v>
      </c>
      <c r="AP52" s="3">
        <f t="shared" si="114"/>
        <v>1.0427628952804124</v>
      </c>
      <c r="AQ52" s="3">
        <f t="shared" si="115"/>
        <v>1.0062447072524072</v>
      </c>
      <c r="AR52" s="3">
        <f t="shared" si="116"/>
        <v>6.0374682435144438</v>
      </c>
      <c r="AS52" s="3">
        <f t="shared" si="117"/>
        <v>7.0437129507668512</v>
      </c>
      <c r="AT52" s="18">
        <f t="shared" si="118"/>
        <v>7.4327237616026165E-2</v>
      </c>
      <c r="AU52" s="18">
        <f t="shared" si="119"/>
        <v>137.88859341557577</v>
      </c>
      <c r="AV52" s="39">
        <f t="shared" si="120"/>
        <v>4.3785117347004986E-2</v>
      </c>
      <c r="AW52" s="35">
        <v>1.7482</v>
      </c>
      <c r="AX52" s="31">
        <v>6.4000000000000001E-2</v>
      </c>
      <c r="AY52" s="32">
        <v>0.92500000000000004</v>
      </c>
      <c r="AZ52" s="3">
        <f t="shared" si="121"/>
        <v>1.036042618833922</v>
      </c>
      <c r="BA52" s="3">
        <f t="shared" si="122"/>
        <v>0.88090043583353594</v>
      </c>
      <c r="BB52" s="3">
        <f t="shared" si="123"/>
        <v>7.0472034866682876</v>
      </c>
      <c r="BC52" s="3">
        <f t="shared" si="124"/>
        <v>7.9281039225018235</v>
      </c>
      <c r="BD52" s="18">
        <f t="shared" si="125"/>
        <v>0.10435170663740814</v>
      </c>
      <c r="BE52" s="18">
        <f t="shared" si="126"/>
        <v>131.55709375186615</v>
      </c>
      <c r="BF52" s="39">
        <f t="shared" si="127"/>
        <v>5.3567643413894757E-2</v>
      </c>
      <c r="BG52" s="35">
        <v>1.6017999999999999</v>
      </c>
      <c r="BH52" s="31">
        <v>6.7000000000000004E-2</v>
      </c>
      <c r="BI52" s="32">
        <v>0.92200000000000004</v>
      </c>
      <c r="BJ52" s="3">
        <f t="shared" si="128"/>
        <v>1.0326824806106769</v>
      </c>
      <c r="BK52" s="3">
        <f t="shared" si="129"/>
        <v>0.73474992149248464</v>
      </c>
      <c r="BL52" s="3">
        <f t="shared" si="130"/>
        <v>7.347499214924845</v>
      </c>
      <c r="BM52" s="3">
        <f t="shared" si="131"/>
        <v>8.0822491364173299</v>
      </c>
      <c r="BN52" s="18">
        <f t="shared" si="132"/>
        <v>0.13566967185001252</v>
      </c>
      <c r="BO52" s="18">
        <f t="shared" si="133"/>
        <v>122.99025871705022</v>
      </c>
      <c r="BP52" s="39">
        <f t="shared" si="134"/>
        <v>5.9740497268392659E-2</v>
      </c>
      <c r="BQ52" s="35">
        <v>1.4233</v>
      </c>
      <c r="BR52" s="31">
        <v>5.8000000000000003E-2</v>
      </c>
      <c r="BS52" s="32">
        <v>0.91800000000000004</v>
      </c>
      <c r="BT52" s="3">
        <f t="shared" si="135"/>
        <v>1.0282022963130166</v>
      </c>
      <c r="BU52" s="3">
        <f t="shared" si="136"/>
        <v>0.57509473109125142</v>
      </c>
      <c r="BV52" s="3">
        <f t="shared" si="137"/>
        <v>6.9011367730950166</v>
      </c>
      <c r="BW52" s="3">
        <f t="shared" si="138"/>
        <v>7.4762315041862681</v>
      </c>
      <c r="BX52" s="18">
        <f t="shared" si="139"/>
        <v>0.13971425900866277</v>
      </c>
      <c r="BY52" s="18">
        <f t="shared" si="140"/>
        <v>112.54503977091194</v>
      </c>
      <c r="BZ52" s="39">
        <f t="shared" si="141"/>
        <v>6.1318888750161199E-2</v>
      </c>
    </row>
    <row r="53" spans="2:78" ht="19.899999999999999" customHeight="1">
      <c r="B53" s="17"/>
      <c r="C53" s="17"/>
      <c r="D53" s="17"/>
      <c r="E53" s="29">
        <v>56</v>
      </c>
      <c r="F53" s="22">
        <f t="shared" si="143"/>
        <v>1.1146</v>
      </c>
      <c r="G53" s="22">
        <f t="shared" si="142"/>
        <v>14.042782390810077</v>
      </c>
      <c r="H53" s="46">
        <f t="shared" si="93"/>
        <v>99686.056338028182</v>
      </c>
      <c r="I53" s="36">
        <v>2.2799999999999998</v>
      </c>
      <c r="J53" s="32">
        <v>9.0999999999999998E-2</v>
      </c>
      <c r="K53" s="32">
        <v>0.95799999999999996</v>
      </c>
      <c r="L53" s="3">
        <f t="shared" si="94"/>
        <v>1.0730041392896186</v>
      </c>
      <c r="M53" s="3">
        <f t="shared" si="95"/>
        <v>1.6071700836894387</v>
      </c>
      <c r="N53" s="3">
        <f t="shared" si="96"/>
        <v>0</v>
      </c>
      <c r="O53" s="3">
        <f t="shared" si="97"/>
        <v>1.6071700836894387</v>
      </c>
      <c r="P53" s="18">
        <f t="shared" si="98"/>
        <v>0</v>
      </c>
      <c r="Q53" s="18">
        <f t="shared" si="99"/>
        <v>181.52679117460849</v>
      </c>
      <c r="R53" s="39">
        <f t="shared" si="144"/>
        <v>0</v>
      </c>
      <c r="S53" s="36">
        <v>2.1640999999999999</v>
      </c>
      <c r="T53" s="32">
        <v>8.5000000000000006E-2</v>
      </c>
      <c r="U53" s="32">
        <v>0.95</v>
      </c>
      <c r="V53" s="3">
        <f t="shared" si="100"/>
        <v>1.0640437706942982</v>
      </c>
      <c r="W53" s="3">
        <f t="shared" si="101"/>
        <v>1.4238458973825809</v>
      </c>
      <c r="X53" s="3">
        <f t="shared" si="102"/>
        <v>2.8476917947651619</v>
      </c>
      <c r="Y53" s="3">
        <f t="shared" si="103"/>
        <v>4.271537692147743</v>
      </c>
      <c r="Z53" s="18">
        <f t="shared" si="104"/>
        <v>3.6546202955725762E-2</v>
      </c>
      <c r="AA53" s="18">
        <f t="shared" si="105"/>
        <v>173.95882171520665</v>
      </c>
      <c r="AB53" s="39">
        <f t="shared" si="106"/>
        <v>1.6369918850262195E-2</v>
      </c>
      <c r="AC53" s="36">
        <v>2.0133000000000001</v>
      </c>
      <c r="AD53" s="32">
        <v>8.3000000000000004E-2</v>
      </c>
      <c r="AE53" s="32">
        <v>0.94199999999999995</v>
      </c>
      <c r="AF53" s="3">
        <f t="shared" si="107"/>
        <v>1.0550834020989779</v>
      </c>
      <c r="AG53" s="3">
        <f t="shared" si="108"/>
        <v>1.2116576265465115</v>
      </c>
      <c r="AH53" s="3">
        <f t="shared" si="109"/>
        <v>4.8466305061860462</v>
      </c>
      <c r="AI53" s="3">
        <f t="shared" si="110"/>
        <v>6.0582881327325575</v>
      </c>
      <c r="AJ53" s="18">
        <f t="shared" si="111"/>
        <v>7.0175581337778972E-2</v>
      </c>
      <c r="AK53" s="18">
        <f t="shared" si="112"/>
        <v>164.11197275508761</v>
      </c>
      <c r="AL53" s="39">
        <f t="shared" si="113"/>
        <v>2.9532461433626856E-2</v>
      </c>
      <c r="AM53" s="36">
        <v>1.8281000000000001</v>
      </c>
      <c r="AN53" s="32">
        <v>7.0000000000000007E-2</v>
      </c>
      <c r="AO53" s="32">
        <v>0.93600000000000005</v>
      </c>
      <c r="AP53" s="3">
        <f t="shared" si="114"/>
        <v>1.0483631256524877</v>
      </c>
      <c r="AQ53" s="3">
        <f t="shared" si="115"/>
        <v>0.98630837843581398</v>
      </c>
      <c r="AR53" s="3">
        <f t="shared" si="116"/>
        <v>5.917850270614883</v>
      </c>
      <c r="AS53" s="3">
        <f t="shared" si="117"/>
        <v>6.9041586490506965</v>
      </c>
      <c r="AT53" s="18">
        <f t="shared" si="118"/>
        <v>8.764903069495715E-2</v>
      </c>
      <c r="AU53" s="18">
        <f t="shared" si="119"/>
        <v>152.01889299770005</v>
      </c>
      <c r="AV53" s="39">
        <f t="shared" si="120"/>
        <v>3.8928386820343552E-2</v>
      </c>
      <c r="AW53" s="36">
        <v>1.7182999999999999</v>
      </c>
      <c r="AX53" s="32">
        <v>7.3999999999999996E-2</v>
      </c>
      <c r="AY53" s="32">
        <v>0.93200000000000005</v>
      </c>
      <c r="AZ53" s="3">
        <f t="shared" si="121"/>
        <v>1.0438829413548274</v>
      </c>
      <c r="BA53" s="3">
        <f t="shared" si="122"/>
        <v>0.86395462220951458</v>
      </c>
      <c r="BB53" s="3">
        <f t="shared" si="123"/>
        <v>6.9116369776761166</v>
      </c>
      <c r="BC53" s="3">
        <f t="shared" si="124"/>
        <v>7.7755915998856313</v>
      </c>
      <c r="BD53" s="18">
        <f t="shared" si="125"/>
        <v>0.12248972544082704</v>
      </c>
      <c r="BE53" s="18">
        <f t="shared" si="126"/>
        <v>144.84923772037195</v>
      </c>
      <c r="BF53" s="39">
        <f t="shared" si="127"/>
        <v>4.7716074219312565E-2</v>
      </c>
      <c r="BG53" s="36">
        <v>1.5992999999999999</v>
      </c>
      <c r="BH53" s="32">
        <v>4.4999999999999998E-2</v>
      </c>
      <c r="BI53" s="32">
        <v>0.92900000000000005</v>
      </c>
      <c r="BJ53" s="3">
        <f t="shared" si="128"/>
        <v>1.0405228031315823</v>
      </c>
      <c r="BK53" s="3">
        <f t="shared" si="129"/>
        <v>0.74362234278770034</v>
      </c>
      <c r="BL53" s="3">
        <f t="shared" si="130"/>
        <v>7.4362234278770023</v>
      </c>
      <c r="BM53" s="3">
        <f t="shared" si="131"/>
        <v>8.1798457706647021</v>
      </c>
      <c r="BN53" s="18">
        <f t="shared" si="132"/>
        <v>9.2510296205316145E-2</v>
      </c>
      <c r="BO53" s="18">
        <f t="shared" si="133"/>
        <v>137.07884629958835</v>
      </c>
      <c r="BP53" s="39">
        <f t="shared" si="134"/>
        <v>5.4247782415858668E-2</v>
      </c>
      <c r="BQ53" s="36">
        <v>1.3983000000000001</v>
      </c>
      <c r="BR53" s="32">
        <v>5.6000000000000001E-2</v>
      </c>
      <c r="BS53" s="32">
        <v>0.92500000000000004</v>
      </c>
      <c r="BT53" s="3">
        <f t="shared" si="135"/>
        <v>1.036042618833922</v>
      </c>
      <c r="BU53" s="3">
        <f t="shared" si="136"/>
        <v>0.56356668019284706</v>
      </c>
      <c r="BV53" s="3">
        <f t="shared" si="137"/>
        <v>6.7628001623141643</v>
      </c>
      <c r="BW53" s="3">
        <f t="shared" si="138"/>
        <v>7.326366842507011</v>
      </c>
      <c r="BX53" s="18">
        <f t="shared" si="139"/>
        <v>0.13696161496159817</v>
      </c>
      <c r="BY53" s="18">
        <f t="shared" si="140"/>
        <v>123.9540675132228</v>
      </c>
      <c r="BZ53" s="39">
        <f t="shared" si="141"/>
        <v>5.455892088085567E-2</v>
      </c>
    </row>
    <row r="54" spans="2:78" ht="19.899999999999999" customHeight="1">
      <c r="B54" s="17"/>
      <c r="C54" s="17"/>
      <c r="D54" s="19"/>
      <c r="E54" s="29">
        <v>58</v>
      </c>
      <c r="F54" s="22">
        <f t="shared" si="143"/>
        <v>1.1545999999999998</v>
      </c>
      <c r="G54" s="22">
        <f t="shared" si="142"/>
        <v>14.546740129579501</v>
      </c>
      <c r="H54" s="46">
        <f t="shared" si="93"/>
        <v>103263.52112676055</v>
      </c>
      <c r="I54" s="37">
        <v>2.3557999999999999</v>
      </c>
      <c r="J54" s="33">
        <v>9.9000000000000005E-2</v>
      </c>
      <c r="K54" s="33">
        <v>0.96</v>
      </c>
      <c r="L54" s="3">
        <f t="shared" si="94"/>
        <v>1.0752442314384487</v>
      </c>
      <c r="M54" s="3">
        <f t="shared" si="95"/>
        <v>1.7229807628168416</v>
      </c>
      <c r="N54" s="3">
        <f t="shared" si="96"/>
        <v>0</v>
      </c>
      <c r="O54" s="3">
        <f t="shared" si="97"/>
        <v>1.7229807628168416</v>
      </c>
      <c r="P54" s="18">
        <f t="shared" si="98"/>
        <v>0</v>
      </c>
      <c r="Q54" s="18">
        <f t="shared" si="99"/>
        <v>207.28184586169147</v>
      </c>
      <c r="R54" s="39">
        <f t="shared" si="144"/>
        <v>0</v>
      </c>
      <c r="S54" s="37">
        <v>2.1465000000000001</v>
      </c>
      <c r="T54" s="33">
        <v>0.10299999999999999</v>
      </c>
      <c r="U54" s="33">
        <v>0.95499999999999996</v>
      </c>
      <c r="V54" s="3">
        <f t="shared" si="100"/>
        <v>1.0696440010663735</v>
      </c>
      <c r="W54" s="3">
        <f t="shared" si="101"/>
        <v>1.4155644793282012</v>
      </c>
      <c r="X54" s="3">
        <f t="shared" si="102"/>
        <v>2.8311289586564024</v>
      </c>
      <c r="Y54" s="3">
        <f t="shared" si="103"/>
        <v>4.2466934379846037</v>
      </c>
      <c r="Z54" s="18">
        <f t="shared" si="104"/>
        <v>4.4752787711542001E-2</v>
      </c>
      <c r="AA54" s="18">
        <f t="shared" si="105"/>
        <v>192.09027420441433</v>
      </c>
      <c r="AB54" s="39">
        <f t="shared" si="106"/>
        <v>1.4738533589908018E-2</v>
      </c>
      <c r="AC54" s="37">
        <v>2.0131999999999999</v>
      </c>
      <c r="AD54" s="33">
        <v>9.1999999999999998E-2</v>
      </c>
      <c r="AE54" s="33">
        <v>0.94699999999999995</v>
      </c>
      <c r="AF54" s="3">
        <f t="shared" si="107"/>
        <v>1.0606836324710531</v>
      </c>
      <c r="AG54" s="3">
        <f t="shared" si="108"/>
        <v>1.2244327270119688</v>
      </c>
      <c r="AH54" s="3">
        <f t="shared" si="109"/>
        <v>4.8977309080478753</v>
      </c>
      <c r="AI54" s="3">
        <f t="shared" si="110"/>
        <v>6.1221636350598443</v>
      </c>
      <c r="AJ54" s="18">
        <f t="shared" si="111"/>
        <v>7.86129160916402E-2</v>
      </c>
      <c r="AK54" s="18">
        <f t="shared" si="112"/>
        <v>182.41499230324354</v>
      </c>
      <c r="AL54" s="39">
        <f t="shared" si="113"/>
        <v>2.6849388014697672E-2</v>
      </c>
      <c r="AM54" s="37">
        <v>1.8664000000000001</v>
      </c>
      <c r="AN54" s="33">
        <v>7.2999999999999995E-2</v>
      </c>
      <c r="AO54" s="33">
        <v>0.94299999999999995</v>
      </c>
      <c r="AP54" s="3">
        <f t="shared" si="114"/>
        <v>1.0562034481733928</v>
      </c>
      <c r="AQ54" s="3">
        <f t="shared" si="115"/>
        <v>1.043503631095682</v>
      </c>
      <c r="AR54" s="3">
        <f t="shared" si="116"/>
        <v>6.2610217865740907</v>
      </c>
      <c r="AS54" s="3">
        <f t="shared" si="117"/>
        <v>7.3045254176697725</v>
      </c>
      <c r="AT54" s="18">
        <f t="shared" si="118"/>
        <v>9.2777705076051278E-2</v>
      </c>
      <c r="AU54" s="18">
        <f t="shared" si="119"/>
        <v>171.75984314276442</v>
      </c>
      <c r="AV54" s="39">
        <f t="shared" si="120"/>
        <v>3.6452186215435792E-2</v>
      </c>
      <c r="AW54" s="37">
        <v>1.7383</v>
      </c>
      <c r="AX54" s="33">
        <v>6.3E-2</v>
      </c>
      <c r="AY54" s="33">
        <v>0.93700000000000006</v>
      </c>
      <c r="AZ54" s="3">
        <f t="shared" si="121"/>
        <v>1.0494831717269026</v>
      </c>
      <c r="BA54" s="3">
        <f t="shared" si="122"/>
        <v>0.89369590856306458</v>
      </c>
      <c r="BB54" s="3">
        <f t="shared" si="123"/>
        <v>7.1495672685045166</v>
      </c>
      <c r="BC54" s="3">
        <f t="shared" si="124"/>
        <v>8.0432631770675815</v>
      </c>
      <c r="BD54" s="18">
        <f t="shared" si="125"/>
        <v>0.10540369799230336</v>
      </c>
      <c r="BE54" s="18">
        <f t="shared" si="126"/>
        <v>162.46199159332724</v>
      </c>
      <c r="BF54" s="39">
        <f t="shared" si="127"/>
        <v>4.4007630328706179E-2</v>
      </c>
      <c r="BG54" s="37">
        <v>1.5991</v>
      </c>
      <c r="BH54" s="33">
        <v>6.0999999999999999E-2</v>
      </c>
      <c r="BI54" s="33">
        <v>0.93500000000000005</v>
      </c>
      <c r="BJ54" s="3">
        <f t="shared" si="128"/>
        <v>1.0472430795780725</v>
      </c>
      <c r="BK54" s="3">
        <f t="shared" si="129"/>
        <v>0.75307043158372811</v>
      </c>
      <c r="BL54" s="3">
        <f t="shared" si="130"/>
        <v>7.5307043158372808</v>
      </c>
      <c r="BM54" s="3">
        <f t="shared" si="131"/>
        <v>8.2837747474210097</v>
      </c>
      <c r="BN54" s="18">
        <f t="shared" si="132"/>
        <v>0.12702791989683107</v>
      </c>
      <c r="BO54" s="18">
        <f t="shared" si="133"/>
        <v>152.35847140845877</v>
      </c>
      <c r="BP54" s="39">
        <f t="shared" si="134"/>
        <v>4.9427539185846574E-2</v>
      </c>
      <c r="BQ54" s="37">
        <v>1.431</v>
      </c>
      <c r="BR54" s="33">
        <v>0.06</v>
      </c>
      <c r="BS54" s="33">
        <v>0.93400000000000005</v>
      </c>
      <c r="BT54" s="3">
        <f t="shared" si="135"/>
        <v>1.0461230335036575</v>
      </c>
      <c r="BU54" s="3">
        <f t="shared" si="136"/>
        <v>0.6017750083258353</v>
      </c>
      <c r="BV54" s="3">
        <f t="shared" si="137"/>
        <v>7.2213000999100228</v>
      </c>
      <c r="BW54" s="3">
        <f t="shared" si="138"/>
        <v>7.8230751082358578</v>
      </c>
      <c r="BX54" s="18">
        <f t="shared" si="139"/>
        <v>0.14961404977327342</v>
      </c>
      <c r="BY54" s="18">
        <f t="shared" si="140"/>
        <v>140.15730946107087</v>
      </c>
      <c r="BZ54" s="39">
        <f t="shared" si="141"/>
        <v>5.1522821946833684E-2</v>
      </c>
    </row>
    <row r="55" spans="2:78" ht="19.899999999999999" customHeight="1">
      <c r="B55" s="17"/>
      <c r="C55" s="17"/>
      <c r="D55" s="19"/>
      <c r="E55" s="29">
        <v>60</v>
      </c>
      <c r="F55" s="22">
        <f t="shared" si="143"/>
        <v>1.1945999999999999</v>
      </c>
      <c r="G55" s="22">
        <f t="shared" si="142"/>
        <v>15.050697868348928</v>
      </c>
      <c r="H55" s="46">
        <f t="shared" si="93"/>
        <v>106840.98591549294</v>
      </c>
      <c r="I55" s="37">
        <v>2.4108000000000001</v>
      </c>
      <c r="J55" s="33">
        <v>0.109</v>
      </c>
      <c r="K55" s="33">
        <v>0.96499999999999997</v>
      </c>
      <c r="L55" s="3">
        <f t="shared" si="94"/>
        <v>1.080844461810524</v>
      </c>
      <c r="M55" s="3">
        <f t="shared" si="95"/>
        <v>1.8232159850155565</v>
      </c>
      <c r="N55" s="3">
        <f t="shared" si="96"/>
        <v>0</v>
      </c>
      <c r="O55" s="3">
        <f t="shared" si="97"/>
        <v>1.8232159850155565</v>
      </c>
      <c r="P55" s="18">
        <f t="shared" si="98"/>
        <v>0</v>
      </c>
      <c r="Q55" s="18">
        <f t="shared" si="99"/>
        <v>234.00154031193389</v>
      </c>
      <c r="R55" s="39">
        <f t="shared" si="144"/>
        <v>0</v>
      </c>
      <c r="S55" s="37">
        <v>2.2212999999999998</v>
      </c>
      <c r="T55" s="33">
        <v>0.108</v>
      </c>
      <c r="U55" s="33">
        <v>0.95699999999999996</v>
      </c>
      <c r="V55" s="3">
        <f t="shared" si="100"/>
        <v>1.0718840932152036</v>
      </c>
      <c r="W55" s="3">
        <f t="shared" si="101"/>
        <v>1.5222971571458173</v>
      </c>
      <c r="X55" s="3">
        <f t="shared" si="102"/>
        <v>3.0445943142916345</v>
      </c>
      <c r="Y55" s="3">
        <f t="shared" si="103"/>
        <v>4.5668914714374518</v>
      </c>
      <c r="Z55" s="18">
        <f t="shared" si="104"/>
        <v>4.7122004504171235E-2</v>
      </c>
      <c r="AA55" s="18">
        <f t="shared" si="105"/>
        <v>218.76748373329173</v>
      </c>
      <c r="AB55" s="39">
        <f t="shared" si="106"/>
        <v>1.3917033109012775E-2</v>
      </c>
      <c r="AC55" s="37">
        <v>2.1105</v>
      </c>
      <c r="AD55" s="33">
        <v>7.4999999999999997E-2</v>
      </c>
      <c r="AE55" s="33">
        <v>0.95</v>
      </c>
      <c r="AF55" s="3">
        <f t="shared" si="107"/>
        <v>1.0640437706942982</v>
      </c>
      <c r="AG55" s="3">
        <f t="shared" si="108"/>
        <v>1.3541882809936512</v>
      </c>
      <c r="AH55" s="3">
        <f t="shared" si="109"/>
        <v>5.4167531239746047</v>
      </c>
      <c r="AI55" s="3">
        <f t="shared" si="110"/>
        <v>6.7709414049682559</v>
      </c>
      <c r="AJ55" s="18">
        <f t="shared" si="111"/>
        <v>6.4493299333633694E-2</v>
      </c>
      <c r="AK55" s="18">
        <f t="shared" si="112"/>
        <v>209.86018310577964</v>
      </c>
      <c r="AL55" s="39">
        <f t="shared" si="113"/>
        <v>2.5811247487782379E-2</v>
      </c>
      <c r="AM55" s="37">
        <v>1.9952000000000001</v>
      </c>
      <c r="AN55" s="33">
        <v>7.1999999999999995E-2</v>
      </c>
      <c r="AO55" s="33">
        <v>0.94299999999999995</v>
      </c>
      <c r="AP55" s="3">
        <f t="shared" si="114"/>
        <v>1.0562034481733928</v>
      </c>
      <c r="AQ55" s="3">
        <f t="shared" si="115"/>
        <v>1.1924972476098379</v>
      </c>
      <c r="AR55" s="3">
        <f t="shared" si="116"/>
        <v>7.1549834856590273</v>
      </c>
      <c r="AS55" s="3">
        <f t="shared" si="117"/>
        <v>8.3474807332688652</v>
      </c>
      <c r="AT55" s="18">
        <f t="shared" si="118"/>
        <v>9.1506777609256032E-2</v>
      </c>
      <c r="AU55" s="18">
        <f t="shared" si="119"/>
        <v>200.59112387877471</v>
      </c>
      <c r="AV55" s="39">
        <f t="shared" si="120"/>
        <v>3.5669491986011666E-2</v>
      </c>
      <c r="AW55" s="37">
        <v>1.8707</v>
      </c>
      <c r="AX55" s="33">
        <v>5.3999999999999999E-2</v>
      </c>
      <c r="AY55" s="33">
        <v>0.93799999999999994</v>
      </c>
      <c r="AZ55" s="3">
        <f t="shared" si="121"/>
        <v>1.0506032178013176</v>
      </c>
      <c r="BA55" s="3">
        <f t="shared" si="122"/>
        <v>1.0372300653528614</v>
      </c>
      <c r="BB55" s="3">
        <f t="shared" si="123"/>
        <v>8.2978405228228915</v>
      </c>
      <c r="BC55" s="3">
        <f t="shared" si="124"/>
        <v>9.3350705881757534</v>
      </c>
      <c r="BD55" s="18">
        <f t="shared" si="125"/>
        <v>9.0538970793150472E-2</v>
      </c>
      <c r="BE55" s="18">
        <f t="shared" si="126"/>
        <v>190.58246929280668</v>
      </c>
      <c r="BF55" s="39">
        <f t="shared" si="127"/>
        <v>4.3539369353401927E-2</v>
      </c>
      <c r="BG55" s="37">
        <v>1.6821999999999999</v>
      </c>
      <c r="BH55" s="33">
        <v>6.8000000000000005E-2</v>
      </c>
      <c r="BI55" s="33">
        <v>0.93600000000000005</v>
      </c>
      <c r="BJ55" s="3">
        <f t="shared" si="128"/>
        <v>1.0483631256524877</v>
      </c>
      <c r="BK55" s="3">
        <f t="shared" si="129"/>
        <v>0.83515691685225324</v>
      </c>
      <c r="BL55" s="3">
        <f t="shared" si="130"/>
        <v>8.3515691685225324</v>
      </c>
      <c r="BM55" s="3">
        <f t="shared" si="131"/>
        <v>9.1867260853747865</v>
      </c>
      <c r="BN55" s="18">
        <f t="shared" si="132"/>
        <v>0.14190795445850204</v>
      </c>
      <c r="BO55" s="18">
        <f t="shared" si="133"/>
        <v>175.42880351405182</v>
      </c>
      <c r="BP55" s="39">
        <f t="shared" si="134"/>
        <v>4.760660165965034E-2</v>
      </c>
      <c r="BQ55" s="37">
        <v>1.4867999999999999</v>
      </c>
      <c r="BR55" s="33">
        <v>6.4000000000000001E-2</v>
      </c>
      <c r="BS55" s="33">
        <v>0.94099999999999995</v>
      </c>
      <c r="BT55" s="3">
        <f t="shared" si="135"/>
        <v>1.0539633560245627</v>
      </c>
      <c r="BU55" s="3">
        <f t="shared" si="136"/>
        <v>0.65939474126423125</v>
      </c>
      <c r="BV55" s="3">
        <f t="shared" si="137"/>
        <v>7.9127368951707737</v>
      </c>
      <c r="BW55" s="3">
        <f t="shared" si="138"/>
        <v>8.5721316364350049</v>
      </c>
      <c r="BX55" s="18">
        <f t="shared" si="139"/>
        <v>0.16198939993279549</v>
      </c>
      <c r="BY55" s="18">
        <f t="shared" si="140"/>
        <v>159.7204412160747</v>
      </c>
      <c r="BZ55" s="39">
        <f t="shared" si="141"/>
        <v>4.9541166020610858E-2</v>
      </c>
    </row>
    <row r="56" spans="2:78" ht="19.899999999999999" customHeight="1">
      <c r="B56" s="19"/>
      <c r="C56" s="19"/>
      <c r="D56" s="19"/>
      <c r="E56" s="29">
        <v>62</v>
      </c>
      <c r="F56" s="22">
        <f t="shared" si="143"/>
        <v>1.2345999999999999</v>
      </c>
      <c r="G56" s="22">
        <f t="shared" si="142"/>
        <v>15.554655607118354</v>
      </c>
      <c r="H56" s="46">
        <f t="shared" si="93"/>
        <v>110418.45070422534</v>
      </c>
      <c r="I56" s="37">
        <v>2.4569000000000001</v>
      </c>
      <c r="J56" s="33">
        <v>0.106</v>
      </c>
      <c r="K56" s="33">
        <v>0.97</v>
      </c>
      <c r="L56" s="3">
        <f t="shared" si="94"/>
        <v>1.0864446921825992</v>
      </c>
      <c r="M56" s="3">
        <f t="shared" si="95"/>
        <v>1.9132845156601312</v>
      </c>
      <c r="N56" s="3">
        <f t="shared" si="96"/>
        <v>0</v>
      </c>
      <c r="O56" s="3">
        <f t="shared" si="97"/>
        <v>1.9132845156601312</v>
      </c>
      <c r="P56" s="18">
        <f t="shared" si="98"/>
        <v>0</v>
      </c>
      <c r="Q56" s="18">
        <f t="shared" si="99"/>
        <v>262.39422582803695</v>
      </c>
      <c r="R56" s="39">
        <f t="shared" si="144"/>
        <v>0</v>
      </c>
      <c r="S56" s="37">
        <v>2.3285999999999998</v>
      </c>
      <c r="T56" s="33">
        <v>9.4E-2</v>
      </c>
      <c r="U56" s="33">
        <v>0.96399999999999997</v>
      </c>
      <c r="V56" s="3">
        <f t="shared" si="100"/>
        <v>1.079724415736109</v>
      </c>
      <c r="W56" s="3">
        <f t="shared" si="101"/>
        <v>1.6974812334798246</v>
      </c>
      <c r="X56" s="3">
        <f t="shared" si="102"/>
        <v>3.3949624669596492</v>
      </c>
      <c r="Y56" s="3">
        <f t="shared" si="103"/>
        <v>5.0924437004394738</v>
      </c>
      <c r="Z56" s="18">
        <f t="shared" si="104"/>
        <v>4.1615780751021639E-2</v>
      </c>
      <c r="AA56" s="18">
        <f t="shared" si="105"/>
        <v>251.00893069673816</v>
      </c>
      <c r="AB56" s="39">
        <f t="shared" si="106"/>
        <v>1.3525265645075179E-2</v>
      </c>
      <c r="AC56" s="37">
        <v>2.1825000000000001</v>
      </c>
      <c r="AD56" s="33">
        <v>8.4000000000000005E-2</v>
      </c>
      <c r="AE56" s="33">
        <v>0.95599999999999996</v>
      </c>
      <c r="AF56" s="3">
        <f t="shared" si="107"/>
        <v>1.0707640471407884</v>
      </c>
      <c r="AG56" s="3">
        <f t="shared" si="108"/>
        <v>1.4665113106744534</v>
      </c>
      <c r="AH56" s="3">
        <f t="shared" si="109"/>
        <v>5.8660452426978136</v>
      </c>
      <c r="AI56" s="3">
        <f t="shared" si="110"/>
        <v>7.3325565533722674</v>
      </c>
      <c r="AJ56" s="18">
        <f t="shared" si="111"/>
        <v>7.3147787016241445E-2</v>
      </c>
      <c r="AK56" s="18">
        <f t="shared" si="112"/>
        <v>238.04407006787815</v>
      </c>
      <c r="AL56" s="39">
        <f t="shared" si="113"/>
        <v>2.4642685873355778E-2</v>
      </c>
      <c r="AM56" s="37">
        <v>2.0451999999999999</v>
      </c>
      <c r="AN56" s="33">
        <v>8.6999999999999994E-2</v>
      </c>
      <c r="AO56" s="33">
        <v>0.94699999999999995</v>
      </c>
      <c r="AP56" s="3">
        <f t="shared" si="114"/>
        <v>1.0606836324710531</v>
      </c>
      <c r="AQ56" s="3">
        <f t="shared" si="115"/>
        <v>1.263667027434705</v>
      </c>
      <c r="AR56" s="3">
        <f t="shared" si="116"/>
        <v>7.5820021646082303</v>
      </c>
      <c r="AS56" s="3">
        <f t="shared" si="117"/>
        <v>8.8456691920429353</v>
      </c>
      <c r="AT56" s="18">
        <f t="shared" si="118"/>
        <v>0.11151071249955484</v>
      </c>
      <c r="AU56" s="18">
        <f t="shared" si="119"/>
        <v>225.86011822432937</v>
      </c>
      <c r="AV56" s="39">
        <f t="shared" si="120"/>
        <v>3.3569459824144846E-2</v>
      </c>
      <c r="AW56" s="37">
        <v>1.8875</v>
      </c>
      <c r="AX56" s="33">
        <v>7.2999999999999995E-2</v>
      </c>
      <c r="AY56" s="33">
        <v>0.94499999999999995</v>
      </c>
      <c r="AZ56" s="3">
        <f t="shared" si="121"/>
        <v>1.058443540322223</v>
      </c>
      <c r="BA56" s="3">
        <f t="shared" si="122"/>
        <v>1.0717627660258862</v>
      </c>
      <c r="BB56" s="3">
        <f t="shared" si="123"/>
        <v>8.5741021282070893</v>
      </c>
      <c r="BC56" s="3">
        <f t="shared" si="124"/>
        <v>9.6458648942329752</v>
      </c>
      <c r="BD56" s="18">
        <f t="shared" si="125"/>
        <v>0.12422888688551152</v>
      </c>
      <c r="BE56" s="18">
        <f t="shared" si="126"/>
        <v>211.86587783301368</v>
      </c>
      <c r="BF56" s="39">
        <f t="shared" si="127"/>
        <v>4.046948105048298E-2</v>
      </c>
      <c r="BG56" s="37">
        <v>1.7484999999999999</v>
      </c>
      <c r="BH56" s="33">
        <v>6.2E-2</v>
      </c>
      <c r="BI56" s="33">
        <v>0.94199999999999995</v>
      </c>
      <c r="BJ56" s="3">
        <f t="shared" si="128"/>
        <v>1.0550834020989779</v>
      </c>
      <c r="BK56" s="3">
        <f t="shared" si="129"/>
        <v>0.91389059184895616</v>
      </c>
      <c r="BL56" s="3">
        <f t="shared" si="130"/>
        <v>9.1389059184895594</v>
      </c>
      <c r="BM56" s="3">
        <f t="shared" si="131"/>
        <v>10.052796510338515</v>
      </c>
      <c r="BN56" s="18">
        <f t="shared" si="132"/>
        <v>0.13105078442597276</v>
      </c>
      <c r="BO56" s="18">
        <f t="shared" si="133"/>
        <v>199.53106861048428</v>
      </c>
      <c r="BP56" s="39">
        <f t="shared" si="134"/>
        <v>4.5801919380936744E-2</v>
      </c>
      <c r="BQ56" s="37">
        <v>1.5916999999999999</v>
      </c>
      <c r="BR56" s="33">
        <v>7.5999999999999998E-2</v>
      </c>
      <c r="BS56" s="33">
        <v>0.93899999999999995</v>
      </c>
      <c r="BT56" s="3">
        <f t="shared" si="135"/>
        <v>1.0517232638757326</v>
      </c>
      <c r="BU56" s="3">
        <f t="shared" si="136"/>
        <v>0.7525142782378843</v>
      </c>
      <c r="BV56" s="3">
        <f t="shared" si="137"/>
        <v>9.0301713388546112</v>
      </c>
      <c r="BW56" s="3">
        <f t="shared" si="138"/>
        <v>9.7826856170924952</v>
      </c>
      <c r="BX56" s="18">
        <f t="shared" si="139"/>
        <v>0.19154558781221331</v>
      </c>
      <c r="BY56" s="18">
        <f t="shared" si="140"/>
        <v>185.61669389039355</v>
      </c>
      <c r="BZ56" s="39">
        <f t="shared" si="141"/>
        <v>4.8649564592433248E-2</v>
      </c>
    </row>
    <row r="57" spans="2:78" ht="19.899999999999999" customHeight="1">
      <c r="B57" s="19"/>
      <c r="C57" s="19"/>
      <c r="D57" s="19"/>
      <c r="E57" s="29">
        <v>64</v>
      </c>
      <c r="F57" s="22">
        <f t="shared" si="143"/>
        <v>1.2746</v>
      </c>
      <c r="G57" s="22">
        <f t="shared" si="142"/>
        <v>16.058613345887782</v>
      </c>
      <c r="H57" s="46">
        <f t="shared" si="93"/>
        <v>113995.91549295773</v>
      </c>
      <c r="I57" s="37">
        <v>2.6314000000000002</v>
      </c>
      <c r="J57" s="33">
        <v>8.2000000000000003E-2</v>
      </c>
      <c r="K57" s="33">
        <v>0.97</v>
      </c>
      <c r="L57" s="3">
        <f t="shared" si="94"/>
        <v>1.0864446921825992</v>
      </c>
      <c r="M57" s="3">
        <f t="shared" si="95"/>
        <v>2.1947160356492756</v>
      </c>
      <c r="N57" s="3">
        <f t="shared" si="96"/>
        <v>0</v>
      </c>
      <c r="O57" s="3">
        <f t="shared" si="97"/>
        <v>2.1947160356492756</v>
      </c>
      <c r="P57" s="18">
        <f t="shared" si="98"/>
        <v>0</v>
      </c>
      <c r="Q57" s="18">
        <f t="shared" si="99"/>
        <v>305.77298178240648</v>
      </c>
      <c r="R57" s="39">
        <f t="shared" si="144"/>
        <v>0</v>
      </c>
      <c r="S57" s="37">
        <v>2.4737</v>
      </c>
      <c r="T57" s="33">
        <v>9.4E-2</v>
      </c>
      <c r="U57" s="33">
        <v>0.96299999999999997</v>
      </c>
      <c r="V57" s="3">
        <f t="shared" si="100"/>
        <v>1.0786043696616938</v>
      </c>
      <c r="W57" s="3">
        <f t="shared" si="101"/>
        <v>1.9116472656930781</v>
      </c>
      <c r="X57" s="3">
        <f t="shared" si="102"/>
        <v>3.8232945313861562</v>
      </c>
      <c r="Y57" s="3">
        <f t="shared" si="103"/>
        <v>5.7349417970792338</v>
      </c>
      <c r="Z57" s="18">
        <f t="shared" si="104"/>
        <v>4.1529485738983261E-2</v>
      </c>
      <c r="AA57" s="18">
        <f t="shared" si="105"/>
        <v>290.37399116252857</v>
      </c>
      <c r="AB57" s="39">
        <f t="shared" si="106"/>
        <v>1.316679402338819E-2</v>
      </c>
      <c r="AC57" s="37">
        <v>2.3206000000000002</v>
      </c>
      <c r="AD57" s="33">
        <v>9.0999999999999998E-2</v>
      </c>
      <c r="AE57" s="33">
        <v>0.95899999999999996</v>
      </c>
      <c r="AF57" s="3">
        <f t="shared" si="107"/>
        <v>1.0741241853640338</v>
      </c>
      <c r="AG57" s="3">
        <f t="shared" si="108"/>
        <v>1.6683951463450903</v>
      </c>
      <c r="AH57" s="3">
        <f t="shared" si="109"/>
        <v>6.6735805853803614</v>
      </c>
      <c r="AI57" s="3">
        <f t="shared" si="110"/>
        <v>8.3419757317254515</v>
      </c>
      <c r="AJ57" s="18">
        <f t="shared" si="111"/>
        <v>7.9741560025491515E-2</v>
      </c>
      <c r="AK57" s="18">
        <f t="shared" si="112"/>
        <v>275.42417845546896</v>
      </c>
      <c r="AL57" s="39">
        <f t="shared" si="113"/>
        <v>2.4230191491555478E-2</v>
      </c>
      <c r="AM57" s="37">
        <v>2.1842000000000001</v>
      </c>
      <c r="AN57" s="33">
        <v>0.1</v>
      </c>
      <c r="AO57" s="33">
        <v>0.95299999999999996</v>
      </c>
      <c r="AP57" s="3">
        <f t="shared" si="114"/>
        <v>1.0674039089175433</v>
      </c>
      <c r="AQ57" s="3">
        <f t="shared" si="115"/>
        <v>1.4595928740031547</v>
      </c>
      <c r="AR57" s="3">
        <f t="shared" si="116"/>
        <v>8.757557244018928</v>
      </c>
      <c r="AS57" s="3">
        <f t="shared" si="117"/>
        <v>10.217150118022083</v>
      </c>
      <c r="AT57" s="18">
        <f t="shared" si="118"/>
        <v>0.12980253716232715</v>
      </c>
      <c r="AU57" s="18">
        <f t="shared" si="119"/>
        <v>262.10507686668439</v>
      </c>
      <c r="AV57" s="39">
        <f t="shared" si="120"/>
        <v>3.3412390743096217E-2</v>
      </c>
      <c r="AW57" s="37">
        <v>1.9861</v>
      </c>
      <c r="AX57" s="33">
        <v>7.9000000000000001E-2</v>
      </c>
      <c r="AY57" s="33">
        <v>0.95099999999999996</v>
      </c>
      <c r="AZ57" s="3">
        <f t="shared" si="121"/>
        <v>1.0651638167687132</v>
      </c>
      <c r="BA57" s="3">
        <f t="shared" si="122"/>
        <v>1.2017783730318301</v>
      </c>
      <c r="BB57" s="3">
        <f t="shared" si="123"/>
        <v>9.6142269842546408</v>
      </c>
      <c r="BC57" s="3">
        <f t="shared" si="124"/>
        <v>10.816005357286471</v>
      </c>
      <c r="BD57" s="18">
        <f t="shared" si="125"/>
        <v>0.13615206791328896</v>
      </c>
      <c r="BE57" s="18">
        <f t="shared" si="126"/>
        <v>242.76113240379402</v>
      </c>
      <c r="BF57" s="39">
        <f t="shared" si="127"/>
        <v>3.9603650259230641E-2</v>
      </c>
      <c r="BG57" s="37">
        <v>1.8444</v>
      </c>
      <c r="BH57" s="33">
        <v>6.9000000000000006E-2</v>
      </c>
      <c r="BI57" s="33">
        <v>0.94899999999999995</v>
      </c>
      <c r="BJ57" s="3">
        <f t="shared" si="128"/>
        <v>1.0629237246198833</v>
      </c>
      <c r="BK57" s="3">
        <f t="shared" si="129"/>
        <v>1.0320572274323112</v>
      </c>
      <c r="BL57" s="3">
        <f t="shared" si="130"/>
        <v>10.320572274323112</v>
      </c>
      <c r="BM57" s="3">
        <f t="shared" si="131"/>
        <v>11.352629501755423</v>
      </c>
      <c r="BN57" s="18">
        <f t="shared" si="132"/>
        <v>0.14802246948287048</v>
      </c>
      <c r="BO57" s="18">
        <f t="shared" si="133"/>
        <v>228.92449974154488</v>
      </c>
      <c r="BP57" s="39">
        <f t="shared" si="134"/>
        <v>4.5082864813399216E-2</v>
      </c>
      <c r="BQ57" s="37">
        <v>1.7065999999999999</v>
      </c>
      <c r="BR57" s="33">
        <v>7.6999999999999999E-2</v>
      </c>
      <c r="BS57" s="33">
        <v>0.94199999999999995</v>
      </c>
      <c r="BT57" s="3">
        <f t="shared" si="135"/>
        <v>1.0550834020989779</v>
      </c>
      <c r="BU57" s="3">
        <f t="shared" si="136"/>
        <v>0.87061554191308721</v>
      </c>
      <c r="BV57" s="3">
        <f t="shared" si="137"/>
        <v>10.447386502957045</v>
      </c>
      <c r="BW57" s="3">
        <f t="shared" si="138"/>
        <v>11.318002044870132</v>
      </c>
      <c r="BX57" s="18">
        <f t="shared" si="139"/>
        <v>0.19530794324128842</v>
      </c>
      <c r="BY57" s="18">
        <f t="shared" si="140"/>
        <v>215.46869183146771</v>
      </c>
      <c r="BZ57" s="39">
        <f t="shared" si="141"/>
        <v>4.8486795989501043E-2</v>
      </c>
    </row>
    <row r="58" spans="2:78" ht="19.899999999999999" customHeight="1" thickBot="1">
      <c r="B58" s="19"/>
      <c r="C58" s="19"/>
      <c r="E58" s="48">
        <v>66</v>
      </c>
      <c r="F58" s="25">
        <f t="shared" si="143"/>
        <v>1.3146</v>
      </c>
      <c r="G58" s="22">
        <f t="shared" si="142"/>
        <v>16.562571084657208</v>
      </c>
      <c r="H58" s="46">
        <f t="shared" si="93"/>
        <v>117573.38028169014</v>
      </c>
      <c r="I58" s="38">
        <v>2.6551999999999998</v>
      </c>
      <c r="J58" s="34">
        <v>6.4000000000000001E-2</v>
      </c>
      <c r="K58" s="34">
        <v>0.97299999999999998</v>
      </c>
      <c r="L58" s="41">
        <f t="shared" si="94"/>
        <v>1.0898048304058443</v>
      </c>
      <c r="M58" s="41">
        <f t="shared" si="95"/>
        <v>2.2484399175778087</v>
      </c>
      <c r="N58" s="41">
        <f t="shared" si="96"/>
        <v>0</v>
      </c>
      <c r="O58" s="41">
        <f t="shared" si="97"/>
        <v>2.2484399175778087</v>
      </c>
      <c r="P58" s="40">
        <f t="shared" si="98"/>
        <v>0</v>
      </c>
      <c r="Q58" s="40">
        <f t="shared" si="99"/>
        <v>338.02326767703215</v>
      </c>
      <c r="R58" s="42">
        <f t="shared" si="144"/>
        <v>0</v>
      </c>
      <c r="S58" s="38">
        <v>2.5112999999999999</v>
      </c>
      <c r="T58" s="34">
        <v>7.9000000000000001E-2</v>
      </c>
      <c r="U58" s="34">
        <v>0.97099999999999997</v>
      </c>
      <c r="V58" s="41">
        <f t="shared" si="100"/>
        <v>1.0875647382570144</v>
      </c>
      <c r="W58" s="41">
        <f t="shared" si="101"/>
        <v>2.0030730169751725</v>
      </c>
      <c r="X58" s="41">
        <f t="shared" si="102"/>
        <v>4.006146033950345</v>
      </c>
      <c r="Y58" s="41">
        <f t="shared" si="103"/>
        <v>6.0092190509255179</v>
      </c>
      <c r="Z58" s="40">
        <f t="shared" si="104"/>
        <v>3.5484744008308616E-2</v>
      </c>
      <c r="AA58" s="40">
        <f t="shared" si="105"/>
        <v>322.60695548803471</v>
      </c>
      <c r="AB58" s="42">
        <f t="shared" si="106"/>
        <v>1.241803986491832E-2</v>
      </c>
      <c r="AC58" s="38">
        <v>2.3738000000000001</v>
      </c>
      <c r="AD58" s="34">
        <v>9.1999999999999998E-2</v>
      </c>
      <c r="AE58" s="34">
        <v>0.96299999999999997</v>
      </c>
      <c r="AF58" s="41">
        <f t="shared" si="107"/>
        <v>1.0786043696616938</v>
      </c>
      <c r="AG58" s="41">
        <f t="shared" si="108"/>
        <v>1.760361869201001</v>
      </c>
      <c r="AH58" s="41">
        <f t="shared" si="109"/>
        <v>7.0414474768040041</v>
      </c>
      <c r="AI58" s="41">
        <f t="shared" si="110"/>
        <v>8.8018093460050046</v>
      </c>
      <c r="AJ58" s="40">
        <f t="shared" si="111"/>
        <v>8.1291759318860859E-2</v>
      </c>
      <c r="AK58" s="40">
        <f t="shared" si="112"/>
        <v>307.87628887241863</v>
      </c>
      <c r="AL58" s="42">
        <f t="shared" si="113"/>
        <v>2.2871028823274926E-2</v>
      </c>
      <c r="AM58" s="38">
        <v>2.2673000000000001</v>
      </c>
      <c r="AN58" s="34">
        <v>8.3000000000000004E-2</v>
      </c>
      <c r="AO58" s="34">
        <v>0.95599999999999996</v>
      </c>
      <c r="AP58" s="41">
        <f t="shared" si="114"/>
        <v>1.0707640471407884</v>
      </c>
      <c r="AQ58" s="41">
        <f t="shared" si="115"/>
        <v>1.582686464469002</v>
      </c>
      <c r="AR58" s="41">
        <f t="shared" si="116"/>
        <v>9.4961187868140104</v>
      </c>
      <c r="AS58" s="41">
        <f t="shared" si="117"/>
        <v>11.078805251283013</v>
      </c>
      <c r="AT58" s="40">
        <f t="shared" si="118"/>
        <v>0.10841547004192929</v>
      </c>
      <c r="AU58" s="40">
        <f t="shared" si="119"/>
        <v>296.46671800286867</v>
      </c>
      <c r="AV58" s="42">
        <f t="shared" si="120"/>
        <v>3.2030977543732665E-2</v>
      </c>
      <c r="AW58" s="38">
        <v>2.0590000000000002</v>
      </c>
      <c r="AX58" s="34">
        <v>6.8000000000000005E-2</v>
      </c>
      <c r="AY58" s="34">
        <v>0.95599999999999996</v>
      </c>
      <c r="AZ58" s="41">
        <f t="shared" si="121"/>
        <v>1.0707640471407884</v>
      </c>
      <c r="BA58" s="41">
        <f t="shared" si="122"/>
        <v>1.3052376881896774</v>
      </c>
      <c r="BB58" s="41">
        <f t="shared" si="123"/>
        <v>10.44190150551742</v>
      </c>
      <c r="BC58" s="41">
        <f t="shared" si="124"/>
        <v>11.747139193707097</v>
      </c>
      <c r="BD58" s="40">
        <f t="shared" si="125"/>
        <v>0.11842975040724808</v>
      </c>
      <c r="BE58" s="40">
        <f t="shared" si="126"/>
        <v>274.15109723172077</v>
      </c>
      <c r="BF58" s="42">
        <f t="shared" si="127"/>
        <v>3.80881258946471E-2</v>
      </c>
      <c r="BG58" s="38">
        <v>1.8827</v>
      </c>
      <c r="BH58" s="34">
        <v>8.8999999999999996E-2</v>
      </c>
      <c r="BI58" s="34">
        <v>0.94899999999999995</v>
      </c>
      <c r="BJ58" s="41">
        <f t="shared" si="128"/>
        <v>1.0629237246198833</v>
      </c>
      <c r="BK58" s="41">
        <f t="shared" si="129"/>
        <v>1.0753647531198909</v>
      </c>
      <c r="BL58" s="41">
        <f t="shared" si="130"/>
        <v>10.753647531198908</v>
      </c>
      <c r="BM58" s="41">
        <f t="shared" si="131"/>
        <v>11.829012284318798</v>
      </c>
      <c r="BN58" s="40">
        <f t="shared" si="132"/>
        <v>0.19092753310109378</v>
      </c>
      <c r="BO58" s="40">
        <f t="shared" si="133"/>
        <v>255.2637043274799</v>
      </c>
      <c r="BP58" s="42">
        <f t="shared" si="134"/>
        <v>4.2127601178281758E-2</v>
      </c>
      <c r="BQ58" s="38">
        <v>1.7059</v>
      </c>
      <c r="BR58" s="34">
        <v>7.8E-2</v>
      </c>
      <c r="BS58" s="34">
        <v>0.94499999999999995</v>
      </c>
      <c r="BT58" s="41">
        <f t="shared" si="135"/>
        <v>1.058443540322223</v>
      </c>
      <c r="BU58" s="41">
        <f t="shared" si="136"/>
        <v>0.87545108034578845</v>
      </c>
      <c r="BV58" s="41">
        <f t="shared" si="137"/>
        <v>10.50541296414946</v>
      </c>
      <c r="BW58" s="41">
        <f t="shared" si="138"/>
        <v>11.380864044495249</v>
      </c>
      <c r="BX58" s="40">
        <f t="shared" si="139"/>
        <v>0.19910657213157323</v>
      </c>
      <c r="BY58" s="40">
        <f t="shared" si="140"/>
        <v>236.32274536281864</v>
      </c>
      <c r="BZ58" s="42">
        <f t="shared" si="141"/>
        <v>4.4453668427136966E-2</v>
      </c>
    </row>
    <row r="59" spans="2:78" ht="19.899999999999999" customHeight="1">
      <c r="B59" s="19"/>
      <c r="C59" s="19"/>
    </row>
    <row r="60" spans="2:78" ht="19.899999999999999" customHeight="1" thickBot="1"/>
    <row r="61" spans="2:78" ht="19.899999999999999" customHeight="1" thickBot="1">
      <c r="B61" s="64" t="s">
        <v>35</v>
      </c>
      <c r="D61" s="2"/>
      <c r="E61" s="73" t="s">
        <v>19</v>
      </c>
      <c r="F61" s="74"/>
      <c r="G61" s="74"/>
      <c r="H61" s="75"/>
      <c r="I61" s="76" t="s">
        <v>21</v>
      </c>
      <c r="J61" s="77"/>
      <c r="K61" s="77"/>
      <c r="L61" s="77"/>
      <c r="M61" s="77"/>
      <c r="N61" s="78">
        <v>0</v>
      </c>
      <c r="O61" s="78"/>
      <c r="P61" s="57"/>
      <c r="Q61" s="57"/>
      <c r="R61" s="58"/>
      <c r="S61" s="76" t="s">
        <v>21</v>
      </c>
      <c r="T61" s="77"/>
      <c r="U61" s="77"/>
      <c r="V61" s="77"/>
      <c r="W61" s="77"/>
      <c r="X61" s="78">
        <v>0.04</v>
      </c>
      <c r="Y61" s="78"/>
      <c r="Z61" s="57"/>
      <c r="AA61" s="57"/>
      <c r="AB61" s="58"/>
      <c r="AC61" s="76" t="s">
        <v>21</v>
      </c>
      <c r="AD61" s="77"/>
      <c r="AE61" s="77"/>
      <c r="AF61" s="77"/>
      <c r="AG61" s="77"/>
      <c r="AH61" s="78">
        <v>0.08</v>
      </c>
      <c r="AI61" s="78"/>
      <c r="AJ61" s="57"/>
      <c r="AK61" s="57"/>
      <c r="AL61" s="58"/>
      <c r="AM61" s="76" t="s">
        <v>21</v>
      </c>
      <c r="AN61" s="77"/>
      <c r="AO61" s="77"/>
      <c r="AP61" s="77"/>
      <c r="AQ61" s="77"/>
      <c r="AR61" s="78">
        <v>0.12</v>
      </c>
      <c r="AS61" s="78"/>
      <c r="AT61" s="57"/>
      <c r="AU61" s="57"/>
      <c r="AV61" s="58"/>
      <c r="AW61" s="76" t="s">
        <v>21</v>
      </c>
      <c r="AX61" s="77"/>
      <c r="AY61" s="77"/>
      <c r="AZ61" s="77"/>
      <c r="BA61" s="77"/>
      <c r="BB61" s="78">
        <v>0.16</v>
      </c>
      <c r="BC61" s="78"/>
      <c r="BD61" s="57"/>
      <c r="BE61" s="57"/>
      <c r="BF61" s="58"/>
      <c r="BG61" s="76" t="s">
        <v>21</v>
      </c>
      <c r="BH61" s="77"/>
      <c r="BI61" s="77"/>
      <c r="BJ61" s="77"/>
      <c r="BK61" s="77"/>
      <c r="BL61" s="78">
        <v>0.2</v>
      </c>
      <c r="BM61" s="78"/>
      <c r="BN61" s="57"/>
      <c r="BO61" s="57"/>
      <c r="BP61" s="58"/>
      <c r="BQ61" s="76" t="s">
        <v>21</v>
      </c>
      <c r="BR61" s="77"/>
      <c r="BS61" s="77"/>
      <c r="BT61" s="77"/>
      <c r="BU61" s="77"/>
      <c r="BV61" s="78">
        <v>0.24</v>
      </c>
      <c r="BW61" s="78"/>
      <c r="BX61" s="57"/>
      <c r="BY61" s="57"/>
      <c r="BZ61" s="58"/>
    </row>
    <row r="62" spans="2:78" ht="19.899999999999999" customHeight="1">
      <c r="B62" s="4" t="s">
        <v>1</v>
      </c>
      <c r="C62" s="5">
        <v>400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19.899999999999999" customHeight="1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3.9636276154215415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45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46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47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48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49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50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51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52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53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54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55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56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57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58">BV63/BY63</f>
        <v>0</v>
      </c>
    </row>
    <row r="64" spans="2:78" ht="19.899999999999999" customHeight="1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4.4675853541909687</v>
      </c>
      <c r="H64" s="46">
        <f t="shared" ref="H64:H88" si="159">F64*$C$37/$C$35</f>
        <v>31714.22535211268</v>
      </c>
      <c r="I64" s="54">
        <v>0.75760000000000005</v>
      </c>
      <c r="J64" s="3">
        <v>2.3E-2</v>
      </c>
      <c r="K64" s="3">
        <v>1.012</v>
      </c>
      <c r="L64" s="3">
        <f t="shared" ref="L64:L88" si="160">K64/$C$44</f>
        <v>1.1334866273080315</v>
      </c>
      <c r="M64" s="3">
        <f t="shared" ref="M64:M88" si="161">4*PI()^2*$C$43*SQRT($C$41*$C$32)*($C$37*I64*K64)^2</f>
        <v>0.19801682127017067</v>
      </c>
      <c r="N64" s="3">
        <f t="shared" ref="N64:N88" si="162">4*PI()^2*N$31*SQRT($C$41*$C$32)*($C$37*I64*K64)^2</f>
        <v>0</v>
      </c>
      <c r="O64" s="3">
        <f t="shared" si="145"/>
        <v>0.19801682127017067</v>
      </c>
      <c r="P64" s="18">
        <f t="shared" ref="P64:P88" si="163">2*PI()^2*N$31*2*SQRT($C$32*$C$41)*J64*$C$37^2*K64^2/SQRT(2)</f>
        <v>0</v>
      </c>
      <c r="Q64" s="18">
        <f t="shared" ref="Q64:Q88" si="164">0.5926*0.5*$C$36*$F64^3*($C$37*I64*2+$C$37)*$C$38</f>
        <v>2.6442197284485451</v>
      </c>
      <c r="R64" s="39">
        <f t="shared" si="146"/>
        <v>0</v>
      </c>
      <c r="S64" s="54">
        <v>0.6714</v>
      </c>
      <c r="T64" s="3">
        <v>2.5999999999999999E-2</v>
      </c>
      <c r="U64" s="3">
        <v>1.0029999999999999</v>
      </c>
      <c r="V64" s="3">
        <f t="shared" ref="V64:V88" si="165">U64/$C$44</f>
        <v>1.1234062126382958</v>
      </c>
      <c r="W64" s="3">
        <f t="shared" ref="W64:W88" si="166">4*PI()^2*$C$43*SQRT($C$41*$C$32)*($C$37*S64*U64)^2</f>
        <v>0.15276563423118714</v>
      </c>
      <c r="X64" s="3">
        <f t="shared" ref="X64:X88" si="167">4*PI()^2*X$31*SQRT($C$41*$C$32)*($C$37*S64*U64)^2</f>
        <v>0.30553126846237427</v>
      </c>
      <c r="Y64" s="3">
        <f t="shared" si="147"/>
        <v>0.45829690269356138</v>
      </c>
      <c r="Z64" s="18">
        <f t="shared" ref="Z64:Z88" si="168">2*PI()^2*X$31*2*SQRT($C$32*$C$41)*T64*$C$37^2*U64^2/SQRT(2)</f>
        <v>1.246095533741508E-2</v>
      </c>
      <c r="AA64" s="18">
        <f t="shared" ref="AA64:AA88" si="169">0.5926*0.5*$C$36*$F64^3*($C$37*S64*2+$C$37)*$C$38</f>
        <v>2.4629762960437542</v>
      </c>
      <c r="AB64" s="39">
        <f t="shared" si="148"/>
        <v>0.12404961791680458</v>
      </c>
      <c r="AC64" s="54">
        <v>0.54710000000000003</v>
      </c>
      <c r="AD64" s="3">
        <v>3.6999999999999998E-2</v>
      </c>
      <c r="AE64" s="3">
        <v>0.97199999999999998</v>
      </c>
      <c r="AF64" s="3">
        <f t="shared" ref="AF64:AF88" si="170">AE64/$C$44</f>
        <v>1.0886847843314293</v>
      </c>
      <c r="AG64" s="3">
        <f t="shared" ref="AG64:AG88" si="171">4*PI()^2*$C$43*SQRT($C$41*$C$32)*($C$37*AC64*AE64)^2</f>
        <v>9.5263621401082438E-2</v>
      </c>
      <c r="AH64" s="3">
        <f t="shared" ref="AH64:AH88" si="172">4*PI()^2*AH$31*SQRT($C$41*$C$32)*($C$37*AC64*AE64)^2</f>
        <v>0.38105448560432975</v>
      </c>
      <c r="AI64" s="3">
        <f t="shared" si="149"/>
        <v>0.47631810700541222</v>
      </c>
      <c r="AJ64" s="18">
        <f t="shared" ref="AJ64:AJ88" si="173">2*PI()^2*AH$31*2*SQRT($C$32*$C$41)*AD64*$C$37^2*AE64^2/SQRT(2)</f>
        <v>3.3307372568823303E-2</v>
      </c>
      <c r="AK64" s="18">
        <f t="shared" ref="AK64:AK88" si="174">0.5926*0.5*$C$36*$F64^3*($C$37*AC64*2+$C$37)*$C$38</f>
        <v>2.2016241075528553</v>
      </c>
      <c r="AL64" s="39">
        <f t="shared" si="150"/>
        <v>0.17307881227185445</v>
      </c>
      <c r="AM64" s="54">
        <v>0.43840000000000001</v>
      </c>
      <c r="AN64" s="3">
        <v>3.5999999999999997E-2</v>
      </c>
      <c r="AO64" s="3">
        <v>0.92100000000000004</v>
      </c>
      <c r="AP64" s="3">
        <f t="shared" ref="AP64:AP88" si="175">AO64/$C$44</f>
        <v>1.0315624345362617</v>
      </c>
      <c r="AQ64" s="3">
        <f t="shared" ref="AQ64:AQ88" si="176">4*PI()^2*$C$43*SQRT($C$41*$C$32)*($C$37*AM64*AO64)^2</f>
        <v>5.4918855612899227E-2</v>
      </c>
      <c r="AR64" s="3">
        <f t="shared" ref="AR64:AR88" si="177">4*PI()^2*AR$31*SQRT($C$41*$C$32)*($C$37*AM64*AO64)^2</f>
        <v>0.32951313367739538</v>
      </c>
      <c r="AS64" s="3">
        <f t="shared" si="151"/>
        <v>0.3844319892902946</v>
      </c>
      <c r="AT64" s="18">
        <f t="shared" ref="AT64:AT88" si="178">2*PI()^2*AR$31*2*SQRT($C$32*$C$41)*AN64*$C$37^2*AO64^2/SQRT(2)</f>
        <v>4.3643456751738238E-2</v>
      </c>
      <c r="AU64" s="18">
        <f t="shared" ref="AU64:AU88" si="179">0.5926*0.5*$C$36*$F64^3*($C$37*AM64*2+$C$37)*$C$38</f>
        <v>1.9730723546247726</v>
      </c>
      <c r="AV64" s="39">
        <f t="shared" si="152"/>
        <v>0.16700509380967951</v>
      </c>
      <c r="AW64" s="54">
        <v>0.36820000000000003</v>
      </c>
      <c r="AX64" s="3">
        <v>3.6999999999999998E-2</v>
      </c>
      <c r="AY64" s="3">
        <v>0.85899999999999999</v>
      </c>
      <c r="AZ64" s="3">
        <f t="shared" ref="AZ64:AZ88" si="180">AY64/$C$44</f>
        <v>0.96211957792252867</v>
      </c>
      <c r="BA64" s="3">
        <f t="shared" ref="BA64:BA88" si="181">4*PI()^2*$C$43*SQRT($C$41*$C$32)*($C$37*AW64*AY64)^2</f>
        <v>3.3698845584671434E-2</v>
      </c>
      <c r="BB64" s="3">
        <f t="shared" ref="BB64:BB88" si="182">4*PI()^2*BB$31*SQRT($C$41*$C$32)*($C$37*AW64*AY64)^2</f>
        <v>0.26959076467737147</v>
      </c>
      <c r="BC64" s="3">
        <f t="shared" si="153"/>
        <v>0.30328961026204293</v>
      </c>
      <c r="BD64" s="18">
        <f t="shared" ref="BD64:BD88" si="183">2*PI()^2*BB$31*2*SQRT($C$32*$C$41)*AX64*$C$37^2*AY64^2/SQRT(2)</f>
        <v>5.2026447057646849E-2</v>
      </c>
      <c r="BE64" s="18">
        <f t="shared" ref="BE64:BE88" si="184">0.5926*0.5*$C$36*$F64^3*($C$37*AW64*2+$C$37)*$C$38</f>
        <v>1.8254703945921014</v>
      </c>
      <c r="BF64" s="39">
        <f t="shared" si="154"/>
        <v>0.14768290161047018</v>
      </c>
      <c r="BG64" s="54">
        <v>0.35780000000000001</v>
      </c>
      <c r="BH64" s="3">
        <v>2.7E-2</v>
      </c>
      <c r="BI64" s="3">
        <v>0.81699999999999995</v>
      </c>
      <c r="BJ64" s="3">
        <f t="shared" ref="BJ64:BJ88" si="185">BI64/$C$44</f>
        <v>0.91507764279709647</v>
      </c>
      <c r="BK64" s="3">
        <f t="shared" ref="BK64:BK88" si="186">4*PI()^2*$C$43*SQRT($C$41*$C$32)*($C$37*BG64*BI64)^2</f>
        <v>2.8786304372859901E-2</v>
      </c>
      <c r="BL64" s="3">
        <f t="shared" ref="BL64:BL88" si="187">4*PI()^2*BL$31*SQRT($C$41*$C$32)*($C$37*BG64*BI64)^2</f>
        <v>0.287863043728599</v>
      </c>
      <c r="BM64" s="3">
        <f t="shared" si="155"/>
        <v>0.31664934810145889</v>
      </c>
      <c r="BN64" s="18">
        <f t="shared" ref="BN64:BN88" si="188">2*PI()^2*BL$31*2*SQRT($C$32*$C$41)*BH64*$C$37^2*BI64^2/SQRT(2)</f>
        <v>4.2929319768439916E-2</v>
      </c>
      <c r="BO64" s="18">
        <f t="shared" ref="BO64:BO88" si="189">0.5926*0.5*$C$36*$F64^3*($C$37*BG64*2+$C$37)*$C$38</f>
        <v>1.8036034375502239</v>
      </c>
      <c r="BP64" s="39">
        <f t="shared" si="156"/>
        <v>0.15960439957887529</v>
      </c>
      <c r="BQ64" s="54">
        <v>0.38190000000000002</v>
      </c>
      <c r="BR64" s="3">
        <v>3.7999999999999999E-2</v>
      </c>
      <c r="BS64" s="3">
        <v>0.81899999999999995</v>
      </c>
      <c r="BT64" s="3">
        <f t="shared" ref="BT64:BT88" si="190">BS64/$C$44</f>
        <v>0.91731773494592661</v>
      </c>
      <c r="BU64" s="3">
        <f t="shared" ref="BU64:BU88" si="191">4*PI()^2*$C$43*SQRT($C$41*$C$32)*($C$37*BQ64*BS64)^2</f>
        <v>3.2955526006261497E-2</v>
      </c>
      <c r="BV64" s="3">
        <f t="shared" ref="BV64:BV88" si="192">4*PI()^2*BV$31*SQRT($C$41*$C$32)*($C$37*BQ64*BS64)^2</f>
        <v>0.39546631207513794</v>
      </c>
      <c r="BW64" s="3">
        <f t="shared" si="157"/>
        <v>0.42842183808139944</v>
      </c>
      <c r="BX64" s="18">
        <f t="shared" ref="BX64:BX88" si="193">2*PI()^2*BV$31*2*SQRT($C$32*$C$41)*BR64*$C$37^2*BS64^2/SQRT(2)</f>
        <v>7.2858256765183094E-2</v>
      </c>
      <c r="BY64" s="18">
        <f t="shared" ref="BY64:BY88" si="194">0.5926*0.5*$C$36*$F64^3*($C$37*BQ64*2+$C$37)*$C$38</f>
        <v>1.8542759053107278</v>
      </c>
      <c r="BZ64" s="39">
        <f t="shared" si="158"/>
        <v>0.21327263701291971</v>
      </c>
    </row>
    <row r="65" spans="2:78" ht="19.899999999999999" customHeight="1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95">F65/$C$44/$C$37</f>
        <v>4.9715430929603945</v>
      </c>
      <c r="H65" s="46">
        <f t="shared" si="159"/>
        <v>35291.690140845072</v>
      </c>
      <c r="I65" s="36">
        <v>0.65390000000000004</v>
      </c>
      <c r="J65" s="32">
        <v>3.5999999999999997E-2</v>
      </c>
      <c r="K65" s="32">
        <v>1.004</v>
      </c>
      <c r="L65" s="3">
        <f t="shared" si="160"/>
        <v>1.1245262587127109</v>
      </c>
      <c r="M65" s="3">
        <f t="shared" si="161"/>
        <v>0.14519485519116154</v>
      </c>
      <c r="N65" s="3">
        <f t="shared" si="162"/>
        <v>0</v>
      </c>
      <c r="O65" s="3">
        <f t="shared" si="145"/>
        <v>0.14519485519116154</v>
      </c>
      <c r="P65" s="18">
        <f t="shared" si="163"/>
        <v>0</v>
      </c>
      <c r="Q65" s="18">
        <f t="shared" si="164"/>
        <v>3.3433222206418987</v>
      </c>
      <c r="R65" s="39">
        <f>N65/Q65</f>
        <v>0</v>
      </c>
      <c r="S65" s="36">
        <v>0.64810000000000001</v>
      </c>
      <c r="T65" s="32">
        <v>2.1999999999999999E-2</v>
      </c>
      <c r="U65" s="32">
        <v>0.997</v>
      </c>
      <c r="V65" s="3">
        <f t="shared" si="165"/>
        <v>1.1166859361918056</v>
      </c>
      <c r="W65" s="3">
        <f t="shared" si="166"/>
        <v>0.14064862380450532</v>
      </c>
      <c r="X65" s="3">
        <f t="shared" si="167"/>
        <v>0.28129724760901065</v>
      </c>
      <c r="Y65" s="3">
        <f t="shared" si="147"/>
        <v>0.42194587141351597</v>
      </c>
      <c r="Z65" s="18">
        <f t="shared" si="168"/>
        <v>1.0418114419214549E-2</v>
      </c>
      <c r="AA65" s="18">
        <f t="shared" si="169"/>
        <v>3.3265172385119715</v>
      </c>
      <c r="AB65" s="39">
        <f t="shared" si="148"/>
        <v>8.4562089248285829E-2</v>
      </c>
      <c r="AC65" s="36">
        <v>0.54959999999999998</v>
      </c>
      <c r="AD65" s="32">
        <v>1.9E-2</v>
      </c>
      <c r="AE65" s="32">
        <v>0.97199999999999998</v>
      </c>
      <c r="AF65" s="3">
        <f t="shared" si="170"/>
        <v>1.0886847843314293</v>
      </c>
      <c r="AG65" s="3">
        <f t="shared" si="171"/>
        <v>9.6136234061213882E-2</v>
      </c>
      <c r="AH65" s="3">
        <f t="shared" si="172"/>
        <v>0.38454493624485553</v>
      </c>
      <c r="AI65" s="3">
        <f t="shared" si="149"/>
        <v>0.48068117030606938</v>
      </c>
      <c r="AJ65" s="18">
        <f t="shared" si="173"/>
        <v>1.7103785913720075E-2</v>
      </c>
      <c r="AK65" s="18">
        <f t="shared" si="174"/>
        <v>3.0411222833744143</v>
      </c>
      <c r="AL65" s="39">
        <f t="shared" si="150"/>
        <v>0.12644836360153408</v>
      </c>
      <c r="AM65" s="36">
        <v>0.49740000000000001</v>
      </c>
      <c r="AN65" s="32">
        <v>1.6E-2</v>
      </c>
      <c r="AO65" s="32">
        <v>0.93400000000000005</v>
      </c>
      <c r="AP65" s="3">
        <f t="shared" si="175"/>
        <v>1.0461230335036575</v>
      </c>
      <c r="AQ65" s="3">
        <f t="shared" si="176"/>
        <v>7.2705362129109746E-2</v>
      </c>
      <c r="AR65" s="3">
        <f t="shared" si="177"/>
        <v>0.43623217277465848</v>
      </c>
      <c r="AS65" s="3">
        <f t="shared" si="151"/>
        <v>0.50893753490376825</v>
      </c>
      <c r="AT65" s="18">
        <f t="shared" si="178"/>
        <v>1.994853996976979E-2</v>
      </c>
      <c r="AU65" s="18">
        <f t="shared" si="179"/>
        <v>2.8898774442050694</v>
      </c>
      <c r="AV65" s="39">
        <f t="shared" si="152"/>
        <v>0.15095178989317129</v>
      </c>
      <c r="AW65" s="36">
        <v>0.48139999999999999</v>
      </c>
      <c r="AX65" s="32">
        <v>1.4999999999999999E-2</v>
      </c>
      <c r="AY65" s="32">
        <v>0.92300000000000004</v>
      </c>
      <c r="AZ65" s="3">
        <f t="shared" si="180"/>
        <v>1.0338025266850919</v>
      </c>
      <c r="BA65" s="3">
        <f t="shared" si="181"/>
        <v>6.6508430845732672E-2</v>
      </c>
      <c r="BB65" s="3">
        <f t="shared" si="182"/>
        <v>0.53206744676586137</v>
      </c>
      <c r="BC65" s="3">
        <f t="shared" si="153"/>
        <v>0.59857587761159403</v>
      </c>
      <c r="BD65" s="18">
        <f t="shared" si="183"/>
        <v>2.4351783715458489E-2</v>
      </c>
      <c r="BE65" s="18">
        <f t="shared" si="184"/>
        <v>2.8435188728121665</v>
      </c>
      <c r="BF65" s="39">
        <f t="shared" si="154"/>
        <v>0.18711584855410524</v>
      </c>
      <c r="BG65" s="36">
        <v>0.45900000000000002</v>
      </c>
      <c r="BH65" s="32">
        <v>1.4999999999999999E-2</v>
      </c>
      <c r="BI65" s="32">
        <v>0.91</v>
      </c>
      <c r="BJ65" s="3">
        <f t="shared" si="185"/>
        <v>1.0192419277176963</v>
      </c>
      <c r="BK65" s="3">
        <f t="shared" si="186"/>
        <v>5.8771839416694019E-2</v>
      </c>
      <c r="BL65" s="3">
        <f t="shared" si="187"/>
        <v>0.58771839416694005</v>
      </c>
      <c r="BM65" s="3">
        <f t="shared" si="155"/>
        <v>0.64649023358363411</v>
      </c>
      <c r="BN65" s="18">
        <f t="shared" si="188"/>
        <v>2.9588310902039925E-2</v>
      </c>
      <c r="BO65" s="18">
        <f t="shared" si="189"/>
        <v>2.7786168728621035</v>
      </c>
      <c r="BP65" s="39">
        <f t="shared" si="156"/>
        <v>0.21151472875120167</v>
      </c>
      <c r="BQ65" s="36">
        <v>0.42680000000000001</v>
      </c>
      <c r="BR65" s="32">
        <v>1.4E-2</v>
      </c>
      <c r="BS65" s="32">
        <v>0.89700000000000002</v>
      </c>
      <c r="BT65" s="3">
        <f t="shared" si="190"/>
        <v>1.0046813287503007</v>
      </c>
      <c r="BU65" s="3">
        <f t="shared" si="191"/>
        <v>4.9373604648093004E-2</v>
      </c>
      <c r="BV65" s="3">
        <f t="shared" si="192"/>
        <v>0.59248325577711602</v>
      </c>
      <c r="BW65" s="3">
        <f t="shared" si="157"/>
        <v>0.64185686042520906</v>
      </c>
      <c r="BX65" s="18">
        <f t="shared" si="193"/>
        <v>3.219884530391133E-2</v>
      </c>
      <c r="BY65" s="18">
        <f t="shared" si="194"/>
        <v>2.6853202479338862</v>
      </c>
      <c r="BZ65" s="39">
        <f t="shared" si="158"/>
        <v>0.22063783872071829</v>
      </c>
    </row>
    <row r="66" spans="2:78" ht="19.899999999999999" customHeight="1">
      <c r="B66" s="10" t="s">
        <v>4</v>
      </c>
      <c r="C66" s="11">
        <v>999.72964999999999</v>
      </c>
      <c r="D66" s="2"/>
      <c r="E66" s="29">
        <v>22</v>
      </c>
      <c r="F66" s="22">
        <f t="shared" ref="F66:F88" si="196">0.02*E66-0.0054</f>
        <v>0.43459999999999999</v>
      </c>
      <c r="G66" s="22">
        <f t="shared" si="195"/>
        <v>5.4755008317298213</v>
      </c>
      <c r="H66" s="46">
        <f t="shared" si="159"/>
        <v>38869.15492957746</v>
      </c>
      <c r="I66" s="35">
        <v>0.81979999999999997</v>
      </c>
      <c r="J66" s="31">
        <v>5.6000000000000001E-2</v>
      </c>
      <c r="K66" s="31">
        <v>0.995</v>
      </c>
      <c r="L66" s="3">
        <f t="shared" si="160"/>
        <v>1.1144458440429756</v>
      </c>
      <c r="M66" s="3">
        <f t="shared" si="161"/>
        <v>0.22414193509664743</v>
      </c>
      <c r="N66" s="3">
        <f t="shared" si="162"/>
        <v>0</v>
      </c>
      <c r="O66" s="3">
        <f t="shared" si="145"/>
        <v>0.22414193509664743</v>
      </c>
      <c r="P66" s="18">
        <f t="shared" si="163"/>
        <v>0</v>
      </c>
      <c r="Q66" s="18">
        <f t="shared" si="164"/>
        <v>5.1087671501949021</v>
      </c>
      <c r="R66" s="39">
        <f t="shared" ref="R66:R88" si="197">N66/Q66</f>
        <v>0</v>
      </c>
      <c r="S66" s="35">
        <v>0.72929999999999995</v>
      </c>
      <c r="T66" s="31">
        <v>5.6000000000000001E-2</v>
      </c>
      <c r="U66" s="31">
        <v>0.99299999999999999</v>
      </c>
      <c r="V66" s="3">
        <f t="shared" si="165"/>
        <v>1.1122057518941455</v>
      </c>
      <c r="W66" s="3">
        <f t="shared" si="166"/>
        <v>0.1766737599315695</v>
      </c>
      <c r="X66" s="3">
        <f t="shared" si="167"/>
        <v>0.353347519863139</v>
      </c>
      <c r="Y66" s="3">
        <f t="shared" si="147"/>
        <v>0.53002127979470848</v>
      </c>
      <c r="Z66" s="18">
        <f t="shared" si="168"/>
        <v>2.6306474501342859E-2</v>
      </c>
      <c r="AA66" s="18">
        <f t="shared" si="169"/>
        <v>4.7584539003899016</v>
      </c>
      <c r="AB66" s="39">
        <f t="shared" si="148"/>
        <v>7.4256791651209686E-2</v>
      </c>
      <c r="AC66" s="35">
        <v>0.63429999999999997</v>
      </c>
      <c r="AD66" s="31">
        <v>4.8000000000000001E-2</v>
      </c>
      <c r="AE66" s="31">
        <v>0.99199999999999999</v>
      </c>
      <c r="AF66" s="3">
        <f t="shared" si="170"/>
        <v>1.1110857058197303</v>
      </c>
      <c r="AG66" s="3">
        <f t="shared" si="171"/>
        <v>0.13337483485316473</v>
      </c>
      <c r="AH66" s="3">
        <f t="shared" si="172"/>
        <v>0.53349933941265892</v>
      </c>
      <c r="AI66" s="3">
        <f t="shared" si="149"/>
        <v>0.66687417426582363</v>
      </c>
      <c r="AJ66" s="18">
        <f t="shared" si="173"/>
        <v>4.500602973284195E-2</v>
      </c>
      <c r="AK66" s="18">
        <f t="shared" si="174"/>
        <v>4.3907217597106207</v>
      </c>
      <c r="AL66" s="39">
        <f t="shared" si="150"/>
        <v>0.12150606861679622</v>
      </c>
      <c r="AM66" s="35">
        <v>0.54769999999999996</v>
      </c>
      <c r="AN66" s="31">
        <v>3.7999999999999999E-2</v>
      </c>
      <c r="AO66" s="31">
        <v>0.96699999999999997</v>
      </c>
      <c r="AP66" s="3">
        <f t="shared" si="175"/>
        <v>1.0830845539593541</v>
      </c>
      <c r="AQ66" s="3">
        <f t="shared" si="176"/>
        <v>9.4492982647431487E-2</v>
      </c>
      <c r="AR66" s="3">
        <f t="shared" si="177"/>
        <v>0.56695789588458889</v>
      </c>
      <c r="AS66" s="3">
        <f t="shared" si="151"/>
        <v>0.66145087853202034</v>
      </c>
      <c r="AT66" s="18">
        <f t="shared" si="178"/>
        <v>5.0784820867863734E-2</v>
      </c>
      <c r="AU66" s="18">
        <f t="shared" si="179"/>
        <v>4.0555048819966659</v>
      </c>
      <c r="AV66" s="39">
        <f t="shared" si="152"/>
        <v>0.13979958411625826</v>
      </c>
      <c r="AW66" s="35">
        <v>0.45650000000000002</v>
      </c>
      <c r="AX66" s="31">
        <v>3.5000000000000003E-2</v>
      </c>
      <c r="AY66" s="31">
        <v>0.92900000000000005</v>
      </c>
      <c r="AZ66" s="3">
        <f t="shared" si="180"/>
        <v>1.0405228031315823</v>
      </c>
      <c r="BA66" s="3">
        <f t="shared" si="181"/>
        <v>6.0586256519976261E-2</v>
      </c>
      <c r="BB66" s="3">
        <f t="shared" si="182"/>
        <v>0.48469005215981009</v>
      </c>
      <c r="BC66" s="3">
        <f t="shared" si="153"/>
        <v>0.54527630867978638</v>
      </c>
      <c r="BD66" s="18">
        <f t="shared" si="183"/>
        <v>5.7561962083307841E-2</v>
      </c>
      <c r="BE66" s="18">
        <f t="shared" si="184"/>
        <v>3.7024820269445553</v>
      </c>
      <c r="BF66" s="39">
        <f t="shared" si="154"/>
        <v>0.13090949493677809</v>
      </c>
      <c r="BG66" s="35">
        <v>0.41849999999999998</v>
      </c>
      <c r="BH66" s="31">
        <v>0.03</v>
      </c>
      <c r="BI66" s="31">
        <v>0.90800000000000003</v>
      </c>
      <c r="BJ66" s="3">
        <f t="shared" si="185"/>
        <v>1.0170018355688661</v>
      </c>
      <c r="BK66" s="3">
        <f t="shared" si="186"/>
        <v>4.8643380546939535E-2</v>
      </c>
      <c r="BL66" s="3">
        <f t="shared" si="187"/>
        <v>0.4864338054693953</v>
      </c>
      <c r="BM66" s="3">
        <f t="shared" si="155"/>
        <v>0.5350771860163348</v>
      </c>
      <c r="BN66" s="18">
        <f t="shared" si="188"/>
        <v>5.891679062803875E-2</v>
      </c>
      <c r="BO66" s="18">
        <f t="shared" si="189"/>
        <v>3.5553891706728424</v>
      </c>
      <c r="BP66" s="39">
        <f t="shared" si="156"/>
        <v>0.1368159101911591</v>
      </c>
      <c r="BQ66" s="35">
        <v>0</v>
      </c>
      <c r="BR66" s="31">
        <v>0</v>
      </c>
      <c r="BS66" s="31">
        <v>0</v>
      </c>
      <c r="BT66" s="3">
        <f t="shared" si="190"/>
        <v>0</v>
      </c>
      <c r="BU66" s="3">
        <f t="shared" si="191"/>
        <v>0</v>
      </c>
      <c r="BV66" s="3">
        <f t="shared" si="192"/>
        <v>0</v>
      </c>
      <c r="BW66" s="3">
        <f t="shared" si="157"/>
        <v>0</v>
      </c>
      <c r="BX66" s="18">
        <f t="shared" si="193"/>
        <v>0</v>
      </c>
      <c r="BY66" s="18">
        <f t="shared" si="194"/>
        <v>1.9354323193646394</v>
      </c>
      <c r="BZ66" s="39">
        <f t="shared" si="158"/>
        <v>0</v>
      </c>
    </row>
    <row r="67" spans="2:78" ht="19.899999999999999" customHeight="1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96"/>
        <v>0.47459999999999997</v>
      </c>
      <c r="G67" s="22">
        <f t="shared" si="195"/>
        <v>5.9794585704992471</v>
      </c>
      <c r="H67" s="46">
        <f t="shared" si="159"/>
        <v>42446.619718309856</v>
      </c>
      <c r="I67" s="35">
        <v>0.94310000000000005</v>
      </c>
      <c r="J67" s="31">
        <v>5.7000000000000002E-2</v>
      </c>
      <c r="K67" s="32">
        <v>0.98899999999999999</v>
      </c>
      <c r="L67" s="3">
        <f t="shared" si="160"/>
        <v>1.1077255675964852</v>
      </c>
      <c r="M67" s="3">
        <f t="shared" si="161"/>
        <v>0.29306853980273745</v>
      </c>
      <c r="N67" s="3">
        <f t="shared" si="162"/>
        <v>0</v>
      </c>
      <c r="O67" s="3">
        <f t="shared" si="145"/>
        <v>0.29306853980273745</v>
      </c>
      <c r="P67" s="18">
        <f t="shared" si="163"/>
        <v>0</v>
      </c>
      <c r="Q67" s="18">
        <f t="shared" si="164"/>
        <v>7.2747562616653294</v>
      </c>
      <c r="R67" s="39">
        <f t="shared" si="197"/>
        <v>0</v>
      </c>
      <c r="S67" s="35">
        <v>0.88829999999999998</v>
      </c>
      <c r="T67" s="31">
        <v>5.6000000000000001E-2</v>
      </c>
      <c r="U67" s="32">
        <v>1.004</v>
      </c>
      <c r="V67" s="3">
        <f t="shared" si="165"/>
        <v>1.1245262587127109</v>
      </c>
      <c r="W67" s="3">
        <f t="shared" si="166"/>
        <v>0.26794636974988484</v>
      </c>
      <c r="X67" s="3">
        <f t="shared" si="167"/>
        <v>0.53589273949976968</v>
      </c>
      <c r="Y67" s="3">
        <f t="shared" si="147"/>
        <v>0.80383910924965452</v>
      </c>
      <c r="Z67" s="18">
        <f t="shared" si="168"/>
        <v>2.6892524814634593E-2</v>
      </c>
      <c r="AA67" s="18">
        <f t="shared" si="169"/>
        <v>6.9985060758575131</v>
      </c>
      <c r="AB67" s="39">
        <f t="shared" si="148"/>
        <v>7.6572447561118653E-2</v>
      </c>
      <c r="AC67" s="35">
        <v>0.72170000000000001</v>
      </c>
      <c r="AD67" s="31">
        <v>6.6000000000000003E-2</v>
      </c>
      <c r="AE67" s="32">
        <v>0.98699999999999999</v>
      </c>
      <c r="AF67" s="3">
        <f t="shared" si="170"/>
        <v>1.1054854754476551</v>
      </c>
      <c r="AG67" s="3">
        <f t="shared" si="171"/>
        <v>0.17092628105023294</v>
      </c>
      <c r="AH67" s="3">
        <f t="shared" si="172"/>
        <v>0.68370512420093177</v>
      </c>
      <c r="AI67" s="3">
        <f t="shared" si="149"/>
        <v>0.85463140525116477</v>
      </c>
      <c r="AJ67" s="18">
        <f t="shared" si="173"/>
        <v>6.1261039521685344E-2</v>
      </c>
      <c r="AK67" s="18">
        <f t="shared" si="174"/>
        <v>6.1586651825074723</v>
      </c>
      <c r="AL67" s="39">
        <f t="shared" si="150"/>
        <v>0.111015147591213</v>
      </c>
      <c r="AM67" s="35">
        <v>0.63639999999999997</v>
      </c>
      <c r="AN67" s="31">
        <v>0.06</v>
      </c>
      <c r="AO67" s="32">
        <v>0.98099999999999998</v>
      </c>
      <c r="AP67" s="3">
        <f t="shared" si="175"/>
        <v>1.0987651990011649</v>
      </c>
      <c r="AQ67" s="3">
        <f t="shared" si="176"/>
        <v>0.1312984152588228</v>
      </c>
      <c r="AR67" s="3">
        <f t="shared" si="177"/>
        <v>0.78779049155293679</v>
      </c>
      <c r="AS67" s="3">
        <f t="shared" si="151"/>
        <v>0.91908890681175959</v>
      </c>
      <c r="AT67" s="18">
        <f t="shared" si="178"/>
        <v>8.2525211355144665E-2</v>
      </c>
      <c r="AU67" s="18">
        <f t="shared" si="179"/>
        <v>5.7286626122628235</v>
      </c>
      <c r="AV67" s="39">
        <f t="shared" si="152"/>
        <v>0.13751734826669418</v>
      </c>
      <c r="AW67" s="35">
        <v>0.5444</v>
      </c>
      <c r="AX67" s="31">
        <v>4.5999999999999999E-2</v>
      </c>
      <c r="AY67" s="32">
        <v>0.95599999999999996</v>
      </c>
      <c r="AZ67" s="3">
        <f t="shared" si="180"/>
        <v>1.0707640471407884</v>
      </c>
      <c r="BA67" s="3">
        <f t="shared" si="181"/>
        <v>9.1245855040282223E-2</v>
      </c>
      <c r="BB67" s="3">
        <f t="shared" si="182"/>
        <v>0.72996684032225778</v>
      </c>
      <c r="BC67" s="3">
        <f t="shared" si="153"/>
        <v>0.82121269536254005</v>
      </c>
      <c r="BD67" s="18">
        <f t="shared" si="183"/>
        <v>8.0114242922550163E-2</v>
      </c>
      <c r="BE67" s="18">
        <f t="shared" si="184"/>
        <v>5.264884928059919</v>
      </c>
      <c r="BF67" s="39">
        <f t="shared" si="154"/>
        <v>0.13864820414816673</v>
      </c>
      <c r="BG67" s="35">
        <v>0.48830000000000001</v>
      </c>
      <c r="BH67" s="31">
        <v>4.1000000000000002E-2</v>
      </c>
      <c r="BI67" s="32">
        <v>0.94</v>
      </c>
      <c r="BJ67" s="3">
        <f t="shared" si="185"/>
        <v>1.0528433099501477</v>
      </c>
      <c r="BK67" s="3">
        <f t="shared" si="186"/>
        <v>7.0972529393433584E-2</v>
      </c>
      <c r="BL67" s="3">
        <f t="shared" si="187"/>
        <v>0.70972529393433581</v>
      </c>
      <c r="BM67" s="3">
        <f t="shared" si="155"/>
        <v>0.78069782332776938</v>
      </c>
      <c r="BN67" s="18">
        <f t="shared" si="188"/>
        <v>8.6295012038380331E-2</v>
      </c>
      <c r="BO67" s="18">
        <f t="shared" si="189"/>
        <v>4.9820813619318445</v>
      </c>
      <c r="BP67" s="39">
        <f t="shared" si="156"/>
        <v>0.14245558078544382</v>
      </c>
      <c r="BQ67" s="35">
        <v>0.43990000000000001</v>
      </c>
      <c r="BR67" s="31">
        <v>3.5000000000000003E-2</v>
      </c>
      <c r="BS67" s="32">
        <v>0.91200000000000003</v>
      </c>
      <c r="BT67" s="3">
        <f t="shared" si="190"/>
        <v>1.0214820198665264</v>
      </c>
      <c r="BU67" s="3">
        <f t="shared" si="191"/>
        <v>5.4219901989027534E-2</v>
      </c>
      <c r="BV67" s="3">
        <f t="shared" si="192"/>
        <v>0.65063882386833038</v>
      </c>
      <c r="BW67" s="3">
        <f t="shared" si="157"/>
        <v>0.70485872585735787</v>
      </c>
      <c r="BX67" s="18">
        <f t="shared" si="193"/>
        <v>8.3211834532227552E-2</v>
      </c>
      <c r="BY67" s="18">
        <f t="shared" si="194"/>
        <v>4.7380939715468386</v>
      </c>
      <c r="BZ67" s="39">
        <f t="shared" si="158"/>
        <v>0.13732079350378887</v>
      </c>
    </row>
    <row r="68" spans="2:78" ht="19.899999999999999" customHeight="1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96"/>
        <v>0.51460000000000006</v>
      </c>
      <c r="G68" s="22">
        <f t="shared" si="195"/>
        <v>6.4834163092686756</v>
      </c>
      <c r="H68" s="46">
        <f t="shared" si="159"/>
        <v>46024.084507042258</v>
      </c>
      <c r="I68" s="35">
        <v>0.97709999999999997</v>
      </c>
      <c r="J68" s="31">
        <v>6.5000000000000002E-2</v>
      </c>
      <c r="K68" s="31">
        <v>0.999</v>
      </c>
      <c r="L68" s="3">
        <f t="shared" si="160"/>
        <v>1.1189260283406357</v>
      </c>
      <c r="M68" s="3">
        <f t="shared" si="161"/>
        <v>0.32097420407219701</v>
      </c>
      <c r="N68" s="3">
        <f t="shared" si="162"/>
        <v>0</v>
      </c>
      <c r="O68" s="3">
        <f t="shared" si="145"/>
        <v>0.32097420407219701</v>
      </c>
      <c r="P68" s="18">
        <f t="shared" si="163"/>
        <v>0</v>
      </c>
      <c r="Q68" s="18">
        <f t="shared" si="164"/>
        <v>9.492007275754526</v>
      </c>
      <c r="R68" s="39">
        <f t="shared" si="197"/>
        <v>0</v>
      </c>
      <c r="S68" s="35">
        <v>0.87380000000000002</v>
      </c>
      <c r="T68" s="31">
        <v>7.5999999999999998E-2</v>
      </c>
      <c r="U68" s="31">
        <v>1.0009999999999999</v>
      </c>
      <c r="V68" s="3">
        <f t="shared" si="165"/>
        <v>1.1211661204894658</v>
      </c>
      <c r="W68" s="3">
        <f t="shared" si="166"/>
        <v>0.25772310991364605</v>
      </c>
      <c r="X68" s="3">
        <f t="shared" si="167"/>
        <v>0.51544621982729211</v>
      </c>
      <c r="Y68" s="3">
        <f t="shared" si="147"/>
        <v>0.7731693297409381</v>
      </c>
      <c r="Z68" s="18">
        <f t="shared" si="168"/>
        <v>3.6279214274021206E-2</v>
      </c>
      <c r="AA68" s="18">
        <f t="shared" si="169"/>
        <v>8.8281900991345008</v>
      </c>
      <c r="AB68" s="39">
        <f t="shared" si="148"/>
        <v>5.8386397895739184E-2</v>
      </c>
      <c r="AC68" s="35">
        <v>0.77639999999999998</v>
      </c>
      <c r="AD68" s="31">
        <v>7.4999999999999997E-2</v>
      </c>
      <c r="AE68" s="31">
        <v>0.997</v>
      </c>
      <c r="AF68" s="3">
        <f t="shared" si="170"/>
        <v>1.1166859361918056</v>
      </c>
      <c r="AG68" s="3">
        <f t="shared" si="171"/>
        <v>0.20184709232563428</v>
      </c>
      <c r="AH68" s="3">
        <f t="shared" si="172"/>
        <v>0.8073883693025371</v>
      </c>
      <c r="AI68" s="3">
        <f t="shared" si="149"/>
        <v>1.0092354616281713</v>
      </c>
      <c r="AJ68" s="18">
        <f t="shared" si="173"/>
        <v>7.1032598312826489E-2</v>
      </c>
      <c r="AK68" s="18">
        <f t="shared" si="174"/>
        <v>8.2022869722923826</v>
      </c>
      <c r="AL68" s="39">
        <f t="shared" si="150"/>
        <v>9.8434542954900714E-2</v>
      </c>
      <c r="AM68" s="35">
        <v>0.68340000000000001</v>
      </c>
      <c r="AN68" s="31">
        <v>7.0999999999999994E-2</v>
      </c>
      <c r="AO68" s="31">
        <v>0.98</v>
      </c>
      <c r="AP68" s="3">
        <f t="shared" si="175"/>
        <v>1.0976451529267497</v>
      </c>
      <c r="AQ68" s="3">
        <f t="shared" si="176"/>
        <v>0.15109956981442538</v>
      </c>
      <c r="AR68" s="3">
        <f t="shared" si="177"/>
        <v>0.90659741888655221</v>
      </c>
      <c r="AS68" s="3">
        <f t="shared" si="151"/>
        <v>1.0576969887009775</v>
      </c>
      <c r="AT68" s="18">
        <f t="shared" si="178"/>
        <v>9.7455842488233732E-2</v>
      </c>
      <c r="AU68" s="18">
        <f t="shared" si="179"/>
        <v>7.6046587300304029</v>
      </c>
      <c r="AV68" s="39">
        <f t="shared" si="152"/>
        <v>0.11921605571942973</v>
      </c>
      <c r="AW68" s="35">
        <v>0.59760000000000002</v>
      </c>
      <c r="AX68" s="31">
        <v>6.0999999999999999E-2</v>
      </c>
      <c r="AY68" s="31">
        <v>0.95899999999999996</v>
      </c>
      <c r="AZ68" s="3">
        <f t="shared" si="180"/>
        <v>1.0741241853640338</v>
      </c>
      <c r="BA68" s="3">
        <f t="shared" si="181"/>
        <v>0.1106418731073492</v>
      </c>
      <c r="BB68" s="3">
        <f t="shared" si="182"/>
        <v>0.88513498485879361</v>
      </c>
      <c r="BC68" s="3">
        <f t="shared" si="153"/>
        <v>0.99577685796614279</v>
      </c>
      <c r="BD68" s="18">
        <f t="shared" si="183"/>
        <v>0.10690626728692268</v>
      </c>
      <c r="BE68" s="18">
        <f t="shared" si="184"/>
        <v>7.0532984807177357</v>
      </c>
      <c r="BF68" s="39">
        <f t="shared" si="154"/>
        <v>0.12549234762693939</v>
      </c>
      <c r="BG68" s="35">
        <v>0.53869999999999996</v>
      </c>
      <c r="BH68" s="31">
        <v>4.8000000000000001E-2</v>
      </c>
      <c r="BI68" s="31">
        <v>0.95699999999999996</v>
      </c>
      <c r="BJ68" s="3">
        <f t="shared" si="185"/>
        <v>1.0718840932152036</v>
      </c>
      <c r="BK68" s="3">
        <f t="shared" si="186"/>
        <v>8.953213775036023E-2</v>
      </c>
      <c r="BL68" s="3">
        <f t="shared" si="187"/>
        <v>0.8953213775036023</v>
      </c>
      <c r="BM68" s="3">
        <f t="shared" si="155"/>
        <v>0.98485351525396259</v>
      </c>
      <c r="BN68" s="18">
        <f t="shared" si="188"/>
        <v>0.10471556556482496</v>
      </c>
      <c r="BO68" s="18">
        <f t="shared" si="189"/>
        <v>6.6748005939518151</v>
      </c>
      <c r="BP68" s="39">
        <f t="shared" si="156"/>
        <v>0.13413455052348272</v>
      </c>
      <c r="BQ68" s="35">
        <v>0.49869999999999998</v>
      </c>
      <c r="BR68" s="31">
        <v>3.7999999999999999E-2</v>
      </c>
      <c r="BS68" s="31">
        <v>0.92800000000000005</v>
      </c>
      <c r="BT68" s="3">
        <f t="shared" si="190"/>
        <v>1.0394027570571671</v>
      </c>
      <c r="BU68" s="3">
        <f t="shared" si="191"/>
        <v>7.2149913781815594E-2</v>
      </c>
      <c r="BV68" s="3">
        <f t="shared" si="192"/>
        <v>0.86579896538178702</v>
      </c>
      <c r="BW68" s="3">
        <f t="shared" si="157"/>
        <v>0.93794887916360259</v>
      </c>
      <c r="BX68" s="18">
        <f t="shared" si="193"/>
        <v>9.354205893614484E-2</v>
      </c>
      <c r="BY68" s="18">
        <f t="shared" si="194"/>
        <v>6.4177561886778465</v>
      </c>
      <c r="BZ68" s="39">
        <f t="shared" si="158"/>
        <v>0.13490680230408605</v>
      </c>
    </row>
    <row r="69" spans="2:78" ht="19.899999999999999" customHeight="1">
      <c r="B69" s="10" t="s">
        <v>15</v>
      </c>
      <c r="C69" s="11">
        <v>5.4249999999999998</v>
      </c>
      <c r="D69" s="2"/>
      <c r="E69" s="29">
        <v>28</v>
      </c>
      <c r="F69" s="22">
        <f t="shared" si="196"/>
        <v>0.55460000000000009</v>
      </c>
      <c r="G69" s="22">
        <f t="shared" si="195"/>
        <v>6.9873740480381032</v>
      </c>
      <c r="H69" s="46">
        <f t="shared" si="159"/>
        <v>49601.549295774654</v>
      </c>
      <c r="I69" s="35">
        <v>1.0402</v>
      </c>
      <c r="J69" s="31">
        <v>5.1999999999999998E-2</v>
      </c>
      <c r="K69" s="31">
        <v>1.008</v>
      </c>
      <c r="L69" s="3">
        <f t="shared" si="160"/>
        <v>1.1290064430103712</v>
      </c>
      <c r="M69" s="3">
        <f t="shared" si="161"/>
        <v>0.37035302023088051</v>
      </c>
      <c r="N69" s="3">
        <f t="shared" si="162"/>
        <v>0</v>
      </c>
      <c r="O69" s="3">
        <f t="shared" si="145"/>
        <v>0.37035302023088051</v>
      </c>
      <c r="P69" s="18">
        <f t="shared" si="163"/>
        <v>0</v>
      </c>
      <c r="Q69" s="18">
        <f t="shared" si="164"/>
        <v>12.389550022046175</v>
      </c>
      <c r="R69" s="39">
        <f t="shared" si="197"/>
        <v>0</v>
      </c>
      <c r="S69" s="35">
        <v>0.87960000000000005</v>
      </c>
      <c r="T69" s="31">
        <v>6.4000000000000001E-2</v>
      </c>
      <c r="U69" s="31">
        <v>1.0029999999999999</v>
      </c>
      <c r="V69" s="3">
        <f t="shared" si="165"/>
        <v>1.1234062126382958</v>
      </c>
      <c r="W69" s="3">
        <f t="shared" si="166"/>
        <v>0.26220045138106141</v>
      </c>
      <c r="X69" s="3">
        <f t="shared" si="167"/>
        <v>0.52440090276212281</v>
      </c>
      <c r="Y69" s="3">
        <f t="shared" si="147"/>
        <v>0.78660135414318422</v>
      </c>
      <c r="Z69" s="18">
        <f t="shared" si="168"/>
        <v>3.0673120830560199E-2</v>
      </c>
      <c r="AA69" s="18">
        <f t="shared" si="169"/>
        <v>11.097664725629725</v>
      </c>
      <c r="AB69" s="39">
        <f t="shared" si="148"/>
        <v>4.7253265955227011E-2</v>
      </c>
      <c r="AC69" s="35">
        <v>0.81530000000000002</v>
      </c>
      <c r="AD69" s="31">
        <v>7.4999999999999997E-2</v>
      </c>
      <c r="AE69" s="31">
        <v>1.018</v>
      </c>
      <c r="AF69" s="3">
        <f t="shared" si="170"/>
        <v>1.1402069037545217</v>
      </c>
      <c r="AG69" s="3">
        <f t="shared" si="171"/>
        <v>0.23205534079172743</v>
      </c>
      <c r="AH69" s="3">
        <f t="shared" si="172"/>
        <v>0.92822136316690973</v>
      </c>
      <c r="AI69" s="3">
        <f t="shared" si="149"/>
        <v>1.1602767039586372</v>
      </c>
      <c r="AJ69" s="18">
        <f t="shared" si="173"/>
        <v>7.4056458657760227E-2</v>
      </c>
      <c r="AK69" s="18">
        <f t="shared" si="174"/>
        <v>10.580427960003464</v>
      </c>
      <c r="AL69" s="39">
        <f t="shared" si="150"/>
        <v>8.7730039529195558E-2</v>
      </c>
      <c r="AM69" s="35">
        <v>0.70920000000000005</v>
      </c>
      <c r="AN69" s="31">
        <v>6.4000000000000001E-2</v>
      </c>
      <c r="AO69" s="31">
        <v>1.0029999999999999</v>
      </c>
      <c r="AP69" s="3">
        <f t="shared" si="175"/>
        <v>1.1234062126382958</v>
      </c>
      <c r="AQ69" s="3">
        <f t="shared" si="176"/>
        <v>0.17045135087230243</v>
      </c>
      <c r="AR69" s="3">
        <f t="shared" si="177"/>
        <v>1.0227081052338145</v>
      </c>
      <c r="AS69" s="3">
        <f t="shared" si="151"/>
        <v>1.193159456106117</v>
      </c>
      <c r="AT69" s="18">
        <f t="shared" si="178"/>
        <v>9.2019362491680592E-2</v>
      </c>
      <c r="AU69" s="18">
        <f t="shared" si="179"/>
        <v>9.7269470761318235</v>
      </c>
      <c r="AV69" s="39">
        <f t="shared" si="152"/>
        <v>0.10514173637721912</v>
      </c>
      <c r="AW69" s="35">
        <v>0.65580000000000005</v>
      </c>
      <c r="AX69" s="31">
        <v>5.8999999999999997E-2</v>
      </c>
      <c r="AY69" s="31">
        <v>0.98799999999999999</v>
      </c>
      <c r="AZ69" s="3">
        <f t="shared" si="180"/>
        <v>1.1066055215220703</v>
      </c>
      <c r="BA69" s="3">
        <f t="shared" si="181"/>
        <v>0.14142228221168246</v>
      </c>
      <c r="BB69" s="3">
        <f t="shared" si="182"/>
        <v>1.1313782576934597</v>
      </c>
      <c r="BC69" s="3">
        <f t="shared" si="153"/>
        <v>1.2728005399051421</v>
      </c>
      <c r="BD69" s="18">
        <f t="shared" si="183"/>
        <v>0.10974936535989956</v>
      </c>
      <c r="BE69" s="18">
        <f t="shared" si="184"/>
        <v>9.2973911930145228</v>
      </c>
      <c r="BF69" s="39">
        <f t="shared" si="154"/>
        <v>0.12168771155326953</v>
      </c>
      <c r="BG69" s="35">
        <v>0.59440000000000004</v>
      </c>
      <c r="BH69" s="31">
        <v>4.7E-2</v>
      </c>
      <c r="BI69" s="31">
        <v>0.97099999999999997</v>
      </c>
      <c r="BJ69" s="3">
        <f t="shared" si="185"/>
        <v>1.0875647382570144</v>
      </c>
      <c r="BK69" s="3">
        <f t="shared" si="186"/>
        <v>0.11221662140115989</v>
      </c>
      <c r="BL69" s="3">
        <f t="shared" si="187"/>
        <v>1.1221662140115989</v>
      </c>
      <c r="BM69" s="3">
        <f t="shared" si="155"/>
        <v>1.2343828354127588</v>
      </c>
      <c r="BN69" s="18">
        <f t="shared" si="188"/>
        <v>0.10555588407534841</v>
      </c>
      <c r="BO69" s="18">
        <f t="shared" si="189"/>
        <v>8.8034823686062413</v>
      </c>
      <c r="BP69" s="39">
        <f t="shared" si="156"/>
        <v>0.12746844567023982</v>
      </c>
      <c r="BQ69" s="35">
        <v>0.54110000000000003</v>
      </c>
      <c r="BR69" s="31">
        <v>0.04</v>
      </c>
      <c r="BS69" s="31">
        <v>0.96199999999999997</v>
      </c>
      <c r="BT69" s="3">
        <f t="shared" si="190"/>
        <v>1.0774843235872789</v>
      </c>
      <c r="BU69" s="3">
        <f t="shared" si="191"/>
        <v>9.1278047051733202E-2</v>
      </c>
      <c r="BV69" s="3">
        <f t="shared" si="192"/>
        <v>1.0953365646207984</v>
      </c>
      <c r="BW69" s="3">
        <f t="shared" si="157"/>
        <v>1.1866146116725316</v>
      </c>
      <c r="BX69" s="18">
        <f t="shared" si="193"/>
        <v>0.10581263053033181</v>
      </c>
      <c r="BY69" s="18">
        <f t="shared" si="194"/>
        <v>8.3747308972550805</v>
      </c>
      <c r="BZ69" s="39">
        <f t="shared" si="158"/>
        <v>0.13079065799950756</v>
      </c>
    </row>
    <row r="70" spans="2:78" ht="19.899999999999999" customHeight="1">
      <c r="B70" s="10" t="s">
        <v>7</v>
      </c>
      <c r="C70" s="11">
        <v>1.343</v>
      </c>
      <c r="D70" s="2"/>
      <c r="E70" s="29">
        <v>30</v>
      </c>
      <c r="F70" s="22">
        <f t="shared" si="196"/>
        <v>0.59460000000000002</v>
      </c>
      <c r="G70" s="22">
        <f t="shared" si="195"/>
        <v>7.4913317868075282</v>
      </c>
      <c r="H70" s="46">
        <f t="shared" si="159"/>
        <v>53179.014084507042</v>
      </c>
      <c r="I70" s="35">
        <v>1.1615</v>
      </c>
      <c r="J70" s="31">
        <v>0.05</v>
      </c>
      <c r="K70" s="31">
        <v>1.028</v>
      </c>
      <c r="L70" s="3">
        <f t="shared" si="160"/>
        <v>1.1514073644986722</v>
      </c>
      <c r="M70" s="3">
        <f t="shared" si="161"/>
        <v>0.48027036032290238</v>
      </c>
      <c r="N70" s="3">
        <f t="shared" si="162"/>
        <v>0</v>
      </c>
      <c r="O70" s="3">
        <f t="shared" si="145"/>
        <v>0.48027036032290238</v>
      </c>
      <c r="P70" s="18">
        <f t="shared" si="163"/>
        <v>0</v>
      </c>
      <c r="Q70" s="18">
        <f t="shared" si="164"/>
        <v>16.47076909770383</v>
      </c>
      <c r="R70" s="39">
        <f t="shared" si="197"/>
        <v>0</v>
      </c>
      <c r="S70" s="35">
        <v>1.0351999999999999</v>
      </c>
      <c r="T70" s="31">
        <v>5.1999999999999998E-2</v>
      </c>
      <c r="U70" s="31">
        <v>1.0189999999999999</v>
      </c>
      <c r="V70" s="3">
        <f t="shared" si="165"/>
        <v>1.1413269498289367</v>
      </c>
      <c r="W70" s="3">
        <f t="shared" si="166"/>
        <v>0.37485043765525983</v>
      </c>
      <c r="X70" s="3">
        <f t="shared" si="167"/>
        <v>0.74970087531051965</v>
      </c>
      <c r="Y70" s="3">
        <f t="shared" si="147"/>
        <v>1.1245513129657794</v>
      </c>
      <c r="Z70" s="18">
        <f t="shared" si="168"/>
        <v>2.5723368369693835E-2</v>
      </c>
      <c r="AA70" s="18">
        <f t="shared" si="169"/>
        <v>15.218732903277111</v>
      </c>
      <c r="AB70" s="39">
        <f t="shared" si="148"/>
        <v>4.9261714498523297E-2</v>
      </c>
      <c r="AC70" s="35">
        <v>0.86</v>
      </c>
      <c r="AD70" s="31">
        <v>0.06</v>
      </c>
      <c r="AE70" s="31">
        <v>1.0089999999999999</v>
      </c>
      <c r="AF70" s="3">
        <f t="shared" si="170"/>
        <v>1.1301264890847862</v>
      </c>
      <c r="AG70" s="3">
        <f t="shared" si="171"/>
        <v>0.25365320989688817</v>
      </c>
      <c r="AH70" s="3">
        <f t="shared" si="172"/>
        <v>1.0146128395875527</v>
      </c>
      <c r="AI70" s="3">
        <f t="shared" si="149"/>
        <v>1.2682660494844409</v>
      </c>
      <c r="AJ70" s="18">
        <f t="shared" si="173"/>
        <v>5.8202240601781814E-2</v>
      </c>
      <c r="AK70" s="18">
        <f t="shared" si="174"/>
        <v>13.481941602694679</v>
      </c>
      <c r="AL70" s="39">
        <f t="shared" si="150"/>
        <v>7.5257175078162236E-2</v>
      </c>
      <c r="AM70" s="35">
        <v>0.73519999999999996</v>
      </c>
      <c r="AN70" s="31">
        <v>6.7000000000000004E-2</v>
      </c>
      <c r="AO70" s="31">
        <v>0.997</v>
      </c>
      <c r="AP70" s="3">
        <f t="shared" si="175"/>
        <v>1.1166859361918056</v>
      </c>
      <c r="AQ70" s="3">
        <f t="shared" si="176"/>
        <v>0.18099327602886911</v>
      </c>
      <c r="AR70" s="3">
        <f t="shared" si="177"/>
        <v>1.0859596561732145</v>
      </c>
      <c r="AS70" s="3">
        <f t="shared" si="151"/>
        <v>1.2669529322020836</v>
      </c>
      <c r="AT70" s="18">
        <f t="shared" si="178"/>
        <v>9.5183681739187481E-2</v>
      </c>
      <c r="AU70" s="18">
        <f t="shared" si="179"/>
        <v>12.244775196800344</v>
      </c>
      <c r="AV70" s="39">
        <f t="shared" si="152"/>
        <v>8.8687594400016778E-2</v>
      </c>
      <c r="AW70" s="35">
        <v>0.69350000000000001</v>
      </c>
      <c r="AX70" s="31">
        <v>5.1999999999999998E-2</v>
      </c>
      <c r="AY70" s="31">
        <v>0.996</v>
      </c>
      <c r="AZ70" s="3">
        <f t="shared" si="180"/>
        <v>1.1155658901173906</v>
      </c>
      <c r="BA70" s="3">
        <f t="shared" si="181"/>
        <v>0.16072104046120042</v>
      </c>
      <c r="BB70" s="3">
        <f t="shared" si="182"/>
        <v>1.2857683236896034</v>
      </c>
      <c r="BC70" s="3">
        <f t="shared" si="153"/>
        <v>1.4464893641508039</v>
      </c>
      <c r="BD70" s="18">
        <f t="shared" si="183"/>
        <v>9.8301045577136287E-2</v>
      </c>
      <c r="BE70" s="18">
        <f t="shared" si="184"/>
        <v>11.831395075600074</v>
      </c>
      <c r="BF70" s="39">
        <f t="shared" si="154"/>
        <v>0.10867427851693058</v>
      </c>
      <c r="BG70" s="35">
        <v>0.6351</v>
      </c>
      <c r="BH70" s="31">
        <v>4.5999999999999999E-2</v>
      </c>
      <c r="BI70" s="31">
        <v>0.996</v>
      </c>
      <c r="BJ70" s="3">
        <f t="shared" si="185"/>
        <v>1.1155658901173906</v>
      </c>
      <c r="BK70" s="3">
        <f t="shared" si="186"/>
        <v>0.13479197288097794</v>
      </c>
      <c r="BL70" s="3">
        <f t="shared" si="187"/>
        <v>1.3479197288097791</v>
      </c>
      <c r="BM70" s="3">
        <f t="shared" si="155"/>
        <v>1.4827117016907569</v>
      </c>
      <c r="BN70" s="18">
        <f t="shared" si="188"/>
        <v>0.10869827155164108</v>
      </c>
      <c r="BO70" s="18">
        <f t="shared" si="189"/>
        <v>11.252464642072596</v>
      </c>
      <c r="BP70" s="39">
        <f t="shared" si="156"/>
        <v>0.11978884374983517</v>
      </c>
      <c r="BQ70" s="35">
        <v>0.58899999999999997</v>
      </c>
      <c r="BR70" s="31">
        <v>4.4999999999999998E-2</v>
      </c>
      <c r="BS70" s="31">
        <v>0.98399999999999999</v>
      </c>
      <c r="BT70" s="3">
        <f t="shared" si="190"/>
        <v>1.10212533722441</v>
      </c>
      <c r="BU70" s="3">
        <f t="shared" si="191"/>
        <v>0.11315712741686758</v>
      </c>
      <c r="BV70" s="3">
        <f t="shared" si="192"/>
        <v>1.3578855290024108</v>
      </c>
      <c r="BW70" s="3">
        <f t="shared" si="157"/>
        <v>1.4710426564192784</v>
      </c>
      <c r="BX70" s="18">
        <f t="shared" si="193"/>
        <v>0.12454608672715378</v>
      </c>
      <c r="BY70" s="18">
        <f t="shared" si="194"/>
        <v>10.795466474510667</v>
      </c>
      <c r="BZ70" s="39">
        <f t="shared" si="158"/>
        <v>0.12578294159020678</v>
      </c>
    </row>
    <row r="71" spans="2:78" ht="19.899999999999999" customHeight="1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96"/>
        <v>0.63460000000000005</v>
      </c>
      <c r="G71" s="22">
        <f t="shared" si="195"/>
        <v>7.9952895255769558</v>
      </c>
      <c r="H71" s="46">
        <f t="shared" si="159"/>
        <v>56756.478873239437</v>
      </c>
      <c r="I71" s="35">
        <v>1.2114</v>
      </c>
      <c r="J71" s="31">
        <v>0.05</v>
      </c>
      <c r="K71" s="31">
        <v>1.038</v>
      </c>
      <c r="L71" s="3">
        <f t="shared" si="160"/>
        <v>1.1626078252428227</v>
      </c>
      <c r="M71" s="3">
        <f t="shared" si="161"/>
        <v>0.53263656036900908</v>
      </c>
      <c r="N71" s="3">
        <f t="shared" si="162"/>
        <v>0</v>
      </c>
      <c r="O71" s="3">
        <f t="shared" si="145"/>
        <v>0.53263656036900908</v>
      </c>
      <c r="P71" s="18">
        <f t="shared" si="163"/>
        <v>0</v>
      </c>
      <c r="Q71" s="18">
        <f t="shared" si="164"/>
        <v>20.624838170875091</v>
      </c>
      <c r="R71" s="39">
        <f t="shared" si="197"/>
        <v>0</v>
      </c>
      <c r="S71" s="35">
        <v>1.1065</v>
      </c>
      <c r="T71" s="31">
        <v>5.2999999999999999E-2</v>
      </c>
      <c r="U71" s="31">
        <v>1.04</v>
      </c>
      <c r="V71" s="3">
        <f t="shared" si="165"/>
        <v>1.1648479173916528</v>
      </c>
      <c r="W71" s="3">
        <f t="shared" si="166"/>
        <v>0.44609837650060996</v>
      </c>
      <c r="X71" s="3">
        <f t="shared" si="167"/>
        <v>0.89219675300121992</v>
      </c>
      <c r="Y71" s="3">
        <f t="shared" si="147"/>
        <v>1.3382951295018299</v>
      </c>
      <c r="Z71" s="18">
        <f t="shared" si="168"/>
        <v>2.7309809681556312E-2</v>
      </c>
      <c r="AA71" s="18">
        <f t="shared" si="169"/>
        <v>19.360641884720604</v>
      </c>
      <c r="AB71" s="39">
        <f t="shared" si="148"/>
        <v>4.6083015135223414E-2</v>
      </c>
      <c r="AC71" s="35">
        <v>1.0012000000000001</v>
      </c>
      <c r="AD71" s="31">
        <v>3.6999999999999998E-2</v>
      </c>
      <c r="AE71" s="31">
        <v>1.0269999999999999</v>
      </c>
      <c r="AF71" s="3">
        <f t="shared" si="170"/>
        <v>1.150287318424257</v>
      </c>
      <c r="AG71" s="3">
        <f t="shared" si="171"/>
        <v>0.35615881414679462</v>
      </c>
      <c r="AH71" s="3">
        <f t="shared" si="172"/>
        <v>1.4246352565871785</v>
      </c>
      <c r="AI71" s="3">
        <f t="shared" si="149"/>
        <v>1.7807940707339731</v>
      </c>
      <c r="AJ71" s="18">
        <f t="shared" si="173"/>
        <v>3.7183368645259056E-2</v>
      </c>
      <c r="AK71" s="18">
        <f t="shared" si="174"/>
        <v>18.091625021688497</v>
      </c>
      <c r="AL71" s="39">
        <f t="shared" si="150"/>
        <v>7.8745566242905518E-2</v>
      </c>
      <c r="AM71" s="35">
        <v>0.86370000000000002</v>
      </c>
      <c r="AN71" s="31">
        <v>4.5999999999999999E-2</v>
      </c>
      <c r="AO71" s="31">
        <v>1.024</v>
      </c>
      <c r="AP71" s="3">
        <f t="shared" si="175"/>
        <v>1.1469271802010121</v>
      </c>
      <c r="AQ71" s="3">
        <f t="shared" si="176"/>
        <v>0.26350379847140454</v>
      </c>
      <c r="AR71" s="3">
        <f t="shared" si="177"/>
        <v>1.5810227908284271</v>
      </c>
      <c r="AS71" s="3">
        <f t="shared" si="151"/>
        <v>1.8445265892998317</v>
      </c>
      <c r="AT71" s="18">
        <f t="shared" si="178"/>
        <v>6.8937435761439472E-2</v>
      </c>
      <c r="AU71" s="18">
        <f t="shared" si="179"/>
        <v>16.434551720008393</v>
      </c>
      <c r="AV71" s="39">
        <f t="shared" si="152"/>
        <v>9.6201150950992881E-2</v>
      </c>
      <c r="AW71" s="35">
        <v>0.78149999999999997</v>
      </c>
      <c r="AX71" s="31">
        <v>4.9000000000000002E-2</v>
      </c>
      <c r="AY71" s="31">
        <v>1.0189999999999999</v>
      </c>
      <c r="AZ71" s="3">
        <f t="shared" si="180"/>
        <v>1.1413269498289367</v>
      </c>
      <c r="BA71" s="3">
        <f t="shared" si="181"/>
        <v>0.21363256764801908</v>
      </c>
      <c r="BB71" s="3">
        <f t="shared" si="182"/>
        <v>1.7090605411841526</v>
      </c>
      <c r="BC71" s="3">
        <f t="shared" si="153"/>
        <v>1.9226931088321717</v>
      </c>
      <c r="BD71" s="18">
        <f t="shared" si="183"/>
        <v>9.6957311547307551E-2</v>
      </c>
      <c r="BE71" s="18">
        <f t="shared" si="184"/>
        <v>15.443923171658545</v>
      </c>
      <c r="BF71" s="39">
        <f t="shared" si="154"/>
        <v>0.11066233120872319</v>
      </c>
      <c r="BG71" s="35">
        <v>0.67</v>
      </c>
      <c r="BH71" s="31">
        <v>5.0999999999999997E-2</v>
      </c>
      <c r="BI71" s="31">
        <v>0.997</v>
      </c>
      <c r="BJ71" s="3">
        <f t="shared" si="185"/>
        <v>1.1166859361918056</v>
      </c>
      <c r="BK71" s="3">
        <f t="shared" si="186"/>
        <v>0.15031455988924894</v>
      </c>
      <c r="BL71" s="3">
        <f t="shared" si="187"/>
        <v>1.5031455988924893</v>
      </c>
      <c r="BM71" s="3">
        <f t="shared" si="155"/>
        <v>1.6534601587817384</v>
      </c>
      <c r="BN71" s="18">
        <f t="shared" si="188"/>
        <v>0.12075541713180502</v>
      </c>
      <c r="BO71" s="18">
        <f t="shared" si="189"/>
        <v>14.100187367023409</v>
      </c>
      <c r="BP71" s="39">
        <f t="shared" si="156"/>
        <v>0.10660465423374071</v>
      </c>
      <c r="BQ71" s="35">
        <v>0.63939999999999997</v>
      </c>
      <c r="BR71" s="31">
        <v>0.06</v>
      </c>
      <c r="BS71" s="31">
        <v>1.002</v>
      </c>
      <c r="BT71" s="3">
        <f t="shared" si="190"/>
        <v>1.1222861665638808</v>
      </c>
      <c r="BU71" s="3">
        <f t="shared" si="191"/>
        <v>0.13827441651083916</v>
      </c>
      <c r="BV71" s="3">
        <f t="shared" si="192"/>
        <v>1.6592929981300699</v>
      </c>
      <c r="BW71" s="3">
        <f t="shared" si="157"/>
        <v>1.7975674146409091</v>
      </c>
      <c r="BX71" s="18">
        <f t="shared" si="193"/>
        <v>0.17219243568974774</v>
      </c>
      <c r="BY71" s="18">
        <f t="shared" si="194"/>
        <v>13.731413235885871</v>
      </c>
      <c r="BZ71" s="39">
        <f t="shared" si="158"/>
        <v>0.12083920057067761</v>
      </c>
    </row>
    <row r="72" spans="2:78" ht="19.899999999999999" customHeight="1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96"/>
        <v>0.67460000000000009</v>
      </c>
      <c r="G72" s="22">
        <f t="shared" si="195"/>
        <v>8.4992472643463834</v>
      </c>
      <c r="H72" s="46">
        <f t="shared" si="159"/>
        <v>60333.94366197184</v>
      </c>
      <c r="I72" s="35">
        <v>1.218</v>
      </c>
      <c r="J72" s="31">
        <v>7.0999999999999994E-2</v>
      </c>
      <c r="K72" s="31">
        <v>1.05</v>
      </c>
      <c r="L72" s="3">
        <f t="shared" si="160"/>
        <v>1.1760483781358033</v>
      </c>
      <c r="M72" s="3">
        <f t="shared" si="161"/>
        <v>0.55097805589624016</v>
      </c>
      <c r="N72" s="3">
        <f t="shared" si="162"/>
        <v>0</v>
      </c>
      <c r="O72" s="3">
        <f t="shared" si="145"/>
        <v>0.55097805589624016</v>
      </c>
      <c r="P72" s="18">
        <f t="shared" si="163"/>
        <v>0</v>
      </c>
      <c r="Q72" s="18">
        <f t="shared" si="164"/>
        <v>24.87144332531712</v>
      </c>
      <c r="R72" s="39">
        <f t="shared" si="197"/>
        <v>0</v>
      </c>
      <c r="S72" s="35">
        <v>1.1811</v>
      </c>
      <c r="T72" s="31">
        <v>5.6000000000000001E-2</v>
      </c>
      <c r="U72" s="31">
        <v>1.0409999999999999</v>
      </c>
      <c r="V72" s="3">
        <f t="shared" si="165"/>
        <v>1.1659679634660678</v>
      </c>
      <c r="W72" s="3">
        <f t="shared" si="166"/>
        <v>0.50925573159823023</v>
      </c>
      <c r="X72" s="3">
        <f t="shared" si="167"/>
        <v>1.0185114631964605</v>
      </c>
      <c r="Y72" s="3">
        <f t="shared" si="147"/>
        <v>1.5277671947946907</v>
      </c>
      <c r="Z72" s="18">
        <f t="shared" si="168"/>
        <v>2.8911166274789318E-2</v>
      </c>
      <c r="AA72" s="18">
        <f t="shared" si="169"/>
        <v>24.337242941903732</v>
      </c>
      <c r="AB72" s="39">
        <f t="shared" si="148"/>
        <v>4.1849911496868571E-2</v>
      </c>
      <c r="AC72" s="35">
        <v>1.048</v>
      </c>
      <c r="AD72" s="31">
        <v>5.0999999999999997E-2</v>
      </c>
      <c r="AE72" s="31">
        <v>1.044</v>
      </c>
      <c r="AF72" s="3">
        <f t="shared" si="170"/>
        <v>1.1693281016893131</v>
      </c>
      <c r="AG72" s="3">
        <f t="shared" si="171"/>
        <v>0.40325957697830178</v>
      </c>
      <c r="AH72" s="3">
        <f t="shared" si="172"/>
        <v>1.6130383079132071</v>
      </c>
      <c r="AI72" s="3">
        <f t="shared" si="149"/>
        <v>2.0162978848915087</v>
      </c>
      <c r="AJ72" s="18">
        <f t="shared" si="173"/>
        <v>5.2963575310473465E-2</v>
      </c>
      <c r="AK72" s="18">
        <f t="shared" si="174"/>
        <v>22.410357548073865</v>
      </c>
      <c r="AL72" s="39">
        <f t="shared" si="150"/>
        <v>7.1977357097180505E-2</v>
      </c>
      <c r="AM72" s="35">
        <v>0.93600000000000005</v>
      </c>
      <c r="AN72" s="31">
        <v>5.1999999999999998E-2</v>
      </c>
      <c r="AO72" s="31">
        <v>1.0409999999999999</v>
      </c>
      <c r="AP72" s="3">
        <f t="shared" si="175"/>
        <v>1.1659679634660678</v>
      </c>
      <c r="AQ72" s="3">
        <f t="shared" si="176"/>
        <v>0.31982638117984702</v>
      </c>
      <c r="AR72" s="3">
        <f t="shared" si="177"/>
        <v>1.918958287079082</v>
      </c>
      <c r="AS72" s="3">
        <f t="shared" si="151"/>
        <v>2.238784668258929</v>
      </c>
      <c r="AT72" s="18">
        <f t="shared" si="178"/>
        <v>8.0538248908341672E-2</v>
      </c>
      <c r="AU72" s="18">
        <f t="shared" si="179"/>
        <v>20.788936330125374</v>
      </c>
      <c r="AV72" s="39">
        <f t="shared" si="152"/>
        <v>9.2306708559124692E-2</v>
      </c>
      <c r="AW72" s="35">
        <v>0.86719999999999997</v>
      </c>
      <c r="AX72" s="31">
        <v>5.0999999999999997E-2</v>
      </c>
      <c r="AY72" s="31">
        <v>1.0429999999999999</v>
      </c>
      <c r="AZ72" s="3">
        <f t="shared" si="180"/>
        <v>1.1682080556148979</v>
      </c>
      <c r="BA72" s="3">
        <f t="shared" si="181"/>
        <v>0.2755930637286621</v>
      </c>
      <c r="BB72" s="3">
        <f t="shared" si="182"/>
        <v>2.2047445098292968</v>
      </c>
      <c r="BC72" s="3">
        <f t="shared" si="153"/>
        <v>2.4803375735579589</v>
      </c>
      <c r="BD72" s="18">
        <f t="shared" si="183"/>
        <v>0.1057243222316232</v>
      </c>
      <c r="BE72" s="18">
        <f t="shared" si="184"/>
        <v>19.792920439099863</v>
      </c>
      <c r="BF72" s="39">
        <f t="shared" si="154"/>
        <v>0.1113905609135851</v>
      </c>
      <c r="BG72" s="35">
        <v>0.76839999999999997</v>
      </c>
      <c r="BH72" s="31">
        <v>4.5999999999999999E-2</v>
      </c>
      <c r="BI72" s="31">
        <v>1.0409999999999999</v>
      </c>
      <c r="BJ72" s="3">
        <f t="shared" si="185"/>
        <v>1.1659679634660678</v>
      </c>
      <c r="BK72" s="3">
        <f t="shared" si="186"/>
        <v>0.21554467541666664</v>
      </c>
      <c r="BL72" s="3">
        <f t="shared" si="187"/>
        <v>2.155446754166666</v>
      </c>
      <c r="BM72" s="3">
        <f t="shared" si="155"/>
        <v>2.3709914295833325</v>
      </c>
      <c r="BN72" s="18">
        <f t="shared" si="188"/>
        <v>0.11874229005717038</v>
      </c>
      <c r="BO72" s="18">
        <f t="shared" si="189"/>
        <v>18.362595293266725</v>
      </c>
      <c r="BP72" s="39">
        <f t="shared" si="156"/>
        <v>0.117382467986812</v>
      </c>
      <c r="BQ72" s="35">
        <v>0.70269999999999999</v>
      </c>
      <c r="BR72" s="31">
        <v>5.7000000000000002E-2</v>
      </c>
      <c r="BS72" s="31">
        <v>1.048</v>
      </c>
      <c r="BT72" s="3">
        <f t="shared" si="190"/>
        <v>1.1738082859869734</v>
      </c>
      <c r="BU72" s="3">
        <f t="shared" si="191"/>
        <v>0.18269371200021103</v>
      </c>
      <c r="BV72" s="3">
        <f t="shared" si="192"/>
        <v>2.1923245440025325</v>
      </c>
      <c r="BW72" s="3">
        <f t="shared" si="157"/>
        <v>2.3750182560027437</v>
      </c>
      <c r="BX72" s="18">
        <f t="shared" si="193"/>
        <v>0.17894715443703724</v>
      </c>
      <c r="BY72" s="18">
        <f t="shared" si="194"/>
        <v>17.411458025238012</v>
      </c>
      <c r="BZ72" s="39">
        <f t="shared" si="158"/>
        <v>0.12591274899693897</v>
      </c>
    </row>
    <row r="73" spans="2:78" ht="19.899999999999999" customHeight="1">
      <c r="B73" s="27" t="s">
        <v>22</v>
      </c>
      <c r="C73" s="28">
        <v>0.02</v>
      </c>
      <c r="D73" s="2"/>
      <c r="E73" s="29">
        <v>36</v>
      </c>
      <c r="F73" s="22">
        <f t="shared" si="196"/>
        <v>0.71460000000000001</v>
      </c>
      <c r="G73" s="22">
        <f t="shared" si="195"/>
        <v>9.0032050031158075</v>
      </c>
      <c r="H73" s="46">
        <f t="shared" si="159"/>
        <v>63911.408450704221</v>
      </c>
      <c r="I73" s="35">
        <v>1.2689999999999999</v>
      </c>
      <c r="J73" s="31">
        <v>7.3999999999999996E-2</v>
      </c>
      <c r="K73" s="31">
        <v>1.0449999999999999</v>
      </c>
      <c r="L73" s="3">
        <f t="shared" si="160"/>
        <v>1.1704481477637281</v>
      </c>
      <c r="M73" s="3">
        <f t="shared" si="161"/>
        <v>0.59240259554132013</v>
      </c>
      <c r="N73" s="3">
        <f t="shared" si="162"/>
        <v>0</v>
      </c>
      <c r="O73" s="3">
        <f t="shared" si="145"/>
        <v>0.59240259554132013</v>
      </c>
      <c r="P73" s="18">
        <f t="shared" si="163"/>
        <v>0</v>
      </c>
      <c r="Q73" s="18">
        <f t="shared" si="164"/>
        <v>30.440773746914395</v>
      </c>
      <c r="R73" s="39">
        <f t="shared" si="197"/>
        <v>0</v>
      </c>
      <c r="S73" s="35">
        <v>1.2181999999999999</v>
      </c>
      <c r="T73" s="31">
        <v>6.8000000000000005E-2</v>
      </c>
      <c r="U73" s="31">
        <v>1.056</v>
      </c>
      <c r="V73" s="3">
        <f t="shared" si="165"/>
        <v>1.1827686545822937</v>
      </c>
      <c r="W73" s="3">
        <f t="shared" si="166"/>
        <v>0.55747597313762465</v>
      </c>
      <c r="X73" s="3">
        <f t="shared" si="167"/>
        <v>1.1149519462752493</v>
      </c>
      <c r="Y73" s="3">
        <f t="shared" si="147"/>
        <v>1.6724279194128739</v>
      </c>
      <c r="Z73" s="18">
        <f t="shared" si="168"/>
        <v>3.6125417466358972E-2</v>
      </c>
      <c r="AA73" s="18">
        <f t="shared" si="169"/>
        <v>29.566612465770667</v>
      </c>
      <c r="AB73" s="39">
        <f t="shared" si="148"/>
        <v>3.7709830558574527E-2</v>
      </c>
      <c r="AC73" s="35">
        <v>1.1032</v>
      </c>
      <c r="AD73" s="31">
        <v>5.6000000000000001E-2</v>
      </c>
      <c r="AE73" s="31">
        <v>1.05</v>
      </c>
      <c r="AF73" s="3">
        <f t="shared" si="170"/>
        <v>1.1760483781358033</v>
      </c>
      <c r="AG73" s="3">
        <f t="shared" si="171"/>
        <v>0.45201019677689902</v>
      </c>
      <c r="AH73" s="3">
        <f t="shared" si="172"/>
        <v>1.8080407871075961</v>
      </c>
      <c r="AI73" s="3">
        <f t="shared" si="149"/>
        <v>2.2600509838844953</v>
      </c>
      <c r="AJ73" s="18">
        <f t="shared" si="173"/>
        <v>5.8826464278611927E-2</v>
      </c>
      <c r="AK73" s="18">
        <f t="shared" si="174"/>
        <v>27.587704053732704</v>
      </c>
      <c r="AL73" s="39">
        <f t="shared" si="150"/>
        <v>6.5537921661986312E-2</v>
      </c>
      <c r="AM73" s="35">
        <v>1.0048999999999999</v>
      </c>
      <c r="AN73" s="31">
        <v>5.8000000000000003E-2</v>
      </c>
      <c r="AO73" s="31">
        <v>1.0549999999999999</v>
      </c>
      <c r="AP73" s="3">
        <f t="shared" si="175"/>
        <v>1.1816486085078786</v>
      </c>
      <c r="AQ73" s="3">
        <f t="shared" si="176"/>
        <v>0.37862713853309921</v>
      </c>
      <c r="AR73" s="3">
        <f t="shared" si="177"/>
        <v>2.2717628311985951</v>
      </c>
      <c r="AS73" s="3">
        <f t="shared" si="151"/>
        <v>2.6503899697316942</v>
      </c>
      <c r="AT73" s="18">
        <f t="shared" si="178"/>
        <v>9.2263578071300242E-2</v>
      </c>
      <c r="AU73" s="18">
        <f t="shared" si="179"/>
        <v>25.896167558921125</v>
      </c>
      <c r="AV73" s="39">
        <f t="shared" si="152"/>
        <v>8.7725831477947089E-2</v>
      </c>
      <c r="AW73" s="35">
        <v>0.90780000000000005</v>
      </c>
      <c r="AX73" s="31">
        <v>4.2999999999999997E-2</v>
      </c>
      <c r="AY73" s="31">
        <v>1.056</v>
      </c>
      <c r="AZ73" s="3">
        <f t="shared" si="180"/>
        <v>1.1827686545822937</v>
      </c>
      <c r="BA73" s="3">
        <f t="shared" si="181"/>
        <v>0.30957745154445993</v>
      </c>
      <c r="BB73" s="3">
        <f t="shared" si="182"/>
        <v>2.4766196123556794</v>
      </c>
      <c r="BC73" s="3">
        <f t="shared" si="153"/>
        <v>2.7861970639001394</v>
      </c>
      <c r="BD73" s="18">
        <f t="shared" si="183"/>
        <v>9.1376055944319717E-2</v>
      </c>
      <c r="BE73" s="18">
        <f t="shared" si="184"/>
        <v>24.22528054319168</v>
      </c>
      <c r="BF73" s="39">
        <f t="shared" si="154"/>
        <v>0.10223285579459319</v>
      </c>
      <c r="BG73" s="35">
        <v>0.81759999999999999</v>
      </c>
      <c r="BH73" s="31">
        <v>5.6000000000000001E-2</v>
      </c>
      <c r="BI73" s="31">
        <v>1.06</v>
      </c>
      <c r="BJ73" s="3">
        <f t="shared" si="185"/>
        <v>1.1872488388799538</v>
      </c>
      <c r="BK73" s="3">
        <f t="shared" si="186"/>
        <v>0.25301986733708492</v>
      </c>
      <c r="BL73" s="3">
        <f t="shared" si="187"/>
        <v>2.5301986733708492</v>
      </c>
      <c r="BM73" s="3">
        <f t="shared" si="155"/>
        <v>2.7832185407079342</v>
      </c>
      <c r="BN73" s="18">
        <f t="shared" si="188"/>
        <v>0.14988076023457678</v>
      </c>
      <c r="BO73" s="18">
        <f t="shared" si="189"/>
        <v>22.673128032184511</v>
      </c>
      <c r="BP73" s="39">
        <f t="shared" si="156"/>
        <v>0.11159460087638687</v>
      </c>
      <c r="BQ73" s="35">
        <v>0.70289999999999997</v>
      </c>
      <c r="BR73" s="31">
        <v>5.5E-2</v>
      </c>
      <c r="BS73" s="31">
        <v>1.0660000000000001</v>
      </c>
      <c r="BT73" s="3">
        <f t="shared" si="190"/>
        <v>1.1939691153264442</v>
      </c>
      <c r="BU73" s="3">
        <f t="shared" si="191"/>
        <v>0.18913095852694611</v>
      </c>
      <c r="BV73" s="3">
        <f t="shared" si="192"/>
        <v>2.2695715023233531</v>
      </c>
      <c r="BW73" s="3">
        <f t="shared" si="157"/>
        <v>2.4587024608502994</v>
      </c>
      <c r="BX73" s="18">
        <f t="shared" si="193"/>
        <v>0.17865059816803927</v>
      </c>
      <c r="BY73" s="18">
        <f t="shared" si="194"/>
        <v>20.699381989917086</v>
      </c>
      <c r="BZ73" s="39">
        <f t="shared" si="158"/>
        <v>0.10964440887311941</v>
      </c>
    </row>
    <row r="74" spans="2:78" ht="19.899999999999999" customHeight="1" thickBot="1">
      <c r="B74" s="14" t="s">
        <v>16</v>
      </c>
      <c r="C74" s="15">
        <f>1/(2*PI())*SQRT($C$2/(C71+C72))</f>
        <v>0.89282041412649438</v>
      </c>
      <c r="D74" s="2"/>
      <c r="E74" s="29">
        <v>38</v>
      </c>
      <c r="F74" s="22">
        <f t="shared" si="196"/>
        <v>0.75460000000000005</v>
      </c>
      <c r="G74" s="22">
        <f t="shared" si="195"/>
        <v>9.5071627418852351</v>
      </c>
      <c r="H74" s="46">
        <f t="shared" si="159"/>
        <v>67488.873239436623</v>
      </c>
      <c r="I74" s="35">
        <v>1.2972999999999999</v>
      </c>
      <c r="J74" s="31">
        <v>0.109</v>
      </c>
      <c r="K74" s="31">
        <v>1.0369999999999999</v>
      </c>
      <c r="L74" s="3">
        <f t="shared" si="160"/>
        <v>1.1614877791684075</v>
      </c>
      <c r="M74" s="3">
        <f t="shared" si="161"/>
        <v>0.60967652959700558</v>
      </c>
      <c r="N74" s="3">
        <f t="shared" si="162"/>
        <v>0</v>
      </c>
      <c r="O74" s="3">
        <f t="shared" si="145"/>
        <v>0.60967652959700558</v>
      </c>
      <c r="P74" s="18">
        <f t="shared" si="163"/>
        <v>0</v>
      </c>
      <c r="Q74" s="18">
        <f t="shared" si="164"/>
        <v>36.417472049789765</v>
      </c>
      <c r="R74" s="39">
        <f t="shared" si="197"/>
        <v>0</v>
      </c>
      <c r="S74" s="35">
        <v>1.1856</v>
      </c>
      <c r="T74" s="31">
        <v>9.7000000000000003E-2</v>
      </c>
      <c r="U74" s="31">
        <v>1.0409999999999999</v>
      </c>
      <c r="V74" s="3">
        <f t="shared" si="165"/>
        <v>1.1659679634660678</v>
      </c>
      <c r="W74" s="3">
        <f t="shared" si="166"/>
        <v>0.51314366047077664</v>
      </c>
      <c r="X74" s="3">
        <f t="shared" si="167"/>
        <v>1.0262873209415533</v>
      </c>
      <c r="Y74" s="3">
        <f t="shared" si="147"/>
        <v>1.5394309814123299</v>
      </c>
      <c r="Z74" s="18">
        <f t="shared" si="168"/>
        <v>5.007827015454578E-2</v>
      </c>
      <c r="AA74" s="18">
        <f t="shared" si="169"/>
        <v>34.154170637693007</v>
      </c>
      <c r="AB74" s="39">
        <f t="shared" si="148"/>
        <v>3.0048667608661785E-2</v>
      </c>
      <c r="AC74" s="35">
        <v>1.1221000000000001</v>
      </c>
      <c r="AD74" s="31">
        <v>6.8000000000000005E-2</v>
      </c>
      <c r="AE74" s="31">
        <v>1.0580000000000001</v>
      </c>
      <c r="AF74" s="3">
        <f t="shared" si="170"/>
        <v>1.1850087467311239</v>
      </c>
      <c r="AG74" s="3">
        <f t="shared" si="171"/>
        <v>0.47478346727704379</v>
      </c>
      <c r="AH74" s="3">
        <f t="shared" si="172"/>
        <v>1.8991338691081752</v>
      </c>
      <c r="AI74" s="3">
        <f t="shared" si="149"/>
        <v>2.3739173363852188</v>
      </c>
      <c r="AJ74" s="18">
        <f t="shared" si="173"/>
        <v>7.2524771501975435E-2</v>
      </c>
      <c r="AK74" s="18">
        <f t="shared" si="174"/>
        <v>32.867513165283476</v>
      </c>
      <c r="AL74" s="39">
        <f t="shared" si="150"/>
        <v>5.7781489568676819E-2</v>
      </c>
      <c r="AM74" s="35">
        <v>1.0319</v>
      </c>
      <c r="AN74" s="31">
        <v>6.8000000000000005E-2</v>
      </c>
      <c r="AO74" s="31">
        <v>1.05</v>
      </c>
      <c r="AP74" s="3">
        <f t="shared" si="175"/>
        <v>1.1760483781358033</v>
      </c>
      <c r="AQ74" s="3">
        <f t="shared" si="176"/>
        <v>0.39547128097818485</v>
      </c>
      <c r="AR74" s="3">
        <f t="shared" si="177"/>
        <v>2.3728276858691091</v>
      </c>
      <c r="AS74" s="3">
        <f t="shared" si="151"/>
        <v>2.7682989668472939</v>
      </c>
      <c r="AT74" s="18">
        <f t="shared" si="178"/>
        <v>0.107148202793186</v>
      </c>
      <c r="AU74" s="18">
        <f t="shared" si="179"/>
        <v>31.039851684789934</v>
      </c>
      <c r="AV74" s="39">
        <f t="shared" si="152"/>
        <v>7.6444556177819492E-2</v>
      </c>
      <c r="AW74" s="35">
        <v>0.92279999999999995</v>
      </c>
      <c r="AX74" s="31">
        <v>5.8999999999999997E-2</v>
      </c>
      <c r="AY74" s="31">
        <v>1.0580000000000001</v>
      </c>
      <c r="AZ74" s="3">
        <f t="shared" si="180"/>
        <v>1.1850087467311239</v>
      </c>
      <c r="BA74" s="3">
        <f t="shared" si="181"/>
        <v>0.32110541889644312</v>
      </c>
      <c r="BB74" s="3">
        <f t="shared" si="182"/>
        <v>2.5688433511715449</v>
      </c>
      <c r="BC74" s="3">
        <f t="shared" si="153"/>
        <v>2.889948770067988</v>
      </c>
      <c r="BD74" s="18">
        <f t="shared" si="183"/>
        <v>0.12585180937107499</v>
      </c>
      <c r="BE74" s="18">
        <f t="shared" si="184"/>
        <v>28.829232310933552</v>
      </c>
      <c r="BF74" s="39">
        <f t="shared" si="154"/>
        <v>8.9105506642204457E-2</v>
      </c>
      <c r="BG74" s="35">
        <v>0.70640000000000003</v>
      </c>
      <c r="BH74" s="31">
        <v>8.1000000000000003E-2</v>
      </c>
      <c r="BI74" s="31">
        <v>1.0649999999999999</v>
      </c>
      <c r="BJ74" s="3">
        <f t="shared" si="185"/>
        <v>1.192849069252029</v>
      </c>
      <c r="BK74" s="3">
        <f t="shared" si="186"/>
        <v>0.19066093754587668</v>
      </c>
      <c r="BL74" s="3">
        <f t="shared" si="187"/>
        <v>1.9066093754587667</v>
      </c>
      <c r="BM74" s="3">
        <f t="shared" si="155"/>
        <v>2.0972703130046435</v>
      </c>
      <c r="BN74" s="18">
        <f t="shared" si="188"/>
        <v>0.21884184330090281</v>
      </c>
      <c r="BO74" s="18">
        <f t="shared" si="189"/>
        <v>24.44446574354108</v>
      </c>
      <c r="BP74" s="39">
        <f t="shared" si="156"/>
        <v>7.7997588307388024E-2</v>
      </c>
      <c r="BQ74" s="35">
        <v>0.58709999999999996</v>
      </c>
      <c r="BR74" s="31">
        <v>9.8000000000000004E-2</v>
      </c>
      <c r="BS74" s="31">
        <v>1.079</v>
      </c>
      <c r="BT74" s="3">
        <f t="shared" si="190"/>
        <v>1.2085297142938398</v>
      </c>
      <c r="BU74" s="3">
        <f t="shared" si="191"/>
        <v>0.13518489800372296</v>
      </c>
      <c r="BV74" s="3">
        <f t="shared" si="192"/>
        <v>1.6222187760446753</v>
      </c>
      <c r="BW74" s="3">
        <f t="shared" si="157"/>
        <v>1.7574036740483983</v>
      </c>
      <c r="BX74" s="18">
        <f t="shared" si="193"/>
        <v>0.32613419808664484</v>
      </c>
      <c r="BY74" s="18">
        <f t="shared" si="194"/>
        <v>22.02717068120317</v>
      </c>
      <c r="BZ74" s="39">
        <f t="shared" si="158"/>
        <v>7.3646261679399055E-2</v>
      </c>
    </row>
    <row r="75" spans="2:78" ht="19.899999999999999" customHeight="1">
      <c r="B75" s="2"/>
      <c r="C75" s="2"/>
      <c r="D75" s="2"/>
      <c r="E75" s="29">
        <v>40</v>
      </c>
      <c r="F75" s="22">
        <f t="shared" si="196"/>
        <v>0.79460000000000008</v>
      </c>
      <c r="G75" s="22">
        <f t="shared" si="195"/>
        <v>10.011120480654663</v>
      </c>
      <c r="H75" s="46">
        <f t="shared" si="159"/>
        <v>71066.338028169019</v>
      </c>
      <c r="I75" s="35">
        <v>1.4601999999999999</v>
      </c>
      <c r="J75" s="31">
        <v>0.13300000000000001</v>
      </c>
      <c r="K75" s="31">
        <v>1.0169999999999999</v>
      </c>
      <c r="L75" s="3">
        <f t="shared" si="160"/>
        <v>1.1390868576801065</v>
      </c>
      <c r="M75" s="3">
        <f t="shared" si="161"/>
        <v>0.74289548967516494</v>
      </c>
      <c r="N75" s="3">
        <f t="shared" si="162"/>
        <v>0</v>
      </c>
      <c r="O75" s="3">
        <f t="shared" si="145"/>
        <v>0.74289548967516494</v>
      </c>
      <c r="P75" s="18">
        <f t="shared" si="163"/>
        <v>0</v>
      </c>
      <c r="Q75" s="18">
        <f t="shared" si="164"/>
        <v>46.375102838860649</v>
      </c>
      <c r="R75" s="39">
        <f t="shared" si="197"/>
        <v>0</v>
      </c>
      <c r="S75" s="35">
        <v>1.1619999999999999</v>
      </c>
      <c r="T75" s="31">
        <v>0.156</v>
      </c>
      <c r="U75" s="31">
        <v>1.0449999999999999</v>
      </c>
      <c r="V75" s="3">
        <f t="shared" si="165"/>
        <v>1.1704481477637281</v>
      </c>
      <c r="W75" s="3">
        <f t="shared" si="166"/>
        <v>0.49671350101877421</v>
      </c>
      <c r="X75" s="3">
        <f t="shared" si="167"/>
        <v>0.99342700203754841</v>
      </c>
      <c r="Y75" s="3">
        <f t="shared" si="147"/>
        <v>1.4901405030563226</v>
      </c>
      <c r="Z75" s="18">
        <f t="shared" si="168"/>
        <v>8.1158367881444621E-2</v>
      </c>
      <c r="AA75" s="18">
        <f t="shared" si="169"/>
        <v>39.320182082535659</v>
      </c>
      <c r="AB75" s="39">
        <f t="shared" si="148"/>
        <v>2.5265066167605214E-2</v>
      </c>
      <c r="AC75" s="35">
        <v>1.1553</v>
      </c>
      <c r="AD75" s="31">
        <v>0.1</v>
      </c>
      <c r="AE75" s="31">
        <v>1.0529999999999999</v>
      </c>
      <c r="AF75" s="3">
        <f t="shared" si="170"/>
        <v>1.1794085163590484</v>
      </c>
      <c r="AG75" s="3">
        <f t="shared" si="171"/>
        <v>0.49854850312006821</v>
      </c>
      <c r="AH75" s="3">
        <f t="shared" si="172"/>
        <v>1.9941940124802728</v>
      </c>
      <c r="AI75" s="3">
        <f t="shared" si="149"/>
        <v>2.4927425156003409</v>
      </c>
      <c r="AJ75" s="18">
        <f t="shared" si="173"/>
        <v>0.10564838521267153</v>
      </c>
      <c r="AK75" s="18">
        <f t="shared" si="174"/>
        <v>39.161671119868402</v>
      </c>
      <c r="AL75" s="39">
        <f t="shared" si="150"/>
        <v>5.0922086710148903E-2</v>
      </c>
      <c r="AM75" s="35">
        <v>1.0723</v>
      </c>
      <c r="AN75" s="31">
        <v>6.2E-2</v>
      </c>
      <c r="AO75" s="31">
        <v>1.0589999999999999</v>
      </c>
      <c r="AP75" s="3">
        <f t="shared" si="175"/>
        <v>1.1861287928055388</v>
      </c>
      <c r="AQ75" s="3">
        <f t="shared" si="176"/>
        <v>0.43439584220055272</v>
      </c>
      <c r="AR75" s="3">
        <f t="shared" si="177"/>
        <v>2.6063750532033159</v>
      </c>
      <c r="AS75" s="3">
        <f t="shared" si="151"/>
        <v>3.0407708954038686</v>
      </c>
      <c r="AT75" s="18">
        <f t="shared" si="178"/>
        <v>9.9375880542026299E-2</v>
      </c>
      <c r="AU75" s="18">
        <f t="shared" si="179"/>
        <v>37.198027851005307</v>
      </c>
      <c r="AV75" s="39">
        <f t="shared" si="152"/>
        <v>7.0067560130956691E-2</v>
      </c>
      <c r="AW75" s="35">
        <v>0.94840000000000002</v>
      </c>
      <c r="AX75" s="31">
        <v>7.4999999999999997E-2</v>
      </c>
      <c r="AY75" s="31">
        <v>1.0620000000000001</v>
      </c>
      <c r="AZ75" s="3">
        <f t="shared" si="180"/>
        <v>1.1894889310287839</v>
      </c>
      <c r="BA75" s="3">
        <f t="shared" si="181"/>
        <v>0.34173798289364149</v>
      </c>
      <c r="BB75" s="3">
        <f t="shared" si="182"/>
        <v>2.7339038631491319</v>
      </c>
      <c r="BC75" s="3">
        <f t="shared" si="153"/>
        <v>3.0756418460427732</v>
      </c>
      <c r="BD75" s="18">
        <f t="shared" si="183"/>
        <v>0.16119308740973468</v>
      </c>
      <c r="BE75" s="18">
        <f t="shared" si="184"/>
        <v>34.266757959292811</v>
      </c>
      <c r="BF75" s="39">
        <f t="shared" si="154"/>
        <v>7.978297411143688E-2</v>
      </c>
      <c r="BG75" s="35">
        <v>0.77990000000000004</v>
      </c>
      <c r="BH75" s="31">
        <v>9.1999999999999998E-2</v>
      </c>
      <c r="BI75" s="31">
        <v>1.0680000000000001</v>
      </c>
      <c r="BJ75" s="3">
        <f t="shared" si="185"/>
        <v>1.1962092074752744</v>
      </c>
      <c r="BK75" s="3">
        <f t="shared" si="186"/>
        <v>0.23371224847387526</v>
      </c>
      <c r="BL75" s="3">
        <f t="shared" si="187"/>
        <v>2.3371224847387526</v>
      </c>
      <c r="BM75" s="3">
        <f t="shared" si="155"/>
        <v>2.570834733212628</v>
      </c>
      <c r="BN75" s="18">
        <f t="shared" si="188"/>
        <v>0.24996342254624737</v>
      </c>
      <c r="BO75" s="18">
        <f t="shared" si="189"/>
        <v>30.280325539974367</v>
      </c>
      <c r="BP75" s="39">
        <f t="shared" si="156"/>
        <v>7.7182871817326276E-2</v>
      </c>
      <c r="BQ75" s="35">
        <v>0.41260000000000002</v>
      </c>
      <c r="BR75" s="31">
        <v>0.11700000000000001</v>
      </c>
      <c r="BS75" s="31">
        <v>1.196</v>
      </c>
      <c r="BT75" s="3">
        <f t="shared" si="190"/>
        <v>1.3395751050004008</v>
      </c>
      <c r="BU75" s="3">
        <f t="shared" si="191"/>
        <v>8.203174199430209E-2</v>
      </c>
      <c r="BV75" s="3">
        <f t="shared" si="192"/>
        <v>0.98438090393162514</v>
      </c>
      <c r="BW75" s="3">
        <f t="shared" si="157"/>
        <v>1.0664126459259273</v>
      </c>
      <c r="BX75" s="18">
        <f t="shared" si="193"/>
        <v>0.47838284451525409</v>
      </c>
      <c r="BY75" s="18">
        <f t="shared" si="194"/>
        <v>21.590612616439255</v>
      </c>
      <c r="BZ75" s="39">
        <f t="shared" si="158"/>
        <v>4.5593004766437711E-2</v>
      </c>
    </row>
    <row r="76" spans="2:78" ht="19.899999999999999" customHeight="1">
      <c r="B76" s="2"/>
      <c r="C76" s="2"/>
      <c r="D76" s="2"/>
      <c r="E76" s="29">
        <v>42</v>
      </c>
      <c r="F76" s="22">
        <f t="shared" si="196"/>
        <v>0.83460000000000001</v>
      </c>
      <c r="G76" s="22">
        <f t="shared" si="195"/>
        <v>10.515078219424089</v>
      </c>
      <c r="H76" s="46">
        <f t="shared" si="159"/>
        <v>74643.8028169014</v>
      </c>
      <c r="I76" s="35">
        <v>1.4561999999999999</v>
      </c>
      <c r="J76" s="31">
        <v>0.155</v>
      </c>
      <c r="K76" s="31">
        <v>1.008</v>
      </c>
      <c r="L76" s="3">
        <f t="shared" si="160"/>
        <v>1.1290064430103712</v>
      </c>
      <c r="M76" s="3">
        <f t="shared" si="161"/>
        <v>0.72581216883741861</v>
      </c>
      <c r="N76" s="3">
        <f t="shared" si="162"/>
        <v>0</v>
      </c>
      <c r="O76" s="3">
        <f t="shared" si="145"/>
        <v>0.72581216883741861</v>
      </c>
      <c r="P76" s="18">
        <f t="shared" si="163"/>
        <v>0</v>
      </c>
      <c r="Q76" s="18">
        <f t="shared" si="164"/>
        <v>53.627458364630655</v>
      </c>
      <c r="R76" s="39">
        <f t="shared" si="197"/>
        <v>0</v>
      </c>
      <c r="S76" s="35">
        <v>1.2957000000000001</v>
      </c>
      <c r="T76" s="31">
        <v>0.16400000000000001</v>
      </c>
      <c r="U76" s="31">
        <v>1.0249999999999999</v>
      </c>
      <c r="V76" s="3">
        <f t="shared" si="165"/>
        <v>1.1480472262754269</v>
      </c>
      <c r="W76" s="3">
        <f t="shared" si="166"/>
        <v>0.594179653124152</v>
      </c>
      <c r="X76" s="3">
        <f t="shared" si="167"/>
        <v>1.188359306248304</v>
      </c>
      <c r="Y76" s="3">
        <f t="shared" si="147"/>
        <v>1.7825389593724559</v>
      </c>
      <c r="Z76" s="18">
        <f t="shared" si="168"/>
        <v>8.2085737458418614E-2</v>
      </c>
      <c r="AA76" s="18">
        <f t="shared" si="169"/>
        <v>49.227495647360847</v>
      </c>
      <c r="AB76" s="39">
        <f t="shared" si="148"/>
        <v>2.4140153599546629E-2</v>
      </c>
      <c r="AC76" s="35">
        <v>1.1215999999999999</v>
      </c>
      <c r="AD76" s="31">
        <v>0.153</v>
      </c>
      <c r="AE76" s="31">
        <v>1.03</v>
      </c>
      <c r="AF76" s="3">
        <f t="shared" si="170"/>
        <v>1.1536474566475023</v>
      </c>
      <c r="AG76" s="3">
        <f t="shared" si="171"/>
        <v>0.44958475701366712</v>
      </c>
      <c r="AH76" s="3">
        <f t="shared" si="172"/>
        <v>1.7983390280546685</v>
      </c>
      <c r="AI76" s="3">
        <f t="shared" si="149"/>
        <v>2.2479237850683358</v>
      </c>
      <c r="AJ76" s="18">
        <f t="shared" si="173"/>
        <v>0.15465786169155241</v>
      </c>
      <c r="AK76" s="18">
        <f t="shared" si="174"/>
        <v>44.454701198284987</v>
      </c>
      <c r="AL76" s="39">
        <f t="shared" si="150"/>
        <v>4.0453292443320854E-2</v>
      </c>
      <c r="AM76" s="35">
        <v>1.0732999999999999</v>
      </c>
      <c r="AN76" s="31">
        <v>0.11899999999999999</v>
      </c>
      <c r="AO76" s="31">
        <v>1.0489999999999999</v>
      </c>
      <c r="AP76" s="3">
        <f t="shared" si="175"/>
        <v>1.1749283320613881</v>
      </c>
      <c r="AQ76" s="3">
        <f t="shared" si="176"/>
        <v>0.42702604356531482</v>
      </c>
      <c r="AR76" s="3">
        <f t="shared" si="177"/>
        <v>2.5621562613918885</v>
      </c>
      <c r="AS76" s="3">
        <f t="shared" si="151"/>
        <v>2.9891823049572031</v>
      </c>
      <c r="AT76" s="18">
        <f t="shared" si="178"/>
        <v>0.18715236428861054</v>
      </c>
      <c r="AU76" s="18">
        <f t="shared" si="179"/>
        <v>43.130600268415002</v>
      </c>
      <c r="AV76" s="39">
        <f t="shared" si="152"/>
        <v>5.9404604745744355E-2</v>
      </c>
      <c r="AW76" s="35">
        <v>0.96250000000000002</v>
      </c>
      <c r="AX76" s="31">
        <v>0.113</v>
      </c>
      <c r="AY76" s="31">
        <v>1.07</v>
      </c>
      <c r="AZ76" s="3">
        <f t="shared" si="180"/>
        <v>1.1984492996241045</v>
      </c>
      <c r="BA76" s="3">
        <f t="shared" si="181"/>
        <v>0.35729764960393601</v>
      </c>
      <c r="BB76" s="3">
        <f t="shared" si="182"/>
        <v>2.8583811968314881</v>
      </c>
      <c r="BC76" s="3">
        <f t="shared" si="153"/>
        <v>3.215678846435424</v>
      </c>
      <c r="BD76" s="18">
        <f t="shared" si="183"/>
        <v>0.24653700491227259</v>
      </c>
      <c r="BE76" s="18">
        <f t="shared" si="184"/>
        <v>40.093118218112842</v>
      </c>
      <c r="BF76" s="39">
        <f t="shared" si="154"/>
        <v>7.1293561685111306E-2</v>
      </c>
      <c r="BG76" s="35">
        <v>0.82210000000000005</v>
      </c>
      <c r="BH76" s="31">
        <v>9.8000000000000004E-2</v>
      </c>
      <c r="BI76" s="31">
        <v>1.05</v>
      </c>
      <c r="BJ76" s="3">
        <f t="shared" si="185"/>
        <v>1.1760483781358033</v>
      </c>
      <c r="BK76" s="3">
        <f t="shared" si="186"/>
        <v>0.25100884314804817</v>
      </c>
      <c r="BL76" s="3">
        <f t="shared" si="187"/>
        <v>2.5100884314804817</v>
      </c>
      <c r="BM76" s="3">
        <f t="shared" si="155"/>
        <v>2.7610972746285301</v>
      </c>
      <c r="BN76" s="18">
        <f t="shared" si="188"/>
        <v>0.25736578121892711</v>
      </c>
      <c r="BO76" s="18">
        <f t="shared" si="189"/>
        <v>36.244178869174014</v>
      </c>
      <c r="BP76" s="39">
        <f t="shared" si="156"/>
        <v>6.925493995989887E-2</v>
      </c>
      <c r="BQ76" s="35">
        <v>0.46179999999999999</v>
      </c>
      <c r="BR76" s="31">
        <v>0.14199999999999999</v>
      </c>
      <c r="BS76" s="31">
        <v>1.3109999999999999</v>
      </c>
      <c r="BT76" s="3">
        <f t="shared" si="190"/>
        <v>1.4683804035581316</v>
      </c>
      <c r="BU76" s="3">
        <f t="shared" si="191"/>
        <v>0.12347367320637788</v>
      </c>
      <c r="BV76" s="3">
        <f t="shared" si="192"/>
        <v>1.4816840784765344</v>
      </c>
      <c r="BW76" s="3">
        <f t="shared" si="157"/>
        <v>1.6051577516829123</v>
      </c>
      <c r="BX76" s="18">
        <f t="shared" si="193"/>
        <v>0.697623502945521</v>
      </c>
      <c r="BY76" s="18">
        <f t="shared" si="194"/>
        <v>26.366879386106618</v>
      </c>
      <c r="BZ76" s="39">
        <f t="shared" si="158"/>
        <v>5.6194897271660882E-2</v>
      </c>
    </row>
    <row r="77" spans="2:78" ht="19.899999999999999" customHeight="1">
      <c r="B77" s="2"/>
      <c r="C77" s="2"/>
      <c r="D77" s="2"/>
      <c r="E77" s="29">
        <v>44</v>
      </c>
      <c r="F77" s="22">
        <f t="shared" si="196"/>
        <v>0.87460000000000004</v>
      </c>
      <c r="G77" s="22">
        <f t="shared" si="195"/>
        <v>11.019035958193516</v>
      </c>
      <c r="H77" s="46">
        <f t="shared" si="159"/>
        <v>78221.267605633795</v>
      </c>
      <c r="I77" s="35">
        <v>1.5976999999999999</v>
      </c>
      <c r="J77" s="31">
        <v>8.4000000000000005E-2</v>
      </c>
      <c r="K77" s="31">
        <v>1.0269999999999999</v>
      </c>
      <c r="L77" s="3">
        <f t="shared" si="160"/>
        <v>1.150287318424257</v>
      </c>
      <c r="M77" s="3">
        <f t="shared" si="161"/>
        <v>0.90696908757812678</v>
      </c>
      <c r="N77" s="3">
        <f t="shared" si="162"/>
        <v>0</v>
      </c>
      <c r="O77" s="3">
        <f t="shared" si="145"/>
        <v>0.90696908757812678</v>
      </c>
      <c r="P77" s="18">
        <f t="shared" si="163"/>
        <v>0</v>
      </c>
      <c r="Q77" s="18">
        <f t="shared" si="164"/>
        <v>66.177539496229599</v>
      </c>
      <c r="R77" s="39">
        <f t="shared" si="197"/>
        <v>0</v>
      </c>
      <c r="S77" s="35">
        <v>1.417</v>
      </c>
      <c r="T77" s="31">
        <v>8.1000000000000003E-2</v>
      </c>
      <c r="U77" s="31">
        <v>0.98499999999999999</v>
      </c>
      <c r="V77" s="3">
        <f t="shared" si="165"/>
        <v>1.1032453832988249</v>
      </c>
      <c r="W77" s="3">
        <f t="shared" si="166"/>
        <v>0.65625600299366782</v>
      </c>
      <c r="X77" s="3">
        <f t="shared" si="167"/>
        <v>1.3125120059873356</v>
      </c>
      <c r="Y77" s="3">
        <f t="shared" si="147"/>
        <v>1.9687680089810033</v>
      </c>
      <c r="Z77" s="18">
        <f t="shared" si="168"/>
        <v>3.7439807342743894E-2</v>
      </c>
      <c r="AA77" s="18">
        <f t="shared" si="169"/>
        <v>60.476876204544098</v>
      </c>
      <c r="AB77" s="39">
        <f t="shared" si="148"/>
        <v>2.1702708346710481E-2</v>
      </c>
      <c r="AC77" s="35">
        <v>1.2581</v>
      </c>
      <c r="AD77" s="31">
        <v>7.6999999999999999E-2</v>
      </c>
      <c r="AE77" s="31">
        <v>1.0149999999999999</v>
      </c>
      <c r="AF77" s="3">
        <f t="shared" si="170"/>
        <v>1.1368467655312764</v>
      </c>
      <c r="AG77" s="3">
        <f t="shared" si="171"/>
        <v>0.54931762889898028</v>
      </c>
      <c r="AH77" s="3">
        <f t="shared" si="172"/>
        <v>2.1972705155959211</v>
      </c>
      <c r="AI77" s="3">
        <f t="shared" si="149"/>
        <v>2.7465881444949014</v>
      </c>
      <c r="AJ77" s="18">
        <f t="shared" si="173"/>
        <v>7.5583836255755377E-2</v>
      </c>
      <c r="AK77" s="18">
        <f t="shared" si="174"/>
        <v>55.463952037146058</v>
      </c>
      <c r="AL77" s="39">
        <f t="shared" si="150"/>
        <v>3.9616190965337916E-2</v>
      </c>
      <c r="AM77" s="35">
        <v>1.1518999999999999</v>
      </c>
      <c r="AN77" s="31">
        <v>5.1999999999999998E-2</v>
      </c>
      <c r="AO77" s="31">
        <v>1.018</v>
      </c>
      <c r="AP77" s="3">
        <f t="shared" si="175"/>
        <v>1.1402069037545217</v>
      </c>
      <c r="AQ77" s="3">
        <f t="shared" si="176"/>
        <v>0.46321886716151833</v>
      </c>
      <c r="AR77" s="3">
        <f t="shared" si="177"/>
        <v>2.7793132029691101</v>
      </c>
      <c r="AS77" s="3">
        <f t="shared" si="151"/>
        <v>3.2425320701306286</v>
      </c>
      <c r="AT77" s="18">
        <f t="shared" si="178"/>
        <v>7.7018717004070647E-2</v>
      </c>
      <c r="AU77" s="18">
        <f t="shared" si="179"/>
        <v>52.113589881213557</v>
      </c>
      <c r="AV77" s="39">
        <f t="shared" si="152"/>
        <v>5.3331831664335708E-2</v>
      </c>
      <c r="AW77" s="35">
        <v>0.99890000000000001</v>
      </c>
      <c r="AX77" s="31">
        <v>8.6999999999999994E-2</v>
      </c>
      <c r="AY77" s="31">
        <v>1.01</v>
      </c>
      <c r="AZ77" s="3">
        <f t="shared" si="180"/>
        <v>1.1312465351592014</v>
      </c>
      <c r="BA77" s="3">
        <f t="shared" si="181"/>
        <v>0.34288453790245255</v>
      </c>
      <c r="BB77" s="3">
        <f t="shared" si="182"/>
        <v>2.7430763032196204</v>
      </c>
      <c r="BC77" s="3">
        <f t="shared" si="153"/>
        <v>3.0859608411220729</v>
      </c>
      <c r="BD77" s="18">
        <f t="shared" si="183"/>
        <v>0.16912122547208439</v>
      </c>
      <c r="BE77" s="18">
        <f t="shared" si="184"/>
        <v>47.286796944700654</v>
      </c>
      <c r="BF77" s="39">
        <f t="shared" si="154"/>
        <v>5.8009348918843018E-2</v>
      </c>
      <c r="BG77" s="35">
        <v>0.8579</v>
      </c>
      <c r="BH77" s="31">
        <v>0.11600000000000001</v>
      </c>
      <c r="BI77" s="31">
        <v>1.016</v>
      </c>
      <c r="BJ77" s="3">
        <f t="shared" si="185"/>
        <v>1.1379668116056916</v>
      </c>
      <c r="BK77" s="3">
        <f t="shared" si="186"/>
        <v>0.25593040216957802</v>
      </c>
      <c r="BL77" s="3">
        <f t="shared" si="187"/>
        <v>2.5593040216957803</v>
      </c>
      <c r="BM77" s="3">
        <f t="shared" si="155"/>
        <v>2.8152344238653582</v>
      </c>
      <c r="BN77" s="18">
        <f t="shared" si="188"/>
        <v>0.28522759161015582</v>
      </c>
      <c r="BO77" s="18">
        <f t="shared" si="189"/>
        <v>42.83857600320836</v>
      </c>
      <c r="BP77" s="39">
        <f t="shared" si="156"/>
        <v>5.9742976085482007E-2</v>
      </c>
      <c r="BQ77" s="35">
        <v>0.63649999999999995</v>
      </c>
      <c r="BR77" s="31">
        <v>0.15</v>
      </c>
      <c r="BS77" s="31">
        <v>1.0880000000000001</v>
      </c>
      <c r="BT77" s="3">
        <f t="shared" si="190"/>
        <v>1.2186101289635753</v>
      </c>
      <c r="BU77" s="3">
        <f t="shared" si="191"/>
        <v>0.16155326303820092</v>
      </c>
      <c r="BV77" s="3">
        <f t="shared" si="192"/>
        <v>1.9386391564584109</v>
      </c>
      <c r="BW77" s="3">
        <f t="shared" si="157"/>
        <v>2.100192419496612</v>
      </c>
      <c r="BX77" s="18">
        <f t="shared" si="193"/>
        <v>0.50754718754388628</v>
      </c>
      <c r="BY77" s="18">
        <f t="shared" si="194"/>
        <v>35.853922695077912</v>
      </c>
      <c r="BZ77" s="39">
        <f t="shared" si="158"/>
        <v>5.4070489662894003E-2</v>
      </c>
    </row>
    <row r="78" spans="2:78" ht="19.899999999999999" customHeight="1">
      <c r="B78" s="16"/>
      <c r="C78" s="2"/>
      <c r="D78" s="2"/>
      <c r="E78" s="29">
        <v>46</v>
      </c>
      <c r="F78" s="22">
        <f t="shared" si="196"/>
        <v>0.91460000000000008</v>
      </c>
      <c r="G78" s="22">
        <f t="shared" si="195"/>
        <v>11.522993696962944</v>
      </c>
      <c r="H78" s="46">
        <f t="shared" si="159"/>
        <v>81798.732394366205</v>
      </c>
      <c r="I78" s="35">
        <v>1.6402000000000001</v>
      </c>
      <c r="J78" s="31">
        <v>0.122</v>
      </c>
      <c r="K78" s="31">
        <v>0.95199999999999996</v>
      </c>
      <c r="L78" s="3">
        <f t="shared" si="160"/>
        <v>1.0662838628431284</v>
      </c>
      <c r="M78" s="3">
        <f t="shared" si="161"/>
        <v>0.82135071486846312</v>
      </c>
      <c r="N78" s="3">
        <f t="shared" si="162"/>
        <v>0</v>
      </c>
      <c r="O78" s="3">
        <f t="shared" si="145"/>
        <v>0.82135071486846312</v>
      </c>
      <c r="P78" s="18">
        <f t="shared" si="163"/>
        <v>0</v>
      </c>
      <c r="Q78" s="18">
        <f t="shared" si="164"/>
        <v>77.212349801825425</v>
      </c>
      <c r="R78" s="39">
        <f t="shared" si="197"/>
        <v>0</v>
      </c>
      <c r="S78" s="35">
        <v>1.5142</v>
      </c>
      <c r="T78" s="31">
        <v>0.122</v>
      </c>
      <c r="U78" s="31">
        <v>0.96299999999999997</v>
      </c>
      <c r="V78" s="3">
        <f t="shared" si="165"/>
        <v>1.0786043696616938</v>
      </c>
      <c r="W78" s="3">
        <f t="shared" si="166"/>
        <v>0.71627564683834977</v>
      </c>
      <c r="X78" s="3">
        <f t="shared" si="167"/>
        <v>1.4325512936766995</v>
      </c>
      <c r="Y78" s="3">
        <f t="shared" si="147"/>
        <v>2.1488269405150495</v>
      </c>
      <c r="Z78" s="18">
        <f t="shared" si="168"/>
        <v>5.389997085272296E-2</v>
      </c>
      <c r="AA78" s="18">
        <f t="shared" si="169"/>
        <v>72.666626937125855</v>
      </c>
      <c r="AB78" s="39">
        <f t="shared" si="148"/>
        <v>1.9714019406958324E-2</v>
      </c>
      <c r="AC78" s="35">
        <v>1.3914</v>
      </c>
      <c r="AD78" s="31">
        <v>8.5999999999999993E-2</v>
      </c>
      <c r="AE78" s="31">
        <v>0.94199999999999995</v>
      </c>
      <c r="AF78" s="3">
        <f t="shared" si="170"/>
        <v>1.0550834020989779</v>
      </c>
      <c r="AG78" s="3">
        <f t="shared" si="171"/>
        <v>0.57871792094368546</v>
      </c>
      <c r="AH78" s="3">
        <f t="shared" si="172"/>
        <v>2.3148716837747418</v>
      </c>
      <c r="AI78" s="3">
        <f t="shared" si="149"/>
        <v>2.8935896047184273</v>
      </c>
      <c r="AJ78" s="18">
        <f t="shared" si="173"/>
        <v>7.2712048133120363E-2</v>
      </c>
      <c r="AK78" s="18">
        <f t="shared" si="174"/>
        <v>68.236351002323445</v>
      </c>
      <c r="AL78" s="39">
        <f t="shared" si="150"/>
        <v>3.3924318193625576E-2</v>
      </c>
      <c r="AM78" s="35">
        <v>1.0626</v>
      </c>
      <c r="AN78" s="31">
        <v>7.3999999999999996E-2</v>
      </c>
      <c r="AO78" s="31">
        <v>0.94299999999999995</v>
      </c>
      <c r="AP78" s="3">
        <f t="shared" si="175"/>
        <v>1.0562034481733928</v>
      </c>
      <c r="AQ78" s="3">
        <f t="shared" si="176"/>
        <v>0.33823935402178351</v>
      </c>
      <c r="AR78" s="3">
        <f t="shared" si="177"/>
        <v>2.0294361241307013</v>
      </c>
      <c r="AS78" s="3">
        <f t="shared" si="151"/>
        <v>2.3676754781524849</v>
      </c>
      <c r="AT78" s="18">
        <f t="shared" si="178"/>
        <v>9.4048632542846469E-2</v>
      </c>
      <c r="AU78" s="18">
        <f t="shared" si="179"/>
        <v>56.374178955393148</v>
      </c>
      <c r="AV78" s="39">
        <f t="shared" si="152"/>
        <v>3.5999391241449755E-2</v>
      </c>
      <c r="AW78" s="35">
        <v>1.0598000000000001</v>
      </c>
      <c r="AX78" s="31">
        <v>0.05</v>
      </c>
      <c r="AY78" s="31">
        <v>1</v>
      </c>
      <c r="AZ78" s="3">
        <f t="shared" si="180"/>
        <v>1.1200460744150509</v>
      </c>
      <c r="BA78" s="3">
        <f t="shared" si="181"/>
        <v>0.37836325931831927</v>
      </c>
      <c r="BB78" s="3">
        <f t="shared" si="182"/>
        <v>3.0269060745465541</v>
      </c>
      <c r="BC78" s="3">
        <f t="shared" si="153"/>
        <v>3.4052693338648732</v>
      </c>
      <c r="BD78" s="18">
        <f t="shared" si="183"/>
        <v>9.5280959311000835E-2</v>
      </c>
      <c r="BE78" s="18">
        <f t="shared" si="184"/>
        <v>56.273162891733165</v>
      </c>
      <c r="BF78" s="39">
        <f t="shared" si="154"/>
        <v>5.3789513846416892E-2</v>
      </c>
      <c r="BG78" s="35">
        <v>0.78349999999999997</v>
      </c>
      <c r="BH78" s="31">
        <v>0.13100000000000001</v>
      </c>
      <c r="BI78" s="31">
        <v>1.0269999999999999</v>
      </c>
      <c r="BJ78" s="3">
        <f t="shared" si="185"/>
        <v>1.150287318424257</v>
      </c>
      <c r="BK78" s="3">
        <f t="shared" si="186"/>
        <v>0.21811222916601614</v>
      </c>
      <c r="BL78" s="3">
        <f t="shared" si="187"/>
        <v>2.1811222916601611</v>
      </c>
      <c r="BM78" s="3">
        <f t="shared" si="155"/>
        <v>2.3992345208261772</v>
      </c>
      <c r="BN78" s="18">
        <f t="shared" si="188"/>
        <v>0.32912306030600924</v>
      </c>
      <c r="BO78" s="18">
        <f t="shared" si="189"/>
        <v>46.305042038427679</v>
      </c>
      <c r="BP78" s="39">
        <f t="shared" si="156"/>
        <v>4.7103343300068469E-2</v>
      </c>
      <c r="BQ78" s="35">
        <v>0.71779999999999999</v>
      </c>
      <c r="BR78" s="31">
        <v>0.125</v>
      </c>
      <c r="BS78" s="31">
        <v>1.016</v>
      </c>
      <c r="BT78" s="3">
        <f t="shared" si="190"/>
        <v>1.1379668116056916</v>
      </c>
      <c r="BU78" s="3">
        <f t="shared" si="191"/>
        <v>0.1791659395968262</v>
      </c>
      <c r="BV78" s="3">
        <f t="shared" si="192"/>
        <v>2.1499912751619141</v>
      </c>
      <c r="BW78" s="3">
        <f t="shared" si="157"/>
        <v>2.3291572147587405</v>
      </c>
      <c r="BX78" s="18">
        <f t="shared" si="193"/>
        <v>0.36882878225451182</v>
      </c>
      <c r="BY78" s="18">
        <f t="shared" si="194"/>
        <v>43.934772258977205</v>
      </c>
      <c r="BZ78" s="39">
        <f t="shared" si="158"/>
        <v>4.8935983154495717E-2</v>
      </c>
    </row>
    <row r="79" spans="2:78" ht="19.899999999999999" customHeight="1">
      <c r="B79" s="16"/>
      <c r="C79" s="2"/>
      <c r="D79" s="2"/>
      <c r="E79" s="29">
        <v>48</v>
      </c>
      <c r="F79" s="22">
        <f t="shared" si="196"/>
        <v>0.9546</v>
      </c>
      <c r="G79" s="22">
        <f t="shared" si="195"/>
        <v>12.02695143573237</v>
      </c>
      <c r="H79" s="46">
        <f t="shared" si="159"/>
        <v>85376.1971830986</v>
      </c>
      <c r="I79" s="35">
        <v>1.8128</v>
      </c>
      <c r="J79" s="31">
        <v>0.1</v>
      </c>
      <c r="K79" s="31">
        <v>0.94599999999999995</v>
      </c>
      <c r="L79" s="3">
        <f t="shared" si="160"/>
        <v>1.0595635863966379</v>
      </c>
      <c r="M79" s="3">
        <f t="shared" si="161"/>
        <v>0.99070233233804539</v>
      </c>
      <c r="N79" s="3">
        <f t="shared" si="162"/>
        <v>0</v>
      </c>
      <c r="O79" s="3">
        <f t="shared" si="145"/>
        <v>0.99070233233804539</v>
      </c>
      <c r="P79" s="18">
        <f t="shared" si="163"/>
        <v>0</v>
      </c>
      <c r="Q79" s="18">
        <f t="shared" si="164"/>
        <v>94.872684053603109</v>
      </c>
      <c r="R79" s="39">
        <f t="shared" si="197"/>
        <v>0</v>
      </c>
      <c r="S79" s="35">
        <v>1.6672</v>
      </c>
      <c r="T79" s="31">
        <v>6.3E-2</v>
      </c>
      <c r="U79" s="31">
        <v>0.92800000000000005</v>
      </c>
      <c r="V79" s="3">
        <f t="shared" si="165"/>
        <v>1.0394027570571671</v>
      </c>
      <c r="W79" s="3">
        <f t="shared" si="166"/>
        <v>0.8063665116539499</v>
      </c>
      <c r="X79" s="3">
        <f t="shared" si="167"/>
        <v>1.6127330233078998</v>
      </c>
      <c r="Y79" s="3">
        <f t="shared" si="147"/>
        <v>2.4190995349618496</v>
      </c>
      <c r="Z79" s="18">
        <f t="shared" si="168"/>
        <v>2.5847147863934761E-2</v>
      </c>
      <c r="AA79" s="18">
        <f t="shared" si="169"/>
        <v>88.900069561124454</v>
      </c>
      <c r="AB79" s="39">
        <f t="shared" si="148"/>
        <v>1.8140964695185568E-2</v>
      </c>
      <c r="AC79" s="35">
        <v>1.4834000000000001</v>
      </c>
      <c r="AD79" s="31">
        <v>5.5E-2</v>
      </c>
      <c r="AE79" s="31">
        <v>0.91600000000000004</v>
      </c>
      <c r="AF79" s="3">
        <f t="shared" si="170"/>
        <v>1.0259622041641865</v>
      </c>
      <c r="AG79" s="3">
        <f t="shared" si="171"/>
        <v>0.62196883532855929</v>
      </c>
      <c r="AH79" s="3">
        <f t="shared" si="172"/>
        <v>2.4878753413142372</v>
      </c>
      <c r="AI79" s="3">
        <f t="shared" si="149"/>
        <v>3.1098441766427962</v>
      </c>
      <c r="AJ79" s="18">
        <f t="shared" si="173"/>
        <v>4.3970333327608115E-2</v>
      </c>
      <c r="AK79" s="18">
        <f t="shared" si="174"/>
        <v>81.360464178448808</v>
      </c>
      <c r="AL79" s="39">
        <f t="shared" si="150"/>
        <v>3.0578431016046719E-2</v>
      </c>
      <c r="AM79" s="35">
        <v>1.2766</v>
      </c>
      <c r="AN79" s="31">
        <v>0.108</v>
      </c>
      <c r="AO79" s="31">
        <v>0.92100000000000004</v>
      </c>
      <c r="AP79" s="3">
        <f t="shared" si="175"/>
        <v>1.0315624345362617</v>
      </c>
      <c r="AQ79" s="3">
        <f t="shared" si="176"/>
        <v>0.46568266125165197</v>
      </c>
      <c r="AR79" s="3">
        <f t="shared" si="177"/>
        <v>2.7940959675099117</v>
      </c>
      <c r="AS79" s="3">
        <f t="shared" si="151"/>
        <v>3.2597786287615635</v>
      </c>
      <c r="AT79" s="18">
        <f t="shared" si="178"/>
        <v>0.13093037025521473</v>
      </c>
      <c r="AU79" s="18">
        <f t="shared" si="179"/>
        <v>72.877382605340401</v>
      </c>
      <c r="AV79" s="39">
        <f t="shared" si="152"/>
        <v>3.8339686026336001E-2</v>
      </c>
      <c r="AW79" s="35">
        <v>1.0712999999999999</v>
      </c>
      <c r="AX79" s="31">
        <v>7.2999999999999995E-2</v>
      </c>
      <c r="AY79" s="31">
        <v>0.90400000000000003</v>
      </c>
      <c r="AZ79" s="3">
        <f t="shared" si="180"/>
        <v>1.0125216512712059</v>
      </c>
      <c r="BA79" s="3">
        <f t="shared" si="181"/>
        <v>0.31595133762748528</v>
      </c>
      <c r="BB79" s="3">
        <f t="shared" si="182"/>
        <v>2.5276107010198823</v>
      </c>
      <c r="BC79" s="3">
        <f t="shared" si="153"/>
        <v>2.8435620386473675</v>
      </c>
      <c r="BD79" s="18">
        <f t="shared" si="183"/>
        <v>0.11368308168867636</v>
      </c>
      <c r="BE79" s="18">
        <f t="shared" si="184"/>
        <v>64.455832088129782</v>
      </c>
      <c r="BF79" s="39">
        <f t="shared" si="154"/>
        <v>3.9214615949165109E-2</v>
      </c>
      <c r="BG79" s="35">
        <v>0.90600000000000003</v>
      </c>
      <c r="BH79" s="31">
        <v>7.0999999999999994E-2</v>
      </c>
      <c r="BI79" s="31">
        <v>0.90800000000000003</v>
      </c>
      <c r="BJ79" s="3">
        <f t="shared" si="185"/>
        <v>1.0170018355688661</v>
      </c>
      <c r="BK79" s="3">
        <f t="shared" si="186"/>
        <v>0.22797604755350387</v>
      </c>
      <c r="BL79" s="3">
        <f t="shared" si="187"/>
        <v>2.2797604755350385</v>
      </c>
      <c r="BM79" s="3">
        <f t="shared" si="155"/>
        <v>2.5077365230885422</v>
      </c>
      <c r="BN79" s="18">
        <f t="shared" si="188"/>
        <v>0.13943640448635836</v>
      </c>
      <c r="BO79" s="18">
        <f t="shared" si="189"/>
        <v>57.675109728193526</v>
      </c>
      <c r="BP79" s="39">
        <f t="shared" si="156"/>
        <v>3.9527631352222904E-2</v>
      </c>
      <c r="BQ79" s="35">
        <v>0.61780000000000002</v>
      </c>
      <c r="BR79" s="31">
        <v>6.2E-2</v>
      </c>
      <c r="BS79" s="31">
        <v>0.96699999999999997</v>
      </c>
      <c r="BT79" s="3">
        <f t="shared" si="190"/>
        <v>1.0830845539593541</v>
      </c>
      <c r="BU79" s="3">
        <f t="shared" si="191"/>
        <v>0.12022917960691526</v>
      </c>
      <c r="BV79" s="3">
        <f t="shared" si="192"/>
        <v>1.4427501552829831</v>
      </c>
      <c r="BW79" s="3">
        <f t="shared" si="157"/>
        <v>1.5629793348898984</v>
      </c>
      <c r="BX79" s="18">
        <f t="shared" si="193"/>
        <v>0.16571888914776592</v>
      </c>
      <c r="BY79" s="18">
        <f t="shared" si="194"/>
        <v>45.852942855031799</v>
      </c>
      <c r="BZ79" s="39">
        <f t="shared" si="158"/>
        <v>3.146472320968291E-2</v>
      </c>
    </row>
    <row r="80" spans="2:78" ht="19.899999999999999" customHeight="1">
      <c r="B80" s="16"/>
      <c r="C80" s="2"/>
      <c r="D80" s="17"/>
      <c r="E80" s="29">
        <v>50</v>
      </c>
      <c r="F80" s="22">
        <f t="shared" si="196"/>
        <v>0.99460000000000004</v>
      </c>
      <c r="G80" s="22">
        <f t="shared" si="195"/>
        <v>12.530909174501796</v>
      </c>
      <c r="H80" s="46">
        <f t="shared" si="159"/>
        <v>88953.661971830996</v>
      </c>
      <c r="I80" s="36">
        <v>2.0194999999999999</v>
      </c>
      <c r="J80" s="32">
        <v>9.5000000000000001E-2</v>
      </c>
      <c r="K80" s="32">
        <v>0.94699999999999995</v>
      </c>
      <c r="L80" s="3">
        <f t="shared" si="160"/>
        <v>1.0606836324710531</v>
      </c>
      <c r="M80" s="3">
        <f t="shared" si="161"/>
        <v>1.2321080657298371</v>
      </c>
      <c r="N80" s="3">
        <f t="shared" si="162"/>
        <v>0</v>
      </c>
      <c r="O80" s="3">
        <f t="shared" si="145"/>
        <v>1.2321080657298371</v>
      </c>
      <c r="P80" s="18">
        <f t="shared" si="163"/>
        <v>0</v>
      </c>
      <c r="Q80" s="18">
        <f t="shared" si="164"/>
        <v>116.89570271606033</v>
      </c>
      <c r="R80" s="39">
        <f t="shared" si="197"/>
        <v>0</v>
      </c>
      <c r="S80" s="36">
        <v>1.7706</v>
      </c>
      <c r="T80" s="32">
        <v>9.7000000000000003E-2</v>
      </c>
      <c r="U80" s="32">
        <v>0.93300000000000005</v>
      </c>
      <c r="V80" s="3">
        <f t="shared" si="165"/>
        <v>1.0450029874292424</v>
      </c>
      <c r="W80" s="3">
        <f t="shared" si="166"/>
        <v>0.91931709246133753</v>
      </c>
      <c r="X80" s="3">
        <f t="shared" si="167"/>
        <v>1.8386341849226751</v>
      </c>
      <c r="Y80" s="3">
        <f t="shared" si="147"/>
        <v>2.7579512773840125</v>
      </c>
      <c r="Z80" s="18">
        <f t="shared" si="168"/>
        <v>4.0226398089991809E-2</v>
      </c>
      <c r="AA80" s="18">
        <f t="shared" si="169"/>
        <v>105.34764143166761</v>
      </c>
      <c r="AB80" s="39">
        <f t="shared" si="148"/>
        <v>1.7453017076944067E-2</v>
      </c>
      <c r="AC80" s="36">
        <v>1.5580000000000001</v>
      </c>
      <c r="AD80" s="32">
        <v>7.6999999999999999E-2</v>
      </c>
      <c r="AE80" s="32">
        <v>0.92400000000000004</v>
      </c>
      <c r="AF80" s="3">
        <f t="shared" si="170"/>
        <v>1.0349225727595071</v>
      </c>
      <c r="AG80" s="3">
        <f t="shared" si="171"/>
        <v>0.69813590890177724</v>
      </c>
      <c r="AH80" s="3">
        <f t="shared" si="172"/>
        <v>2.7925436356071089</v>
      </c>
      <c r="AI80" s="3">
        <f t="shared" si="149"/>
        <v>3.4906795445088861</v>
      </c>
      <c r="AJ80" s="18">
        <f t="shared" si="173"/>
        <v>6.2638419163865977E-2</v>
      </c>
      <c r="AK80" s="18">
        <f t="shared" si="174"/>
        <v>95.48376907705979</v>
      </c>
      <c r="AL80" s="39">
        <f t="shared" si="150"/>
        <v>2.9246265230202611E-2</v>
      </c>
      <c r="AM80" s="36">
        <v>1.3912</v>
      </c>
      <c r="AN80" s="32">
        <v>7.1999999999999995E-2</v>
      </c>
      <c r="AO80" s="32">
        <v>0.91800000000000004</v>
      </c>
      <c r="AP80" s="3">
        <f t="shared" si="175"/>
        <v>1.0282022963130166</v>
      </c>
      <c r="AQ80" s="3">
        <f t="shared" si="176"/>
        <v>0.54944677418059329</v>
      </c>
      <c r="AR80" s="3">
        <f t="shared" si="177"/>
        <v>3.2966806450835597</v>
      </c>
      <c r="AS80" s="3">
        <f t="shared" si="151"/>
        <v>3.8461274192641532</v>
      </c>
      <c r="AT80" s="18">
        <f t="shared" si="178"/>
        <v>8.6719195246756184E-2</v>
      </c>
      <c r="AU80" s="18">
        <f t="shared" si="179"/>
        <v>87.74485135011443</v>
      </c>
      <c r="AV80" s="39">
        <f t="shared" si="152"/>
        <v>3.7571214656565266E-2</v>
      </c>
      <c r="AW80" s="36">
        <v>1.2765</v>
      </c>
      <c r="AX80" s="32">
        <v>4.8000000000000001E-2</v>
      </c>
      <c r="AY80" s="32">
        <v>0.91200000000000003</v>
      </c>
      <c r="AZ80" s="3">
        <f t="shared" si="180"/>
        <v>1.0214820198665264</v>
      </c>
      <c r="BA80" s="3">
        <f t="shared" si="181"/>
        <v>0.45655430528989072</v>
      </c>
      <c r="BB80" s="3">
        <f t="shared" si="182"/>
        <v>3.6524344423191257</v>
      </c>
      <c r="BC80" s="3">
        <f t="shared" si="153"/>
        <v>4.1089887476090166</v>
      </c>
      <c r="BD80" s="18">
        <f t="shared" si="183"/>
        <v>7.6079391572322339E-2</v>
      </c>
      <c r="BE80" s="18">
        <f t="shared" si="184"/>
        <v>82.423185503108229</v>
      </c>
      <c r="BF80" s="39">
        <f t="shared" si="154"/>
        <v>4.4313191974136822E-2</v>
      </c>
      <c r="BG80" s="36">
        <v>1.1134999999999999</v>
      </c>
      <c r="BH80" s="32">
        <v>5.0999999999999997E-2</v>
      </c>
      <c r="BI80" s="32">
        <v>0.90500000000000003</v>
      </c>
      <c r="BJ80" s="3">
        <f t="shared" si="185"/>
        <v>1.013641697345621</v>
      </c>
      <c r="BK80" s="3">
        <f t="shared" si="186"/>
        <v>0.34208870006549863</v>
      </c>
      <c r="BL80" s="3">
        <f t="shared" si="187"/>
        <v>3.4208870006549859</v>
      </c>
      <c r="BM80" s="3">
        <f t="shared" si="155"/>
        <v>3.7629757007204843</v>
      </c>
      <c r="BN80" s="18">
        <f t="shared" si="188"/>
        <v>9.9497796817107881E-2</v>
      </c>
      <c r="BO80" s="18">
        <f t="shared" si="189"/>
        <v>74.86057405531389</v>
      </c>
      <c r="BP80" s="39">
        <f t="shared" si="156"/>
        <v>4.5696777560472877E-2</v>
      </c>
      <c r="BQ80" s="36">
        <v>0.9194</v>
      </c>
      <c r="BR80" s="32">
        <v>5.8000000000000003E-2</v>
      </c>
      <c r="BS80" s="32">
        <v>0.90200000000000002</v>
      </c>
      <c r="BT80" s="3">
        <f t="shared" si="190"/>
        <v>1.0102815591223759</v>
      </c>
      <c r="BU80" s="3">
        <f t="shared" si="191"/>
        <v>0.23167714971167103</v>
      </c>
      <c r="BV80" s="3">
        <f t="shared" si="192"/>
        <v>2.7801257965400521</v>
      </c>
      <c r="BW80" s="3">
        <f t="shared" si="157"/>
        <v>3.0118029462517231</v>
      </c>
      <c r="BX80" s="18">
        <f t="shared" si="193"/>
        <v>0.13488648713752552</v>
      </c>
      <c r="BY80" s="18">
        <f t="shared" si="194"/>
        <v>65.855034901836078</v>
      </c>
      <c r="BZ80" s="39">
        <f t="shared" si="158"/>
        <v>4.2215842732209082E-2</v>
      </c>
    </row>
    <row r="81" spans="2:78" ht="19.899999999999999" customHeight="1">
      <c r="B81" s="2"/>
      <c r="C81" s="2"/>
      <c r="D81" s="17"/>
      <c r="E81" s="29">
        <v>52</v>
      </c>
      <c r="F81" s="22">
        <f t="shared" si="196"/>
        <v>1.0346</v>
      </c>
      <c r="G81" s="22">
        <f t="shared" si="195"/>
        <v>13.034866913271221</v>
      </c>
      <c r="H81" s="46">
        <f t="shared" si="159"/>
        <v>92531.126760563377</v>
      </c>
      <c r="I81" s="36">
        <v>2.1528</v>
      </c>
      <c r="J81" s="32">
        <v>7.1999999999999995E-2</v>
      </c>
      <c r="K81" s="32">
        <v>0.94899999999999995</v>
      </c>
      <c r="L81" s="3">
        <f t="shared" si="160"/>
        <v>1.0629237246198833</v>
      </c>
      <c r="M81" s="3">
        <f t="shared" si="161"/>
        <v>1.4060505089714339</v>
      </c>
      <c r="N81" s="3">
        <f t="shared" si="162"/>
        <v>0</v>
      </c>
      <c r="O81" s="3">
        <f t="shared" si="145"/>
        <v>1.4060505089714339</v>
      </c>
      <c r="P81" s="18">
        <f t="shared" si="163"/>
        <v>0</v>
      </c>
      <c r="Q81" s="18">
        <f t="shared" si="164"/>
        <v>138.53539577620606</v>
      </c>
      <c r="R81" s="39">
        <f t="shared" si="197"/>
        <v>0</v>
      </c>
      <c r="S81" s="36">
        <v>1.9255</v>
      </c>
      <c r="T81" s="32">
        <v>7.5999999999999998E-2</v>
      </c>
      <c r="U81" s="32">
        <v>0.94099999999999995</v>
      </c>
      <c r="V81" s="3">
        <f t="shared" si="165"/>
        <v>1.0539633560245627</v>
      </c>
      <c r="W81" s="3">
        <f t="shared" si="166"/>
        <v>1.1059294429409825</v>
      </c>
      <c r="X81" s="3">
        <f t="shared" si="167"/>
        <v>2.211858885881965</v>
      </c>
      <c r="Y81" s="3">
        <f t="shared" si="147"/>
        <v>3.3177883288229477</v>
      </c>
      <c r="Z81" s="18">
        <f t="shared" si="168"/>
        <v>3.206040207003244E-2</v>
      </c>
      <c r="AA81" s="18">
        <f t="shared" si="169"/>
        <v>126.66526027412084</v>
      </c>
      <c r="AB81" s="39">
        <f t="shared" si="148"/>
        <v>1.7462237720865231E-2</v>
      </c>
      <c r="AC81" s="36">
        <v>1.7015</v>
      </c>
      <c r="AD81" s="32">
        <v>9.4E-2</v>
      </c>
      <c r="AE81" s="32">
        <v>0.93300000000000005</v>
      </c>
      <c r="AF81" s="3">
        <f t="shared" si="170"/>
        <v>1.0450029874292424</v>
      </c>
      <c r="AG81" s="3">
        <f t="shared" si="171"/>
        <v>0.84896213784070174</v>
      </c>
      <c r="AH81" s="3">
        <f t="shared" si="172"/>
        <v>3.3958485513628069</v>
      </c>
      <c r="AI81" s="3">
        <f t="shared" si="149"/>
        <v>4.2448106892035087</v>
      </c>
      <c r="AJ81" s="18">
        <f t="shared" si="173"/>
        <v>7.7964565370293393E-2</v>
      </c>
      <c r="AK81" s="18">
        <f t="shared" si="174"/>
        <v>114.96745845948341</v>
      </c>
      <c r="AL81" s="39">
        <f t="shared" si="150"/>
        <v>2.9537476055100972E-2</v>
      </c>
      <c r="AM81" s="36">
        <v>1.4762</v>
      </c>
      <c r="AN81" s="32">
        <v>7.8E-2</v>
      </c>
      <c r="AO81" s="32">
        <v>0.92600000000000005</v>
      </c>
      <c r="AP81" s="3">
        <f t="shared" si="175"/>
        <v>1.0371626649083372</v>
      </c>
      <c r="AQ81" s="3">
        <f t="shared" si="176"/>
        <v>0.62946777674320387</v>
      </c>
      <c r="AR81" s="3">
        <f t="shared" si="177"/>
        <v>3.776806660459223</v>
      </c>
      <c r="AS81" s="3">
        <f t="shared" si="151"/>
        <v>4.406274437202427</v>
      </c>
      <c r="AT81" s="18">
        <f t="shared" si="178"/>
        <v>9.5590328963406912E-2</v>
      </c>
      <c r="AU81" s="18">
        <f t="shared" si="179"/>
        <v>103.20176761645747</v>
      </c>
      <c r="AV81" s="39">
        <f t="shared" si="152"/>
        <v>3.6596336939648887E-2</v>
      </c>
      <c r="AW81" s="36">
        <v>1.3229</v>
      </c>
      <c r="AX81" s="32">
        <v>5.8000000000000003E-2</v>
      </c>
      <c r="AY81" s="32">
        <v>0.91900000000000004</v>
      </c>
      <c r="AZ81" s="3">
        <f t="shared" si="180"/>
        <v>1.0293223423874318</v>
      </c>
      <c r="BA81" s="3">
        <f t="shared" si="181"/>
        <v>0.49790465118309735</v>
      </c>
      <c r="BB81" s="3">
        <f t="shared" si="182"/>
        <v>3.9832372094647788</v>
      </c>
      <c r="BC81" s="3">
        <f t="shared" si="153"/>
        <v>4.4811418606478757</v>
      </c>
      <c r="BD81" s="18">
        <f t="shared" si="183"/>
        <v>9.3345875440923515E-2</v>
      </c>
      <c r="BE81" s="18">
        <f t="shared" si="184"/>
        <v>95.196084499565004</v>
      </c>
      <c r="BF81" s="39">
        <f t="shared" si="154"/>
        <v>4.1842447936847445E-2</v>
      </c>
      <c r="BG81" s="36">
        <v>1.1587000000000001</v>
      </c>
      <c r="BH81" s="32">
        <v>4.4999999999999998E-2</v>
      </c>
      <c r="BI81" s="32">
        <v>0.91700000000000004</v>
      </c>
      <c r="BJ81" s="3">
        <f t="shared" si="185"/>
        <v>1.0270822502386017</v>
      </c>
      <c r="BK81" s="3">
        <f t="shared" si="186"/>
        <v>0.38031356217417167</v>
      </c>
      <c r="BL81" s="3">
        <f t="shared" si="187"/>
        <v>3.8031356217417165</v>
      </c>
      <c r="BM81" s="3">
        <f t="shared" si="155"/>
        <v>4.1834491839158883</v>
      </c>
      <c r="BN81" s="18">
        <f t="shared" si="188"/>
        <v>9.0135799418326695E-2</v>
      </c>
      <c r="BO81" s="18">
        <f t="shared" si="189"/>
        <v>86.621177990799538</v>
      </c>
      <c r="BP81" s="39">
        <f t="shared" si="156"/>
        <v>4.3905378684017275E-2</v>
      </c>
      <c r="BQ81" s="36">
        <v>0.9829</v>
      </c>
      <c r="BR81" s="32">
        <v>5.0999999999999997E-2</v>
      </c>
      <c r="BS81" s="32">
        <v>0.91200000000000003</v>
      </c>
      <c r="BT81" s="3">
        <f t="shared" si="190"/>
        <v>1.0214820198665264</v>
      </c>
      <c r="BU81" s="3">
        <f t="shared" si="191"/>
        <v>0.27068829362344693</v>
      </c>
      <c r="BV81" s="3">
        <f t="shared" si="192"/>
        <v>3.2482595234813627</v>
      </c>
      <c r="BW81" s="3">
        <f t="shared" si="157"/>
        <v>3.5189478171048094</v>
      </c>
      <c r="BX81" s="18">
        <f t="shared" si="193"/>
        <v>0.1212515303183887</v>
      </c>
      <c r="BY81" s="18">
        <f t="shared" si="194"/>
        <v>77.440492459490329</v>
      </c>
      <c r="BZ81" s="39">
        <f t="shared" si="158"/>
        <v>4.1945233305180109E-2</v>
      </c>
    </row>
    <row r="82" spans="2:78" ht="19.899999999999999" customHeight="1">
      <c r="B82" s="17"/>
      <c r="C82" s="17"/>
      <c r="D82" s="17"/>
      <c r="E82" s="29">
        <v>54</v>
      </c>
      <c r="F82" s="22">
        <f t="shared" si="196"/>
        <v>1.0746</v>
      </c>
      <c r="G82" s="22">
        <f t="shared" si="195"/>
        <v>13.538824652040649</v>
      </c>
      <c r="H82" s="46">
        <f t="shared" si="159"/>
        <v>96108.591549295772</v>
      </c>
      <c r="I82" s="35">
        <v>2.2886000000000002</v>
      </c>
      <c r="J82" s="31">
        <v>0.09</v>
      </c>
      <c r="K82" s="32">
        <v>0.94599999999999995</v>
      </c>
      <c r="L82" s="3">
        <f t="shared" si="160"/>
        <v>1.0595635863966379</v>
      </c>
      <c r="M82" s="3">
        <f t="shared" si="161"/>
        <v>1.579003845142412</v>
      </c>
      <c r="N82" s="3">
        <f t="shared" si="162"/>
        <v>0</v>
      </c>
      <c r="O82" s="3">
        <f t="shared" si="145"/>
        <v>1.579003845142412</v>
      </c>
      <c r="P82" s="18">
        <f t="shared" si="163"/>
        <v>0</v>
      </c>
      <c r="Q82" s="18">
        <f t="shared" si="164"/>
        <v>163.17948209076329</v>
      </c>
      <c r="R82" s="39">
        <f t="shared" si="197"/>
        <v>0</v>
      </c>
      <c r="S82" s="35">
        <v>2.0167000000000002</v>
      </c>
      <c r="T82" s="31">
        <v>0.09</v>
      </c>
      <c r="U82" s="32">
        <v>0.94699999999999995</v>
      </c>
      <c r="V82" s="3">
        <f t="shared" si="165"/>
        <v>1.0606836324710531</v>
      </c>
      <c r="W82" s="3">
        <f t="shared" si="166"/>
        <v>1.2286938434268246</v>
      </c>
      <c r="X82" s="3">
        <f t="shared" si="167"/>
        <v>2.4573876868536493</v>
      </c>
      <c r="Y82" s="3">
        <f t="shared" si="147"/>
        <v>3.6860815302804739</v>
      </c>
      <c r="Z82" s="18">
        <f t="shared" si="168"/>
        <v>3.8451969827432708E-2</v>
      </c>
      <c r="AA82" s="18">
        <f t="shared" si="169"/>
        <v>147.26880964563722</v>
      </c>
      <c r="AB82" s="39">
        <f t="shared" si="148"/>
        <v>1.668640965297874E-2</v>
      </c>
      <c r="AC82" s="35">
        <v>1.7881</v>
      </c>
      <c r="AD82" s="31">
        <v>9.1999999999999998E-2</v>
      </c>
      <c r="AE82" s="32">
        <v>0.93700000000000006</v>
      </c>
      <c r="AF82" s="3">
        <f t="shared" si="170"/>
        <v>1.0494831717269026</v>
      </c>
      <c r="AG82" s="3">
        <f t="shared" si="171"/>
        <v>0.94563582241279143</v>
      </c>
      <c r="AH82" s="3">
        <f t="shared" si="172"/>
        <v>3.7825432896511657</v>
      </c>
      <c r="AI82" s="3">
        <f t="shared" si="149"/>
        <v>4.7281791120639571</v>
      </c>
      <c r="AJ82" s="18">
        <f t="shared" si="173"/>
        <v>7.69614302800945E-2</v>
      </c>
      <c r="AK82" s="18">
        <f t="shared" si="174"/>
        <v>133.89190739865003</v>
      </c>
      <c r="AL82" s="39">
        <f t="shared" si="150"/>
        <v>2.825072376024201E-2</v>
      </c>
      <c r="AM82" s="35">
        <v>1.5615000000000001</v>
      </c>
      <c r="AN82" s="31">
        <v>6.9000000000000006E-2</v>
      </c>
      <c r="AO82" s="32">
        <v>0.93200000000000005</v>
      </c>
      <c r="AP82" s="3">
        <f t="shared" si="175"/>
        <v>1.0438829413548274</v>
      </c>
      <c r="AQ82" s="3">
        <f t="shared" si="176"/>
        <v>0.71347199243395465</v>
      </c>
      <c r="AR82" s="3">
        <f t="shared" si="177"/>
        <v>4.2808319546037277</v>
      </c>
      <c r="AS82" s="3">
        <f t="shared" si="151"/>
        <v>4.9943039470376824</v>
      </c>
      <c r="AT82" s="18">
        <f t="shared" si="178"/>
        <v>8.566004448057836E-2</v>
      </c>
      <c r="AU82" s="18">
        <f t="shared" si="179"/>
        <v>120.63203841716579</v>
      </c>
      <c r="AV82" s="39">
        <f t="shared" si="152"/>
        <v>3.5486691684674131E-2</v>
      </c>
      <c r="AW82" s="35">
        <v>1.3866000000000001</v>
      </c>
      <c r="AX82" s="31">
        <v>5.6000000000000001E-2</v>
      </c>
      <c r="AY82" s="32">
        <v>0.92500000000000004</v>
      </c>
      <c r="AZ82" s="3">
        <f t="shared" si="180"/>
        <v>1.036042618833922</v>
      </c>
      <c r="BA82" s="3">
        <f t="shared" si="181"/>
        <v>0.55417506996802846</v>
      </c>
      <c r="BB82" s="3">
        <f t="shared" si="182"/>
        <v>4.4334005597442276</v>
      </c>
      <c r="BC82" s="3">
        <f t="shared" si="153"/>
        <v>4.9875756297122562</v>
      </c>
      <c r="BD82" s="18">
        <f t="shared" si="183"/>
        <v>9.1307743307732128E-2</v>
      </c>
      <c r="BE82" s="18">
        <f t="shared" si="184"/>
        <v>110.39747934893282</v>
      </c>
      <c r="BF82" s="39">
        <f t="shared" si="154"/>
        <v>4.0158530664740982E-2</v>
      </c>
      <c r="BG82" s="35">
        <v>1.2208000000000001</v>
      </c>
      <c r="BH82" s="31">
        <v>5.7000000000000002E-2</v>
      </c>
      <c r="BI82" s="32">
        <v>0.92200000000000004</v>
      </c>
      <c r="BJ82" s="3">
        <f t="shared" si="185"/>
        <v>1.0326824806106769</v>
      </c>
      <c r="BK82" s="3">
        <f t="shared" si="186"/>
        <v>0.42678781430983376</v>
      </c>
      <c r="BL82" s="3">
        <f t="shared" si="187"/>
        <v>4.2678781430983372</v>
      </c>
      <c r="BM82" s="3">
        <f t="shared" si="155"/>
        <v>4.6946659574081711</v>
      </c>
      <c r="BN82" s="18">
        <f t="shared" si="188"/>
        <v>0.1154204670962793</v>
      </c>
      <c r="BO82" s="18">
        <f t="shared" si="189"/>
        <v>100.69542163873825</v>
      </c>
      <c r="BP82" s="39">
        <f t="shared" si="156"/>
        <v>4.2384033689337609E-2</v>
      </c>
      <c r="BQ82" s="35">
        <v>1.0464</v>
      </c>
      <c r="BR82" s="31">
        <v>0.19700000000000001</v>
      </c>
      <c r="BS82" s="32">
        <v>0.93500000000000005</v>
      </c>
      <c r="BT82" s="3">
        <f t="shared" si="190"/>
        <v>1.0472430795780725</v>
      </c>
      <c r="BU82" s="3">
        <f t="shared" si="191"/>
        <v>0.32246294149515781</v>
      </c>
      <c r="BV82" s="3">
        <f t="shared" si="192"/>
        <v>3.8695552979418935</v>
      </c>
      <c r="BW82" s="3">
        <f t="shared" si="157"/>
        <v>4.1920182394370515</v>
      </c>
      <c r="BX82" s="18">
        <f t="shared" si="193"/>
        <v>0.49228525022312891</v>
      </c>
      <c r="BY82" s="18">
        <f t="shared" si="194"/>
        <v>90.490120886880987</v>
      </c>
      <c r="BZ82" s="39">
        <f t="shared" si="158"/>
        <v>4.2762185087354562E-2</v>
      </c>
    </row>
    <row r="83" spans="2:78" ht="19.899999999999999" customHeight="1">
      <c r="B83" s="17"/>
      <c r="C83" s="17"/>
      <c r="D83" s="17"/>
      <c r="E83" s="29">
        <v>56</v>
      </c>
      <c r="F83" s="22">
        <f t="shared" si="196"/>
        <v>1.1146</v>
      </c>
      <c r="G83" s="22">
        <f t="shared" si="195"/>
        <v>14.042782390810077</v>
      </c>
      <c r="H83" s="46">
        <f t="shared" si="159"/>
        <v>99686.056338028182</v>
      </c>
      <c r="I83" s="36">
        <v>2.3256999999999999</v>
      </c>
      <c r="J83" s="32">
        <v>9.0999999999999998E-2</v>
      </c>
      <c r="K83" s="32">
        <v>0.95799999999999996</v>
      </c>
      <c r="L83" s="3">
        <f t="shared" si="160"/>
        <v>1.0730041392896186</v>
      </c>
      <c r="M83" s="3">
        <f t="shared" si="161"/>
        <v>1.6722435575906955</v>
      </c>
      <c r="N83" s="3">
        <f t="shared" si="162"/>
        <v>0</v>
      </c>
      <c r="O83" s="3">
        <f t="shared" si="145"/>
        <v>1.6722435575906955</v>
      </c>
      <c r="P83" s="18">
        <f t="shared" si="163"/>
        <v>0</v>
      </c>
      <c r="Q83" s="18">
        <f t="shared" si="164"/>
        <v>184.51088266981699</v>
      </c>
      <c r="R83" s="39">
        <f t="shared" si="197"/>
        <v>0</v>
      </c>
      <c r="S83" s="36">
        <v>2.1629</v>
      </c>
      <c r="T83" s="32">
        <v>7.0000000000000007E-2</v>
      </c>
      <c r="U83" s="32">
        <v>0.95099999999999996</v>
      </c>
      <c r="V83" s="3">
        <f t="shared" si="165"/>
        <v>1.0651638167687132</v>
      </c>
      <c r="W83" s="3">
        <f t="shared" si="166"/>
        <v>1.4252631042861748</v>
      </c>
      <c r="X83" s="3">
        <f t="shared" si="167"/>
        <v>2.8505262085723495</v>
      </c>
      <c r="Y83" s="3">
        <f t="shared" si="147"/>
        <v>4.2757893128585245</v>
      </c>
      <c r="Z83" s="18">
        <f t="shared" si="168"/>
        <v>3.0160268208639967E-2</v>
      </c>
      <c r="AA83" s="18">
        <f t="shared" si="169"/>
        <v>173.88046482692985</v>
      </c>
      <c r="AB83" s="39">
        <f t="shared" si="148"/>
        <v>1.6393596666592718E-2</v>
      </c>
      <c r="AC83" s="36">
        <v>1.8976</v>
      </c>
      <c r="AD83" s="32">
        <v>7.9000000000000001E-2</v>
      </c>
      <c r="AE83" s="32">
        <v>0.94299999999999995</v>
      </c>
      <c r="AF83" s="3">
        <f t="shared" si="170"/>
        <v>1.0562034481733928</v>
      </c>
      <c r="AG83" s="3">
        <f t="shared" si="171"/>
        <v>1.0786830548884327</v>
      </c>
      <c r="AH83" s="3">
        <f t="shared" si="172"/>
        <v>4.314732219553731</v>
      </c>
      <c r="AI83" s="3">
        <f t="shared" si="149"/>
        <v>5.3934152744421642</v>
      </c>
      <c r="AJ83" s="18">
        <f t="shared" si="173"/>
        <v>6.6935513251215065E-2</v>
      </c>
      <c r="AK83" s="18">
        <f t="shared" si="174"/>
        <v>156.55706277706523</v>
      </c>
      <c r="AL83" s="39">
        <f t="shared" si="150"/>
        <v>2.7560124998626482E-2</v>
      </c>
      <c r="AM83" s="36">
        <v>1.6485000000000001</v>
      </c>
      <c r="AN83" s="32">
        <v>7.6999999999999999E-2</v>
      </c>
      <c r="AO83" s="32">
        <v>0.93600000000000005</v>
      </c>
      <c r="AP83" s="3">
        <f t="shared" si="175"/>
        <v>1.0483631256524877</v>
      </c>
      <c r="AQ83" s="3">
        <f t="shared" si="176"/>
        <v>0.80203021164406418</v>
      </c>
      <c r="AR83" s="3">
        <f t="shared" si="177"/>
        <v>4.8121812698643849</v>
      </c>
      <c r="AS83" s="3">
        <f t="shared" si="151"/>
        <v>5.6142114815084492</v>
      </c>
      <c r="AT83" s="18">
        <f t="shared" si="178"/>
        <v>9.6413933764452828E-2</v>
      </c>
      <c r="AU83" s="18">
        <f t="shared" si="179"/>
        <v>140.29147871893755</v>
      </c>
      <c r="AV83" s="39">
        <f t="shared" si="152"/>
        <v>3.4301308346069932E-2</v>
      </c>
      <c r="AW83" s="36">
        <v>1.4542999999999999</v>
      </c>
      <c r="AX83" s="32">
        <v>7.3999999999999996E-2</v>
      </c>
      <c r="AY83" s="32">
        <v>0.93200000000000005</v>
      </c>
      <c r="AZ83" s="3">
        <f t="shared" si="180"/>
        <v>1.0438829413548274</v>
      </c>
      <c r="BA83" s="3">
        <f t="shared" si="181"/>
        <v>0.61887218017322676</v>
      </c>
      <c r="BB83" s="3">
        <f t="shared" si="182"/>
        <v>4.9509774413858141</v>
      </c>
      <c r="BC83" s="3">
        <f t="shared" si="153"/>
        <v>5.5698496215590412</v>
      </c>
      <c r="BD83" s="18">
        <f t="shared" si="183"/>
        <v>0.12248972544082704</v>
      </c>
      <c r="BE83" s="18">
        <f t="shared" si="184"/>
        <v>127.61072229947386</v>
      </c>
      <c r="BF83" s="39">
        <f t="shared" si="154"/>
        <v>3.8797503471275523E-2</v>
      </c>
      <c r="BG83" s="36">
        <v>1.2664</v>
      </c>
      <c r="BH83" s="32">
        <v>6.8000000000000005E-2</v>
      </c>
      <c r="BI83" s="32">
        <v>0.92900000000000005</v>
      </c>
      <c r="BJ83" s="3">
        <f t="shared" si="185"/>
        <v>1.0405228031315823</v>
      </c>
      <c r="BK83" s="3">
        <f t="shared" si="186"/>
        <v>0.46626665631440484</v>
      </c>
      <c r="BL83" s="3">
        <f t="shared" si="187"/>
        <v>4.6626665631440476</v>
      </c>
      <c r="BM83" s="3">
        <f t="shared" si="155"/>
        <v>5.1289332194584523</v>
      </c>
      <c r="BN83" s="18">
        <f t="shared" si="188"/>
        <v>0.13979333648803333</v>
      </c>
      <c r="BO83" s="18">
        <f t="shared" si="189"/>
        <v>115.34133954346346</v>
      </c>
      <c r="BP83" s="39">
        <f t="shared" si="156"/>
        <v>4.0424938548481483E-2</v>
      </c>
      <c r="BQ83" s="36">
        <v>1.1241000000000001</v>
      </c>
      <c r="BR83" s="32">
        <v>6.4000000000000001E-2</v>
      </c>
      <c r="BS83" s="32">
        <v>0.92600000000000005</v>
      </c>
      <c r="BT83" s="3">
        <f t="shared" si="190"/>
        <v>1.0371626649083372</v>
      </c>
      <c r="BU83" s="3">
        <f t="shared" si="191"/>
        <v>0.3650001110340208</v>
      </c>
      <c r="BV83" s="3">
        <f t="shared" si="192"/>
        <v>4.3800013324082494</v>
      </c>
      <c r="BW83" s="3">
        <f t="shared" si="157"/>
        <v>4.7450014434422698</v>
      </c>
      <c r="BX83" s="18">
        <f t="shared" si="193"/>
        <v>0.15686618086302676</v>
      </c>
      <c r="BY83" s="18">
        <f t="shared" si="194"/>
        <v>106.04951854197182</v>
      </c>
      <c r="BZ83" s="39">
        <f t="shared" si="158"/>
        <v>4.1301473053597611E-2</v>
      </c>
    </row>
    <row r="84" spans="2:78" ht="19.899999999999999" customHeight="1">
      <c r="B84" s="17"/>
      <c r="C84" s="17"/>
      <c r="D84" s="19"/>
      <c r="E84" s="29">
        <v>58</v>
      </c>
      <c r="F84" s="22">
        <f t="shared" si="196"/>
        <v>1.1545999999999998</v>
      </c>
      <c r="G84" s="22">
        <f t="shared" si="195"/>
        <v>14.546740129579501</v>
      </c>
      <c r="H84" s="46">
        <f t="shared" si="159"/>
        <v>103263.52112676055</v>
      </c>
      <c r="I84" s="37">
        <v>2.3565999999999998</v>
      </c>
      <c r="J84" s="33">
        <v>6.4000000000000001E-2</v>
      </c>
      <c r="K84" s="33">
        <v>0.96</v>
      </c>
      <c r="L84" s="3">
        <f t="shared" si="160"/>
        <v>1.0752442314384487</v>
      </c>
      <c r="M84" s="3">
        <f t="shared" si="161"/>
        <v>1.7241511666297942</v>
      </c>
      <c r="N84" s="3">
        <f t="shared" si="162"/>
        <v>0</v>
      </c>
      <c r="O84" s="3">
        <f t="shared" si="145"/>
        <v>1.7241511666297942</v>
      </c>
      <c r="P84" s="18">
        <f t="shared" si="163"/>
        <v>0</v>
      </c>
      <c r="Q84" s="18">
        <f t="shared" si="164"/>
        <v>207.33991206965047</v>
      </c>
      <c r="R84" s="39">
        <f t="shared" si="197"/>
        <v>0</v>
      </c>
      <c r="S84" s="37">
        <v>2.1781000000000001</v>
      </c>
      <c r="T84" s="33">
        <v>7.8E-2</v>
      </c>
      <c r="U84" s="33">
        <v>0.95599999999999996</v>
      </c>
      <c r="V84" s="3">
        <f t="shared" si="165"/>
        <v>1.0707640471407884</v>
      </c>
      <c r="W84" s="3">
        <f t="shared" si="166"/>
        <v>1.460604190053385</v>
      </c>
      <c r="X84" s="3">
        <f t="shared" si="167"/>
        <v>2.9212083801067701</v>
      </c>
      <c r="Y84" s="3">
        <f t="shared" si="147"/>
        <v>4.3818125701601556</v>
      </c>
      <c r="Z84" s="18">
        <f t="shared" si="168"/>
        <v>3.3961472543254954E-2</v>
      </c>
      <c r="AA84" s="18">
        <f t="shared" si="169"/>
        <v>194.38388941879541</v>
      </c>
      <c r="AB84" s="39">
        <f t="shared" si="148"/>
        <v>1.5028037502702176E-2</v>
      </c>
      <c r="AC84" s="37">
        <v>1.9663999999999999</v>
      </c>
      <c r="AD84" s="33">
        <v>7.1999999999999995E-2</v>
      </c>
      <c r="AE84" s="33">
        <v>0.94699999999999995</v>
      </c>
      <c r="AF84" s="3">
        <f t="shared" si="170"/>
        <v>1.0606836324710531</v>
      </c>
      <c r="AG84" s="3">
        <f t="shared" si="171"/>
        <v>1.1681666856853636</v>
      </c>
      <c r="AH84" s="3">
        <f t="shared" si="172"/>
        <v>4.6726667427414545</v>
      </c>
      <c r="AI84" s="3">
        <f t="shared" si="149"/>
        <v>5.8408334284268184</v>
      </c>
      <c r="AJ84" s="18">
        <f t="shared" si="173"/>
        <v>6.1523151723892326E-2</v>
      </c>
      <c r="AK84" s="18">
        <f t="shared" si="174"/>
        <v>179.01811913764121</v>
      </c>
      <c r="AL84" s="39">
        <f t="shared" si="150"/>
        <v>2.6101641360385387E-2</v>
      </c>
      <c r="AM84" s="37">
        <v>1.7545999999999999</v>
      </c>
      <c r="AN84" s="33">
        <v>6.3E-2</v>
      </c>
      <c r="AO84" s="33">
        <v>0.94299999999999995</v>
      </c>
      <c r="AP84" s="3">
        <f t="shared" si="175"/>
        <v>1.0562034481733928</v>
      </c>
      <c r="AQ84" s="3">
        <f t="shared" si="176"/>
        <v>0.92223322233720917</v>
      </c>
      <c r="AR84" s="3">
        <f t="shared" si="177"/>
        <v>5.5333993340232546</v>
      </c>
      <c r="AS84" s="3">
        <f t="shared" si="151"/>
        <v>6.455632556360464</v>
      </c>
      <c r="AT84" s="18">
        <f t="shared" si="178"/>
        <v>8.0068430408099023E-2</v>
      </c>
      <c r="AU84" s="18">
        <f t="shared" si="179"/>
        <v>163.64509058049217</v>
      </c>
      <c r="AV84" s="39">
        <f t="shared" si="152"/>
        <v>3.3813414838140467E-2</v>
      </c>
      <c r="AW84" s="37">
        <v>1.5347999999999999</v>
      </c>
      <c r="AX84" s="33">
        <v>6.7000000000000004E-2</v>
      </c>
      <c r="AY84" s="33">
        <v>0.93799999999999994</v>
      </c>
      <c r="AZ84" s="3">
        <f t="shared" si="180"/>
        <v>1.0506032178013176</v>
      </c>
      <c r="BA84" s="3">
        <f t="shared" si="181"/>
        <v>0.69818479312138804</v>
      </c>
      <c r="BB84" s="3">
        <f t="shared" si="182"/>
        <v>5.5854783449711043</v>
      </c>
      <c r="BC84" s="3">
        <f t="shared" si="153"/>
        <v>6.2836631380924928</v>
      </c>
      <c r="BD84" s="18">
        <f t="shared" si="183"/>
        <v>0.11233538968779781</v>
      </c>
      <c r="BE84" s="18">
        <f t="shared" si="184"/>
        <v>147.69139994375297</v>
      </c>
      <c r="BF84" s="39">
        <f t="shared" si="154"/>
        <v>3.7818575401805977E-2</v>
      </c>
      <c r="BG84" s="37">
        <v>1.3593</v>
      </c>
      <c r="BH84" s="33">
        <v>7.0000000000000007E-2</v>
      </c>
      <c r="BI84" s="33">
        <v>0.93500000000000005</v>
      </c>
      <c r="BJ84" s="3">
        <f t="shared" si="185"/>
        <v>1.0472430795780725</v>
      </c>
      <c r="BK84" s="3">
        <f t="shared" si="186"/>
        <v>0.54414542626167106</v>
      </c>
      <c r="BL84" s="3">
        <f t="shared" si="187"/>
        <v>5.4414542626167099</v>
      </c>
      <c r="BM84" s="3">
        <f t="shared" si="155"/>
        <v>5.9855996888783807</v>
      </c>
      <c r="BN84" s="18">
        <f t="shared" si="188"/>
        <v>0.14576974414390453</v>
      </c>
      <c r="BO84" s="18">
        <f t="shared" si="189"/>
        <v>134.9531255727442</v>
      </c>
      <c r="BP84" s="39">
        <f t="shared" si="156"/>
        <v>4.0321068812026781E-2</v>
      </c>
      <c r="BQ84" s="37">
        <v>1.1741999999999999</v>
      </c>
      <c r="BR84" s="33">
        <v>7.9000000000000001E-2</v>
      </c>
      <c r="BS84" s="33">
        <v>0.93300000000000005</v>
      </c>
      <c r="BT84" s="3">
        <f t="shared" si="190"/>
        <v>1.0450029874292424</v>
      </c>
      <c r="BU84" s="3">
        <f t="shared" si="191"/>
        <v>0.40430449255218737</v>
      </c>
      <c r="BV84" s="3">
        <f t="shared" si="192"/>
        <v>4.851653910626248</v>
      </c>
      <c r="BW84" s="3">
        <f t="shared" si="157"/>
        <v>5.2559584031784352</v>
      </c>
      <c r="BX84" s="18">
        <f t="shared" si="193"/>
        <v>0.19657023396552692</v>
      </c>
      <c r="BY84" s="18">
        <f t="shared" si="194"/>
        <v>121.51805670622727</v>
      </c>
      <c r="BZ84" s="39">
        <f t="shared" si="158"/>
        <v>3.9925374402219369E-2</v>
      </c>
    </row>
    <row r="85" spans="2:78" ht="19.899999999999999" customHeight="1">
      <c r="B85" s="17"/>
      <c r="C85" s="17"/>
      <c r="D85" s="19"/>
      <c r="E85" s="29">
        <v>60</v>
      </c>
      <c r="F85" s="22">
        <f t="shared" si="196"/>
        <v>1.1945999999999999</v>
      </c>
      <c r="G85" s="22">
        <f t="shared" si="195"/>
        <v>15.050697868348928</v>
      </c>
      <c r="H85" s="46">
        <f t="shared" si="159"/>
        <v>106840.98591549294</v>
      </c>
      <c r="I85" s="37">
        <v>2.3317000000000001</v>
      </c>
      <c r="J85" s="33">
        <v>7.4999999999999997E-2</v>
      </c>
      <c r="K85" s="33">
        <v>0.96599999999999997</v>
      </c>
      <c r="L85" s="3">
        <f t="shared" si="160"/>
        <v>1.0819645078849391</v>
      </c>
      <c r="M85" s="3">
        <f t="shared" si="161"/>
        <v>1.7090734430788515</v>
      </c>
      <c r="N85" s="3">
        <f t="shared" si="162"/>
        <v>0</v>
      </c>
      <c r="O85" s="3">
        <f t="shared" si="145"/>
        <v>1.7090734430788515</v>
      </c>
      <c r="P85" s="18">
        <f t="shared" si="163"/>
        <v>0</v>
      </c>
      <c r="Q85" s="18">
        <f t="shared" si="164"/>
        <v>227.64262804084899</v>
      </c>
      <c r="R85" s="39">
        <f t="shared" si="197"/>
        <v>0</v>
      </c>
      <c r="S85" s="37">
        <v>2.1758999999999999</v>
      </c>
      <c r="T85" s="33">
        <v>7.3999999999999996E-2</v>
      </c>
      <c r="U85" s="33">
        <v>0.95599999999999996</v>
      </c>
      <c r="V85" s="3">
        <f t="shared" si="165"/>
        <v>1.0707640471407884</v>
      </c>
      <c r="W85" s="3">
        <f t="shared" si="166"/>
        <v>1.4576551001134535</v>
      </c>
      <c r="X85" s="3">
        <f t="shared" si="167"/>
        <v>2.9153102002269069</v>
      </c>
      <c r="Y85" s="3">
        <f t="shared" si="147"/>
        <v>4.3729653003403604</v>
      </c>
      <c r="Z85" s="18">
        <f t="shared" si="168"/>
        <v>3.2219858566677778E-2</v>
      </c>
      <c r="AA85" s="18">
        <f t="shared" si="169"/>
        <v>215.11774141840863</v>
      </c>
      <c r="AB85" s="39">
        <f t="shared" si="148"/>
        <v>1.355216069583292E-2</v>
      </c>
      <c r="AC85" s="37">
        <v>1.9971000000000001</v>
      </c>
      <c r="AD85" s="33">
        <v>4.9000000000000002E-2</v>
      </c>
      <c r="AE85" s="33">
        <v>0.95</v>
      </c>
      <c r="AF85" s="3">
        <f t="shared" si="170"/>
        <v>1.0640437706942982</v>
      </c>
      <c r="AG85" s="3">
        <f t="shared" si="171"/>
        <v>1.2125731892962441</v>
      </c>
      <c r="AH85" s="3">
        <f t="shared" si="172"/>
        <v>4.8502927571849765</v>
      </c>
      <c r="AI85" s="3">
        <f t="shared" si="149"/>
        <v>6.0628659464812209</v>
      </c>
      <c r="AJ85" s="18">
        <f t="shared" si="173"/>
        <v>4.2135622231307353E-2</v>
      </c>
      <c r="AK85" s="18">
        <f t="shared" si="174"/>
        <v>200.74386639856056</v>
      </c>
      <c r="AL85" s="39">
        <f t="shared" si="150"/>
        <v>2.4161598778590407E-2</v>
      </c>
      <c r="AM85" s="37">
        <v>1.8194999999999999</v>
      </c>
      <c r="AN85" s="33">
        <v>7.1999999999999995E-2</v>
      </c>
      <c r="AO85" s="33">
        <v>0.94299999999999995</v>
      </c>
      <c r="AP85" s="3">
        <f t="shared" si="175"/>
        <v>1.0562034481733928</v>
      </c>
      <c r="AQ85" s="3">
        <f t="shared" si="176"/>
        <v>0.99171899791769869</v>
      </c>
      <c r="AR85" s="3">
        <f t="shared" si="177"/>
        <v>5.9503139875061919</v>
      </c>
      <c r="AS85" s="3">
        <f t="shared" si="151"/>
        <v>6.9420329854238902</v>
      </c>
      <c r="AT85" s="18">
        <f t="shared" si="178"/>
        <v>9.1506777609256032E-2</v>
      </c>
      <c r="AU85" s="18">
        <f t="shared" si="179"/>
        <v>186.46646033857721</v>
      </c>
      <c r="AV85" s="39">
        <f t="shared" si="152"/>
        <v>3.1910907606128663E-2</v>
      </c>
      <c r="AW85" s="37">
        <v>1.6435999999999999</v>
      </c>
      <c r="AX85" s="33">
        <v>5.6000000000000001E-2</v>
      </c>
      <c r="AY85" s="33">
        <v>0.93799999999999994</v>
      </c>
      <c r="AZ85" s="3">
        <f t="shared" si="180"/>
        <v>1.0506032178013176</v>
      </c>
      <c r="BA85" s="3">
        <f t="shared" si="181"/>
        <v>0.80068016411206033</v>
      </c>
      <c r="BB85" s="3">
        <f t="shared" si="182"/>
        <v>6.4054413128964827</v>
      </c>
      <c r="BC85" s="3">
        <f t="shared" si="153"/>
        <v>7.2061214770085433</v>
      </c>
      <c r="BD85" s="18">
        <f t="shared" si="183"/>
        <v>9.3892266007711597E-2</v>
      </c>
      <c r="BE85" s="18">
        <f t="shared" si="184"/>
        <v>172.32571863840229</v>
      </c>
      <c r="BF85" s="39">
        <f t="shared" si="154"/>
        <v>3.7170547516109695E-2</v>
      </c>
      <c r="BG85" s="37">
        <v>1.4576</v>
      </c>
      <c r="BH85" s="33">
        <v>7.8E-2</v>
      </c>
      <c r="BI85" s="33">
        <v>0.93600000000000005</v>
      </c>
      <c r="BJ85" s="3">
        <f t="shared" si="185"/>
        <v>1.0483631256524877</v>
      </c>
      <c r="BK85" s="3">
        <f t="shared" si="186"/>
        <v>0.62703176769142333</v>
      </c>
      <c r="BL85" s="3">
        <f t="shared" si="187"/>
        <v>6.2703176769142326</v>
      </c>
      <c r="BM85" s="3">
        <f t="shared" si="155"/>
        <v>6.8973494446056556</v>
      </c>
      <c r="BN85" s="18">
        <f t="shared" si="188"/>
        <v>0.16277677129063467</v>
      </c>
      <c r="BO85" s="18">
        <f t="shared" si="189"/>
        <v>157.37302985936572</v>
      </c>
      <c r="BP85" s="39">
        <f t="shared" si="156"/>
        <v>3.9843661156664628E-2</v>
      </c>
      <c r="BQ85" s="37">
        <v>1.2403999999999999</v>
      </c>
      <c r="BR85" s="33">
        <v>6.9000000000000006E-2</v>
      </c>
      <c r="BS85" s="33">
        <v>0.94</v>
      </c>
      <c r="BT85" s="3">
        <f t="shared" si="190"/>
        <v>1.0528433099501477</v>
      </c>
      <c r="BU85" s="3">
        <f t="shared" si="191"/>
        <v>0.45797350108075346</v>
      </c>
      <c r="BV85" s="3">
        <f t="shared" si="192"/>
        <v>5.4956820129690414</v>
      </c>
      <c r="BW85" s="3">
        <f t="shared" si="157"/>
        <v>5.9536555140497951</v>
      </c>
      <c r="BX85" s="18">
        <f t="shared" si="193"/>
        <v>0.17427382918970472</v>
      </c>
      <c r="BY85" s="18">
        <f t="shared" si="194"/>
        <v>139.91214812384558</v>
      </c>
      <c r="BZ85" s="39">
        <f t="shared" si="158"/>
        <v>3.9279519946362675E-2</v>
      </c>
    </row>
    <row r="86" spans="2:78" ht="19.899999999999999" customHeight="1">
      <c r="B86" s="19"/>
      <c r="C86" s="19"/>
      <c r="D86" s="19"/>
      <c r="E86" s="29">
        <v>62</v>
      </c>
      <c r="F86" s="22">
        <f t="shared" si="196"/>
        <v>1.2345999999999999</v>
      </c>
      <c r="G86" s="22">
        <f t="shared" si="195"/>
        <v>15.554655607118354</v>
      </c>
      <c r="H86" s="46">
        <f t="shared" si="159"/>
        <v>110418.45070422534</v>
      </c>
      <c r="I86" s="37">
        <v>2.3106</v>
      </c>
      <c r="J86" s="33">
        <v>6.6000000000000003E-2</v>
      </c>
      <c r="K86" s="33">
        <v>0.97099999999999997</v>
      </c>
      <c r="L86" s="3">
        <f t="shared" si="160"/>
        <v>1.0875647382570144</v>
      </c>
      <c r="M86" s="3">
        <f t="shared" si="161"/>
        <v>1.695700410910187</v>
      </c>
      <c r="N86" s="3">
        <f t="shared" si="162"/>
        <v>0</v>
      </c>
      <c r="O86" s="3">
        <f t="shared" si="145"/>
        <v>1.695700410910187</v>
      </c>
      <c r="P86" s="18">
        <f t="shared" si="163"/>
        <v>0</v>
      </c>
      <c r="Q86" s="18">
        <f t="shared" si="164"/>
        <v>249.41161727223798</v>
      </c>
      <c r="R86" s="39">
        <f t="shared" si="197"/>
        <v>0</v>
      </c>
      <c r="S86" s="37">
        <v>2.1415999999999999</v>
      </c>
      <c r="T86" s="33">
        <v>7.4999999999999997E-2</v>
      </c>
      <c r="U86" s="33">
        <v>0.96399999999999997</v>
      </c>
      <c r="V86" s="3">
        <f t="shared" si="165"/>
        <v>1.079724415736109</v>
      </c>
      <c r="W86" s="3">
        <f t="shared" si="166"/>
        <v>1.4357932647474529</v>
      </c>
      <c r="X86" s="3">
        <f t="shared" si="167"/>
        <v>2.8715865294949059</v>
      </c>
      <c r="Y86" s="3">
        <f t="shared" si="147"/>
        <v>4.3073797942423591</v>
      </c>
      <c r="Z86" s="18">
        <f t="shared" si="168"/>
        <v>3.3204080386453443E-2</v>
      </c>
      <c r="AA86" s="18">
        <f t="shared" si="169"/>
        <v>234.41461900887489</v>
      </c>
      <c r="AB86" s="39">
        <f t="shared" si="148"/>
        <v>1.2250031766944485E-2</v>
      </c>
      <c r="AC86" s="37">
        <v>1.9637</v>
      </c>
      <c r="AD86" s="33">
        <v>6.3E-2</v>
      </c>
      <c r="AE86" s="33">
        <v>0.95499999999999996</v>
      </c>
      <c r="AF86" s="3">
        <f t="shared" si="170"/>
        <v>1.0696440010663735</v>
      </c>
      <c r="AG86" s="3">
        <f t="shared" si="171"/>
        <v>1.1847266312541389</v>
      </c>
      <c r="AH86" s="3">
        <f t="shared" si="172"/>
        <v>4.7389065250165556</v>
      </c>
      <c r="AI86" s="3">
        <f t="shared" si="149"/>
        <v>5.9236331562706948</v>
      </c>
      <c r="AJ86" s="18">
        <f t="shared" si="173"/>
        <v>5.4746128656837791E-2</v>
      </c>
      <c r="AK86" s="18">
        <f t="shared" si="174"/>
        <v>218.62783799673122</v>
      </c>
      <c r="AL86" s="39">
        <f t="shared" si="150"/>
        <v>2.1675677573536674E-2</v>
      </c>
      <c r="AM86" s="37">
        <v>1.8183</v>
      </c>
      <c r="AN86" s="33">
        <v>6.7000000000000004E-2</v>
      </c>
      <c r="AO86" s="33">
        <v>0.94699999999999995</v>
      </c>
      <c r="AP86" s="3">
        <f t="shared" si="175"/>
        <v>1.0606836324710531</v>
      </c>
      <c r="AQ86" s="3">
        <f t="shared" si="176"/>
        <v>0.99883134560714049</v>
      </c>
      <c r="AR86" s="3">
        <f t="shared" si="177"/>
        <v>5.9929880736428425</v>
      </c>
      <c r="AS86" s="3">
        <f t="shared" si="151"/>
        <v>6.9918194192499827</v>
      </c>
      <c r="AT86" s="18">
        <f t="shared" si="178"/>
        <v>8.5876065947933039E-2</v>
      </c>
      <c r="AU86" s="18">
        <f t="shared" si="179"/>
        <v>205.72509511215731</v>
      </c>
      <c r="AV86" s="39">
        <f t="shared" si="152"/>
        <v>2.9131050202580208E-2</v>
      </c>
      <c r="AW86" s="37">
        <v>1.6456999999999999</v>
      </c>
      <c r="AX86" s="33">
        <v>6.3E-2</v>
      </c>
      <c r="AY86" s="33">
        <v>0.94499999999999995</v>
      </c>
      <c r="AZ86" s="3">
        <f t="shared" si="180"/>
        <v>1.058443540322223</v>
      </c>
      <c r="BA86" s="3">
        <f t="shared" si="181"/>
        <v>0.81475321503417908</v>
      </c>
      <c r="BB86" s="3">
        <f t="shared" si="182"/>
        <v>6.5180257202734326</v>
      </c>
      <c r="BC86" s="3">
        <f t="shared" si="153"/>
        <v>7.332778935307612</v>
      </c>
      <c r="BD86" s="18">
        <f t="shared" si="183"/>
        <v>0.10721123114777023</v>
      </c>
      <c r="BE86" s="18">
        <f t="shared" si="184"/>
        <v>190.40863416389419</v>
      </c>
      <c r="BF86" s="39">
        <f t="shared" si="154"/>
        <v>3.4231776037335807E-2</v>
      </c>
      <c r="BG86" s="37">
        <v>1.4742999999999999</v>
      </c>
      <c r="BH86" s="33">
        <v>5.7000000000000002E-2</v>
      </c>
      <c r="BI86" s="33">
        <v>0.94199999999999995</v>
      </c>
      <c r="BJ86" s="3">
        <f t="shared" si="185"/>
        <v>1.0550834020989779</v>
      </c>
      <c r="BK86" s="3">
        <f t="shared" si="186"/>
        <v>0.64973260960903934</v>
      </c>
      <c r="BL86" s="3">
        <f t="shared" si="187"/>
        <v>6.4973260960903927</v>
      </c>
      <c r="BM86" s="3">
        <f t="shared" si="155"/>
        <v>7.1470587056994317</v>
      </c>
      <c r="BN86" s="18">
        <f t="shared" si="188"/>
        <v>0.1204821727787169</v>
      </c>
      <c r="BO86" s="18">
        <f t="shared" si="189"/>
        <v>175.19866077726442</v>
      </c>
      <c r="BP86" s="39">
        <f t="shared" si="156"/>
        <v>3.7085478092498937E-2</v>
      </c>
      <c r="BQ86" s="37">
        <v>1.3178000000000001</v>
      </c>
      <c r="BR86" s="33">
        <v>6.5000000000000002E-2</v>
      </c>
      <c r="BS86" s="33">
        <v>0.93899999999999995</v>
      </c>
      <c r="BT86" s="3">
        <f t="shared" si="190"/>
        <v>1.0517232638757326</v>
      </c>
      <c r="BU86" s="3">
        <f t="shared" si="191"/>
        <v>0.51581185398674123</v>
      </c>
      <c r="BV86" s="3">
        <f t="shared" si="192"/>
        <v>6.1897422478408952</v>
      </c>
      <c r="BW86" s="3">
        <f t="shared" si="157"/>
        <v>6.7055541018276363</v>
      </c>
      <c r="BX86" s="18">
        <f t="shared" si="193"/>
        <v>0.16382188431307715</v>
      </c>
      <c r="BY86" s="18">
        <f t="shared" si="194"/>
        <v>161.31090794758208</v>
      </c>
      <c r="BZ86" s="39">
        <f t="shared" si="158"/>
        <v>3.8371504609299265E-2</v>
      </c>
    </row>
    <row r="87" spans="2:78" ht="19.899999999999999" customHeight="1">
      <c r="B87" s="19"/>
      <c r="C87" s="19"/>
      <c r="D87" s="19"/>
      <c r="E87" s="29">
        <v>64</v>
      </c>
      <c r="F87" s="22">
        <f t="shared" si="196"/>
        <v>1.2746</v>
      </c>
      <c r="G87" s="22">
        <f t="shared" si="195"/>
        <v>16.058613345887782</v>
      </c>
      <c r="H87" s="46">
        <f t="shared" si="159"/>
        <v>113995.91549295773</v>
      </c>
      <c r="I87" s="37">
        <v>2.2913999999999999</v>
      </c>
      <c r="J87" s="33">
        <v>6.8000000000000005E-2</v>
      </c>
      <c r="K87" s="33">
        <v>0.97</v>
      </c>
      <c r="L87" s="3">
        <f t="shared" si="160"/>
        <v>1.0864446921825992</v>
      </c>
      <c r="M87" s="3">
        <f t="shared" si="161"/>
        <v>1.6642034332563933</v>
      </c>
      <c r="N87" s="3">
        <f t="shared" si="162"/>
        <v>0</v>
      </c>
      <c r="O87" s="3">
        <f t="shared" si="145"/>
        <v>1.6642034332563933</v>
      </c>
      <c r="P87" s="18">
        <f t="shared" si="163"/>
        <v>0</v>
      </c>
      <c r="Q87" s="18">
        <f t="shared" si="164"/>
        <v>272.57287518279657</v>
      </c>
      <c r="R87" s="39">
        <f t="shared" si="197"/>
        <v>0</v>
      </c>
      <c r="S87" s="37">
        <v>2.1448</v>
      </c>
      <c r="T87" s="33">
        <v>9.4E-2</v>
      </c>
      <c r="U87" s="33">
        <v>0.96399999999999997</v>
      </c>
      <c r="V87" s="3">
        <f t="shared" si="165"/>
        <v>1.079724415736109</v>
      </c>
      <c r="W87" s="3">
        <f t="shared" si="166"/>
        <v>1.4400872235163105</v>
      </c>
      <c r="X87" s="3">
        <f t="shared" si="167"/>
        <v>2.8801744470326209</v>
      </c>
      <c r="Y87" s="3">
        <f t="shared" si="147"/>
        <v>4.3202616705489314</v>
      </c>
      <c r="Z87" s="18">
        <f t="shared" si="168"/>
        <v>4.1615780751021639E-2</v>
      </c>
      <c r="AA87" s="18">
        <f t="shared" si="169"/>
        <v>258.25777039602366</v>
      </c>
      <c r="AB87" s="39">
        <f t="shared" si="148"/>
        <v>1.1152324449390377E-2</v>
      </c>
      <c r="AC87" s="37">
        <v>2.0089999999999999</v>
      </c>
      <c r="AD87" s="33">
        <v>7.6999999999999999E-2</v>
      </c>
      <c r="AE87" s="33">
        <v>0.96</v>
      </c>
      <c r="AF87" s="3">
        <f t="shared" si="170"/>
        <v>1.0752442314384487</v>
      </c>
      <c r="AG87" s="3">
        <f t="shared" si="171"/>
        <v>1.2530357651587491</v>
      </c>
      <c r="AH87" s="3">
        <f t="shared" si="172"/>
        <v>5.0121430606349966</v>
      </c>
      <c r="AI87" s="3">
        <f t="shared" si="149"/>
        <v>6.265178825793746</v>
      </c>
      <c r="AJ87" s="18">
        <f t="shared" si="173"/>
        <v>6.7614417717784148E-2</v>
      </c>
      <c r="AK87" s="18">
        <f t="shared" si="174"/>
        <v>244.99725723065012</v>
      </c>
      <c r="AL87" s="39">
        <f t="shared" si="150"/>
        <v>2.0457955804445462E-2</v>
      </c>
      <c r="AM87" s="37">
        <v>1.8619000000000001</v>
      </c>
      <c r="AN87" s="33">
        <v>6.4000000000000001E-2</v>
      </c>
      <c r="AO87" s="33">
        <v>0.95299999999999996</v>
      </c>
      <c r="AP87" s="3">
        <f t="shared" si="175"/>
        <v>1.0674039089175433</v>
      </c>
      <c r="AQ87" s="3">
        <f t="shared" si="176"/>
        <v>1.0606195614273046</v>
      </c>
      <c r="AR87" s="3">
        <f t="shared" si="177"/>
        <v>6.3637173685638269</v>
      </c>
      <c r="AS87" s="3">
        <f t="shared" si="151"/>
        <v>7.4243369299911315</v>
      </c>
      <c r="AT87" s="18">
        <f t="shared" si="178"/>
        <v>8.3073623783889355E-2</v>
      </c>
      <c r="AU87" s="18">
        <f t="shared" si="179"/>
        <v>230.63332875770129</v>
      </c>
      <c r="AV87" s="39">
        <f t="shared" si="152"/>
        <v>2.7592357977235023E-2</v>
      </c>
      <c r="AW87" s="37">
        <v>1.71</v>
      </c>
      <c r="AX87" s="33">
        <v>6.4000000000000001E-2</v>
      </c>
      <c r="AY87" s="33">
        <v>0.95</v>
      </c>
      <c r="AZ87" s="3">
        <f t="shared" si="180"/>
        <v>1.0640437706942982</v>
      </c>
      <c r="BA87" s="3">
        <f t="shared" si="181"/>
        <v>0.88899753945237214</v>
      </c>
      <c r="BB87" s="3">
        <f t="shared" si="182"/>
        <v>7.1119803156189771</v>
      </c>
      <c r="BC87" s="3">
        <f t="shared" si="153"/>
        <v>8.0009778550713495</v>
      </c>
      <c r="BD87" s="18">
        <f t="shared" si="183"/>
        <v>0.11006856419606817</v>
      </c>
      <c r="BE87" s="18">
        <f t="shared" si="184"/>
        <v>215.80069289746382</v>
      </c>
      <c r="BF87" s="39">
        <f t="shared" si="154"/>
        <v>3.2956244116408767E-2</v>
      </c>
      <c r="BG87" s="37">
        <v>1.5488</v>
      </c>
      <c r="BH87" s="33">
        <v>6.6000000000000003E-2</v>
      </c>
      <c r="BI87" s="33">
        <v>0.94799999999999995</v>
      </c>
      <c r="BJ87" s="3">
        <f t="shared" si="185"/>
        <v>1.0618036785454681</v>
      </c>
      <c r="BK87" s="3">
        <f t="shared" si="186"/>
        <v>0.72622046324762957</v>
      </c>
      <c r="BL87" s="3">
        <f t="shared" si="187"/>
        <v>7.262204632476295</v>
      </c>
      <c r="BM87" s="3">
        <f t="shared" si="155"/>
        <v>7.9884250957239242</v>
      </c>
      <c r="BN87" s="18">
        <f t="shared" si="188"/>
        <v>0.14128847577344558</v>
      </c>
      <c r="BO87" s="18">
        <f t="shared" si="189"/>
        <v>200.05993647435469</v>
      </c>
      <c r="BP87" s="39">
        <f t="shared" si="156"/>
        <v>3.6300144648937362E-2</v>
      </c>
      <c r="BQ87" s="37">
        <v>1.4311</v>
      </c>
      <c r="BR87" s="33">
        <v>7.2999999999999995E-2</v>
      </c>
      <c r="BS87" s="33">
        <v>0.94099999999999995</v>
      </c>
      <c r="BT87" s="3">
        <f t="shared" si="190"/>
        <v>1.0539633560245627</v>
      </c>
      <c r="BU87" s="3">
        <f t="shared" si="191"/>
        <v>0.61091436591375503</v>
      </c>
      <c r="BV87" s="3">
        <f t="shared" si="192"/>
        <v>7.3309723909650595</v>
      </c>
      <c r="BW87" s="3">
        <f t="shared" si="157"/>
        <v>7.9418867568788141</v>
      </c>
      <c r="BX87" s="18">
        <f t="shared" si="193"/>
        <v>0.18476915929834489</v>
      </c>
      <c r="BY87" s="18">
        <f t="shared" si="194"/>
        <v>188.5668407485486</v>
      </c>
      <c r="BZ87" s="39">
        <f t="shared" si="158"/>
        <v>3.8877314600295046E-2</v>
      </c>
    </row>
    <row r="88" spans="2:78" ht="19.899999999999999" customHeight="1" thickBot="1">
      <c r="B88" s="19"/>
      <c r="C88" s="19"/>
      <c r="E88" s="48">
        <v>66</v>
      </c>
      <c r="F88" s="25">
        <f t="shared" si="196"/>
        <v>1.3146</v>
      </c>
      <c r="G88" s="22">
        <f t="shared" si="195"/>
        <v>16.562571084657208</v>
      </c>
      <c r="H88" s="46">
        <f t="shared" si="159"/>
        <v>117573.38028169014</v>
      </c>
      <c r="I88" s="38">
        <v>2.3094999999999999</v>
      </c>
      <c r="J88" s="34">
        <v>7.3999999999999996E-2</v>
      </c>
      <c r="K88" s="34">
        <v>0.97399999999999998</v>
      </c>
      <c r="L88" s="41">
        <f t="shared" si="160"/>
        <v>1.0909248764802595</v>
      </c>
      <c r="M88" s="41">
        <f t="shared" si="161"/>
        <v>1.7045705251563872</v>
      </c>
      <c r="N88" s="41">
        <f t="shared" si="162"/>
        <v>0</v>
      </c>
      <c r="O88" s="41">
        <f t="shared" si="145"/>
        <v>1.7045705251563872</v>
      </c>
      <c r="P88" s="40">
        <f t="shared" si="163"/>
        <v>0</v>
      </c>
      <c r="Q88" s="40">
        <f t="shared" si="164"/>
        <v>300.98769350235233</v>
      </c>
      <c r="R88" s="42">
        <f t="shared" si="197"/>
        <v>0</v>
      </c>
      <c r="S88" s="38">
        <v>2.1434000000000002</v>
      </c>
      <c r="T88" s="34">
        <v>8.7999999999999995E-2</v>
      </c>
      <c r="U88" s="34">
        <v>0.97099999999999997</v>
      </c>
      <c r="V88" s="41">
        <f t="shared" si="165"/>
        <v>1.0875647382570144</v>
      </c>
      <c r="W88" s="41">
        <f t="shared" si="166"/>
        <v>1.4591704972846753</v>
      </c>
      <c r="X88" s="41">
        <f t="shared" si="167"/>
        <v>2.9183409945693506</v>
      </c>
      <c r="Y88" s="41">
        <f t="shared" si="147"/>
        <v>4.3775114918540261</v>
      </c>
      <c r="Z88" s="40">
        <f t="shared" si="168"/>
        <v>3.9527309781407068E-2</v>
      </c>
      <c r="AA88" s="40">
        <f t="shared" si="169"/>
        <v>283.19304823068808</v>
      </c>
      <c r="AB88" s="42">
        <f t="shared" si="148"/>
        <v>1.030512935540734E-2</v>
      </c>
      <c r="AC88" s="38">
        <v>2.0049000000000001</v>
      </c>
      <c r="AD88" s="34">
        <v>7.5999999999999998E-2</v>
      </c>
      <c r="AE88" s="34">
        <v>0.96299999999999997</v>
      </c>
      <c r="AF88" s="41">
        <f t="shared" si="170"/>
        <v>1.0786043696616938</v>
      </c>
      <c r="AG88" s="41">
        <f t="shared" si="171"/>
        <v>1.2557382800065131</v>
      </c>
      <c r="AH88" s="41">
        <f t="shared" si="172"/>
        <v>5.0229531200260524</v>
      </c>
      <c r="AI88" s="41">
        <f t="shared" si="149"/>
        <v>6.2786914000325655</v>
      </c>
      <c r="AJ88" s="40">
        <f t="shared" si="173"/>
        <v>6.715406204601547E-2</v>
      </c>
      <c r="AK88" s="40">
        <f t="shared" si="174"/>
        <v>268.35524949423109</v>
      </c>
      <c r="AL88" s="42">
        <f t="shared" si="150"/>
        <v>1.8717551191910008E-2</v>
      </c>
      <c r="AM88" s="38">
        <v>1.8751</v>
      </c>
      <c r="AN88" s="34">
        <v>6.3E-2</v>
      </c>
      <c r="AO88" s="34">
        <v>0.95699999999999996</v>
      </c>
      <c r="AP88" s="41">
        <f t="shared" si="175"/>
        <v>1.0718840932152036</v>
      </c>
      <c r="AQ88" s="41">
        <f t="shared" si="176"/>
        <v>1.0847605204079602</v>
      </c>
      <c r="AR88" s="41">
        <f t="shared" si="177"/>
        <v>6.5085631224477609</v>
      </c>
      <c r="AS88" s="41">
        <f t="shared" si="151"/>
        <v>7.5933236428557214</v>
      </c>
      <c r="AT88" s="40">
        <f t="shared" si="178"/>
        <v>8.2463507882299641E-2</v>
      </c>
      <c r="AU88" s="40">
        <f t="shared" si="179"/>
        <v>254.44950020908948</v>
      </c>
      <c r="AV88" s="42">
        <f t="shared" si="152"/>
        <v>2.5578997471401837E-2</v>
      </c>
      <c r="AW88" s="38">
        <v>1.7685999999999999</v>
      </c>
      <c r="AX88" s="34">
        <v>6.8000000000000005E-2</v>
      </c>
      <c r="AY88" s="34">
        <v>0.95499999999999996</v>
      </c>
      <c r="AZ88" s="41">
        <f t="shared" si="180"/>
        <v>1.0696440010663735</v>
      </c>
      <c r="BA88" s="41">
        <f t="shared" si="181"/>
        <v>0.96100824140971486</v>
      </c>
      <c r="BB88" s="41">
        <f t="shared" si="182"/>
        <v>7.6880659312777189</v>
      </c>
      <c r="BC88" s="41">
        <f t="shared" si="153"/>
        <v>8.6490741726874329</v>
      </c>
      <c r="BD88" s="40">
        <f t="shared" si="183"/>
        <v>0.11818211900523715</v>
      </c>
      <c r="BE88" s="40">
        <f t="shared" si="184"/>
        <v>243.03992933953955</v>
      </c>
      <c r="BF88" s="42">
        <f t="shared" si="154"/>
        <v>3.1632933535530643E-2</v>
      </c>
      <c r="BG88" s="38">
        <v>1.619</v>
      </c>
      <c r="BH88" s="34">
        <v>6.7000000000000004E-2</v>
      </c>
      <c r="BI88" s="34">
        <v>0.94899999999999995</v>
      </c>
      <c r="BJ88" s="41">
        <f t="shared" si="185"/>
        <v>1.0629237246198833</v>
      </c>
      <c r="BK88" s="41">
        <f t="shared" si="186"/>
        <v>0.79521991904739342</v>
      </c>
      <c r="BL88" s="41">
        <f t="shared" si="187"/>
        <v>7.9521991904739338</v>
      </c>
      <c r="BM88" s="41">
        <f t="shared" si="155"/>
        <v>8.7474191095213278</v>
      </c>
      <c r="BN88" s="40">
        <f t="shared" si="188"/>
        <v>0.14373196312104813</v>
      </c>
      <c r="BO88" s="40">
        <f t="shared" si="189"/>
        <v>227.01296406174924</v>
      </c>
      <c r="BP88" s="42">
        <f t="shared" si="156"/>
        <v>3.5029713934358726E-2</v>
      </c>
      <c r="BQ88" s="38">
        <v>1.4363999999999999</v>
      </c>
      <c r="BR88" s="34">
        <v>6.4000000000000001E-2</v>
      </c>
      <c r="BS88" s="34">
        <v>0.94399999999999995</v>
      </c>
      <c r="BT88" s="41">
        <f t="shared" si="190"/>
        <v>1.0573234942478078</v>
      </c>
      <c r="BU88" s="41">
        <f t="shared" si="191"/>
        <v>0.61937819069870115</v>
      </c>
      <c r="BV88" s="41">
        <f t="shared" si="192"/>
        <v>7.4325382883844133</v>
      </c>
      <c r="BW88" s="41">
        <f t="shared" si="157"/>
        <v>8.0519164790831148</v>
      </c>
      <c r="BX88" s="40">
        <f t="shared" si="193"/>
        <v>0.16302392247661063</v>
      </c>
      <c r="BY88" s="40">
        <f t="shared" si="194"/>
        <v>207.45063879621102</v>
      </c>
      <c r="BZ88" s="42">
        <f t="shared" si="158"/>
        <v>3.582798458232641E-2</v>
      </c>
    </row>
    <row r="92" spans="2:78" ht="19.899999999999999" customHeight="1" thickBot="1">
      <c r="E92" s="65" t="s">
        <v>37</v>
      </c>
    </row>
    <row r="93" spans="2:78" ht="19.899999999999999" customHeight="1">
      <c r="E93" s="81" t="s">
        <v>19</v>
      </c>
      <c r="F93" s="82"/>
      <c r="G93" s="82"/>
      <c r="H93" s="82"/>
      <c r="I93" s="76" t="s">
        <v>21</v>
      </c>
      <c r="J93" s="77"/>
      <c r="K93" s="77"/>
      <c r="L93" s="77"/>
      <c r="M93" s="77"/>
      <c r="N93" s="78">
        <v>0</v>
      </c>
      <c r="O93" s="78"/>
      <c r="P93" s="57"/>
      <c r="Q93" s="57"/>
      <c r="R93" s="58"/>
      <c r="S93" s="77" t="s">
        <v>21</v>
      </c>
      <c r="T93" s="77"/>
      <c r="U93" s="77"/>
      <c r="V93" s="77"/>
      <c r="W93" s="77"/>
      <c r="X93" s="78">
        <v>0.04</v>
      </c>
      <c r="Y93" s="78"/>
      <c r="Z93" s="43"/>
      <c r="AA93" s="43"/>
      <c r="AB93" s="44"/>
      <c r="AC93" s="76" t="s">
        <v>21</v>
      </c>
      <c r="AD93" s="77"/>
      <c r="AE93" s="77"/>
      <c r="AF93" s="77"/>
      <c r="AG93" s="77"/>
      <c r="AH93" s="78">
        <v>0.08</v>
      </c>
      <c r="AI93" s="78"/>
      <c r="AJ93" s="43"/>
      <c r="AK93" s="43"/>
      <c r="AL93" s="44"/>
      <c r="AM93" s="76" t="s">
        <v>21</v>
      </c>
      <c r="AN93" s="77"/>
      <c r="AO93" s="77"/>
      <c r="AP93" s="77"/>
      <c r="AQ93" s="77"/>
      <c r="AR93" s="78">
        <v>0.12</v>
      </c>
      <c r="AS93" s="78"/>
      <c r="AT93" s="43"/>
      <c r="AU93" s="43"/>
      <c r="AV93" s="44"/>
      <c r="AW93" s="76" t="s">
        <v>21</v>
      </c>
      <c r="AX93" s="77"/>
      <c r="AY93" s="77"/>
      <c r="AZ93" s="77"/>
      <c r="BA93" s="77"/>
      <c r="BB93" s="78">
        <v>0.16</v>
      </c>
      <c r="BC93" s="78"/>
      <c r="BD93" s="43"/>
      <c r="BE93" s="43"/>
      <c r="BF93" s="44"/>
      <c r="BG93" s="76" t="s">
        <v>21</v>
      </c>
      <c r="BH93" s="77"/>
      <c r="BI93" s="77"/>
      <c r="BJ93" s="77"/>
      <c r="BK93" s="77"/>
      <c r="BL93" s="78">
        <v>0.2</v>
      </c>
      <c r="BM93" s="78"/>
      <c r="BN93" s="43"/>
      <c r="BO93" s="43"/>
      <c r="BP93" s="44"/>
      <c r="BQ93" s="76" t="s">
        <v>21</v>
      </c>
      <c r="BR93" s="77"/>
      <c r="BS93" s="77"/>
      <c r="BT93" s="77"/>
      <c r="BU93" s="77"/>
      <c r="BV93" s="78">
        <v>0.24</v>
      </c>
      <c r="BW93" s="78"/>
      <c r="BX93" s="57"/>
      <c r="BY93" s="77"/>
      <c r="BZ93" s="80"/>
    </row>
    <row r="94" spans="2:78" ht="19.899999999999999" customHeight="1">
      <c r="E94" s="24" t="s">
        <v>25</v>
      </c>
      <c r="F94" s="21" t="s">
        <v>27</v>
      </c>
      <c r="G94" s="30" t="s">
        <v>0</v>
      </c>
      <c r="H94" s="66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67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19.899999999999999" customHeight="1">
      <c r="E95" s="29">
        <v>16</v>
      </c>
      <c r="F95" s="21">
        <v>0.31459999999999999</v>
      </c>
      <c r="G95" s="22">
        <f t="shared" ref="G95:G120" si="198">F95/$C$14/$C$7</f>
        <v>3.9636276154215415</v>
      </c>
      <c r="H95" s="68">
        <f t="shared" ref="H95:H120" si="199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200">N3+N33+N63</f>
        <v>0</v>
      </c>
      <c r="O95" s="3">
        <f t="shared" si="200"/>
        <v>0</v>
      </c>
      <c r="P95" s="18"/>
      <c r="Q95" s="18">
        <f t="shared" ref="Q95:Q120" si="201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202">X3+X33+X63</f>
        <v>0</v>
      </c>
      <c r="Y95" s="3">
        <f t="shared" si="202"/>
        <v>0</v>
      </c>
      <c r="Z95" s="18"/>
      <c r="AA95" s="18">
        <f t="shared" ref="AA95:AA120" si="203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204">AH3+AH33+AH63</f>
        <v>0</v>
      </c>
      <c r="AI95" s="3">
        <f t="shared" si="204"/>
        <v>0</v>
      </c>
      <c r="AJ95" s="18"/>
      <c r="AK95" s="18">
        <f t="shared" ref="AK95:AK120" si="205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206">AR3+AR33+AR63</f>
        <v>0</v>
      </c>
      <c r="AS95" s="3">
        <f t="shared" si="206"/>
        <v>0</v>
      </c>
      <c r="AT95" s="18"/>
      <c r="AU95" s="18">
        <f t="shared" ref="AU95:AU120" si="207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208">BB3+BB33+BB63</f>
        <v>0</v>
      </c>
      <c r="BC95" s="3">
        <f t="shared" si="208"/>
        <v>0</v>
      </c>
      <c r="BD95" s="18"/>
      <c r="BE95" s="18">
        <f t="shared" ref="BE95:BE120" si="209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210">BL3+BL33+BL63</f>
        <v>0</v>
      </c>
      <c r="BM95" s="3">
        <f t="shared" si="210"/>
        <v>0</v>
      </c>
      <c r="BN95" s="18"/>
      <c r="BO95" s="18">
        <f t="shared" ref="BO95:BO120" si="211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212">BV3+BV33+BV63</f>
        <v>0</v>
      </c>
      <c r="BW95" s="3">
        <f t="shared" si="212"/>
        <v>0</v>
      </c>
      <c r="BX95" s="18"/>
      <c r="BY95" s="18">
        <f t="shared" ref="BY95:BY120" si="213">BY3+BY33</f>
        <v>1.4683005907941684</v>
      </c>
      <c r="BZ95" s="39"/>
    </row>
    <row r="96" spans="2:78" ht="19.899999999999999" customHeight="1">
      <c r="E96" s="29">
        <v>18</v>
      </c>
      <c r="F96" s="21">
        <v>0.35460000000000003</v>
      </c>
      <c r="G96" s="22">
        <f t="shared" si="198"/>
        <v>4.4675853541909687</v>
      </c>
      <c r="H96" s="68">
        <f t="shared" si="199"/>
        <v>31714.22535211268</v>
      </c>
      <c r="I96" s="54"/>
      <c r="J96" s="3"/>
      <c r="K96" s="3"/>
      <c r="L96" s="3"/>
      <c r="M96" s="3">
        <f t="shared" ref="M96:O120" si="214">M4+M34+M64</f>
        <v>0.58112524578599678</v>
      </c>
      <c r="N96" s="3">
        <f t="shared" si="214"/>
        <v>0</v>
      </c>
      <c r="O96" s="3">
        <f t="shared" si="214"/>
        <v>0.58112524578599678</v>
      </c>
      <c r="P96" s="18"/>
      <c r="Q96" s="18">
        <f t="shared" si="201"/>
        <v>5.2432337283970547</v>
      </c>
      <c r="R96" s="39"/>
      <c r="S96" s="3"/>
      <c r="T96" s="3"/>
      <c r="U96" s="3"/>
      <c r="V96" s="3"/>
      <c r="W96" s="3">
        <f t="shared" ref="W96:Y96" si="215">W4+W34+W64</f>
        <v>0.40246766256517952</v>
      </c>
      <c r="X96" s="3">
        <f t="shared" si="215"/>
        <v>0.80493532513035904</v>
      </c>
      <c r="Y96" s="3">
        <f t="shared" si="215"/>
        <v>1.2074029876955383</v>
      </c>
      <c r="Z96" s="18"/>
      <c r="AA96" s="18">
        <f t="shared" si="203"/>
        <v>4.8942034525363214</v>
      </c>
      <c r="AB96" s="39"/>
      <c r="AC96" s="54"/>
      <c r="AD96" s="3"/>
      <c r="AE96" s="3"/>
      <c r="AF96" s="3"/>
      <c r="AG96" s="3">
        <f t="shared" ref="AG96:AI96" si="216">AG4+AG34+AG64</f>
        <v>9.5263621401082438E-2</v>
      </c>
      <c r="AH96" s="3">
        <f t="shared" si="216"/>
        <v>0.38105448560432975</v>
      </c>
      <c r="AI96" s="3">
        <f t="shared" si="216"/>
        <v>0.47631810700541222</v>
      </c>
      <c r="AJ96" s="18"/>
      <c r="AK96" s="18">
        <f t="shared" si="205"/>
        <v>2.1025920232574307</v>
      </c>
      <c r="AL96" s="39"/>
      <c r="AM96" s="54"/>
      <c r="AN96" s="3"/>
      <c r="AO96" s="3"/>
      <c r="AP96" s="3"/>
      <c r="AQ96" s="3">
        <f t="shared" ref="AQ96:AS96" si="217">AQ4+AQ34+AQ64</f>
        <v>0.16006718792345159</v>
      </c>
      <c r="AR96" s="3">
        <f t="shared" si="217"/>
        <v>0.96040312754070944</v>
      </c>
      <c r="AS96" s="3">
        <f t="shared" si="217"/>
        <v>1.1204703154641611</v>
      </c>
      <c r="AT96" s="18"/>
      <c r="AU96" s="18">
        <f t="shared" si="207"/>
        <v>3.9783143672053844</v>
      </c>
      <c r="AV96" s="39"/>
      <c r="AW96" s="54"/>
      <c r="AX96" s="3"/>
      <c r="AY96" s="3"/>
      <c r="AZ96" s="3"/>
      <c r="BA96" s="3">
        <f t="shared" ref="BA96:BC96" si="218">BA4+BA34+BA64</f>
        <v>9.9108882150513528E-2</v>
      </c>
      <c r="BB96" s="3">
        <f t="shared" si="218"/>
        <v>0.79287105720410822</v>
      </c>
      <c r="BC96" s="3">
        <f t="shared" si="218"/>
        <v>0.89197993935462172</v>
      </c>
      <c r="BD96" s="18"/>
      <c r="BE96" s="18">
        <f t="shared" si="209"/>
        <v>3.6927823704470253</v>
      </c>
      <c r="BF96" s="39"/>
      <c r="BG96" s="54"/>
      <c r="BH96" s="3"/>
      <c r="BI96" s="3"/>
      <c r="BJ96" s="3"/>
      <c r="BK96" s="3">
        <f t="shared" ref="BK96:BM96" si="219">BK4+BK34+BK64</f>
        <v>5.7471682283967498E-2</v>
      </c>
      <c r="BL96" s="3">
        <f t="shared" si="219"/>
        <v>0.57471682283967496</v>
      </c>
      <c r="BM96" s="3">
        <f t="shared" si="219"/>
        <v>0.63218850512364244</v>
      </c>
      <c r="BN96" s="18"/>
      <c r="BO96" s="18">
        <f t="shared" si="211"/>
        <v>2.8517455611440532</v>
      </c>
      <c r="BP96" s="39"/>
      <c r="BQ96" s="54"/>
      <c r="BR96" s="3"/>
      <c r="BS96" s="3"/>
      <c r="BT96" s="3"/>
      <c r="BU96" s="3">
        <f t="shared" ref="BU96:BW96" si="220">BU4+BU34+BU64</f>
        <v>4.5204549792857561E-2</v>
      </c>
      <c r="BV96" s="3">
        <f t="shared" si="220"/>
        <v>0.5424545975142907</v>
      </c>
      <c r="BW96" s="3">
        <f t="shared" si="220"/>
        <v>0.5876591473071483</v>
      </c>
      <c r="BX96" s="18"/>
      <c r="BY96" s="18">
        <f t="shared" si="213"/>
        <v>2.6343375459392346</v>
      </c>
      <c r="BZ96" s="39"/>
    </row>
    <row r="97" spans="5:78" ht="19.899999999999999" customHeight="1">
      <c r="E97" s="29">
        <v>20</v>
      </c>
      <c r="F97" s="22">
        <f>0.02*E97-0.0054</f>
        <v>0.39460000000000001</v>
      </c>
      <c r="G97" s="22">
        <f t="shared" si="198"/>
        <v>4.9715430929603945</v>
      </c>
      <c r="H97" s="68">
        <f t="shared" si="199"/>
        <v>35291.690140845072</v>
      </c>
      <c r="I97" s="36"/>
      <c r="J97" s="32"/>
      <c r="K97" s="32"/>
      <c r="L97" s="3"/>
      <c r="M97" s="3">
        <f t="shared" si="214"/>
        <v>0.61958850971463963</v>
      </c>
      <c r="N97" s="3">
        <f t="shared" si="214"/>
        <v>0</v>
      </c>
      <c r="O97" s="3">
        <f t="shared" si="214"/>
        <v>0.61958850971463963</v>
      </c>
      <c r="P97" s="18"/>
      <c r="Q97" s="18">
        <f t="shared" si="201"/>
        <v>7.6068620834329153</v>
      </c>
      <c r="R97" s="39"/>
      <c r="S97" s="32"/>
      <c r="T97" s="32"/>
      <c r="U97" s="32"/>
      <c r="V97" s="3"/>
      <c r="W97" s="3">
        <f t="shared" ref="W97:Y97" si="221">W5+W35+W65</f>
        <v>0.55147871958585304</v>
      </c>
      <c r="X97" s="3">
        <f t="shared" si="221"/>
        <v>1.1029574391717061</v>
      </c>
      <c r="Y97" s="3">
        <f t="shared" si="221"/>
        <v>1.6544361587575591</v>
      </c>
      <c r="Z97" s="18"/>
      <c r="AA97" s="18">
        <f t="shared" si="203"/>
        <v>7.4408404496320824</v>
      </c>
      <c r="AB97" s="39"/>
      <c r="AC97" s="36"/>
      <c r="AD97" s="32"/>
      <c r="AE97" s="32"/>
      <c r="AF97" s="3"/>
      <c r="AG97" s="3">
        <f t="shared" ref="AG97:AI97" si="222">AG5+AG35+AG65</f>
        <v>0.35075022628125008</v>
      </c>
      <c r="AH97" s="3">
        <f t="shared" si="222"/>
        <v>1.4030009051250003</v>
      </c>
      <c r="AI97" s="3">
        <f t="shared" si="222"/>
        <v>1.7537511314062504</v>
      </c>
      <c r="AJ97" s="18"/>
      <c r="AK97" s="18">
        <f t="shared" si="205"/>
        <v>6.7787821019271917</v>
      </c>
      <c r="AL97" s="39"/>
      <c r="AM97" s="36"/>
      <c r="AN97" s="32"/>
      <c r="AO97" s="32"/>
      <c r="AP97" s="3"/>
      <c r="AQ97" s="3">
        <f t="shared" ref="AQ97:AS97" si="223">AQ5+AQ35+AQ65</f>
        <v>0.30751556443715777</v>
      </c>
      <c r="AR97" s="3">
        <f t="shared" si="223"/>
        <v>1.8450933866229464</v>
      </c>
      <c r="AS97" s="3">
        <f t="shared" si="223"/>
        <v>2.1526089510601039</v>
      </c>
      <c r="AT97" s="18"/>
      <c r="AU97" s="18">
        <f t="shared" si="207"/>
        <v>6.5417739056809765</v>
      </c>
      <c r="AV97" s="39"/>
      <c r="AW97" s="36"/>
      <c r="AX97" s="32"/>
      <c r="AY97" s="32"/>
      <c r="AZ97" s="3"/>
      <c r="BA97" s="3">
        <f t="shared" ref="BA97:BC97" si="224">BA5+BA35+BA65</f>
        <v>0.21577434670238643</v>
      </c>
      <c r="BB97" s="3">
        <f t="shared" si="224"/>
        <v>1.7261947736190915</v>
      </c>
      <c r="BC97" s="3">
        <f t="shared" si="224"/>
        <v>1.9419691203214784</v>
      </c>
      <c r="BD97" s="18"/>
      <c r="BE97" s="18">
        <f t="shared" si="209"/>
        <v>5.7067401384663157</v>
      </c>
      <c r="BF97" s="39"/>
      <c r="BG97" s="36"/>
      <c r="BH97" s="32"/>
      <c r="BI97" s="32"/>
      <c r="BJ97" s="3"/>
      <c r="BK97" s="3">
        <f t="shared" ref="BK97:BM97" si="225">BK5+BK35+BK65</f>
        <v>0.17404366623694323</v>
      </c>
      <c r="BL97" s="3">
        <f t="shared" si="225"/>
        <v>1.7404366623694321</v>
      </c>
      <c r="BM97" s="3">
        <f t="shared" si="225"/>
        <v>1.9144803286063752</v>
      </c>
      <c r="BN97" s="18"/>
      <c r="BO97" s="18">
        <f t="shared" si="211"/>
        <v>5.4442347279540062</v>
      </c>
      <c r="BP97" s="39"/>
      <c r="BQ97" s="36"/>
      <c r="BR97" s="32"/>
      <c r="BS97" s="32"/>
      <c r="BT97" s="3"/>
      <c r="BU97" s="3">
        <f t="shared" ref="BU97:BW97" si="226">BU5+BU35+BU65</f>
        <v>0.1458347336926121</v>
      </c>
      <c r="BV97" s="3">
        <f t="shared" si="226"/>
        <v>1.7500168043113449</v>
      </c>
      <c r="BW97" s="3">
        <f t="shared" si="226"/>
        <v>1.8958515380039571</v>
      </c>
      <c r="BX97" s="18"/>
      <c r="BY97" s="18">
        <f t="shared" si="213"/>
        <v>5.2718387905866484</v>
      </c>
      <c r="BZ97" s="39"/>
    </row>
    <row r="98" spans="5:78" ht="19.899999999999999" customHeight="1">
      <c r="E98" s="29">
        <v>22</v>
      </c>
      <c r="F98" s="22">
        <f t="shared" ref="F98:F120" si="227">0.02*E98-0.0054</f>
        <v>0.43459999999999999</v>
      </c>
      <c r="G98" s="22">
        <f t="shared" si="198"/>
        <v>5.4755008317298213</v>
      </c>
      <c r="H98" s="68">
        <f t="shared" si="199"/>
        <v>38869.15492957746</v>
      </c>
      <c r="I98" s="35"/>
      <c r="J98" s="31"/>
      <c r="K98" s="31"/>
      <c r="L98" s="3"/>
      <c r="M98" s="3">
        <f t="shared" si="214"/>
        <v>0.6246882379698081</v>
      </c>
      <c r="N98" s="3">
        <f t="shared" si="214"/>
        <v>0</v>
      </c>
      <c r="O98" s="3">
        <f t="shared" si="214"/>
        <v>0.6246882379698081</v>
      </c>
      <c r="P98" s="18"/>
      <c r="Q98" s="18">
        <f t="shared" si="201"/>
        <v>7.8907575660496345</v>
      </c>
      <c r="R98" s="39"/>
      <c r="S98" s="31"/>
      <c r="T98" s="31"/>
      <c r="U98" s="31"/>
      <c r="V98" s="3"/>
      <c r="W98" s="3">
        <f t="shared" ref="W98:Y98" si="228">W6+W36+W66</f>
        <v>0.59082670579236496</v>
      </c>
      <c r="X98" s="3">
        <f t="shared" si="228"/>
        <v>1.1816534115847299</v>
      </c>
      <c r="Y98" s="3">
        <f t="shared" si="228"/>
        <v>1.772480117377095</v>
      </c>
      <c r="Z98" s="18"/>
      <c r="AA98" s="18">
        <f t="shared" si="203"/>
        <v>9.471618684506673</v>
      </c>
      <c r="AB98" s="39"/>
      <c r="AC98" s="35"/>
      <c r="AD98" s="31"/>
      <c r="AE98" s="31"/>
      <c r="AF98" s="3"/>
      <c r="AG98" s="3">
        <f t="shared" ref="AG98:AI98" si="229">AG6+AG36+AG66</f>
        <v>0.43776763618409087</v>
      </c>
      <c r="AH98" s="3">
        <f t="shared" si="229"/>
        <v>1.7510705447363635</v>
      </c>
      <c r="AI98" s="3">
        <f t="shared" si="229"/>
        <v>2.1888381809204542</v>
      </c>
      <c r="AJ98" s="18"/>
      <c r="AK98" s="18">
        <f t="shared" si="205"/>
        <v>9.1151120512797057</v>
      </c>
      <c r="AL98" s="39"/>
      <c r="AM98" s="35"/>
      <c r="AN98" s="31"/>
      <c r="AO98" s="31"/>
      <c r="AP98" s="3"/>
      <c r="AQ98" s="3">
        <f t="shared" ref="AQ98:AS98" si="230">AQ6+AQ36+AQ66</f>
        <v>0.41089350512693762</v>
      </c>
      <c r="AR98" s="3">
        <f t="shared" si="230"/>
        <v>2.4653610307616249</v>
      </c>
      <c r="AS98" s="3">
        <f t="shared" si="230"/>
        <v>2.8762545358885627</v>
      </c>
      <c r="AT98" s="18"/>
      <c r="AU98" s="18">
        <f t="shared" si="207"/>
        <v>9.0841451341698711</v>
      </c>
      <c r="AV98" s="39"/>
      <c r="AW98" s="35"/>
      <c r="AX98" s="31"/>
      <c r="AY98" s="31"/>
      <c r="AZ98" s="3"/>
      <c r="BA98" s="3">
        <f t="shared" ref="BA98:BC98" si="231">BA6+BA36+BA66</f>
        <v>0.33225589340047634</v>
      </c>
      <c r="BB98" s="3">
        <f t="shared" si="231"/>
        <v>2.6580471472038107</v>
      </c>
      <c r="BC98" s="3">
        <f t="shared" si="231"/>
        <v>2.990303040604287</v>
      </c>
      <c r="BD98" s="18"/>
      <c r="BE98" s="18">
        <f t="shared" si="209"/>
        <v>8.7609279368359765</v>
      </c>
      <c r="BF98" s="39"/>
      <c r="BG98" s="36"/>
      <c r="BH98" s="31"/>
      <c r="BI98" s="31"/>
      <c r="BJ98" s="3"/>
      <c r="BK98" s="3">
        <f t="shared" ref="BK98:BM98" si="232">BK6+BK36+BK66</f>
        <v>0.27810520119956028</v>
      </c>
      <c r="BL98" s="3">
        <f t="shared" si="232"/>
        <v>2.7810520119956026</v>
      </c>
      <c r="BM98" s="3">
        <f t="shared" si="232"/>
        <v>3.0591572131951636</v>
      </c>
      <c r="BN98" s="18"/>
      <c r="BO98" s="18">
        <f t="shared" si="211"/>
        <v>8.4752581264977565</v>
      </c>
      <c r="BP98" s="39"/>
      <c r="BQ98" s="35"/>
      <c r="BR98" s="31"/>
      <c r="BS98" s="31"/>
      <c r="BT98" s="3"/>
      <c r="BU98" s="3">
        <f t="shared" ref="BU98:BW98" si="233">BU6+BU36+BU66</f>
        <v>0.18926904239871373</v>
      </c>
      <c r="BV98" s="3">
        <f t="shared" si="233"/>
        <v>2.2712285087845645</v>
      </c>
      <c r="BW98" s="3">
        <f t="shared" si="233"/>
        <v>2.4604975511832787</v>
      </c>
      <c r="BX98" s="18"/>
      <c r="BY98" s="18">
        <f t="shared" si="213"/>
        <v>8.0699785988228001</v>
      </c>
      <c r="BZ98" s="39"/>
    </row>
    <row r="99" spans="5:78" ht="19.899999999999999" customHeight="1">
      <c r="E99" s="29">
        <v>24</v>
      </c>
      <c r="F99" s="22">
        <f t="shared" si="227"/>
        <v>0.47459999999999997</v>
      </c>
      <c r="G99" s="22">
        <f t="shared" si="198"/>
        <v>5.9794585704992471</v>
      </c>
      <c r="H99" s="68">
        <f t="shared" si="199"/>
        <v>42446.619718309856</v>
      </c>
      <c r="I99" s="35"/>
      <c r="J99" s="31"/>
      <c r="K99" s="32"/>
      <c r="L99" s="3"/>
      <c r="M99" s="3">
        <f t="shared" si="214"/>
        <v>0.94056793429346519</v>
      </c>
      <c r="N99" s="3">
        <f t="shared" si="214"/>
        <v>0</v>
      </c>
      <c r="O99" s="3">
        <f t="shared" si="214"/>
        <v>0.94056793429346519</v>
      </c>
      <c r="P99" s="18"/>
      <c r="Q99" s="18">
        <f t="shared" si="201"/>
        <v>14.523299002049626</v>
      </c>
      <c r="R99" s="39"/>
      <c r="S99" s="31"/>
      <c r="T99" s="31"/>
      <c r="U99" s="32"/>
      <c r="V99" s="3"/>
      <c r="W99" s="3">
        <f t="shared" ref="W99:Y99" si="234">W7+W37+W67</f>
        <v>0.62968808764277284</v>
      </c>
      <c r="X99" s="3">
        <f t="shared" si="234"/>
        <v>1.2593761752855457</v>
      </c>
      <c r="Y99" s="3">
        <f t="shared" si="234"/>
        <v>1.8890642629283185</v>
      </c>
      <c r="Z99" s="18"/>
      <c r="AA99" s="18">
        <f t="shared" si="203"/>
        <v>9.8779605673433668</v>
      </c>
      <c r="AB99" s="39"/>
      <c r="AC99" s="35"/>
      <c r="AD99" s="31"/>
      <c r="AE99" s="32"/>
      <c r="AF99" s="3"/>
      <c r="AG99" s="3">
        <f t="shared" ref="AG99:AI99" si="235">AG7+AG37+AG67</f>
        <v>0.51314200061738591</v>
      </c>
      <c r="AH99" s="3">
        <f t="shared" si="235"/>
        <v>2.0525680024695436</v>
      </c>
      <c r="AI99" s="3">
        <f t="shared" si="235"/>
        <v>2.56571000308693</v>
      </c>
      <c r="AJ99" s="18"/>
      <c r="AK99" s="18">
        <f t="shared" si="205"/>
        <v>11.748194489509425</v>
      </c>
      <c r="AL99" s="39"/>
      <c r="AM99" s="35"/>
      <c r="AN99" s="31"/>
      <c r="AO99" s="32"/>
      <c r="AP99" s="3"/>
      <c r="AQ99" s="3">
        <f t="shared" ref="AQ99:AS99" si="236">AQ7+AQ37+AQ67</f>
        <v>0.45845131522795102</v>
      </c>
      <c r="AR99" s="3">
        <f t="shared" si="236"/>
        <v>2.7507078913677061</v>
      </c>
      <c r="AS99" s="3">
        <f t="shared" si="236"/>
        <v>3.2091592065956576</v>
      </c>
      <c r="AT99" s="18"/>
      <c r="AU99" s="18">
        <f t="shared" si="207"/>
        <v>11.373643598897733</v>
      </c>
      <c r="AV99" s="39"/>
      <c r="AW99" s="35"/>
      <c r="AX99" s="31"/>
      <c r="AY99" s="32"/>
      <c r="AZ99" s="3"/>
      <c r="BA99" s="3">
        <f t="shared" ref="BA99:BC99" si="237">BA7+BA37+BA67</f>
        <v>0.38561777283150178</v>
      </c>
      <c r="BB99" s="3">
        <f t="shared" si="237"/>
        <v>3.0849421826520143</v>
      </c>
      <c r="BC99" s="3">
        <f t="shared" si="237"/>
        <v>3.470559955483516</v>
      </c>
      <c r="BD99" s="18"/>
      <c r="BE99" s="18">
        <f t="shared" si="209"/>
        <v>11.126631571441838</v>
      </c>
      <c r="BF99" s="39"/>
      <c r="BG99" s="36"/>
      <c r="BH99" s="31"/>
      <c r="BI99" s="32"/>
      <c r="BJ99" s="3"/>
      <c r="BK99" s="3">
        <f t="shared" ref="BK99:BM99" si="238">BK7+BK37+BK67</f>
        <v>0.34011620220610272</v>
      </c>
      <c r="BL99" s="3">
        <f t="shared" si="238"/>
        <v>3.401162022061027</v>
      </c>
      <c r="BM99" s="3">
        <f t="shared" si="238"/>
        <v>3.7412782242671305</v>
      </c>
      <c r="BN99" s="18"/>
      <c r="BO99" s="18">
        <f t="shared" si="211"/>
        <v>10.996572177393631</v>
      </c>
      <c r="BP99" s="39"/>
      <c r="BQ99" s="35"/>
      <c r="BR99" s="31"/>
      <c r="BS99" s="32"/>
      <c r="BT99" s="3"/>
      <c r="BU99" s="3">
        <f t="shared" ref="BU99:BW99" si="239">BU7+BU37+BU67</f>
        <v>0.29318340967031503</v>
      </c>
      <c r="BV99" s="3">
        <f t="shared" si="239"/>
        <v>3.5182009160437802</v>
      </c>
      <c r="BW99" s="3">
        <f t="shared" si="239"/>
        <v>3.8113843257140951</v>
      </c>
      <c r="BX99" s="18"/>
      <c r="BY99" s="18">
        <f t="shared" si="213"/>
        <v>10.728891796619999</v>
      </c>
      <c r="BZ99" s="39"/>
    </row>
    <row r="100" spans="5:78" ht="19.899999999999999" customHeight="1">
      <c r="E100" s="29">
        <v>26</v>
      </c>
      <c r="F100" s="22">
        <f t="shared" si="227"/>
        <v>0.51460000000000006</v>
      </c>
      <c r="G100" s="22">
        <f t="shared" si="198"/>
        <v>6.4834163092686756</v>
      </c>
      <c r="H100" s="68">
        <f t="shared" si="199"/>
        <v>46024.084507042258</v>
      </c>
      <c r="I100" s="35"/>
      <c r="J100" s="31"/>
      <c r="K100" s="31"/>
      <c r="L100" s="3"/>
      <c r="M100" s="3">
        <f t="shared" si="214"/>
        <v>1.1014714499572538</v>
      </c>
      <c r="N100" s="3">
        <f t="shared" si="214"/>
        <v>0</v>
      </c>
      <c r="O100" s="3">
        <f t="shared" si="214"/>
        <v>1.1014714499572538</v>
      </c>
      <c r="P100" s="18"/>
      <c r="Q100" s="18">
        <f t="shared" si="201"/>
        <v>19.52123735853165</v>
      </c>
      <c r="R100" s="39"/>
      <c r="S100" s="31"/>
      <c r="T100" s="31"/>
      <c r="U100" s="31"/>
      <c r="V100" s="3"/>
      <c r="W100" s="3">
        <f t="shared" ref="W100:Y100" si="240">W8+W38+W68</f>
        <v>0.86487060972961904</v>
      </c>
      <c r="X100" s="3">
        <f t="shared" si="240"/>
        <v>1.7297412194592381</v>
      </c>
      <c r="Y100" s="3">
        <f t="shared" si="240"/>
        <v>2.5946118291888576</v>
      </c>
      <c r="Z100" s="18"/>
      <c r="AA100" s="18">
        <f t="shared" si="203"/>
        <v>17.94491254318903</v>
      </c>
      <c r="AB100" s="39"/>
      <c r="AC100" s="35"/>
      <c r="AD100" s="31"/>
      <c r="AE100" s="31"/>
      <c r="AF100" s="3"/>
      <c r="AG100" s="3">
        <f t="shared" ref="AG100:AI100" si="241">AG8+AG38+AG68</f>
        <v>0.6040626751137872</v>
      </c>
      <c r="AH100" s="3">
        <f t="shared" si="241"/>
        <v>2.4162507004551488</v>
      </c>
      <c r="AI100" s="3">
        <f t="shared" si="241"/>
        <v>3.0203133755689358</v>
      </c>
      <c r="AJ100" s="18"/>
      <c r="AK100" s="18">
        <f t="shared" si="205"/>
        <v>15.785739538887681</v>
      </c>
      <c r="AL100" s="39"/>
      <c r="AM100" s="35"/>
      <c r="AN100" s="31"/>
      <c r="AO100" s="31"/>
      <c r="AP100" s="3"/>
      <c r="AQ100" s="3">
        <f t="shared" ref="AQ100:AS100" si="242">AQ8+AQ38+AQ68</f>
        <v>0.5077477614304412</v>
      </c>
      <c r="AR100" s="3">
        <f t="shared" si="242"/>
        <v>3.0464865685826474</v>
      </c>
      <c r="AS100" s="3">
        <f t="shared" si="242"/>
        <v>3.5542343300130885</v>
      </c>
      <c r="AT100" s="18"/>
      <c r="AU100" s="18">
        <f t="shared" si="207"/>
        <v>14.664383320879988</v>
      </c>
      <c r="AV100" s="39"/>
      <c r="AW100" s="35"/>
      <c r="AX100" s="31"/>
      <c r="AY100" s="31"/>
      <c r="AZ100" s="3"/>
      <c r="BA100" s="3">
        <f t="shared" ref="BA100:BC100" si="243">BA8+BA38+BA68</f>
        <v>0.43074800659837781</v>
      </c>
      <c r="BB100" s="3">
        <f t="shared" si="243"/>
        <v>3.4459840527870225</v>
      </c>
      <c r="BC100" s="3">
        <f t="shared" si="243"/>
        <v>3.8767320593854002</v>
      </c>
      <c r="BD100" s="18"/>
      <c r="BE100" s="18">
        <f t="shared" si="209"/>
        <v>13.956225984350201</v>
      </c>
      <c r="BF100" s="39"/>
      <c r="BG100" s="35"/>
      <c r="BH100" s="31"/>
      <c r="BI100" s="31"/>
      <c r="BJ100" s="3"/>
      <c r="BK100" s="3">
        <f t="shared" ref="BK100:BM100" si="244">BK8+BK38+BK68</f>
        <v>0.37405227332625246</v>
      </c>
      <c r="BL100" s="3">
        <f t="shared" si="244"/>
        <v>3.7405227332625239</v>
      </c>
      <c r="BM100" s="3">
        <f t="shared" si="244"/>
        <v>4.114575006588777</v>
      </c>
      <c r="BN100" s="18"/>
      <c r="BO100" s="18">
        <f t="shared" si="211"/>
        <v>13.622068257494039</v>
      </c>
      <c r="BP100" s="39"/>
      <c r="BQ100" s="35"/>
      <c r="BR100" s="31"/>
      <c r="BS100" s="31"/>
      <c r="BT100" s="3"/>
      <c r="BU100" s="3">
        <f t="shared" ref="BU100:BW100" si="245">BU8+BU38+BU68</f>
        <v>0.32710043419894785</v>
      </c>
      <c r="BV100" s="3">
        <f t="shared" si="245"/>
        <v>3.9252052103873742</v>
      </c>
      <c r="BW100" s="3">
        <f t="shared" si="245"/>
        <v>4.2523056445863219</v>
      </c>
      <c r="BX100" s="18"/>
      <c r="BY100" s="18">
        <f t="shared" si="213"/>
        <v>13.282769642532399</v>
      </c>
      <c r="BZ100" s="39"/>
    </row>
    <row r="101" spans="5:78" ht="19.899999999999999" customHeight="1">
      <c r="E101" s="29">
        <v>28</v>
      </c>
      <c r="F101" s="22">
        <f t="shared" si="227"/>
        <v>0.55460000000000009</v>
      </c>
      <c r="G101" s="22">
        <f t="shared" si="198"/>
        <v>6.9873740480381032</v>
      </c>
      <c r="H101" s="68">
        <f t="shared" si="199"/>
        <v>49601.549295774654</v>
      </c>
      <c r="I101" s="35"/>
      <c r="J101" s="31"/>
      <c r="K101" s="31"/>
      <c r="L101" s="3"/>
      <c r="M101" s="3">
        <f t="shared" si="214"/>
        <v>1.2461908764398293</v>
      </c>
      <c r="N101" s="3">
        <f t="shared" si="214"/>
        <v>0</v>
      </c>
      <c r="O101" s="3">
        <f t="shared" si="214"/>
        <v>1.2461908764398293</v>
      </c>
      <c r="P101" s="18"/>
      <c r="Q101" s="18">
        <f t="shared" si="201"/>
        <v>24.873216220730409</v>
      </c>
      <c r="R101" s="39"/>
      <c r="S101" s="31"/>
      <c r="T101" s="31"/>
      <c r="U101" s="31"/>
      <c r="V101" s="3"/>
      <c r="W101" s="3">
        <f t="shared" ref="W101:Y101" si="246">W9+W39+W69</f>
        <v>0.99710928258119158</v>
      </c>
      <c r="X101" s="3">
        <f t="shared" si="246"/>
        <v>1.9942185651623832</v>
      </c>
      <c r="Y101" s="3">
        <f t="shared" si="246"/>
        <v>2.991327847743575</v>
      </c>
      <c r="Z101" s="18"/>
      <c r="AA101" s="18">
        <f t="shared" si="203"/>
        <v>23.571677983120313</v>
      </c>
      <c r="AB101" s="39"/>
      <c r="AC101" s="35"/>
      <c r="AD101" s="31"/>
      <c r="AE101" s="31"/>
      <c r="AF101" s="3"/>
      <c r="AG101" s="3">
        <f t="shared" ref="AG101:AI101" si="247">AG9+AG39+AG69</f>
        <v>0.73550222643070673</v>
      </c>
      <c r="AH101" s="3">
        <f t="shared" si="247"/>
        <v>2.9420089057228269</v>
      </c>
      <c r="AI101" s="3">
        <f t="shared" si="247"/>
        <v>3.6775111321535339</v>
      </c>
      <c r="AJ101" s="18"/>
      <c r="AK101" s="18">
        <f t="shared" si="205"/>
        <v>21.093285331651394</v>
      </c>
      <c r="AL101" s="39"/>
      <c r="AM101" s="35"/>
      <c r="AN101" s="31"/>
      <c r="AO101" s="31"/>
      <c r="AP101" s="3"/>
      <c r="AQ101" s="3">
        <f t="shared" ref="AQ101:AS101" si="248">AQ9+AQ39+AQ69</f>
        <v>0.57957891356278879</v>
      </c>
      <c r="AR101" s="3">
        <f t="shared" si="248"/>
        <v>3.4774734813767321</v>
      </c>
      <c r="AS101" s="3">
        <f t="shared" si="248"/>
        <v>4.0570523949395216</v>
      </c>
      <c r="AT101" s="18"/>
      <c r="AU101" s="18">
        <f t="shared" si="207"/>
        <v>19.037208857404543</v>
      </c>
      <c r="AV101" s="39"/>
      <c r="AW101" s="35"/>
      <c r="AX101" s="31"/>
      <c r="AY101" s="31"/>
      <c r="AZ101" s="3"/>
      <c r="BA101" s="3">
        <f t="shared" ref="BA101:BC101" si="249">BA9+BA39+BA69</f>
        <v>0.47865840894086786</v>
      </c>
      <c r="BB101" s="3">
        <f t="shared" si="249"/>
        <v>3.8292672715269429</v>
      </c>
      <c r="BC101" s="3">
        <f t="shared" si="249"/>
        <v>4.307925680467811</v>
      </c>
      <c r="BD101" s="18"/>
      <c r="BE101" s="18">
        <f t="shared" si="209"/>
        <v>17.38736032505701</v>
      </c>
      <c r="BF101" s="39"/>
      <c r="BG101" s="35"/>
      <c r="BH101" s="31"/>
      <c r="BI101" s="31"/>
      <c r="BJ101" s="3"/>
      <c r="BK101" s="3">
        <f t="shared" ref="BK101:BM101" si="250">BK9+BK39+BK69</f>
        <v>0.41616844720726831</v>
      </c>
      <c r="BL101" s="3">
        <f t="shared" si="250"/>
        <v>4.1616844720726824</v>
      </c>
      <c r="BM101" s="3">
        <f t="shared" si="250"/>
        <v>4.5778529192799509</v>
      </c>
      <c r="BN101" s="18"/>
      <c r="BO101" s="18">
        <f t="shared" si="211"/>
        <v>16.782442676921786</v>
      </c>
      <c r="BP101" s="39"/>
      <c r="BQ101" s="35"/>
      <c r="BR101" s="31"/>
      <c r="BS101" s="31"/>
      <c r="BT101" s="3"/>
      <c r="BU101" s="3">
        <f t="shared" ref="BU101:BW101" si="251">BU9+BU39+BU69</f>
        <v>0.36891791343473329</v>
      </c>
      <c r="BV101" s="3">
        <f t="shared" si="251"/>
        <v>4.4270149612167993</v>
      </c>
      <c r="BW101" s="3">
        <f t="shared" si="251"/>
        <v>4.7959328746515322</v>
      </c>
      <c r="BX101" s="18"/>
      <c r="BY101" s="18">
        <f t="shared" si="213"/>
        <v>16.421261793926153</v>
      </c>
      <c r="BZ101" s="39"/>
    </row>
    <row r="102" spans="5:78" ht="19.899999999999999" customHeight="1">
      <c r="E102" s="29">
        <v>30</v>
      </c>
      <c r="F102" s="22">
        <f t="shared" si="227"/>
        <v>0.59460000000000002</v>
      </c>
      <c r="G102" s="22">
        <f t="shared" si="198"/>
        <v>7.4913317868075282</v>
      </c>
      <c r="H102" s="68">
        <f t="shared" si="199"/>
        <v>53179.014084507042</v>
      </c>
      <c r="I102" s="35"/>
      <c r="J102" s="31"/>
      <c r="K102" s="31"/>
      <c r="L102" s="3"/>
      <c r="M102" s="3">
        <f t="shared" si="214"/>
        <v>1.4101963095939469</v>
      </c>
      <c r="N102" s="3">
        <f t="shared" si="214"/>
        <v>0</v>
      </c>
      <c r="O102" s="3">
        <f t="shared" si="214"/>
        <v>1.4101963095939469</v>
      </c>
      <c r="P102" s="18"/>
      <c r="Q102" s="18">
        <f t="shared" si="201"/>
        <v>30.754687961911749</v>
      </c>
      <c r="R102" s="39"/>
      <c r="S102" s="31"/>
      <c r="T102" s="31"/>
      <c r="U102" s="31"/>
      <c r="V102" s="3"/>
      <c r="W102" s="3">
        <f t="shared" ref="W102:Y102" si="252">W10+W40+W70</f>
        <v>1.1786753822302192</v>
      </c>
      <c r="X102" s="3">
        <f t="shared" si="252"/>
        <v>2.3573507644604383</v>
      </c>
      <c r="Y102" s="3">
        <f t="shared" si="252"/>
        <v>3.536026146690658</v>
      </c>
      <c r="Z102" s="18"/>
      <c r="AA102" s="18">
        <f t="shared" si="203"/>
        <v>29.271674385615331</v>
      </c>
      <c r="AB102" s="39"/>
      <c r="AC102" s="35"/>
      <c r="AD102" s="31"/>
      <c r="AE102" s="31"/>
      <c r="AF102" s="3"/>
      <c r="AG102" s="3">
        <f t="shared" ref="AG102:AI102" si="253">AG10+AG40+AG70</f>
        <v>0.9060450168567824</v>
      </c>
      <c r="AH102" s="3">
        <f t="shared" si="253"/>
        <v>3.6241800674271296</v>
      </c>
      <c r="AI102" s="3">
        <f t="shared" si="253"/>
        <v>4.530225084283912</v>
      </c>
      <c r="AJ102" s="18"/>
      <c r="AK102" s="18">
        <f t="shared" si="205"/>
        <v>27.819391705619175</v>
      </c>
      <c r="AL102" s="39"/>
      <c r="AM102" s="35"/>
      <c r="AN102" s="31"/>
      <c r="AO102" s="31"/>
      <c r="AP102" s="3"/>
      <c r="AQ102" s="3">
        <f t="shared" ref="AQ102:AS102" si="254">AQ10+AQ40+AQ70</f>
        <v>0.75265732794459672</v>
      </c>
      <c r="AR102" s="3">
        <f t="shared" si="254"/>
        <v>4.515943967667579</v>
      </c>
      <c r="AS102" s="3">
        <f t="shared" si="254"/>
        <v>5.2686012956121759</v>
      </c>
      <c r="AT102" s="18"/>
      <c r="AU102" s="18">
        <f t="shared" si="207"/>
        <v>26.258063909718878</v>
      </c>
      <c r="AV102" s="39"/>
      <c r="AW102" s="35"/>
      <c r="AX102" s="31"/>
      <c r="AY102" s="31"/>
      <c r="AZ102" s="3"/>
      <c r="BA102" s="3">
        <f t="shared" ref="BA102:BC102" si="255">BA10+BA40+BA70</f>
        <v>0.61177473648854108</v>
      </c>
      <c r="BB102" s="3">
        <f t="shared" si="255"/>
        <v>4.8941978919083287</v>
      </c>
      <c r="BC102" s="3">
        <f t="shared" si="255"/>
        <v>5.5059726283968704</v>
      </c>
      <c r="BD102" s="18"/>
      <c r="BE102" s="18">
        <f t="shared" si="209"/>
        <v>24.132675468823479</v>
      </c>
      <c r="BF102" s="39"/>
      <c r="BG102" s="35"/>
      <c r="BH102" s="31"/>
      <c r="BI102" s="31"/>
      <c r="BJ102" s="3"/>
      <c r="BK102" s="3">
        <f t="shared" ref="BK102:BM102" si="256">BK10+BK40+BK70</f>
        <v>0.50716018774232463</v>
      </c>
      <c r="BL102" s="3">
        <f t="shared" si="256"/>
        <v>5.0716018774232454</v>
      </c>
      <c r="BM102" s="3">
        <f t="shared" si="256"/>
        <v>5.57876206516557</v>
      </c>
      <c r="BN102" s="18"/>
      <c r="BO102" s="18">
        <f t="shared" si="211"/>
        <v>22.191672405729641</v>
      </c>
      <c r="BP102" s="39"/>
      <c r="BQ102" s="35"/>
      <c r="BR102" s="31"/>
      <c r="BS102" s="31"/>
      <c r="BT102" s="3"/>
      <c r="BU102" s="3">
        <f t="shared" ref="BU102:BW102" si="257">BU10+BU40+BU70</f>
        <v>0.42099888635893101</v>
      </c>
      <c r="BV102" s="3">
        <f t="shared" si="257"/>
        <v>5.0519866363071717</v>
      </c>
      <c r="BW102" s="3">
        <f t="shared" si="257"/>
        <v>5.4729855226661037</v>
      </c>
      <c r="BX102" s="18"/>
      <c r="BY102" s="18">
        <f t="shared" si="213"/>
        <v>20.924766422770535</v>
      </c>
      <c r="BZ102" s="39"/>
    </row>
    <row r="103" spans="5:78" ht="19.899999999999999" customHeight="1">
      <c r="E103" s="29">
        <v>32</v>
      </c>
      <c r="F103" s="22">
        <f t="shared" si="227"/>
        <v>0.63460000000000005</v>
      </c>
      <c r="G103" s="22">
        <f t="shared" si="198"/>
        <v>7.9952895255769558</v>
      </c>
      <c r="H103" s="68">
        <f t="shared" si="199"/>
        <v>56756.478873239437</v>
      </c>
      <c r="I103" s="35"/>
      <c r="J103" s="31"/>
      <c r="K103" s="31"/>
      <c r="L103" s="3"/>
      <c r="M103" s="3">
        <f t="shared" si="214"/>
        <v>1.5240261648593925</v>
      </c>
      <c r="N103" s="3">
        <f t="shared" si="214"/>
        <v>0</v>
      </c>
      <c r="O103" s="3">
        <f t="shared" si="214"/>
        <v>1.5240261648593925</v>
      </c>
      <c r="P103" s="18"/>
      <c r="Q103" s="18">
        <f t="shared" si="201"/>
        <v>37.557114453497221</v>
      </c>
      <c r="R103" s="39"/>
      <c r="S103" s="31"/>
      <c r="T103" s="31"/>
      <c r="U103" s="31"/>
      <c r="V103" s="3"/>
      <c r="W103" s="3">
        <f t="shared" ref="W103:Y103" si="258">W11+W41+W71</f>
        <v>1.3148152782979576</v>
      </c>
      <c r="X103" s="3">
        <f t="shared" si="258"/>
        <v>2.6296305565959153</v>
      </c>
      <c r="Y103" s="3">
        <f t="shared" si="258"/>
        <v>3.9444458348938731</v>
      </c>
      <c r="Z103" s="18"/>
      <c r="AA103" s="18">
        <f t="shared" si="203"/>
        <v>35.866297113673809</v>
      </c>
      <c r="AB103" s="39"/>
      <c r="AC103" s="35"/>
      <c r="AD103" s="31"/>
      <c r="AE103" s="31"/>
      <c r="AF103" s="3"/>
      <c r="AG103" s="3">
        <f t="shared" ref="AG103:AI103" si="259">AG11+AG41+AG71</f>
        <v>1.0796488802255657</v>
      </c>
      <c r="AH103" s="3">
        <f t="shared" si="259"/>
        <v>4.3185955209022628</v>
      </c>
      <c r="AI103" s="3">
        <f t="shared" si="259"/>
        <v>5.3982444011278288</v>
      </c>
      <c r="AJ103" s="18"/>
      <c r="AK103" s="18">
        <f t="shared" si="205"/>
        <v>34.261045013428074</v>
      </c>
      <c r="AL103" s="39"/>
      <c r="AM103" s="35"/>
      <c r="AN103" s="31"/>
      <c r="AO103" s="31"/>
      <c r="AP103" s="3"/>
      <c r="AQ103" s="3">
        <f t="shared" ref="AQ103:AS103" si="260">AQ11+AQ41+AQ71</f>
        <v>0.92845251562221098</v>
      </c>
      <c r="AR103" s="3">
        <f t="shared" si="260"/>
        <v>5.5707150937332646</v>
      </c>
      <c r="AS103" s="3">
        <f t="shared" si="260"/>
        <v>6.4991676093554762</v>
      </c>
      <c r="AT103" s="18"/>
      <c r="AU103" s="18">
        <f t="shared" si="207"/>
        <v>32.857051997822751</v>
      </c>
      <c r="AV103" s="39"/>
      <c r="AW103" s="35"/>
      <c r="AX103" s="31"/>
      <c r="AY103" s="31"/>
      <c r="AZ103" s="3"/>
      <c r="BA103" s="3">
        <f t="shared" ref="BA103:BC103" si="261">BA11+BA41+BA71</f>
        <v>0.78492153522003849</v>
      </c>
      <c r="BB103" s="3">
        <f t="shared" si="261"/>
        <v>6.2793722817603079</v>
      </c>
      <c r="BC103" s="3">
        <f t="shared" si="261"/>
        <v>7.0642938169803458</v>
      </c>
      <c r="BD103" s="18"/>
      <c r="BE103" s="18">
        <f t="shared" si="209"/>
        <v>31.261441051332238</v>
      </c>
      <c r="BF103" s="39"/>
      <c r="BG103" s="35"/>
      <c r="BH103" s="31"/>
      <c r="BI103" s="31"/>
      <c r="BJ103" s="3"/>
      <c r="BK103" s="3">
        <f t="shared" ref="BK103:BM103" si="262">BK11+BK41+BK71</f>
        <v>0.61481629348151279</v>
      </c>
      <c r="BL103" s="3">
        <f t="shared" si="262"/>
        <v>6.1481629348151277</v>
      </c>
      <c r="BM103" s="3">
        <f t="shared" si="262"/>
        <v>6.7629792282966399</v>
      </c>
      <c r="BN103" s="18"/>
      <c r="BO103" s="18">
        <f t="shared" si="211"/>
        <v>29.140387225181708</v>
      </c>
      <c r="BP103" s="39"/>
      <c r="BQ103" s="35"/>
      <c r="BR103" s="31"/>
      <c r="BS103" s="31"/>
      <c r="BT103" s="3"/>
      <c r="BU103" s="3">
        <f t="shared" ref="BU103:BW103" si="263">BU11+BU41+BU71</f>
        <v>0.52157156307703689</v>
      </c>
      <c r="BV103" s="3">
        <f t="shared" si="263"/>
        <v>6.2588587569244423</v>
      </c>
      <c r="BW103" s="3">
        <f t="shared" si="263"/>
        <v>6.7804303200014795</v>
      </c>
      <c r="BX103" s="18"/>
      <c r="BY103" s="18">
        <f t="shared" si="213"/>
        <v>27.216977051013387</v>
      </c>
      <c r="BZ103" s="39"/>
    </row>
    <row r="104" spans="5:78" ht="19.899999999999999" customHeight="1">
      <c r="E104" s="29">
        <v>34</v>
      </c>
      <c r="F104" s="22">
        <f t="shared" si="227"/>
        <v>0.67460000000000009</v>
      </c>
      <c r="G104" s="22">
        <f t="shared" si="198"/>
        <v>8.4992472643463834</v>
      </c>
      <c r="H104" s="68">
        <f t="shared" si="199"/>
        <v>60333.94366197184</v>
      </c>
      <c r="I104" s="35"/>
      <c r="J104" s="31"/>
      <c r="K104" s="31"/>
      <c r="L104" s="3"/>
      <c r="M104" s="3">
        <f t="shared" si="214"/>
        <v>1.6102185899282659</v>
      </c>
      <c r="N104" s="3">
        <f t="shared" si="214"/>
        <v>0</v>
      </c>
      <c r="O104" s="3">
        <f t="shared" si="214"/>
        <v>1.6102185899282659</v>
      </c>
      <c r="P104" s="18"/>
      <c r="Q104" s="18">
        <f t="shared" si="201"/>
        <v>45.632873402637998</v>
      </c>
      <c r="R104" s="39"/>
      <c r="S104" s="31"/>
      <c r="T104" s="31"/>
      <c r="U104" s="31"/>
      <c r="V104" s="3"/>
      <c r="W104" s="3">
        <f t="shared" ref="W104:Y104" si="264">W12+W42+W72</f>
        <v>1.4668669311511044</v>
      </c>
      <c r="X104" s="3">
        <f t="shared" si="264"/>
        <v>2.9337338623022089</v>
      </c>
      <c r="Y104" s="3">
        <f t="shared" si="264"/>
        <v>4.4006007934533136</v>
      </c>
      <c r="Z104" s="18"/>
      <c r="AA104" s="18">
        <f t="shared" si="203"/>
        <v>44.228606812093325</v>
      </c>
      <c r="AB104" s="39"/>
      <c r="AC104" s="35"/>
      <c r="AD104" s="31"/>
      <c r="AE104" s="31"/>
      <c r="AF104" s="3"/>
      <c r="AG104" s="3">
        <f t="shared" ref="AG104:AI104" si="265">AG12+AG42+AG72</f>
        <v>1.2052182762935166</v>
      </c>
      <c r="AH104" s="3">
        <f t="shared" si="265"/>
        <v>4.8208731051740665</v>
      </c>
      <c r="AI104" s="3">
        <f t="shared" si="265"/>
        <v>6.0260913814675821</v>
      </c>
      <c r="AJ104" s="18"/>
      <c r="AK104" s="18">
        <f t="shared" si="205"/>
        <v>41.91952927403274</v>
      </c>
      <c r="AL104" s="39"/>
      <c r="AM104" s="35"/>
      <c r="AN104" s="31"/>
      <c r="AO104" s="31"/>
      <c r="AP104" s="3"/>
      <c r="AQ104" s="3">
        <f t="shared" ref="AQ104:AS104" si="266">AQ12+AQ42+AQ72</f>
        <v>1.0367420772902947</v>
      </c>
      <c r="AR104" s="3">
        <f t="shared" si="266"/>
        <v>6.2204524637417684</v>
      </c>
      <c r="AS104" s="3">
        <f t="shared" si="266"/>
        <v>7.2571945410320629</v>
      </c>
      <c r="AT104" s="18"/>
      <c r="AU104" s="18">
        <f t="shared" si="207"/>
        <v>39.855112616180463</v>
      </c>
      <c r="AV104" s="39"/>
      <c r="AW104" s="35"/>
      <c r="AX104" s="31"/>
      <c r="AY104" s="31"/>
      <c r="AZ104" s="3"/>
      <c r="BA104" s="3">
        <f t="shared" ref="BA104:BC104" si="267">BA12+BA42+BA72</f>
        <v>0.87462921762418366</v>
      </c>
      <c r="BB104" s="3">
        <f t="shared" si="267"/>
        <v>6.9970337409934693</v>
      </c>
      <c r="BC104" s="3">
        <f t="shared" si="267"/>
        <v>7.8716629586176534</v>
      </c>
      <c r="BD104" s="18"/>
      <c r="BE104" s="18">
        <f t="shared" si="209"/>
        <v>37.380997561292979</v>
      </c>
      <c r="BF104" s="39"/>
      <c r="BG104" s="35"/>
      <c r="BH104" s="31"/>
      <c r="BI104" s="31"/>
      <c r="BJ104" s="3"/>
      <c r="BK104" s="3">
        <f t="shared" ref="BK104:BM104" si="268">BK12+BK42+BK72</f>
        <v>0.71649738549491626</v>
      </c>
      <c r="BL104" s="3">
        <f t="shared" si="268"/>
        <v>7.1649738549491619</v>
      </c>
      <c r="BM104" s="3">
        <f t="shared" si="268"/>
        <v>7.8814712404440774</v>
      </c>
      <c r="BN104" s="18"/>
      <c r="BO104" s="18">
        <f t="shared" si="211"/>
        <v>35.071920023232394</v>
      </c>
      <c r="BP104" s="39"/>
      <c r="BQ104" s="35"/>
      <c r="BR104" s="31"/>
      <c r="BS104" s="31"/>
      <c r="BT104" s="3"/>
      <c r="BU104" s="3">
        <f t="shared" ref="BU104:BW104" si="269">BU12+BU42+BU72</f>
        <v>0.59728506311957497</v>
      </c>
      <c r="BV104" s="3">
        <f t="shared" si="269"/>
        <v>7.1674207574348987</v>
      </c>
      <c r="BW104" s="3">
        <f t="shared" si="269"/>
        <v>7.7647058205544752</v>
      </c>
      <c r="BX104" s="18"/>
      <c r="BY104" s="18">
        <f t="shared" si="213"/>
        <v>32.360382575716734</v>
      </c>
      <c r="BZ104" s="39"/>
    </row>
    <row r="105" spans="5:78" ht="19.899999999999999" customHeight="1">
      <c r="E105" s="29">
        <v>36</v>
      </c>
      <c r="F105" s="22">
        <f t="shared" si="227"/>
        <v>0.71460000000000001</v>
      </c>
      <c r="G105" s="22">
        <f t="shared" si="198"/>
        <v>9.0032050031158075</v>
      </c>
      <c r="H105" s="68">
        <f t="shared" si="199"/>
        <v>63911.408450704221</v>
      </c>
      <c r="I105" s="35"/>
      <c r="J105" s="31"/>
      <c r="K105" s="31"/>
      <c r="L105" s="3"/>
      <c r="M105" s="3">
        <f t="shared" si="214"/>
        <v>1.7318724836742407</v>
      </c>
      <c r="N105" s="3">
        <f t="shared" si="214"/>
        <v>0</v>
      </c>
      <c r="O105" s="3">
        <f t="shared" si="214"/>
        <v>1.7318724836742407</v>
      </c>
      <c r="P105" s="18"/>
      <c r="Q105" s="18">
        <f t="shared" si="201"/>
        <v>55.266609973411505</v>
      </c>
      <c r="R105" s="39"/>
      <c r="S105" s="31"/>
      <c r="T105" s="31"/>
      <c r="U105" s="31"/>
      <c r="V105" s="3"/>
      <c r="W105" s="3">
        <f t="shared" ref="W105:Y105" si="270">W13+W43+W73</f>
        <v>1.5650403064852261</v>
      </c>
      <c r="X105" s="3">
        <f t="shared" si="270"/>
        <v>3.1300806129704521</v>
      </c>
      <c r="Y105" s="3">
        <f t="shared" si="270"/>
        <v>4.695120919455678</v>
      </c>
      <c r="Z105" s="18"/>
      <c r="AA105" s="18">
        <f t="shared" si="203"/>
        <v>52.941822786747771</v>
      </c>
      <c r="AB105" s="39"/>
      <c r="AC105" s="35"/>
      <c r="AD105" s="31"/>
      <c r="AE105" s="31"/>
      <c r="AF105" s="3"/>
      <c r="AG105" s="3">
        <f t="shared" ref="AG105:AI105" si="271">AG13+AG43+AG73</f>
        <v>1.2868422181274628</v>
      </c>
      <c r="AH105" s="3">
        <f t="shared" si="271"/>
        <v>5.1473688725098512</v>
      </c>
      <c r="AI105" s="3">
        <f t="shared" si="271"/>
        <v>6.434211090637314</v>
      </c>
      <c r="AJ105" s="18"/>
      <c r="AK105" s="18">
        <f t="shared" si="205"/>
        <v>50.016479916778614</v>
      </c>
      <c r="AL105" s="39"/>
      <c r="AM105" s="35"/>
      <c r="AN105" s="31"/>
      <c r="AO105" s="31"/>
      <c r="AP105" s="3"/>
      <c r="AQ105" s="3">
        <f t="shared" ref="AQ105:AS105" si="272">AQ13+AQ43+AQ73</f>
        <v>1.1162475473448905</v>
      </c>
      <c r="AR105" s="3">
        <f t="shared" si="272"/>
        <v>6.6974852840693426</v>
      </c>
      <c r="AS105" s="3">
        <f t="shared" si="272"/>
        <v>7.8137328314142334</v>
      </c>
      <c r="AT105" s="18"/>
      <c r="AU105" s="18">
        <f t="shared" si="207"/>
        <v>47.476593989675983</v>
      </c>
      <c r="AV105" s="39"/>
      <c r="AW105" s="35"/>
      <c r="AX105" s="31"/>
      <c r="AY105" s="31"/>
      <c r="AZ105" s="3"/>
      <c r="BA105" s="3">
        <f t="shared" ref="BA105:BC105" si="273">BA13+BA43+BA73</f>
        <v>0.93748656539413877</v>
      </c>
      <c r="BB105" s="3">
        <f t="shared" si="273"/>
        <v>7.4998925231531102</v>
      </c>
      <c r="BC105" s="3">
        <f t="shared" si="273"/>
        <v>8.4373790885472495</v>
      </c>
      <c r="BD105" s="18"/>
      <c r="BE105" s="18">
        <f t="shared" si="209"/>
        <v>44.726771691904972</v>
      </c>
      <c r="BF105" s="39"/>
      <c r="BG105" s="35"/>
      <c r="BH105" s="31"/>
      <c r="BI105" s="31"/>
      <c r="BJ105" s="3"/>
      <c r="BK105" s="3">
        <f t="shared" ref="BK105:BM105" si="274">BK13+BK43+BK73</f>
        <v>0.75664817934007467</v>
      </c>
      <c r="BL105" s="3">
        <f t="shared" si="274"/>
        <v>7.5664817934007464</v>
      </c>
      <c r="BM105" s="3">
        <f t="shared" si="274"/>
        <v>8.323129972740821</v>
      </c>
      <c r="BN105" s="18"/>
      <c r="BO105" s="18">
        <f t="shared" si="211"/>
        <v>41.163015760313129</v>
      </c>
      <c r="BP105" s="39"/>
      <c r="BQ105" s="35"/>
      <c r="BR105" s="31"/>
      <c r="BS105" s="31"/>
      <c r="BT105" s="3"/>
      <c r="BU105" s="3">
        <f t="shared" ref="BU105:BW105" si="275">BU13+BU43+BU73</f>
        <v>0.59678017453788001</v>
      </c>
      <c r="BV105" s="3">
        <f t="shared" si="275"/>
        <v>7.1613620944545584</v>
      </c>
      <c r="BW105" s="3">
        <f t="shared" si="275"/>
        <v>7.7581422689924384</v>
      </c>
      <c r="BX105" s="18"/>
      <c r="BY105" s="18">
        <f t="shared" si="213"/>
        <v>37.392765037899935</v>
      </c>
      <c r="BZ105" s="39"/>
    </row>
    <row r="106" spans="5:78" ht="19.899999999999999" customHeight="1">
      <c r="E106" s="29">
        <v>38</v>
      </c>
      <c r="F106" s="22">
        <f t="shared" si="227"/>
        <v>0.75460000000000005</v>
      </c>
      <c r="G106" s="22">
        <f t="shared" si="198"/>
        <v>9.5071627418852351</v>
      </c>
      <c r="H106" s="68">
        <f t="shared" si="199"/>
        <v>67488.873239436623</v>
      </c>
      <c r="I106" s="35"/>
      <c r="J106" s="31"/>
      <c r="K106" s="31"/>
      <c r="L106" s="3"/>
      <c r="M106" s="3">
        <f t="shared" si="214"/>
        <v>1.8050921114593197</v>
      </c>
      <c r="N106" s="3">
        <f t="shared" si="214"/>
        <v>0</v>
      </c>
      <c r="O106" s="3">
        <f t="shared" si="214"/>
        <v>1.8050921114593197</v>
      </c>
      <c r="P106" s="18"/>
      <c r="Q106" s="18">
        <f t="shared" si="201"/>
        <v>66.014646379689026</v>
      </c>
      <c r="R106" s="39"/>
      <c r="S106" s="31"/>
      <c r="T106" s="31"/>
      <c r="U106" s="31"/>
      <c r="V106" s="3"/>
      <c r="W106" s="3">
        <f t="shared" ref="W106:Y106" si="276">W14+W44+W74</f>
        <v>1.5697274255159748</v>
      </c>
      <c r="X106" s="3">
        <f t="shared" si="276"/>
        <v>3.1394548510319495</v>
      </c>
      <c r="Y106" s="3">
        <f t="shared" si="276"/>
        <v>4.7091822765479243</v>
      </c>
      <c r="Z106" s="18"/>
      <c r="AA106" s="18">
        <f t="shared" si="203"/>
        <v>63.240734443108465</v>
      </c>
      <c r="AB106" s="39"/>
      <c r="AC106" s="35"/>
      <c r="AD106" s="31"/>
      <c r="AE106" s="31"/>
      <c r="AF106" s="3"/>
      <c r="AG106" s="3">
        <f t="shared" ref="AG106:AI106" si="277">AG14+AG44+AG74</f>
        <v>1.3970927853503912</v>
      </c>
      <c r="AH106" s="3">
        <f t="shared" si="277"/>
        <v>5.5883711414015647</v>
      </c>
      <c r="AI106" s="3">
        <f t="shared" si="277"/>
        <v>6.9854639267519563</v>
      </c>
      <c r="AJ106" s="18"/>
      <c r="AK106" s="18">
        <f t="shared" si="205"/>
        <v>60.412114236047501</v>
      </c>
      <c r="AL106" s="39"/>
      <c r="AM106" s="35"/>
      <c r="AN106" s="31"/>
      <c r="AO106" s="31"/>
      <c r="AP106" s="3"/>
      <c r="AQ106" s="3">
        <f t="shared" ref="AQ106:AS106" si="278">AQ14+AQ44+AQ74</f>
        <v>1.152709397329911</v>
      </c>
      <c r="AR106" s="3">
        <f t="shared" si="278"/>
        <v>6.9162563839794649</v>
      </c>
      <c r="AS106" s="3">
        <f t="shared" si="278"/>
        <v>8.0689657813093767</v>
      </c>
      <c r="AT106" s="18"/>
      <c r="AU106" s="18">
        <f t="shared" si="207"/>
        <v>56.313046414497151</v>
      </c>
      <c r="AV106" s="39"/>
      <c r="AW106" s="35"/>
      <c r="AX106" s="31"/>
      <c r="AY106" s="31"/>
      <c r="AZ106" s="3"/>
      <c r="BA106" s="3">
        <f t="shared" ref="BA106:BC106" si="279">BA14+BA44+BA74</f>
        <v>0.94701629540598664</v>
      </c>
      <c r="BB106" s="3">
        <f t="shared" si="279"/>
        <v>7.5761303632478931</v>
      </c>
      <c r="BC106" s="3">
        <f t="shared" si="279"/>
        <v>8.5231466586538804</v>
      </c>
      <c r="BD106" s="18"/>
      <c r="BE106" s="18">
        <f t="shared" si="209"/>
        <v>52.469283855188678</v>
      </c>
      <c r="BF106" s="39"/>
      <c r="BG106" s="35"/>
      <c r="BH106" s="31"/>
      <c r="BI106" s="31"/>
      <c r="BJ106" s="3"/>
      <c r="BK106" s="3">
        <f t="shared" ref="BK106:BM106" si="280">BK14+BK44+BK74</f>
        <v>0.60270784619741569</v>
      </c>
      <c r="BL106" s="3">
        <f t="shared" si="280"/>
        <v>6.0270784619741571</v>
      </c>
      <c r="BM106" s="3">
        <f t="shared" si="280"/>
        <v>6.629786308171572</v>
      </c>
      <c r="BN106" s="18"/>
      <c r="BO106" s="18">
        <f t="shared" si="211"/>
        <v>42.775788818956869</v>
      </c>
      <c r="BP106" s="39"/>
      <c r="BQ106" s="35"/>
      <c r="BR106" s="31"/>
      <c r="BS106" s="31"/>
      <c r="BT106" s="3"/>
      <c r="BU106" s="3">
        <f t="shared" ref="BU106:BW106" si="281">BU14+BU44+BU74</f>
        <v>0.51033110966115336</v>
      </c>
      <c r="BV106" s="3">
        <f t="shared" si="281"/>
        <v>6.1239733159338403</v>
      </c>
      <c r="BW106" s="3">
        <f t="shared" si="281"/>
        <v>6.6343044255949941</v>
      </c>
      <c r="BX106" s="18"/>
      <c r="BY106" s="18">
        <f t="shared" si="213"/>
        <v>41.047412718224066</v>
      </c>
      <c r="BZ106" s="39"/>
    </row>
    <row r="107" spans="5:78" ht="19.899999999999999" customHeight="1">
      <c r="E107" s="29">
        <v>40</v>
      </c>
      <c r="F107" s="22">
        <f t="shared" si="227"/>
        <v>0.79460000000000008</v>
      </c>
      <c r="G107" s="22">
        <f t="shared" si="198"/>
        <v>10.011120480654663</v>
      </c>
      <c r="H107" s="68">
        <f t="shared" si="199"/>
        <v>71066.338028169019</v>
      </c>
      <c r="I107" s="35"/>
      <c r="J107" s="31"/>
      <c r="K107" s="31"/>
      <c r="L107" s="3"/>
      <c r="M107" s="3">
        <f t="shared" si="214"/>
        <v>2.009265839819526</v>
      </c>
      <c r="N107" s="3">
        <f t="shared" si="214"/>
        <v>0</v>
      </c>
      <c r="O107" s="3">
        <f t="shared" si="214"/>
        <v>2.009265839819526</v>
      </c>
      <c r="P107" s="18"/>
      <c r="Q107" s="18">
        <f t="shared" si="201"/>
        <v>80.234937132798706</v>
      </c>
      <c r="R107" s="39"/>
      <c r="S107" s="31"/>
      <c r="T107" s="31"/>
      <c r="U107" s="31"/>
      <c r="V107" s="3"/>
      <c r="W107" s="3">
        <f t="shared" ref="W107:Y107" si="282">W15+W45+W75</f>
        <v>1.5901044268641462</v>
      </c>
      <c r="X107" s="3">
        <f t="shared" si="282"/>
        <v>3.1802088537282924</v>
      </c>
      <c r="Y107" s="3">
        <f t="shared" si="282"/>
        <v>4.7703132805924389</v>
      </c>
      <c r="Z107" s="18"/>
      <c r="AA107" s="18">
        <f t="shared" si="203"/>
        <v>76.035579539748113</v>
      </c>
      <c r="AB107" s="39"/>
      <c r="AC107" s="35"/>
      <c r="AD107" s="31"/>
      <c r="AE107" s="31"/>
      <c r="AF107" s="3"/>
      <c r="AG107" s="3">
        <f t="shared" ref="AG107:AI107" si="283">AG15+AG45+AG75</f>
        <v>1.4938205945810772</v>
      </c>
      <c r="AH107" s="3">
        <f t="shared" si="283"/>
        <v>5.9752823783243088</v>
      </c>
      <c r="AI107" s="3">
        <f t="shared" si="283"/>
        <v>7.4691029729053851</v>
      </c>
      <c r="AJ107" s="18"/>
      <c r="AK107" s="18">
        <f t="shared" si="205"/>
        <v>72.387461563137407</v>
      </c>
      <c r="AL107" s="39"/>
      <c r="AM107" s="35"/>
      <c r="AN107" s="31"/>
      <c r="AO107" s="31"/>
      <c r="AP107" s="3"/>
      <c r="AQ107" s="3">
        <f t="shared" ref="AQ107:AS107" si="284">AQ15+AQ45+AQ75</f>
        <v>1.2270505641098779</v>
      </c>
      <c r="AR107" s="3">
        <f t="shared" si="284"/>
        <v>7.3623033846592669</v>
      </c>
      <c r="AS107" s="3">
        <f t="shared" si="284"/>
        <v>8.5893539487691442</v>
      </c>
      <c r="AT107" s="18"/>
      <c r="AU107" s="18">
        <f t="shared" si="207"/>
        <v>67.166063136172539</v>
      </c>
      <c r="AV107" s="39"/>
      <c r="AW107" s="35"/>
      <c r="AX107" s="31"/>
      <c r="AY107" s="31"/>
      <c r="AZ107" s="3"/>
      <c r="BA107" s="3">
        <f t="shared" ref="BA107:BC107" si="285">BA15+BA45+BA75</f>
        <v>0.91985810641566679</v>
      </c>
      <c r="BB107" s="3">
        <f t="shared" si="285"/>
        <v>7.3588648513253343</v>
      </c>
      <c r="BC107" s="3">
        <f t="shared" si="285"/>
        <v>8.2787229577409995</v>
      </c>
      <c r="BD107" s="18"/>
      <c r="BE107" s="18">
        <f t="shared" si="209"/>
        <v>60.307506706733861</v>
      </c>
      <c r="BF107" s="39"/>
      <c r="BG107" s="35"/>
      <c r="BH107" s="31"/>
      <c r="BI107" s="31"/>
      <c r="BJ107" s="3"/>
      <c r="BK107" s="3">
        <f t="shared" ref="BK107:BM107" si="286">BK15+BK45+BK75</f>
        <v>0.67523002934892318</v>
      </c>
      <c r="BL107" s="3">
        <f t="shared" si="286"/>
        <v>6.7523002934892311</v>
      </c>
      <c r="BM107" s="3">
        <f t="shared" si="286"/>
        <v>7.4275303228381553</v>
      </c>
      <c r="BN107" s="18"/>
      <c r="BO107" s="18">
        <f t="shared" si="211"/>
        <v>54.012019070053498</v>
      </c>
      <c r="BP107" s="39"/>
      <c r="BQ107" s="35"/>
      <c r="BR107" s="31"/>
      <c r="BS107" s="31"/>
      <c r="BT107" s="3"/>
      <c r="BU107" s="3">
        <f t="shared" ref="BU107:BW107" si="287">BU15+BU45+BU75</f>
        <v>0.39329380630232941</v>
      </c>
      <c r="BV107" s="3">
        <f t="shared" si="287"/>
        <v>4.7195256756279527</v>
      </c>
      <c r="BW107" s="3">
        <f t="shared" si="287"/>
        <v>5.1128194819302824</v>
      </c>
      <c r="BX107" s="18"/>
      <c r="BY107" s="18">
        <f t="shared" si="213"/>
        <v>45.856984916112438</v>
      </c>
      <c r="BZ107" s="39"/>
    </row>
    <row r="108" spans="5:78" ht="19.899999999999999" customHeight="1">
      <c r="E108" s="29">
        <v>42</v>
      </c>
      <c r="F108" s="22">
        <f t="shared" si="227"/>
        <v>0.83460000000000001</v>
      </c>
      <c r="G108" s="22">
        <f t="shared" si="198"/>
        <v>10.515078219424089</v>
      </c>
      <c r="H108" s="68">
        <f t="shared" si="199"/>
        <v>74643.8028169014</v>
      </c>
      <c r="I108" s="35"/>
      <c r="J108" s="31"/>
      <c r="K108" s="31"/>
      <c r="L108" s="3"/>
      <c r="M108" s="3">
        <f t="shared" si="214"/>
        <v>2.0158039174425579</v>
      </c>
      <c r="N108" s="3">
        <f t="shared" si="214"/>
        <v>0</v>
      </c>
      <c r="O108" s="3">
        <f t="shared" si="214"/>
        <v>2.0158039174425579</v>
      </c>
      <c r="P108" s="18"/>
      <c r="Q108" s="18">
        <f t="shared" si="201"/>
        <v>93.457401242645119</v>
      </c>
      <c r="R108" s="39"/>
      <c r="S108" s="31"/>
      <c r="T108" s="31"/>
      <c r="U108" s="31"/>
      <c r="V108" s="3"/>
      <c r="W108" s="3">
        <f t="shared" ref="W108:Y108" si="288">W16+W46+W76</f>
        <v>1.7380901974404286</v>
      </c>
      <c r="X108" s="3">
        <f t="shared" si="288"/>
        <v>3.4761803948808572</v>
      </c>
      <c r="Y108" s="3">
        <f t="shared" si="288"/>
        <v>5.2142705923212862</v>
      </c>
      <c r="Z108" s="18"/>
      <c r="AA108" s="18">
        <f t="shared" si="203"/>
        <v>89.989517854890408</v>
      </c>
      <c r="AB108" s="39"/>
      <c r="AC108" s="35"/>
      <c r="AD108" s="31"/>
      <c r="AE108" s="31"/>
      <c r="AF108" s="3"/>
      <c r="AG108" s="3">
        <f t="shared" ref="AG108:AI108" si="289">AG16+AG46+AG76</f>
        <v>1.4303281045351115</v>
      </c>
      <c r="AH108" s="3">
        <f t="shared" si="289"/>
        <v>5.721312418140446</v>
      </c>
      <c r="AI108" s="3">
        <f t="shared" si="289"/>
        <v>7.1516405226755566</v>
      </c>
      <c r="AJ108" s="18"/>
      <c r="AK108" s="18">
        <f t="shared" si="205"/>
        <v>84.207884602104087</v>
      </c>
      <c r="AL108" s="39"/>
      <c r="AM108" s="35"/>
      <c r="AN108" s="31"/>
      <c r="AO108" s="31"/>
      <c r="AP108" s="3"/>
      <c r="AQ108" s="3">
        <f t="shared" ref="AQ108:AS108" si="290">AQ16+AQ46+AQ76</f>
        <v>1.2027959613934796</v>
      </c>
      <c r="AR108" s="3">
        <f t="shared" si="290"/>
        <v>7.2167757683608773</v>
      </c>
      <c r="AS108" s="3">
        <f t="shared" si="290"/>
        <v>8.419571729754356</v>
      </c>
      <c r="AT108" s="18"/>
      <c r="AU108" s="18">
        <f t="shared" si="207"/>
        <v>77.971177323730984</v>
      </c>
      <c r="AV108" s="39"/>
      <c r="AW108" s="35"/>
      <c r="AX108" s="31"/>
      <c r="AY108" s="31"/>
      <c r="AZ108" s="3"/>
      <c r="BA108" s="3">
        <f t="shared" ref="BA108:BC108" si="291">BA16+BA46+BA76</f>
        <v>0.95021500572091067</v>
      </c>
      <c r="BB108" s="3">
        <f t="shared" si="291"/>
        <v>7.6017200457672853</v>
      </c>
      <c r="BC108" s="3">
        <f t="shared" si="291"/>
        <v>8.5519350514881953</v>
      </c>
      <c r="BD108" s="18"/>
      <c r="BE108" s="18">
        <f t="shared" si="209"/>
        <v>71.161515398685339</v>
      </c>
      <c r="BF108" s="39"/>
      <c r="BG108" s="35"/>
      <c r="BH108" s="31"/>
      <c r="BI108" s="31"/>
      <c r="BJ108" s="3"/>
      <c r="BK108" s="3">
        <f t="shared" ref="BK108:BM108" si="292">BK16+BK46+BK76</f>
        <v>0.70327987629888045</v>
      </c>
      <c r="BL108" s="3">
        <f t="shared" si="292"/>
        <v>7.0327987629888042</v>
      </c>
      <c r="BM108" s="3">
        <f t="shared" si="292"/>
        <v>7.7360786392876841</v>
      </c>
      <c r="BN108" s="18"/>
      <c r="BO108" s="18">
        <f t="shared" si="211"/>
        <v>64.859014285287643</v>
      </c>
      <c r="BP108" s="39"/>
      <c r="BQ108" s="35"/>
      <c r="BR108" s="31"/>
      <c r="BS108" s="31"/>
      <c r="BT108" s="3"/>
      <c r="BU108" s="3">
        <f t="shared" ref="BU108:BW108" si="293">BU16+BU46+BU76</f>
        <v>0.41462158858838061</v>
      </c>
      <c r="BV108" s="3">
        <f t="shared" si="293"/>
        <v>4.9754590630605664</v>
      </c>
      <c r="BW108" s="3">
        <f t="shared" si="293"/>
        <v>5.3900806516489475</v>
      </c>
      <c r="BX108" s="18"/>
      <c r="BY108" s="18">
        <f t="shared" si="213"/>
        <v>54.548572054974997</v>
      </c>
      <c r="BZ108" s="39"/>
    </row>
    <row r="109" spans="5:78" ht="19.899999999999999" customHeight="1">
      <c r="E109" s="29">
        <v>44</v>
      </c>
      <c r="F109" s="22">
        <f t="shared" si="227"/>
        <v>0.87460000000000004</v>
      </c>
      <c r="G109" s="22">
        <f t="shared" si="198"/>
        <v>11.019035958193516</v>
      </c>
      <c r="H109" s="68">
        <f t="shared" si="199"/>
        <v>78221.267605633795</v>
      </c>
      <c r="I109" s="35"/>
      <c r="J109" s="31"/>
      <c r="K109" s="31"/>
      <c r="L109" s="3"/>
      <c r="M109" s="3">
        <f t="shared" si="214"/>
        <v>2.7444285291642809</v>
      </c>
      <c r="N109" s="3">
        <f t="shared" si="214"/>
        <v>0</v>
      </c>
      <c r="O109" s="3">
        <f t="shared" si="214"/>
        <v>2.7444285291642809</v>
      </c>
      <c r="P109" s="18"/>
      <c r="Q109" s="18">
        <f t="shared" si="201"/>
        <v>130.86287437875293</v>
      </c>
      <c r="R109" s="39"/>
      <c r="S109" s="31"/>
      <c r="T109" s="31"/>
      <c r="U109" s="31"/>
      <c r="V109" s="3"/>
      <c r="W109" s="3">
        <f t="shared" ref="W109:Y109" si="294">W17+W47+W77</f>
        <v>2.3021180836162185</v>
      </c>
      <c r="X109" s="3">
        <f t="shared" si="294"/>
        <v>4.604236167232437</v>
      </c>
      <c r="Y109" s="3">
        <f t="shared" si="294"/>
        <v>6.906354250848656</v>
      </c>
      <c r="Z109" s="18"/>
      <c r="AA109" s="18">
        <f t="shared" si="203"/>
        <v>134.47192739794951</v>
      </c>
      <c r="AB109" s="39"/>
      <c r="AC109" s="35"/>
      <c r="AD109" s="31"/>
      <c r="AE109" s="31"/>
      <c r="AF109" s="3"/>
      <c r="AG109" s="3">
        <f t="shared" ref="AG109:AI109" si="295">AG17+AG47+AG77</f>
        <v>1.7940054321915491</v>
      </c>
      <c r="AH109" s="3">
        <f t="shared" si="295"/>
        <v>7.1760217287661963</v>
      </c>
      <c r="AI109" s="3">
        <f t="shared" si="295"/>
        <v>8.9700271609577449</v>
      </c>
      <c r="AJ109" s="18"/>
      <c r="AK109" s="18">
        <f t="shared" si="205"/>
        <v>106.92450522694904</v>
      </c>
      <c r="AL109" s="39"/>
      <c r="AM109" s="35"/>
      <c r="AN109" s="31"/>
      <c r="AO109" s="31"/>
      <c r="AP109" s="3"/>
      <c r="AQ109" s="3">
        <f t="shared" ref="AQ109:AS109" si="296">AQ17+AQ47+AQ77</f>
        <v>1.2499091322840414</v>
      </c>
      <c r="AR109" s="3">
        <f t="shared" si="296"/>
        <v>7.4994547937042482</v>
      </c>
      <c r="AS109" s="3">
        <f t="shared" si="296"/>
        <v>8.7493639259882894</v>
      </c>
      <c r="AT109" s="18"/>
      <c r="AU109" s="18">
        <f t="shared" si="207"/>
        <v>95.652524075210067</v>
      </c>
      <c r="AV109" s="39"/>
      <c r="AW109" s="35"/>
      <c r="AX109" s="31"/>
      <c r="AY109" s="31"/>
      <c r="AZ109" s="3"/>
      <c r="BA109" s="3">
        <f t="shared" ref="BA109:BC109" si="297">BA17+BA47+BA77</f>
        <v>0.84258287413720323</v>
      </c>
      <c r="BB109" s="3">
        <f t="shared" si="297"/>
        <v>6.7406629930976258</v>
      </c>
      <c r="BC109" s="3">
        <f t="shared" si="297"/>
        <v>7.5832458672348295</v>
      </c>
      <c r="BD109" s="18"/>
      <c r="BE109" s="18">
        <f t="shared" si="209"/>
        <v>79.537976153832318</v>
      </c>
      <c r="BF109" s="39"/>
      <c r="BG109" s="35"/>
      <c r="BH109" s="31"/>
      <c r="BI109" s="31"/>
      <c r="BJ109" s="3"/>
      <c r="BK109" s="3">
        <f t="shared" ref="BK109:BM109" si="298">BK17+BK47+BK77</f>
        <v>0.66337279333627364</v>
      </c>
      <c r="BL109" s="3">
        <f t="shared" si="298"/>
        <v>6.6337279333627359</v>
      </c>
      <c r="BM109" s="3">
        <f t="shared" si="298"/>
        <v>7.2971007266990098</v>
      </c>
      <c r="BN109" s="18"/>
      <c r="BO109" s="18">
        <f t="shared" si="211"/>
        <v>74.506123386683257</v>
      </c>
      <c r="BP109" s="39"/>
      <c r="BQ109" s="35"/>
      <c r="BR109" s="31"/>
      <c r="BS109" s="31"/>
      <c r="BT109" s="3"/>
      <c r="BU109" s="3">
        <f t="shared" ref="BU109:BW109" si="299">BU17+BU47+BU77</f>
        <v>0.46622345604083526</v>
      </c>
      <c r="BV109" s="3">
        <f t="shared" si="299"/>
        <v>5.5946814724900218</v>
      </c>
      <c r="BW109" s="3">
        <f t="shared" si="299"/>
        <v>6.0609049285308565</v>
      </c>
      <c r="BX109" s="18"/>
      <c r="BY109" s="18">
        <f t="shared" si="213"/>
        <v>67.909506373448934</v>
      </c>
      <c r="BZ109" s="39"/>
    </row>
    <row r="110" spans="5:78" ht="19.899999999999999" customHeight="1">
      <c r="E110" s="29">
        <v>46</v>
      </c>
      <c r="F110" s="22">
        <f t="shared" si="227"/>
        <v>0.91460000000000008</v>
      </c>
      <c r="G110" s="22">
        <f t="shared" si="198"/>
        <v>11.522993696962944</v>
      </c>
      <c r="H110" s="68">
        <f t="shared" si="199"/>
        <v>81798.732394366205</v>
      </c>
      <c r="I110" s="35"/>
      <c r="J110" s="31"/>
      <c r="K110" s="31"/>
      <c r="L110" s="3"/>
      <c r="M110" s="3">
        <f t="shared" si="214"/>
        <v>3.8780027297084416</v>
      </c>
      <c r="N110" s="3">
        <f t="shared" si="214"/>
        <v>0</v>
      </c>
      <c r="O110" s="3">
        <f t="shared" si="214"/>
        <v>3.8780027297084416</v>
      </c>
      <c r="P110" s="18"/>
      <c r="Q110" s="18">
        <f t="shared" si="201"/>
        <v>197.64514398388951</v>
      </c>
      <c r="R110" s="39"/>
      <c r="S110" s="31"/>
      <c r="T110" s="31"/>
      <c r="U110" s="31"/>
      <c r="V110" s="3"/>
      <c r="W110" s="3">
        <f t="shared" ref="W110:Y110" si="300">W18+W48+W78</f>
        <v>3.4778758819008209</v>
      </c>
      <c r="X110" s="3">
        <f t="shared" si="300"/>
        <v>6.9557517638016417</v>
      </c>
      <c r="Y110" s="3">
        <f t="shared" si="300"/>
        <v>10.433627645702465</v>
      </c>
      <c r="Z110" s="18"/>
      <c r="AA110" s="18">
        <f t="shared" si="203"/>
        <v>192.01710615140439</v>
      </c>
      <c r="AB110" s="39"/>
      <c r="AC110" s="35"/>
      <c r="AD110" s="31"/>
      <c r="AE110" s="31"/>
      <c r="AF110" s="3"/>
      <c r="AG110" s="3">
        <f t="shared" ref="AG110:AI110" si="301">AG18+AG48+AG78</f>
        <v>2.1070270347708142</v>
      </c>
      <c r="AH110" s="3">
        <f t="shared" si="301"/>
        <v>8.4281081390832568</v>
      </c>
      <c r="AI110" s="3">
        <f t="shared" si="301"/>
        <v>10.535135173854069</v>
      </c>
      <c r="AJ110" s="18"/>
      <c r="AK110" s="18">
        <f t="shared" si="205"/>
        <v>145.35129245704815</v>
      </c>
      <c r="AL110" s="39"/>
      <c r="AM110" s="35"/>
      <c r="AN110" s="31"/>
      <c r="AO110" s="31"/>
      <c r="AP110" s="3"/>
      <c r="AQ110" s="3">
        <f t="shared" ref="AQ110:AS110" si="302">AQ18+AQ48+AQ78</f>
        <v>1.6481758042539356</v>
      </c>
      <c r="AR110" s="3">
        <f t="shared" si="302"/>
        <v>9.8890548255236119</v>
      </c>
      <c r="AS110" s="3">
        <f t="shared" si="302"/>
        <v>11.537230629777548</v>
      </c>
      <c r="AT110" s="18"/>
      <c r="AU110" s="18">
        <f t="shared" si="207"/>
        <v>142.71405165221051</v>
      </c>
      <c r="AV110" s="39"/>
      <c r="AW110" s="35"/>
      <c r="AX110" s="31"/>
      <c r="AY110" s="31"/>
      <c r="AZ110" s="3"/>
      <c r="BA110" s="3">
        <f t="shared" ref="BA110:BC110" si="303">BA18+BA48+BA78</f>
        <v>1.3919736298841723</v>
      </c>
      <c r="BB110" s="3">
        <f t="shared" si="303"/>
        <v>11.135789039073378</v>
      </c>
      <c r="BC110" s="3">
        <f t="shared" si="303"/>
        <v>12.52776266895755</v>
      </c>
      <c r="BD110" s="18"/>
      <c r="BE110" s="18">
        <f t="shared" si="209"/>
        <v>121.73157214340685</v>
      </c>
      <c r="BF110" s="39"/>
      <c r="BG110" s="35"/>
      <c r="BH110" s="31"/>
      <c r="BI110" s="31"/>
      <c r="BJ110" s="3"/>
      <c r="BK110" s="3">
        <f t="shared" ref="BK110:BM110" si="304">BK18+BK48+BK78</f>
        <v>0.6980556530164419</v>
      </c>
      <c r="BL110" s="3">
        <f t="shared" si="304"/>
        <v>6.980556530164419</v>
      </c>
      <c r="BM110" s="3">
        <f t="shared" si="304"/>
        <v>7.67861218318086</v>
      </c>
      <c r="BN110" s="18"/>
      <c r="BO110" s="18">
        <f t="shared" si="211"/>
        <v>90.456277290962021</v>
      </c>
      <c r="BP110" s="39"/>
      <c r="BQ110" s="35"/>
      <c r="BR110" s="31"/>
      <c r="BS110" s="31"/>
      <c r="BT110" s="3"/>
      <c r="BU110" s="3">
        <f t="shared" ref="BU110:BW110" si="305">BU18+BU48+BU78</f>
        <v>0.55619692462615711</v>
      </c>
      <c r="BV110" s="3">
        <f t="shared" si="305"/>
        <v>6.6743630955138844</v>
      </c>
      <c r="BW110" s="3">
        <f t="shared" si="305"/>
        <v>7.2305600201400431</v>
      </c>
      <c r="BX110" s="18"/>
      <c r="BY110" s="18">
        <f t="shared" si="213"/>
        <v>83.064066060986292</v>
      </c>
      <c r="BZ110" s="39"/>
    </row>
    <row r="111" spans="5:78" ht="19.899999999999999" customHeight="1">
      <c r="E111" s="29">
        <v>48</v>
      </c>
      <c r="F111" s="22">
        <f t="shared" si="227"/>
        <v>0.9546</v>
      </c>
      <c r="G111" s="22">
        <f t="shared" si="198"/>
        <v>12.02695143573237</v>
      </c>
      <c r="H111" s="68">
        <f t="shared" si="199"/>
        <v>85376.1971830986</v>
      </c>
      <c r="I111" s="35"/>
      <c r="J111" s="31"/>
      <c r="K111" s="31"/>
      <c r="L111" s="3"/>
      <c r="M111" s="3">
        <f t="shared" si="214"/>
        <v>4.7446576997634402</v>
      </c>
      <c r="N111" s="3">
        <f t="shared" si="214"/>
        <v>0</v>
      </c>
      <c r="O111" s="3">
        <f t="shared" si="214"/>
        <v>4.7446576997634402</v>
      </c>
      <c r="P111" s="18"/>
      <c r="Q111" s="18">
        <f t="shared" si="201"/>
        <v>245.36944263880679</v>
      </c>
      <c r="R111" s="39"/>
      <c r="S111" s="31"/>
      <c r="T111" s="31"/>
      <c r="U111" s="31"/>
      <c r="V111" s="3"/>
      <c r="W111" s="3">
        <f t="shared" ref="W111:Y111" si="306">W19+W49+W79</f>
        <v>4.0291070013807806</v>
      </c>
      <c r="X111" s="3">
        <f t="shared" si="306"/>
        <v>8.0582140027615612</v>
      </c>
      <c r="Y111" s="3">
        <f t="shared" si="306"/>
        <v>12.087321004142343</v>
      </c>
      <c r="Z111" s="18"/>
      <c r="AA111" s="18">
        <f t="shared" si="203"/>
        <v>233.90415588985223</v>
      </c>
      <c r="AB111" s="39"/>
      <c r="AC111" s="35"/>
      <c r="AD111" s="31"/>
      <c r="AE111" s="31"/>
      <c r="AF111" s="3"/>
      <c r="AG111" s="3">
        <f t="shared" ref="AG111:AI111" si="307">AG19+AG49+AG79</f>
        <v>3.0494547844627</v>
      </c>
      <c r="AH111" s="3">
        <f t="shared" si="307"/>
        <v>12.1978191378508</v>
      </c>
      <c r="AI111" s="3">
        <f t="shared" si="307"/>
        <v>15.2472739223135</v>
      </c>
      <c r="AJ111" s="18"/>
      <c r="AK111" s="18">
        <f t="shared" si="205"/>
        <v>211.10484864452508</v>
      </c>
      <c r="AL111" s="39"/>
      <c r="AM111" s="35"/>
      <c r="AN111" s="31"/>
      <c r="AO111" s="31"/>
      <c r="AP111" s="3"/>
      <c r="AQ111" s="3">
        <f t="shared" ref="AQ111:AS111" si="308">AQ19+AQ49+AQ79</f>
        <v>2.710630643034516</v>
      </c>
      <c r="AR111" s="3">
        <f t="shared" si="308"/>
        <v>16.263783858207095</v>
      </c>
      <c r="AS111" s="3">
        <f t="shared" si="308"/>
        <v>18.974414501241611</v>
      </c>
      <c r="AT111" s="18"/>
      <c r="AU111" s="18">
        <f t="shared" si="207"/>
        <v>204.35284077734116</v>
      </c>
      <c r="AV111" s="39"/>
      <c r="AW111" s="35"/>
      <c r="AX111" s="31"/>
      <c r="AY111" s="31"/>
      <c r="AZ111" s="3"/>
      <c r="BA111" s="3">
        <f t="shared" ref="BA111:BC111" si="309">BA19+BA49+BA79</f>
        <v>1.8966928901144691</v>
      </c>
      <c r="BB111" s="3">
        <f t="shared" si="309"/>
        <v>15.173543120915753</v>
      </c>
      <c r="BC111" s="3">
        <f t="shared" si="309"/>
        <v>17.070236011030225</v>
      </c>
      <c r="BD111" s="18"/>
      <c r="BE111" s="18">
        <f t="shared" si="209"/>
        <v>179.55582525053245</v>
      </c>
      <c r="BF111" s="39"/>
      <c r="BG111" s="35"/>
      <c r="BH111" s="31"/>
      <c r="BI111" s="31"/>
      <c r="BJ111" s="3"/>
      <c r="BK111" s="3">
        <f t="shared" ref="BK111:BM111" si="310">BK19+BK49+BK79</f>
        <v>1.3192369805626614</v>
      </c>
      <c r="BL111" s="3">
        <f t="shared" si="310"/>
        <v>13.192369805626612</v>
      </c>
      <c r="BM111" s="3">
        <f t="shared" si="310"/>
        <v>14.511606786189272</v>
      </c>
      <c r="BN111" s="18"/>
      <c r="BO111" s="18">
        <f t="shared" si="211"/>
        <v>155.92789978578179</v>
      </c>
      <c r="BP111" s="39"/>
      <c r="BQ111" s="35"/>
      <c r="BR111" s="31"/>
      <c r="BS111" s="31"/>
      <c r="BT111" s="3"/>
      <c r="BU111" s="3">
        <f t="shared" ref="BU111:BW111" si="311">BU19+BU49+BU79</f>
        <v>0.90934167185617265</v>
      </c>
      <c r="BV111" s="3">
        <f t="shared" si="311"/>
        <v>10.912100062274071</v>
      </c>
      <c r="BW111" s="3">
        <f t="shared" si="311"/>
        <v>11.821441734130246</v>
      </c>
      <c r="BX111" s="18"/>
      <c r="BY111" s="18">
        <f t="shared" si="213"/>
        <v>139.81086521095446</v>
      </c>
      <c r="BZ111" s="39"/>
    </row>
    <row r="112" spans="5:78" ht="19.899999999999999" customHeight="1">
      <c r="E112" s="29">
        <v>50</v>
      </c>
      <c r="F112" s="22">
        <f t="shared" si="227"/>
        <v>0.99460000000000004</v>
      </c>
      <c r="G112" s="22">
        <f t="shared" si="198"/>
        <v>12.530909174501796</v>
      </c>
      <c r="H112" s="68">
        <f t="shared" si="199"/>
        <v>88953.661971830996</v>
      </c>
      <c r="I112" s="36"/>
      <c r="J112" s="32"/>
      <c r="K112" s="32"/>
      <c r="L112" s="3"/>
      <c r="M112" s="3">
        <f t="shared" si="214"/>
        <v>5.1564131651089591</v>
      </c>
      <c r="N112" s="3">
        <f t="shared" si="214"/>
        <v>0</v>
      </c>
      <c r="O112" s="3">
        <f t="shared" si="214"/>
        <v>5.1564131651089591</v>
      </c>
      <c r="P112" s="18"/>
      <c r="Q112" s="18">
        <f t="shared" si="201"/>
        <v>281.97405566852819</v>
      </c>
      <c r="R112" s="39"/>
      <c r="S112" s="32"/>
      <c r="T112" s="32"/>
      <c r="U112" s="32"/>
      <c r="V112" s="3"/>
      <c r="W112" s="3">
        <f t="shared" ref="W112:Y112" si="312">W20+W50+W80</f>
        <v>4.22634849099967</v>
      </c>
      <c r="X112" s="3">
        <f t="shared" si="312"/>
        <v>8.4526969819993401</v>
      </c>
      <c r="Y112" s="3">
        <f t="shared" si="312"/>
        <v>12.679045472999011</v>
      </c>
      <c r="Z112" s="18"/>
      <c r="AA112" s="18">
        <f t="shared" si="203"/>
        <v>265.67500412490756</v>
      </c>
      <c r="AB112" s="39"/>
      <c r="AC112" s="36"/>
      <c r="AD112" s="32"/>
      <c r="AE112" s="32"/>
      <c r="AF112" s="3"/>
      <c r="AG112" s="3">
        <f t="shared" ref="AG112:AI112" si="313">AG20+AG50+AG80</f>
        <v>3.2431978470192919</v>
      </c>
      <c r="AH112" s="3">
        <f t="shared" si="313"/>
        <v>12.972791388077168</v>
      </c>
      <c r="AI112" s="3">
        <f t="shared" si="313"/>
        <v>16.215989235096458</v>
      </c>
      <c r="AJ112" s="18"/>
      <c r="AK112" s="18">
        <f t="shared" si="205"/>
        <v>241.77158438316746</v>
      </c>
      <c r="AL112" s="39"/>
      <c r="AM112" s="35"/>
      <c r="AN112" s="31"/>
      <c r="AO112" s="31"/>
      <c r="AP112" s="3"/>
      <c r="AQ112" s="3">
        <f t="shared" ref="AQ112:AS112" si="314">AQ20+AQ50+AQ80</f>
        <v>2.8840576040070758</v>
      </c>
      <c r="AR112" s="3">
        <f t="shared" si="314"/>
        <v>17.304345624042455</v>
      </c>
      <c r="AS112" s="3">
        <f t="shared" si="314"/>
        <v>20.188403228049534</v>
      </c>
      <c r="AT112" s="18"/>
      <c r="AU112" s="18">
        <f t="shared" si="207"/>
        <v>233.38775684564328</v>
      </c>
      <c r="AV112" s="39"/>
      <c r="AW112" s="36"/>
      <c r="AX112" s="32"/>
      <c r="AY112" s="32"/>
      <c r="AZ112" s="3"/>
      <c r="BA112" s="3">
        <f t="shared" ref="BA112:BC112" si="315">BA20+BA50+BA80</f>
        <v>2.3751086210937613</v>
      </c>
      <c r="BB112" s="3">
        <f t="shared" si="315"/>
        <v>19.00086896875009</v>
      </c>
      <c r="BC112" s="3">
        <f t="shared" si="315"/>
        <v>21.375977589843849</v>
      </c>
      <c r="BD112" s="18"/>
      <c r="BE112" s="18">
        <f t="shared" si="209"/>
        <v>216.42059729681881</v>
      </c>
      <c r="BF112" s="39"/>
      <c r="BG112" s="36"/>
      <c r="BH112" s="32"/>
      <c r="BI112" s="32"/>
      <c r="BJ112" s="3"/>
      <c r="BK112" s="3">
        <f t="shared" ref="BK112:BM112" si="316">BK20+BK50+BK80</f>
        <v>1.8408329285012639</v>
      </c>
      <c r="BL112" s="3">
        <f t="shared" si="316"/>
        <v>18.408329285012638</v>
      </c>
      <c r="BM112" s="3">
        <f t="shared" si="316"/>
        <v>20.249162213513902</v>
      </c>
      <c r="BN112" s="18"/>
      <c r="BO112" s="18">
        <f t="shared" si="211"/>
        <v>198.04298751478606</v>
      </c>
      <c r="BP112" s="39"/>
      <c r="BQ112" s="36"/>
      <c r="BR112" s="32"/>
      <c r="BS112" s="32"/>
      <c r="BT112" s="3"/>
      <c r="BU112" s="3">
        <f t="shared" ref="BU112:BW112" si="317">BU20+BU50+BU80</f>
        <v>1.3757425234749818</v>
      </c>
      <c r="BV112" s="3">
        <f t="shared" si="317"/>
        <v>16.50891028169978</v>
      </c>
      <c r="BW112" s="3">
        <f t="shared" si="317"/>
        <v>17.884652805174763</v>
      </c>
      <c r="BX112" s="18"/>
      <c r="BY112" s="18">
        <f t="shared" si="213"/>
        <v>179.52618856500254</v>
      </c>
      <c r="BZ112" s="39"/>
    </row>
    <row r="113" spans="5:78" ht="19.899999999999999" customHeight="1">
      <c r="E113" s="29">
        <v>52</v>
      </c>
      <c r="F113" s="22">
        <f t="shared" si="227"/>
        <v>1.0346</v>
      </c>
      <c r="G113" s="22">
        <f t="shared" si="198"/>
        <v>13.034866913271221</v>
      </c>
      <c r="H113" s="68">
        <f t="shared" si="199"/>
        <v>92531.126760563377</v>
      </c>
      <c r="I113" s="36"/>
      <c r="J113" s="32"/>
      <c r="K113" s="32"/>
      <c r="L113" s="3"/>
      <c r="M113" s="3">
        <f t="shared" si="214"/>
        <v>5.4125682137656987</v>
      </c>
      <c r="N113" s="3">
        <f t="shared" si="214"/>
        <v>0</v>
      </c>
      <c r="O113" s="3">
        <f t="shared" si="214"/>
        <v>5.4125682137656987</v>
      </c>
      <c r="P113" s="18"/>
      <c r="Q113" s="18">
        <f t="shared" si="201"/>
        <v>318.728543818199</v>
      </c>
      <c r="R113" s="39"/>
      <c r="S113" s="32"/>
      <c r="T113" s="32"/>
      <c r="U113" s="32"/>
      <c r="V113" s="3"/>
      <c r="W113" s="3">
        <f t="shared" ref="W113:Y113" si="318">W21+W51+W81</f>
        <v>4.5195124869962084</v>
      </c>
      <c r="X113" s="3">
        <f t="shared" si="318"/>
        <v>9.0390249739924169</v>
      </c>
      <c r="Y113" s="3">
        <f t="shared" si="318"/>
        <v>13.558537460988626</v>
      </c>
      <c r="Z113" s="18"/>
      <c r="AA113" s="18">
        <f t="shared" si="203"/>
        <v>300.2940614942392</v>
      </c>
      <c r="AB113" s="39"/>
      <c r="AC113" s="36"/>
      <c r="AD113" s="32"/>
      <c r="AE113" s="32"/>
      <c r="AF113" s="3"/>
      <c r="AG113" s="3">
        <f t="shared" ref="AG113:AI113" si="319">AG21+AG51+AG81</f>
        <v>3.7005927469940083</v>
      </c>
      <c r="AH113" s="3">
        <f t="shared" si="319"/>
        <v>14.802370987976033</v>
      </c>
      <c r="AI113" s="3">
        <f t="shared" si="319"/>
        <v>18.502963734970042</v>
      </c>
      <c r="AJ113" s="18"/>
      <c r="AK113" s="18">
        <f t="shared" si="205"/>
        <v>282.78913663590674</v>
      </c>
      <c r="AL113" s="39"/>
      <c r="AM113" s="36"/>
      <c r="AN113" s="32"/>
      <c r="AO113" s="32"/>
      <c r="AP113" s="3"/>
      <c r="AQ113" s="3">
        <f t="shared" ref="AQ113:AS113" si="320">AQ21+AQ51+AQ81</f>
        <v>3.2238364090341176</v>
      </c>
      <c r="AR113" s="3">
        <f t="shared" si="320"/>
        <v>19.343018454204703</v>
      </c>
      <c r="AS113" s="3">
        <f t="shared" si="320"/>
        <v>22.56685486323882</v>
      </c>
      <c r="AT113" s="18"/>
      <c r="AU113" s="18">
        <f t="shared" si="207"/>
        <v>272.25589276978008</v>
      </c>
      <c r="AV113" s="39"/>
      <c r="AW113" s="36"/>
      <c r="AX113" s="32"/>
      <c r="AY113" s="32"/>
      <c r="AZ113" s="3"/>
      <c r="BA113" s="3">
        <f t="shared" ref="BA113:BC113" si="321">BA21+BA51+BA81</f>
        <v>2.6847685223394473</v>
      </c>
      <c r="BB113" s="3">
        <f t="shared" si="321"/>
        <v>21.478148178715578</v>
      </c>
      <c r="BC113" s="3">
        <f t="shared" si="321"/>
        <v>24.162916701055025</v>
      </c>
      <c r="BD113" s="18"/>
      <c r="BE113" s="18">
        <f t="shared" si="209"/>
        <v>255.65441421231031</v>
      </c>
      <c r="BF113" s="39"/>
      <c r="BG113" s="36"/>
      <c r="BH113" s="32"/>
      <c r="BI113" s="32"/>
      <c r="BJ113" s="3"/>
      <c r="BK113" s="3">
        <f t="shared" ref="BK113:BM113" si="322">BK21+BK51+BK81</f>
        <v>2.1648707965031266</v>
      </c>
      <c r="BL113" s="3">
        <f t="shared" si="322"/>
        <v>21.648707965031264</v>
      </c>
      <c r="BM113" s="3">
        <f t="shared" si="322"/>
        <v>23.813578761534387</v>
      </c>
      <c r="BN113" s="18"/>
      <c r="BO113" s="18">
        <f t="shared" si="211"/>
        <v>236.83870888278409</v>
      </c>
      <c r="BP113" s="39"/>
      <c r="BQ113" s="36"/>
      <c r="BR113" s="32"/>
      <c r="BS113" s="32"/>
      <c r="BT113" s="3"/>
      <c r="BU113" s="3">
        <f t="shared" ref="BU113:BW113" si="323">BU21+BU51+BU81</f>
        <v>1.6481836595727277</v>
      </c>
      <c r="BV113" s="3">
        <f t="shared" si="323"/>
        <v>19.77820391487273</v>
      </c>
      <c r="BW113" s="3">
        <f t="shared" si="323"/>
        <v>21.426387574445457</v>
      </c>
      <c r="BX113" s="18"/>
      <c r="BY113" s="18">
        <f t="shared" si="213"/>
        <v>215.42233154268229</v>
      </c>
      <c r="BZ113" s="39"/>
    </row>
    <row r="114" spans="5:78" ht="19.899999999999999" customHeight="1">
      <c r="E114" s="29">
        <v>54</v>
      </c>
      <c r="F114" s="22">
        <f t="shared" si="227"/>
        <v>1.0746</v>
      </c>
      <c r="G114" s="22">
        <f t="shared" si="198"/>
        <v>13.538824652040649</v>
      </c>
      <c r="H114" s="68">
        <f t="shared" si="199"/>
        <v>96108.591549295772</v>
      </c>
      <c r="I114" s="35"/>
      <c r="J114" s="31"/>
      <c r="K114" s="32"/>
      <c r="L114" s="3"/>
      <c r="M114" s="3">
        <f t="shared" si="214"/>
        <v>5.7564107162517413</v>
      </c>
      <c r="N114" s="3">
        <f t="shared" si="214"/>
        <v>0</v>
      </c>
      <c r="O114" s="3">
        <f t="shared" si="214"/>
        <v>5.7564107162517413</v>
      </c>
      <c r="P114" s="18"/>
      <c r="Q114" s="18">
        <f t="shared" si="201"/>
        <v>364.2250772350061</v>
      </c>
      <c r="R114" s="39"/>
      <c r="S114" s="31"/>
      <c r="T114" s="31"/>
      <c r="U114" s="32"/>
      <c r="V114" s="3"/>
      <c r="W114" s="3">
        <f t="shared" ref="W114:Y114" si="324">W22+W52+W82</f>
        <v>4.7698007683553882</v>
      </c>
      <c r="X114" s="3">
        <f t="shared" si="324"/>
        <v>9.5396015367107765</v>
      </c>
      <c r="Y114" s="3">
        <f t="shared" si="324"/>
        <v>14.309402305066163</v>
      </c>
      <c r="Z114" s="18"/>
      <c r="AA114" s="18">
        <f t="shared" si="203"/>
        <v>340.16888951087464</v>
      </c>
      <c r="AB114" s="39"/>
      <c r="AC114" s="35"/>
      <c r="AD114" s="31"/>
      <c r="AE114" s="32"/>
      <c r="AF114" s="3"/>
      <c r="AG114" s="3">
        <f t="shared" ref="AG114:AI114" si="325">AG22+AG52+AG82</f>
        <v>3.9500126038288794</v>
      </c>
      <c r="AH114" s="3">
        <f t="shared" si="325"/>
        <v>15.800050415315518</v>
      </c>
      <c r="AI114" s="3">
        <f t="shared" si="325"/>
        <v>19.750063019144399</v>
      </c>
      <c r="AJ114" s="18"/>
      <c r="AK114" s="18">
        <f t="shared" si="205"/>
        <v>321.21535216267193</v>
      </c>
      <c r="AL114" s="39"/>
      <c r="AM114" s="36"/>
      <c r="AN114" s="32"/>
      <c r="AO114" s="32"/>
      <c r="AP114" s="3"/>
      <c r="AQ114" s="3">
        <f t="shared" ref="AQ114:AS114" si="326">AQ22+AQ52+AQ82</f>
        <v>3.3676653873866229</v>
      </c>
      <c r="AR114" s="3">
        <f t="shared" si="326"/>
        <v>20.205992324319734</v>
      </c>
      <c r="AS114" s="3">
        <f t="shared" si="326"/>
        <v>23.573657711706357</v>
      </c>
      <c r="AT114" s="18"/>
      <c r="AU114" s="18">
        <f t="shared" si="207"/>
        <v>306.16487421899251</v>
      </c>
      <c r="AV114" s="39"/>
      <c r="AW114" s="35"/>
      <c r="AX114" s="31"/>
      <c r="AY114" s="32"/>
      <c r="AZ114" s="3"/>
      <c r="BA114" s="3">
        <f t="shared" ref="BA114:BC114" si="327">BA22+BA52+BA82</f>
        <v>2.8344413945581719</v>
      </c>
      <c r="BB114" s="3">
        <f t="shared" si="327"/>
        <v>22.675531156465375</v>
      </c>
      <c r="BC114" s="3">
        <f t="shared" si="327"/>
        <v>25.509972551023548</v>
      </c>
      <c r="BD114" s="18"/>
      <c r="BE114" s="18">
        <f t="shared" si="209"/>
        <v>289.75095873220374</v>
      </c>
      <c r="BF114" s="39"/>
      <c r="BG114" s="35"/>
      <c r="BH114" s="31"/>
      <c r="BI114" s="32"/>
      <c r="BJ114" s="3"/>
      <c r="BK114" s="3">
        <f t="shared" ref="BK114:BM114" si="328">BK22+BK52+BK82</f>
        <v>2.2871612926821387</v>
      </c>
      <c r="BL114" s="3">
        <f t="shared" si="328"/>
        <v>22.871612926821385</v>
      </c>
      <c r="BM114" s="3">
        <f t="shared" si="328"/>
        <v>25.15877421950352</v>
      </c>
      <c r="BN114" s="18"/>
      <c r="BO114" s="18">
        <f t="shared" si="211"/>
        <v>268.26365118586216</v>
      </c>
      <c r="BP114" s="39"/>
      <c r="BQ114" s="35"/>
      <c r="BR114" s="31"/>
      <c r="BS114" s="32"/>
      <c r="BT114" s="3"/>
      <c r="BU114" s="3">
        <f t="shared" ref="BU114:BW114" si="329">BU22+BU52+BU82</f>
        <v>1.7857437253151487</v>
      </c>
      <c r="BV114" s="3">
        <f t="shared" si="329"/>
        <v>21.428924703781782</v>
      </c>
      <c r="BW114" s="3">
        <f t="shared" si="329"/>
        <v>23.214668429096928</v>
      </c>
      <c r="BX114" s="18"/>
      <c r="BY114" s="18">
        <f t="shared" si="213"/>
        <v>245.30757615745847</v>
      </c>
      <c r="BZ114" s="39"/>
    </row>
    <row r="115" spans="5:78" ht="19.899999999999999" customHeight="1">
      <c r="E115" s="29">
        <v>56</v>
      </c>
      <c r="F115" s="22">
        <f t="shared" si="227"/>
        <v>1.1146</v>
      </c>
      <c r="G115" s="23">
        <f t="shared" si="198"/>
        <v>14.042782390810077</v>
      </c>
      <c r="H115" s="69">
        <f t="shared" si="199"/>
        <v>99686.056338028182</v>
      </c>
      <c r="I115" s="36"/>
      <c r="J115" s="32"/>
      <c r="K115" s="32"/>
      <c r="L115" s="3"/>
      <c r="M115" s="3">
        <f t="shared" si="214"/>
        <v>5.81906922721139</v>
      </c>
      <c r="N115" s="3">
        <f t="shared" si="214"/>
        <v>0</v>
      </c>
      <c r="O115" s="3">
        <f t="shared" si="214"/>
        <v>5.81906922721139</v>
      </c>
      <c r="P115" s="18"/>
      <c r="Q115" s="18">
        <f t="shared" si="201"/>
        <v>401.32439253174869</v>
      </c>
      <c r="R115" s="39"/>
      <c r="S115" s="32"/>
      <c r="T115" s="32"/>
      <c r="U115" s="32"/>
      <c r="V115" s="3"/>
      <c r="W115" s="3">
        <f t="shared" ref="W115:Y115" si="330">W23+W53+W83</f>
        <v>5.0610754608207706</v>
      </c>
      <c r="X115" s="3">
        <f t="shared" si="330"/>
        <v>10.122150921641541</v>
      </c>
      <c r="Y115" s="3">
        <f t="shared" si="330"/>
        <v>15.183226382462312</v>
      </c>
      <c r="Z115" s="18"/>
      <c r="AA115" s="18">
        <f t="shared" si="203"/>
        <v>382.55138804876304</v>
      </c>
      <c r="AB115" s="39"/>
      <c r="AC115" s="36"/>
      <c r="AD115" s="32"/>
      <c r="AE115" s="32"/>
      <c r="AF115" s="3"/>
      <c r="AG115" s="3">
        <f t="shared" ref="AG115:AI115" si="331">AG23+AG53+AG83</f>
        <v>4.1615393120777977</v>
      </c>
      <c r="AH115" s="3">
        <f t="shared" si="331"/>
        <v>16.646157248311191</v>
      </c>
      <c r="AI115" s="3">
        <f t="shared" si="331"/>
        <v>20.80769656038899</v>
      </c>
      <c r="AJ115" s="18"/>
      <c r="AK115" s="18">
        <f t="shared" si="205"/>
        <v>361.00324377264047</v>
      </c>
      <c r="AL115" s="39"/>
      <c r="AM115" s="35"/>
      <c r="AN115" s="31"/>
      <c r="AO115" s="32"/>
      <c r="AP115" s="3"/>
      <c r="AQ115" s="3">
        <f t="shared" ref="AQ115:AS115" si="332">AQ23+AQ53+AQ83</f>
        <v>3.4668844485897017</v>
      </c>
      <c r="AR115" s="3">
        <f t="shared" si="332"/>
        <v>20.801306691538208</v>
      </c>
      <c r="AS115" s="3">
        <f t="shared" si="332"/>
        <v>24.268191140127907</v>
      </c>
      <c r="AT115" s="18"/>
      <c r="AU115" s="18">
        <f t="shared" si="207"/>
        <v>340.22560889790657</v>
      </c>
      <c r="AV115" s="39"/>
      <c r="AW115" s="36"/>
      <c r="AX115" s="32"/>
      <c r="AY115" s="32"/>
      <c r="AZ115" s="3"/>
      <c r="BA115" s="3">
        <f t="shared" ref="BA115:BC115" si="333">BA23+BA53+BA83</f>
        <v>2.8939792075230795</v>
      </c>
      <c r="BB115" s="3">
        <f t="shared" si="333"/>
        <v>23.151833660184636</v>
      </c>
      <c r="BC115" s="3">
        <f t="shared" si="333"/>
        <v>26.045812867707717</v>
      </c>
      <c r="BD115" s="18"/>
      <c r="BE115" s="18">
        <f t="shared" si="209"/>
        <v>321.04776049215741</v>
      </c>
      <c r="BF115" s="39"/>
      <c r="BG115" s="36"/>
      <c r="BH115" s="32"/>
      <c r="BI115" s="32"/>
      <c r="BJ115" s="3"/>
      <c r="BK115" s="3">
        <f t="shared" ref="BK115:BM115" si="334">BK23+BK53+BK83</f>
        <v>2.3784049977174027</v>
      </c>
      <c r="BL115" s="3">
        <f t="shared" si="334"/>
        <v>23.784049977174025</v>
      </c>
      <c r="BM115" s="3">
        <f t="shared" si="334"/>
        <v>26.162454974891432</v>
      </c>
      <c r="BN115" s="18"/>
      <c r="BO115" s="18">
        <f t="shared" si="211"/>
        <v>300.63579109604854</v>
      </c>
      <c r="BP115" s="39"/>
      <c r="BQ115" s="36"/>
      <c r="BR115" s="32"/>
      <c r="BS115" s="32"/>
      <c r="BT115" s="3"/>
      <c r="BU115" s="3">
        <f t="shared" ref="BU115:BW115" si="335">BU23+BU53+BU83</f>
        <v>1.8356598090332561</v>
      </c>
      <c r="BV115" s="3">
        <f t="shared" si="335"/>
        <v>22.027917708399073</v>
      </c>
      <c r="BW115" s="3">
        <f t="shared" si="335"/>
        <v>23.863577517432329</v>
      </c>
      <c r="BX115" s="18"/>
      <c r="BY115" s="18">
        <f t="shared" si="213"/>
        <v>272.44037079777667</v>
      </c>
      <c r="BZ115" s="39"/>
    </row>
    <row r="116" spans="5:78" ht="19.899999999999999" customHeight="1">
      <c r="E116" s="29">
        <v>58</v>
      </c>
      <c r="F116" s="22">
        <f t="shared" si="227"/>
        <v>1.1545999999999998</v>
      </c>
      <c r="G116" s="23">
        <f t="shared" si="198"/>
        <v>14.546740129579501</v>
      </c>
      <c r="H116" s="69">
        <f t="shared" si="199"/>
        <v>103263.52112676055</v>
      </c>
      <c r="I116" s="37"/>
      <c r="J116" s="33"/>
      <c r="K116" s="33"/>
      <c r="L116" s="3"/>
      <c r="M116" s="3">
        <f t="shared" si="214"/>
        <v>6.0820918357037019</v>
      </c>
      <c r="N116" s="3">
        <f t="shared" si="214"/>
        <v>0</v>
      </c>
      <c r="O116" s="3">
        <f t="shared" si="214"/>
        <v>6.0820918357037019</v>
      </c>
      <c r="P116" s="18"/>
      <c r="Q116" s="18">
        <f t="shared" si="201"/>
        <v>455.02858039482101</v>
      </c>
      <c r="R116" s="39"/>
      <c r="S116" s="33"/>
      <c r="T116" s="33"/>
      <c r="U116" s="33"/>
      <c r="V116" s="3"/>
      <c r="W116" s="3">
        <f t="shared" ref="W116:Y116" si="336">W24+W54+W84</f>
        <v>5.1933702952533789</v>
      </c>
      <c r="X116" s="3">
        <f t="shared" si="336"/>
        <v>10.386740590506758</v>
      </c>
      <c r="Y116" s="3">
        <f t="shared" si="336"/>
        <v>15.58011088576014</v>
      </c>
      <c r="Z116" s="18"/>
      <c r="AA116" s="18">
        <f t="shared" si="203"/>
        <v>427.71568782609967</v>
      </c>
      <c r="AB116" s="39"/>
      <c r="AC116" s="37"/>
      <c r="AD116" s="33"/>
      <c r="AE116" s="33"/>
      <c r="AF116" s="3"/>
      <c r="AG116" s="3">
        <f t="shared" ref="AG116:AI116" si="337">AG24+AG54+AG84</f>
        <v>4.3082610252489131</v>
      </c>
      <c r="AH116" s="3">
        <f t="shared" si="337"/>
        <v>17.233044100995652</v>
      </c>
      <c r="AI116" s="3">
        <f t="shared" si="337"/>
        <v>21.541305126244566</v>
      </c>
      <c r="AJ116" s="18"/>
      <c r="AK116" s="18">
        <f t="shared" si="205"/>
        <v>402.44962908793354</v>
      </c>
      <c r="AL116" s="39"/>
      <c r="AM116" s="36"/>
      <c r="AN116" s="32"/>
      <c r="AO116" s="32"/>
      <c r="AP116" s="3"/>
      <c r="AQ116" s="3">
        <f t="shared" ref="AQ116:AS116" si="338">AQ24+AQ54+AQ84</f>
        <v>3.7554992330244872</v>
      </c>
      <c r="AR116" s="3">
        <f t="shared" si="338"/>
        <v>22.53299539814692</v>
      </c>
      <c r="AS116" s="3">
        <f t="shared" si="338"/>
        <v>26.288494631171407</v>
      </c>
      <c r="AT116" s="18"/>
      <c r="AU116" s="18">
        <f t="shared" si="207"/>
        <v>385.65397843578864</v>
      </c>
      <c r="AV116" s="39"/>
      <c r="AW116" s="37"/>
      <c r="AX116" s="33"/>
      <c r="AY116" s="33"/>
      <c r="AZ116" s="3"/>
      <c r="BA116" s="3">
        <f t="shared" ref="BA116:BC116" si="339">BA24+BA54+BA84</f>
        <v>3.1162012575839961</v>
      </c>
      <c r="BB116" s="3">
        <f t="shared" si="339"/>
        <v>24.929610060671969</v>
      </c>
      <c r="BC116" s="3">
        <f t="shared" si="339"/>
        <v>28.045811318255964</v>
      </c>
      <c r="BD116" s="18"/>
      <c r="BE116" s="18">
        <f t="shared" si="209"/>
        <v>363.35655457952709</v>
      </c>
      <c r="BF116" s="39"/>
      <c r="BG116" s="37"/>
      <c r="BH116" s="33"/>
      <c r="BI116" s="33"/>
      <c r="BJ116" s="3"/>
      <c r="BK116" s="3">
        <f t="shared" ref="BK116:BM116" si="340">BK24+BK54+BK84</f>
        <v>2.5518113860512464</v>
      </c>
      <c r="BL116" s="3">
        <f t="shared" si="340"/>
        <v>25.518113860512461</v>
      </c>
      <c r="BM116" s="3">
        <f t="shared" si="340"/>
        <v>28.069925246563709</v>
      </c>
      <c r="BN116" s="18"/>
      <c r="BO116" s="18">
        <f t="shared" si="211"/>
        <v>338.46066791709973</v>
      </c>
      <c r="BP116" s="39"/>
      <c r="BQ116" s="37"/>
      <c r="BR116" s="33"/>
      <c r="BS116" s="33"/>
      <c r="BT116" s="3"/>
      <c r="BU116" s="3">
        <f t="shared" ref="BU116:BW116" si="341">BU24+BU54+BU84</f>
        <v>2.0250482862962857</v>
      </c>
      <c r="BV116" s="3">
        <f t="shared" si="341"/>
        <v>24.300579435555427</v>
      </c>
      <c r="BW116" s="3">
        <f t="shared" si="341"/>
        <v>26.325627721851713</v>
      </c>
      <c r="BX116" s="18"/>
      <c r="BY116" s="18">
        <f t="shared" si="213"/>
        <v>311.60504673605556</v>
      </c>
      <c r="BZ116" s="39"/>
    </row>
    <row r="117" spans="5:78" ht="19.899999999999999" customHeight="1">
      <c r="E117" s="29">
        <v>60</v>
      </c>
      <c r="F117" s="22">
        <f t="shared" si="227"/>
        <v>1.1945999999999999</v>
      </c>
      <c r="G117" s="23">
        <f t="shared" si="198"/>
        <v>15.050697868348928</v>
      </c>
      <c r="H117" s="69">
        <f t="shared" si="199"/>
        <v>106840.98591549294</v>
      </c>
      <c r="I117" s="37"/>
      <c r="J117" s="33"/>
      <c r="K117" s="33"/>
      <c r="L117" s="3"/>
      <c r="M117" s="3">
        <f t="shared" si="214"/>
        <v>6.3293080708095015</v>
      </c>
      <c r="N117" s="3">
        <f t="shared" si="214"/>
        <v>0</v>
      </c>
      <c r="O117" s="3">
        <f t="shared" si="214"/>
        <v>6.3293080708095015</v>
      </c>
      <c r="P117" s="18"/>
      <c r="Q117" s="18">
        <f t="shared" si="201"/>
        <v>514.24386871903903</v>
      </c>
      <c r="R117" s="39"/>
      <c r="S117" s="33"/>
      <c r="T117" s="33"/>
      <c r="U117" s="33"/>
      <c r="V117" s="3"/>
      <c r="W117" s="3">
        <f t="shared" ref="W117:Y117" si="342">W25+W55+W85</f>
        <v>5.4484235288683465</v>
      </c>
      <c r="X117" s="3">
        <f t="shared" si="342"/>
        <v>10.896847057736693</v>
      </c>
      <c r="Y117" s="3">
        <f t="shared" si="342"/>
        <v>16.345270586605039</v>
      </c>
      <c r="Z117" s="18"/>
      <c r="AA117" s="18">
        <f t="shared" si="203"/>
        <v>486.35630023813678</v>
      </c>
      <c r="AB117" s="39"/>
      <c r="AC117" s="37"/>
      <c r="AD117" s="33"/>
      <c r="AE117" s="33"/>
      <c r="AF117" s="3"/>
      <c r="AG117" s="3">
        <f t="shared" ref="AG117:AI117" si="343">AG25+AG55+AG85</f>
        <v>4.5992123307410191</v>
      </c>
      <c r="AH117" s="3">
        <f t="shared" si="343"/>
        <v>18.396849322964076</v>
      </c>
      <c r="AI117" s="3">
        <f t="shared" si="343"/>
        <v>22.996061653705098</v>
      </c>
      <c r="AJ117" s="18"/>
      <c r="AK117" s="18">
        <f t="shared" si="205"/>
        <v>458.7902949567839</v>
      </c>
      <c r="AL117" s="39"/>
      <c r="AM117" s="37"/>
      <c r="AN117" s="33"/>
      <c r="AO117" s="33"/>
      <c r="AP117" s="3"/>
      <c r="AQ117" s="3">
        <f t="shared" ref="AQ117:AS117" si="344">AQ25+AQ55+AQ85</f>
        <v>4.1630911983836798</v>
      </c>
      <c r="AR117" s="3">
        <f t="shared" si="344"/>
        <v>24.978547190302081</v>
      </c>
      <c r="AS117" s="3">
        <f t="shared" si="344"/>
        <v>29.14163838868576</v>
      </c>
      <c r="AT117" s="18"/>
      <c r="AU117" s="18">
        <f t="shared" si="207"/>
        <v>447.40695769274316</v>
      </c>
      <c r="AV117" s="39"/>
      <c r="AW117" s="37"/>
      <c r="AX117" s="33"/>
      <c r="AY117" s="33"/>
      <c r="AZ117" s="3"/>
      <c r="BA117" s="3">
        <f t="shared" ref="BA117:BC117" si="345">BA25+BA55+BA85</f>
        <v>3.5575292082191288</v>
      </c>
      <c r="BB117" s="3">
        <f t="shared" si="345"/>
        <v>28.46023366575303</v>
      </c>
      <c r="BC117" s="3">
        <f t="shared" si="345"/>
        <v>32.01776287397216</v>
      </c>
      <c r="BD117" s="18"/>
      <c r="BE117" s="18">
        <f t="shared" si="209"/>
        <v>424.41518892497726</v>
      </c>
      <c r="BF117" s="39"/>
      <c r="BG117" s="37"/>
      <c r="BH117" s="33"/>
      <c r="BI117" s="33"/>
      <c r="BJ117" s="3"/>
      <c r="BK117" s="3">
        <f t="shared" ref="BK117:BM117" si="346">BK25+BK55+BK85</f>
        <v>2.8678527124003304</v>
      </c>
      <c r="BL117" s="3">
        <f t="shared" si="346"/>
        <v>28.678527124003303</v>
      </c>
      <c r="BM117" s="3">
        <f t="shared" si="346"/>
        <v>31.546379836403634</v>
      </c>
      <c r="BN117" s="18"/>
      <c r="BO117" s="18">
        <f t="shared" si="211"/>
        <v>391.06908513172789</v>
      </c>
      <c r="BP117" s="39"/>
      <c r="BQ117" s="37"/>
      <c r="BR117" s="33"/>
      <c r="BS117" s="33"/>
      <c r="BT117" s="3"/>
      <c r="BU117" s="3">
        <f t="shared" ref="BU117:BW117" si="347">BU25+BU55+BU85</f>
        <v>2.1824316047874777</v>
      </c>
      <c r="BV117" s="3">
        <f t="shared" si="347"/>
        <v>26.189179257449734</v>
      </c>
      <c r="BW117" s="3">
        <f t="shared" si="347"/>
        <v>28.371610862237215</v>
      </c>
      <c r="BX117" s="18"/>
      <c r="BY117" s="18">
        <f t="shared" si="213"/>
        <v>351.98307822652578</v>
      </c>
      <c r="BZ117" s="39"/>
    </row>
    <row r="118" spans="5:78" ht="19.899999999999999" customHeight="1">
      <c r="E118" s="29">
        <v>62</v>
      </c>
      <c r="F118" s="22">
        <f t="shared" si="227"/>
        <v>1.2345999999999999</v>
      </c>
      <c r="G118" s="23">
        <f t="shared" si="198"/>
        <v>15.554655607118354</v>
      </c>
      <c r="H118" s="69">
        <f t="shared" si="199"/>
        <v>110418.45070422534</v>
      </c>
      <c r="I118" s="37"/>
      <c r="J118" s="33"/>
      <c r="K118" s="33"/>
      <c r="L118" s="3"/>
      <c r="M118" s="3">
        <f t="shared" si="214"/>
        <v>6.4749475957752871</v>
      </c>
      <c r="N118" s="3">
        <f t="shared" si="214"/>
        <v>0</v>
      </c>
      <c r="O118" s="3">
        <f t="shared" si="214"/>
        <v>6.4749475957752871</v>
      </c>
      <c r="P118" s="18"/>
      <c r="Q118" s="18">
        <f t="shared" si="201"/>
        <v>573.32903183394126</v>
      </c>
      <c r="R118" s="39"/>
      <c r="S118" s="33"/>
      <c r="T118" s="33"/>
      <c r="U118" s="33"/>
      <c r="V118" s="3"/>
      <c r="W118" s="3">
        <f t="shared" ref="W118:Y118" si="348">W26+W56+W86</f>
        <v>5.6964145737952485</v>
      </c>
      <c r="X118" s="3">
        <f t="shared" si="348"/>
        <v>11.392829147590497</v>
      </c>
      <c r="Y118" s="3">
        <f t="shared" si="348"/>
        <v>17.089243721385746</v>
      </c>
      <c r="Z118" s="18"/>
      <c r="AA118" s="18">
        <f t="shared" si="203"/>
        <v>549.29833875868258</v>
      </c>
      <c r="AB118" s="39"/>
      <c r="AC118" s="37"/>
      <c r="AD118" s="33"/>
      <c r="AE118" s="33"/>
      <c r="AF118" s="3"/>
      <c r="AG118" s="3">
        <f t="shared" ref="AG118:AI118" si="349">AG26+AG56+AG86</f>
        <v>4.8531516054498365</v>
      </c>
      <c r="AH118" s="3">
        <f t="shared" si="349"/>
        <v>19.412606421799346</v>
      </c>
      <c r="AI118" s="3">
        <f t="shared" si="349"/>
        <v>24.265758027249184</v>
      </c>
      <c r="AJ118" s="18"/>
      <c r="AK118" s="18">
        <f t="shared" si="205"/>
        <v>521.22999230482606</v>
      </c>
      <c r="AL118" s="39"/>
      <c r="AM118" s="37"/>
      <c r="AN118" s="33"/>
      <c r="AO118" s="33"/>
      <c r="AP118" s="3"/>
      <c r="AQ118" s="3">
        <f t="shared" ref="AQ118:AS118" si="350">AQ26+AQ56+AQ86</f>
        <v>4.2229465861546895</v>
      </c>
      <c r="AR118" s="3">
        <f t="shared" si="350"/>
        <v>25.337679516928134</v>
      </c>
      <c r="AS118" s="3">
        <f t="shared" si="350"/>
        <v>29.560626103082821</v>
      </c>
      <c r="AT118" s="18"/>
      <c r="AU118" s="18">
        <f t="shared" si="207"/>
        <v>496.28528099221455</v>
      </c>
      <c r="AV118" s="39"/>
      <c r="AW118" s="37"/>
      <c r="AX118" s="33"/>
      <c r="AY118" s="33"/>
      <c r="AZ118" s="3"/>
      <c r="BA118" s="3">
        <f t="shared" ref="BA118:BC118" si="351">BA26+BA56+BA86</f>
        <v>3.5872596390370615</v>
      </c>
      <c r="BB118" s="3">
        <f t="shared" si="351"/>
        <v>28.698077112296492</v>
      </c>
      <c r="BC118" s="3">
        <f t="shared" si="351"/>
        <v>32.28533675133356</v>
      </c>
      <c r="BD118" s="18"/>
      <c r="BE118" s="18">
        <f t="shared" si="209"/>
        <v>467.23192459324969</v>
      </c>
      <c r="BF118" s="39"/>
      <c r="BG118" s="37"/>
      <c r="BH118" s="33"/>
      <c r="BI118" s="33"/>
      <c r="BJ118" s="3"/>
      <c r="BK118" s="3">
        <f t="shared" ref="BK118:BM118" si="352">BK26+BK56+BK86</f>
        <v>2.9752580034174581</v>
      </c>
      <c r="BL118" s="3">
        <f t="shared" si="352"/>
        <v>29.752580034174578</v>
      </c>
      <c r="BM118" s="3">
        <f t="shared" si="352"/>
        <v>32.727838037592029</v>
      </c>
      <c r="BN118" s="18"/>
      <c r="BO118" s="18">
        <f t="shared" si="211"/>
        <v>436.74098611223451</v>
      </c>
      <c r="BP118" s="39"/>
      <c r="BQ118" s="37"/>
      <c r="BR118" s="33"/>
      <c r="BS118" s="33"/>
      <c r="BT118" s="3"/>
      <c r="BU118" s="3">
        <f t="shared" ref="BU118:BW118" si="353">BU26+BU56+BU86</f>
        <v>2.4240915968262389</v>
      </c>
      <c r="BV118" s="3">
        <f t="shared" si="353"/>
        <v>29.089099161914874</v>
      </c>
      <c r="BW118" s="3">
        <f t="shared" si="353"/>
        <v>31.513190758741111</v>
      </c>
      <c r="BX118" s="18"/>
      <c r="BY118" s="18">
        <f t="shared" si="213"/>
        <v>404.84796140304707</v>
      </c>
      <c r="BZ118" s="39"/>
    </row>
    <row r="119" spans="5:78" ht="19.899999999999999" customHeight="1">
      <c r="E119" s="29">
        <v>64</v>
      </c>
      <c r="F119" s="22">
        <f t="shared" si="227"/>
        <v>1.2746</v>
      </c>
      <c r="G119" s="23">
        <f t="shared" si="198"/>
        <v>16.058613345887782</v>
      </c>
      <c r="H119" s="69">
        <f t="shared" si="199"/>
        <v>113995.91549295773</v>
      </c>
      <c r="I119" s="37"/>
      <c r="J119" s="33"/>
      <c r="K119" s="33"/>
      <c r="L119" s="3"/>
      <c r="M119" s="3">
        <f t="shared" si="214"/>
        <v>6.8127594099351843</v>
      </c>
      <c r="N119" s="3">
        <f t="shared" si="214"/>
        <v>0</v>
      </c>
      <c r="O119" s="3">
        <f t="shared" si="214"/>
        <v>6.8127594099351843</v>
      </c>
      <c r="P119" s="18"/>
      <c r="Q119" s="18">
        <f t="shared" si="201"/>
        <v>652.99727312814923</v>
      </c>
      <c r="R119" s="39"/>
      <c r="S119" s="33"/>
      <c r="T119" s="33"/>
      <c r="U119" s="33"/>
      <c r="V119" s="3"/>
      <c r="W119" s="3">
        <f t="shared" ref="W119:Y119" si="354">W27+W57+W87</f>
        <v>5.9908527768527096</v>
      </c>
      <c r="X119" s="3">
        <f t="shared" si="354"/>
        <v>11.981705553705419</v>
      </c>
      <c r="Y119" s="3">
        <f t="shared" si="354"/>
        <v>17.97255833055813</v>
      </c>
      <c r="Z119" s="18"/>
      <c r="AA119" s="18">
        <f t="shared" si="203"/>
        <v>622.71682296185804</v>
      </c>
      <c r="AB119" s="39"/>
      <c r="AC119" s="37"/>
      <c r="AD119" s="33"/>
      <c r="AE119" s="33"/>
      <c r="AF119" s="3"/>
      <c r="AG119" s="3">
        <f t="shared" ref="AG119:AI119" si="355">AG27+AG57+AG87</f>
        <v>5.2683054981050557</v>
      </c>
      <c r="AH119" s="3">
        <f t="shared" si="355"/>
        <v>21.073221992420223</v>
      </c>
      <c r="AI119" s="3">
        <f t="shared" si="355"/>
        <v>26.341527490525277</v>
      </c>
      <c r="AJ119" s="18"/>
      <c r="AK119" s="18">
        <f t="shared" si="205"/>
        <v>593.00272755520723</v>
      </c>
      <c r="AL119" s="39"/>
      <c r="AM119" s="37"/>
      <c r="AN119" s="33"/>
      <c r="AO119" s="33"/>
      <c r="AP119" s="3"/>
      <c r="AQ119" s="3">
        <f t="shared" ref="AQ119:AS119" si="356">AQ27+AQ57+AQ87</f>
        <v>4.5804706443527943</v>
      </c>
      <c r="AR119" s="3">
        <f t="shared" si="356"/>
        <v>27.48282386611676</v>
      </c>
      <c r="AS119" s="3">
        <f t="shared" si="356"/>
        <v>32.063294510469561</v>
      </c>
      <c r="AT119" s="18"/>
      <c r="AU119" s="18">
        <f t="shared" si="207"/>
        <v>564.32369429548555</v>
      </c>
      <c r="AV119" s="39"/>
      <c r="AW119" s="37"/>
      <c r="AX119" s="33"/>
      <c r="AY119" s="33"/>
      <c r="AZ119" s="3"/>
      <c r="BA119" s="3">
        <f t="shared" ref="BA119:BC119" si="357">BA27+BA57+BA87</f>
        <v>3.8725084588700946</v>
      </c>
      <c r="BB119" s="3">
        <f t="shared" si="357"/>
        <v>30.980067670960757</v>
      </c>
      <c r="BC119" s="3">
        <f t="shared" si="357"/>
        <v>34.852576129830851</v>
      </c>
      <c r="BD119" s="18"/>
      <c r="BE119" s="18">
        <f t="shared" si="209"/>
        <v>527.72545913803333</v>
      </c>
      <c r="BF119" s="39"/>
      <c r="BG119" s="37"/>
      <c r="BH119" s="33"/>
      <c r="BI119" s="33"/>
      <c r="BJ119" s="3"/>
      <c r="BK119" s="3">
        <f t="shared" ref="BK119:BM119" si="358">BK27+BK57+BK87</f>
        <v>3.236248355184951</v>
      </c>
      <c r="BL119" s="3">
        <f t="shared" si="358"/>
        <v>32.362483551849515</v>
      </c>
      <c r="BM119" s="3">
        <f t="shared" si="358"/>
        <v>35.598731907034463</v>
      </c>
      <c r="BN119" s="18"/>
      <c r="BO119" s="18">
        <f t="shared" si="211"/>
        <v>493.50005512872957</v>
      </c>
      <c r="BP119" s="39"/>
      <c r="BQ119" s="37"/>
      <c r="BR119" s="33"/>
      <c r="BS119" s="33"/>
      <c r="BT119" s="3"/>
      <c r="BU119" s="3">
        <f t="shared" ref="BU119:BW119" si="359">BU27+BU57+BU87</f>
        <v>2.6683791307420628</v>
      </c>
      <c r="BV119" s="3">
        <f t="shared" si="359"/>
        <v>32.020549568904755</v>
      </c>
      <c r="BW119" s="3">
        <f t="shared" si="359"/>
        <v>34.688928699646816</v>
      </c>
      <c r="BX119" s="18"/>
      <c r="BY119" s="18">
        <f t="shared" si="213"/>
        <v>459.06959163748718</v>
      </c>
      <c r="BZ119" s="39"/>
    </row>
    <row r="120" spans="5:78" ht="19.899999999999999" customHeight="1" thickBot="1">
      <c r="E120" s="48">
        <v>66</v>
      </c>
      <c r="F120" s="25">
        <f t="shared" si="227"/>
        <v>1.3146</v>
      </c>
      <c r="G120" s="26">
        <f t="shared" si="198"/>
        <v>16.562571084657208</v>
      </c>
      <c r="H120" s="70">
        <f t="shared" si="199"/>
        <v>117573.38028169014</v>
      </c>
      <c r="I120" s="38"/>
      <c r="J120" s="34"/>
      <c r="K120" s="34"/>
      <c r="L120" s="41"/>
      <c r="M120" s="41">
        <f t="shared" si="214"/>
        <v>6.969334590711628</v>
      </c>
      <c r="N120" s="41">
        <f t="shared" si="214"/>
        <v>0</v>
      </c>
      <c r="O120" s="41">
        <f t="shared" si="214"/>
        <v>6.969334590711628</v>
      </c>
      <c r="P120" s="40"/>
      <c r="Q120" s="40">
        <f t="shared" si="201"/>
        <v>720.72062974469645</v>
      </c>
      <c r="R120" s="42"/>
      <c r="S120" s="34"/>
      <c r="T120" s="34"/>
      <c r="U120" s="34"/>
      <c r="V120" s="41"/>
      <c r="W120" s="41">
        <f t="shared" ref="W120:Y120" si="360">W28+W58+W88</f>
        <v>6.1204973835079697</v>
      </c>
      <c r="X120" s="41">
        <f t="shared" si="360"/>
        <v>12.240994767015939</v>
      </c>
      <c r="Y120" s="41">
        <f t="shared" si="360"/>
        <v>18.361492150523908</v>
      </c>
      <c r="Z120" s="40"/>
      <c r="AA120" s="40">
        <f t="shared" si="203"/>
        <v>686.10624150101967</v>
      </c>
      <c r="AB120" s="42"/>
      <c r="AC120" s="38"/>
      <c r="AD120" s="34"/>
      <c r="AE120" s="34"/>
      <c r="AF120" s="41"/>
      <c r="AG120" s="41">
        <f t="shared" ref="AG120:AI120" si="361">AG28+AG58+AG88</f>
        <v>5.3813896465461735</v>
      </c>
      <c r="AH120" s="41">
        <f t="shared" si="361"/>
        <v>21.525558586184694</v>
      </c>
      <c r="AI120" s="41">
        <f t="shared" si="361"/>
        <v>26.906948232730869</v>
      </c>
      <c r="AJ120" s="40"/>
      <c r="AK120" s="40">
        <f t="shared" si="205"/>
        <v>656.22709299850817</v>
      </c>
      <c r="AL120" s="42"/>
      <c r="AM120" s="38"/>
      <c r="AN120" s="34"/>
      <c r="AO120" s="34"/>
      <c r="AP120" s="41"/>
      <c r="AQ120" s="41">
        <f t="shared" ref="AQ120:AS120" si="362">AQ28+AQ58+AQ88</f>
        <v>4.7400755842085003</v>
      </c>
      <c r="AR120" s="41">
        <f t="shared" si="362"/>
        <v>28.440453505251</v>
      </c>
      <c r="AS120" s="41">
        <f t="shared" si="362"/>
        <v>33.180529089459498</v>
      </c>
      <c r="AT120" s="40"/>
      <c r="AU120" s="40">
        <f t="shared" si="207"/>
        <v>627.70852243067543</v>
      </c>
      <c r="AV120" s="42"/>
      <c r="AW120" s="38"/>
      <c r="AX120" s="34"/>
      <c r="AY120" s="34"/>
      <c r="AZ120" s="41"/>
      <c r="BA120" s="41">
        <f t="shared" ref="BA120:BC120" si="363">BA28+BA58+BA88</f>
        <v>4.062298626352514</v>
      </c>
      <c r="BB120" s="41">
        <f t="shared" si="363"/>
        <v>32.498389010820112</v>
      </c>
      <c r="BC120" s="41">
        <f t="shared" si="363"/>
        <v>36.560687637172627</v>
      </c>
      <c r="BD120" s="40"/>
      <c r="BE120" s="40">
        <f t="shared" si="209"/>
        <v>586.47336911903437</v>
      </c>
      <c r="BF120" s="42"/>
      <c r="BG120" s="38"/>
      <c r="BH120" s="34"/>
      <c r="BI120" s="34"/>
      <c r="BJ120" s="41"/>
      <c r="BK120" s="41">
        <f t="shared" ref="BK120:BM120" si="364">BK28+BK58+BK88</f>
        <v>3.342438976328661</v>
      </c>
      <c r="BL120" s="41">
        <f t="shared" si="364"/>
        <v>33.424389763286612</v>
      </c>
      <c r="BM120" s="41">
        <f t="shared" si="364"/>
        <v>36.766828739615278</v>
      </c>
      <c r="BN120" s="40"/>
      <c r="BO120" s="40">
        <f t="shared" si="211"/>
        <v>544.79897411194588</v>
      </c>
      <c r="BP120" s="42"/>
      <c r="BQ120" s="38"/>
      <c r="BR120" s="34"/>
      <c r="BS120" s="34"/>
      <c r="BT120" s="41"/>
      <c r="BU120" s="41">
        <f t="shared" ref="BU120:BW120" si="365">BU28+BU58+BU88</f>
        <v>2.6962346904176493</v>
      </c>
      <c r="BV120" s="41">
        <f t="shared" si="365"/>
        <v>32.354816285011793</v>
      </c>
      <c r="BW120" s="41">
        <f t="shared" si="365"/>
        <v>35.051050975429447</v>
      </c>
      <c r="BX120" s="40"/>
      <c r="BY120" s="40">
        <f t="shared" si="213"/>
        <v>503.98163607158421</v>
      </c>
      <c r="BZ120" s="42"/>
    </row>
  </sheetData>
  <mergeCells count="62">
    <mergeCell ref="BB61:BC61"/>
    <mergeCell ref="BG61:BK61"/>
    <mergeCell ref="BL61:BM61"/>
    <mergeCell ref="BQ61:BU61"/>
    <mergeCell ref="BV61:BW61"/>
    <mergeCell ref="AC61:AG61"/>
    <mergeCell ref="AH61:AI61"/>
    <mergeCell ref="AM61:AQ61"/>
    <mergeCell ref="AR61:AS61"/>
    <mergeCell ref="AW61:BA61"/>
    <mergeCell ref="E61:H61"/>
    <mergeCell ref="I61:M61"/>
    <mergeCell ref="N61:O61"/>
    <mergeCell ref="S61:W61"/>
    <mergeCell ref="X61:Y61"/>
    <mergeCell ref="BY93:BZ93"/>
    <mergeCell ref="E93:H93"/>
    <mergeCell ref="I93:M93"/>
    <mergeCell ref="N93:O93"/>
    <mergeCell ref="S93:W93"/>
    <mergeCell ref="X93:Y93"/>
    <mergeCell ref="AC93:AG93"/>
    <mergeCell ref="AH93:AI93"/>
    <mergeCell ref="AM93:AQ93"/>
    <mergeCell ref="AR93:AS93"/>
    <mergeCell ref="AW93:BA93"/>
    <mergeCell ref="BB93:BC93"/>
    <mergeCell ref="BG93:BK93"/>
    <mergeCell ref="BL93:BM93"/>
    <mergeCell ref="BQ93:BU93"/>
    <mergeCell ref="BV93:BW93"/>
    <mergeCell ref="E31:H31"/>
    <mergeCell ref="I31:M31"/>
    <mergeCell ref="N31:O31"/>
    <mergeCell ref="S31:W31"/>
    <mergeCell ref="X31:Y31"/>
    <mergeCell ref="AC31:AG31"/>
    <mergeCell ref="AH31:AI31"/>
    <mergeCell ref="AM31:AQ31"/>
    <mergeCell ref="AR31:AS31"/>
    <mergeCell ref="AW31:BA31"/>
    <mergeCell ref="BB31:BC31"/>
    <mergeCell ref="BG31:BK31"/>
    <mergeCell ref="BL31:BM31"/>
    <mergeCell ref="BQ31:BU31"/>
    <mergeCell ref="BV31:BW31"/>
    <mergeCell ref="BY1:BZ1"/>
    <mergeCell ref="BL1:BM1"/>
    <mergeCell ref="BQ1:BU1"/>
    <mergeCell ref="BV1:BW1"/>
    <mergeCell ref="AH1:AI1"/>
    <mergeCell ref="AM1:AQ1"/>
    <mergeCell ref="AR1:AS1"/>
    <mergeCell ref="AW1:BA1"/>
    <mergeCell ref="BB1:BC1"/>
    <mergeCell ref="BG1:BK1"/>
    <mergeCell ref="AC1:AG1"/>
    <mergeCell ref="E1:H1"/>
    <mergeCell ref="I1:M1"/>
    <mergeCell ref="N1:O1"/>
    <mergeCell ref="S1:W1"/>
    <mergeCell ref="X1:Y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120"/>
  <sheetViews>
    <sheetView topLeftCell="AT82" zoomScale="70" zoomScaleNormal="70" zoomScalePageLayoutView="85" workbookViewId="0">
      <selection activeCell="BQ65" sqref="BQ65:BS88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26" width="11.140625" style="1" customWidth="1"/>
    <col min="27" max="27" width="12.28515625" style="1" customWidth="1"/>
    <col min="28" max="36" width="11.140625" style="1" customWidth="1"/>
    <col min="37" max="37" width="13.28515625" style="1" customWidth="1"/>
    <col min="38" max="46" width="11.140625" style="1" customWidth="1"/>
    <col min="47" max="47" width="13.7109375" style="1" customWidth="1"/>
    <col min="48" max="56" width="11.140625" style="1" customWidth="1"/>
    <col min="57" max="57" width="13.42578125" style="1" customWidth="1"/>
    <col min="58" max="66" width="11.140625" style="1" customWidth="1"/>
    <col min="67" max="67" width="13.7109375" style="1" customWidth="1"/>
    <col min="6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B1" s="64" t="s">
        <v>36</v>
      </c>
      <c r="D1" s="2"/>
      <c r="E1" s="73" t="s">
        <v>19</v>
      </c>
      <c r="F1" s="74"/>
      <c r="G1" s="74"/>
      <c r="H1" s="75"/>
      <c r="I1" s="76" t="s">
        <v>21</v>
      </c>
      <c r="J1" s="77"/>
      <c r="K1" s="77"/>
      <c r="L1" s="77"/>
      <c r="M1" s="77"/>
      <c r="N1" s="78">
        <v>0</v>
      </c>
      <c r="O1" s="78"/>
      <c r="P1" s="57"/>
      <c r="Q1" s="57"/>
      <c r="R1" s="58"/>
      <c r="S1" s="71" t="s">
        <v>21</v>
      </c>
      <c r="T1" s="72"/>
      <c r="U1" s="72"/>
      <c r="V1" s="72"/>
      <c r="W1" s="72"/>
      <c r="X1" s="79">
        <v>0.04</v>
      </c>
      <c r="Y1" s="79"/>
      <c r="Z1" s="43"/>
      <c r="AA1" s="43"/>
      <c r="AB1" s="44"/>
      <c r="AC1" s="71" t="s">
        <v>21</v>
      </c>
      <c r="AD1" s="72"/>
      <c r="AE1" s="72"/>
      <c r="AF1" s="72"/>
      <c r="AG1" s="72"/>
      <c r="AH1" s="79">
        <v>0.08</v>
      </c>
      <c r="AI1" s="79"/>
      <c r="AJ1" s="43"/>
      <c r="AK1" s="43"/>
      <c r="AL1" s="44"/>
      <c r="AM1" s="71" t="s">
        <v>21</v>
      </c>
      <c r="AN1" s="72"/>
      <c r="AO1" s="72"/>
      <c r="AP1" s="72"/>
      <c r="AQ1" s="72"/>
      <c r="AR1" s="79">
        <v>0.12</v>
      </c>
      <c r="AS1" s="79"/>
      <c r="AT1" s="43"/>
      <c r="AU1" s="43"/>
      <c r="AV1" s="44"/>
      <c r="AW1" s="71" t="s">
        <v>21</v>
      </c>
      <c r="AX1" s="72"/>
      <c r="AY1" s="72"/>
      <c r="AZ1" s="72"/>
      <c r="BA1" s="72"/>
      <c r="BB1" s="79">
        <v>0.16</v>
      </c>
      <c r="BC1" s="79"/>
      <c r="BD1" s="43"/>
      <c r="BE1" s="43"/>
      <c r="BF1" s="44"/>
      <c r="BG1" s="71" t="s">
        <v>21</v>
      </c>
      <c r="BH1" s="72"/>
      <c r="BI1" s="72"/>
      <c r="BJ1" s="72"/>
      <c r="BK1" s="72"/>
      <c r="BL1" s="79">
        <v>0.2</v>
      </c>
      <c r="BM1" s="79"/>
      <c r="BN1" s="43"/>
      <c r="BO1" s="43"/>
      <c r="BP1" s="44"/>
      <c r="BQ1" s="76" t="s">
        <v>21</v>
      </c>
      <c r="BR1" s="77"/>
      <c r="BS1" s="77"/>
      <c r="BT1" s="77"/>
      <c r="BU1" s="77"/>
      <c r="BV1" s="78">
        <v>0.24</v>
      </c>
      <c r="BW1" s="78"/>
      <c r="BX1" s="57"/>
      <c r="BY1" s="77"/>
      <c r="BZ1" s="80"/>
    </row>
    <row r="2" spans="2:78" ht="19.899999999999999" customHeight="1">
      <c r="B2" s="4" t="s">
        <v>1</v>
      </c>
      <c r="C2" s="5">
        <v>600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19.899999999999999" customHeight="1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3.2362883960624038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3.6477681666997093</v>
      </c>
      <c r="H4" s="46">
        <f t="shared" si="1"/>
        <v>31714.22535211268</v>
      </c>
      <c r="I4" s="54">
        <v>0.59230000000000005</v>
      </c>
      <c r="J4" s="3">
        <v>3.3000000000000002E-2</v>
      </c>
      <c r="K4" s="3">
        <v>1.0820000000000001</v>
      </c>
      <c r="L4" s="3">
        <f t="shared" si="2"/>
        <v>0.9895039210412061</v>
      </c>
      <c r="M4" s="3">
        <f t="shared" si="3"/>
        <v>0.16945123714830693</v>
      </c>
      <c r="N4" s="3">
        <f t="shared" si="4"/>
        <v>0</v>
      </c>
      <c r="O4" s="3">
        <f t="shared" si="5"/>
        <v>0.16945123714830693</v>
      </c>
      <c r="P4" s="18">
        <f t="shared" si="6"/>
        <v>0</v>
      </c>
      <c r="Q4" s="18">
        <f t="shared" si="7"/>
        <v>2.2966612670040916</v>
      </c>
      <c r="R4" s="39">
        <f t="shared" si="8"/>
        <v>0</v>
      </c>
      <c r="S4" s="54">
        <v>0.40510000000000002</v>
      </c>
      <c r="T4" s="3">
        <v>0.03</v>
      </c>
      <c r="U4" s="3">
        <v>1.0629999999999999</v>
      </c>
      <c r="V4" s="3">
        <f t="shared" si="9"/>
        <v>0.9721281590266192</v>
      </c>
      <c r="W4" s="3">
        <f t="shared" si="10"/>
        <v>7.6506401013614347E-2</v>
      </c>
      <c r="X4" s="3">
        <f t="shared" si="11"/>
        <v>0.15301280202722869</v>
      </c>
      <c r="Y4" s="3">
        <f t="shared" si="12"/>
        <v>0.22951920304084306</v>
      </c>
      <c r="Z4" s="18">
        <f t="shared" si="13"/>
        <v>1.9779237199504411E-2</v>
      </c>
      <c r="AA4" s="18">
        <f t="shared" si="14"/>
        <v>1.9030560402503005</v>
      </c>
      <c r="AB4" s="39">
        <f t="shared" si="15"/>
        <v>8.0403728944894129E-2</v>
      </c>
      <c r="AC4" s="54">
        <v>0.2422</v>
      </c>
      <c r="AD4" s="3">
        <v>3.4000000000000002E-2</v>
      </c>
      <c r="AE4" s="3">
        <v>1.02</v>
      </c>
      <c r="AF4" s="3">
        <f t="shared" si="16"/>
        <v>0.93280406604623856</v>
      </c>
      <c r="AG4" s="3">
        <f t="shared" si="17"/>
        <v>2.5179979850717203E-2</v>
      </c>
      <c r="AH4" s="3">
        <f t="shared" si="18"/>
        <v>0.10071991940286881</v>
      </c>
      <c r="AI4" s="3">
        <f t="shared" si="19"/>
        <v>0.12589989925358602</v>
      </c>
      <c r="AJ4" s="18">
        <f t="shared" si="20"/>
        <v>4.1279175210434345E-2</v>
      </c>
      <c r="AK4" s="18">
        <f t="shared" si="21"/>
        <v>1.5605437996616649</v>
      </c>
      <c r="AL4" s="39">
        <f t="shared" si="22"/>
        <v>6.4541552390074211E-2</v>
      </c>
      <c r="AM4" s="54">
        <v>0.20660000000000001</v>
      </c>
      <c r="AN4" s="3">
        <v>0.06</v>
      </c>
      <c r="AO4" s="3">
        <v>0.76700000000000002</v>
      </c>
      <c r="AP4" s="3">
        <f t="shared" si="23"/>
        <v>0.70143207711516176</v>
      </c>
      <c r="AQ4" s="3">
        <f t="shared" si="24"/>
        <v>1.0359960972769509E-2</v>
      </c>
      <c r="AR4" s="3">
        <f t="shared" si="25"/>
        <v>6.2159765836617045E-2</v>
      </c>
      <c r="AS4" s="3">
        <f t="shared" si="26"/>
        <v>7.251972680938655E-2</v>
      </c>
      <c r="AT4" s="18">
        <f t="shared" si="27"/>
        <v>6.1785275558139653E-2</v>
      </c>
      <c r="AU4" s="18">
        <f t="shared" si="28"/>
        <v>1.4856915236337005</v>
      </c>
      <c r="AV4" s="39">
        <f t="shared" si="29"/>
        <v>4.1838944927535732E-2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4.0592479373370143</v>
      </c>
      <c r="H5" s="46">
        <f t="shared" si="1"/>
        <v>35291.690140845072</v>
      </c>
      <c r="I5" s="36">
        <v>0.76249999999999996</v>
      </c>
      <c r="J5" s="32">
        <v>3.3000000000000002E-2</v>
      </c>
      <c r="K5" s="32">
        <v>1.069</v>
      </c>
      <c r="L5" s="3">
        <f t="shared" si="2"/>
        <v>0.97761524176806769</v>
      </c>
      <c r="M5" s="3">
        <f t="shared" si="3"/>
        <v>0.27412071981458919</v>
      </c>
      <c r="N5" s="3">
        <f t="shared" si="4"/>
        <v>0</v>
      </c>
      <c r="O5" s="3">
        <f>M5+N5</f>
        <v>0.27412071981458919</v>
      </c>
      <c r="P5" s="18">
        <f t="shared" si="6"/>
        <v>0</v>
      </c>
      <c r="Q5" s="18">
        <f>0.5926*0.5*$C$6*$F5^3*($C$7*I5*2+$C$7)*$C$8</f>
        <v>3.6579810239712245</v>
      </c>
      <c r="R5" s="39">
        <f>N5/Q5</f>
        <v>0</v>
      </c>
      <c r="S5" s="36">
        <v>0.5111</v>
      </c>
      <c r="T5" s="32">
        <v>2.9000000000000001E-2</v>
      </c>
      <c r="U5" s="32">
        <v>1.0629999999999999</v>
      </c>
      <c r="V5" s="3">
        <f t="shared" si="9"/>
        <v>0.9721281590266192</v>
      </c>
      <c r="W5" s="3">
        <f t="shared" si="10"/>
        <v>0.12178254567473545</v>
      </c>
      <c r="X5" s="3">
        <f t="shared" si="11"/>
        <v>0.24356509134947091</v>
      </c>
      <c r="Y5" s="3">
        <f>W5+X5</f>
        <v>0.36534763702420636</v>
      </c>
      <c r="Z5" s="18">
        <f t="shared" si="13"/>
        <v>1.9119929292854266E-2</v>
      </c>
      <c r="AA5" s="18">
        <f>0.5926*0.5*$C$6*$F5^3*($C$7*S5*2+$C$7)*$C$8</f>
        <v>2.9295719709602421</v>
      </c>
      <c r="AB5" s="39">
        <f>X5/AA5</f>
        <v>8.3140163055846081E-2</v>
      </c>
      <c r="AC5" s="36">
        <v>0.36969999999999997</v>
      </c>
      <c r="AD5" s="32">
        <v>0.03</v>
      </c>
      <c r="AE5" s="32">
        <v>1.0149999999999999</v>
      </c>
      <c r="AF5" s="3">
        <f t="shared" si="16"/>
        <v>0.9282314970950315</v>
      </c>
      <c r="AG5" s="3">
        <f t="shared" si="17"/>
        <v>5.8094864453693322E-2</v>
      </c>
      <c r="AH5" s="3">
        <f t="shared" si="18"/>
        <v>0.23237945781477329</v>
      </c>
      <c r="AI5" s="3">
        <f>AG5+AH5</f>
        <v>0.29047432226846659</v>
      </c>
      <c r="AJ5" s="18">
        <f t="shared" si="20"/>
        <v>3.606659057701482E-2</v>
      </c>
      <c r="AK5" s="18">
        <f>0.5926*0.5*$C$6*$F5^3*($C$7*AC5*2+$C$7)*$C$8</f>
        <v>2.5198780962754648</v>
      </c>
      <c r="AL5" s="39">
        <f>AH5/AK5</f>
        <v>9.2218531586208255E-2</v>
      </c>
      <c r="AM5" s="36">
        <v>0.28689999999999999</v>
      </c>
      <c r="AN5" s="32">
        <v>2.4E-2</v>
      </c>
      <c r="AO5" s="32">
        <v>0.94</v>
      </c>
      <c r="AP5" s="3">
        <f t="shared" si="23"/>
        <v>0.85964296282692576</v>
      </c>
      <c r="AQ5" s="3">
        <f t="shared" si="24"/>
        <v>3.0007067886014118E-2</v>
      </c>
      <c r="AR5" s="3">
        <f t="shared" si="25"/>
        <v>0.1800424073160847</v>
      </c>
      <c r="AS5" s="3">
        <f>AQ5+AR5</f>
        <v>0.21004947520209882</v>
      </c>
      <c r="AT5" s="18">
        <f t="shared" si="27"/>
        <v>3.7120170177019941E-2</v>
      </c>
      <c r="AU5" s="18">
        <f>0.5926*0.5*$C$6*$F5^3*($C$7*AM5*2+$C$7)*$C$8</f>
        <v>2.2799724893171938</v>
      </c>
      <c r="AV5" s="39">
        <f>AR5/AU5</f>
        <v>7.8966920942981994E-2</v>
      </c>
      <c r="AW5" s="36">
        <v>0.2591</v>
      </c>
      <c r="AX5" s="32">
        <v>2.9000000000000001E-2</v>
      </c>
      <c r="AY5" s="32">
        <v>0.90800000000000003</v>
      </c>
      <c r="AZ5" s="3">
        <f t="shared" si="30"/>
        <v>0.83037852153920066</v>
      </c>
      <c r="BA5" s="3">
        <f t="shared" si="31"/>
        <v>2.2835644853822341E-2</v>
      </c>
      <c r="BB5" s="3">
        <f t="shared" si="32"/>
        <v>0.18268515883057873</v>
      </c>
      <c r="BC5" s="3">
        <f>BA5+BB5</f>
        <v>0.20552080368440107</v>
      </c>
      <c r="BD5" s="18">
        <f t="shared" si="34"/>
        <v>5.5802215404152873E-2</v>
      </c>
      <c r="BE5" s="18">
        <f>0.5926*0.5*$C$6*$F5^3*($C$7*AW5*2+$C$7)*$C$8</f>
        <v>2.1994244715220255</v>
      </c>
      <c r="BF5" s="39">
        <f>BB5/BE5</f>
        <v>8.3060437489885078E-2</v>
      </c>
      <c r="BG5" s="36">
        <v>0.25109999999999999</v>
      </c>
      <c r="BH5" s="32">
        <v>2.7E-2</v>
      </c>
      <c r="BI5" s="32">
        <v>0.88500000000000001</v>
      </c>
      <c r="BJ5" s="3">
        <f t="shared" si="37"/>
        <v>0.80934470436364825</v>
      </c>
      <c r="BK5" s="3">
        <f t="shared" si="38"/>
        <v>2.0374488936769346E-2</v>
      </c>
      <c r="BL5" s="3">
        <f t="shared" si="39"/>
        <v>0.20374488936769342</v>
      </c>
      <c r="BM5" s="3">
        <f>BK5+BL5</f>
        <v>0.22411937830446277</v>
      </c>
      <c r="BN5" s="18">
        <f t="shared" si="41"/>
        <v>6.1693877221515189E-2</v>
      </c>
      <c r="BO5" s="18">
        <f>0.5926*0.5*$C$6*$F5^3*($C$7*BG5*2+$C$7)*$C$8</f>
        <v>2.1762451858255742</v>
      </c>
      <c r="BP5" s="39">
        <f>BL5/BO5</f>
        <v>9.3622212558922363E-2</v>
      </c>
      <c r="BQ5" s="36">
        <v>0.2354</v>
      </c>
      <c r="BR5" s="32">
        <v>2.1999999999999999E-2</v>
      </c>
      <c r="BS5" s="32">
        <v>0.878</v>
      </c>
      <c r="BT5" s="3">
        <f t="shared" si="44"/>
        <v>0.80294310783195832</v>
      </c>
      <c r="BU5" s="3">
        <f t="shared" si="45"/>
        <v>1.7624171324336045E-2</v>
      </c>
      <c r="BV5" s="3">
        <f t="shared" si="46"/>
        <v>0.21149005589203251</v>
      </c>
      <c r="BW5" s="3">
        <f>BU5+BV5</f>
        <v>0.22911422721636857</v>
      </c>
      <c r="BX5" s="18">
        <f t="shared" si="48"/>
        <v>5.9372415484789533E-2</v>
      </c>
      <c r="BY5" s="18">
        <f>0.5926*0.5*$C$6*$F5^3*($C$7*BQ5*2+$C$7)*$C$8</f>
        <v>2.1307558376462881</v>
      </c>
      <c r="BZ5" s="39">
        <f>BV5/BY5</f>
        <v>9.9255884768877256E-2</v>
      </c>
    </row>
    <row r="6" spans="2:78" ht="19.899999999999999" customHeight="1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4.4707277079743193</v>
      </c>
      <c r="H6" s="46">
        <f t="shared" si="1"/>
        <v>38869.15492957746</v>
      </c>
      <c r="I6" s="35">
        <v>0.95879999999999999</v>
      </c>
      <c r="J6" s="31">
        <v>1.6E-2</v>
      </c>
      <c r="K6" s="31">
        <v>1.117</v>
      </c>
      <c r="L6" s="3">
        <f t="shared" si="2"/>
        <v>1.0215119036996554</v>
      </c>
      <c r="M6" s="3">
        <f t="shared" si="3"/>
        <v>0.47322660630727381</v>
      </c>
      <c r="N6" s="3">
        <f t="shared" si="4"/>
        <v>0</v>
      </c>
      <c r="O6" s="3">
        <f t="shared" ref="O6:O28" si="52">M6+N6</f>
        <v>0.47322660630727381</v>
      </c>
      <c r="P6" s="18">
        <f t="shared" si="6"/>
        <v>0</v>
      </c>
      <c r="Q6" s="18">
        <f t="shared" ref="Q6:Q28" si="53">0.5926*0.5*$C$6*$F6^3*($C$7*I6*2+$C$7)*$C$8</f>
        <v>5.6468173349782722</v>
      </c>
      <c r="R6" s="39">
        <f t="shared" ref="R6:R28" si="54">N6/Q6</f>
        <v>0</v>
      </c>
      <c r="S6" s="35">
        <v>0.79010000000000002</v>
      </c>
      <c r="T6" s="31">
        <v>2.1000000000000001E-2</v>
      </c>
      <c r="U6" s="31">
        <v>1.0900000000000001</v>
      </c>
      <c r="V6" s="3">
        <f t="shared" si="9"/>
        <v>0.99682003136313735</v>
      </c>
      <c r="W6" s="3">
        <f t="shared" si="10"/>
        <v>0.30600172632309736</v>
      </c>
      <c r="X6" s="3">
        <f t="shared" si="11"/>
        <v>0.61200345264619471</v>
      </c>
      <c r="Y6" s="3">
        <f t="shared" ref="Y6:Y28" si="55">W6+X6</f>
        <v>0.91800517896929201</v>
      </c>
      <c r="Z6" s="18">
        <f t="shared" si="13"/>
        <v>1.4557742913046144E-2</v>
      </c>
      <c r="AA6" s="18">
        <f t="shared" ref="AA6:AA28" si="56">0.5926*0.5*$C$6*$F6^3*($C$7*S6*2+$C$7)*$C$8</f>
        <v>4.9938024704246429</v>
      </c>
      <c r="AB6" s="39">
        <f t="shared" ref="AB6:AB28" si="57">X6/AA6</f>
        <v>0.12255259519589161</v>
      </c>
      <c r="AC6" s="35">
        <v>0.57310000000000005</v>
      </c>
      <c r="AD6" s="31">
        <v>2.5999999999999999E-2</v>
      </c>
      <c r="AE6" s="31">
        <v>1.0669999999999999</v>
      </c>
      <c r="AF6" s="3">
        <f t="shared" si="16"/>
        <v>0.97578621418758482</v>
      </c>
      <c r="AG6" s="3">
        <f t="shared" si="17"/>
        <v>0.15427530471243603</v>
      </c>
      <c r="AH6" s="3">
        <f t="shared" si="18"/>
        <v>0.61710121884974412</v>
      </c>
      <c r="AI6" s="3">
        <f t="shared" ref="AI6:AI28" si="58">AG6+AH6</f>
        <v>0.77137652356218012</v>
      </c>
      <c r="AJ6" s="18">
        <f t="shared" si="20"/>
        <v>3.4542513613541076E-2</v>
      </c>
      <c r="AK6" s="18">
        <f t="shared" ref="AK6:AK28" si="59">0.5926*0.5*$C$6*$F6^3*($C$7*AC6*2+$C$7)*$C$8</f>
        <v>4.1538248438203897</v>
      </c>
      <c r="AL6" s="39">
        <f t="shared" ref="AL6:AL28" si="60">AH6/AK6</f>
        <v>0.14856216669024944</v>
      </c>
      <c r="AM6" s="35">
        <v>0.48409999999999997</v>
      </c>
      <c r="AN6" s="31">
        <v>2.1000000000000001E-2</v>
      </c>
      <c r="AO6" s="31">
        <v>1.0509999999999999</v>
      </c>
      <c r="AP6" s="3">
        <f t="shared" si="23"/>
        <v>0.96115399354372222</v>
      </c>
      <c r="AQ6" s="3">
        <f t="shared" si="24"/>
        <v>0.1068027301345193</v>
      </c>
      <c r="AR6" s="3">
        <f t="shared" si="25"/>
        <v>0.64081638080711567</v>
      </c>
      <c r="AS6" s="3">
        <f t="shared" ref="AS6:AS28" si="61">AQ6+AR6</f>
        <v>0.74761911094163502</v>
      </c>
      <c r="AT6" s="18">
        <f t="shared" si="27"/>
        <v>4.0603898778285533E-2</v>
      </c>
      <c r="AU6" s="18">
        <f t="shared" ref="AU6:AU28" si="62">0.5926*0.5*$C$6*$F6^3*($C$7*AM6*2+$C$7)*$C$8</f>
        <v>3.8093178909734831</v>
      </c>
      <c r="AV6" s="39">
        <f t="shared" ref="AV6:AV28" si="63">AR6/AU6</f>
        <v>0.16822339304513992</v>
      </c>
      <c r="AW6" s="35">
        <v>0.42409999999999998</v>
      </c>
      <c r="AX6" s="31">
        <v>2.1000000000000001E-2</v>
      </c>
      <c r="AY6" s="31">
        <v>1.026</v>
      </c>
      <c r="AZ6" s="3">
        <f t="shared" si="30"/>
        <v>0.93829114878768705</v>
      </c>
      <c r="BA6" s="3">
        <f t="shared" si="31"/>
        <v>7.811564508962221E-2</v>
      </c>
      <c r="BB6" s="3">
        <f t="shared" si="32"/>
        <v>0.62492516071697768</v>
      </c>
      <c r="BC6" s="3">
        <f t="shared" ref="BC6:BC28" si="64">BA6+BB6</f>
        <v>0.70304080580659989</v>
      </c>
      <c r="BD6" s="18">
        <f t="shared" si="34"/>
        <v>5.1593591713605787E-2</v>
      </c>
      <c r="BE6" s="18">
        <f t="shared" ref="BE6:BE28" si="65">0.5926*0.5*$C$6*$F6^3*($C$7*AW6*2+$C$7)*$C$8</f>
        <v>3.5770660126497269</v>
      </c>
      <c r="BF6" s="39">
        <f t="shared" ref="BF6:BF28" si="66">BB6/BE6</f>
        <v>0.17470327875052596</v>
      </c>
      <c r="BG6" s="36">
        <v>0.37840000000000001</v>
      </c>
      <c r="BH6" s="31">
        <v>2.1999999999999999E-2</v>
      </c>
      <c r="BI6" s="31">
        <v>1.008</v>
      </c>
      <c r="BJ6" s="3">
        <f t="shared" si="37"/>
        <v>0.92182990056334169</v>
      </c>
      <c r="BK6" s="3">
        <f t="shared" si="38"/>
        <v>6.0024710867607592E-2</v>
      </c>
      <c r="BL6" s="3">
        <f t="shared" si="39"/>
        <v>0.60024710867607578</v>
      </c>
      <c r="BM6" s="3">
        <f t="shared" ref="BM6:BM28" si="67">BK6+BL6</f>
        <v>0.66027181954368341</v>
      </c>
      <c r="BN6" s="18">
        <f t="shared" si="41"/>
        <v>6.5213198923937968E-2</v>
      </c>
      <c r="BO6" s="18">
        <f t="shared" ref="BO6:BO28" si="68">0.5926*0.5*$C$6*$F6^3*($C$7*BG6*2+$C$7)*$C$8</f>
        <v>3.4001674986597985</v>
      </c>
      <c r="BP6" s="39">
        <f t="shared" ref="BP6:BP28" si="69">BL6/BO6</f>
        <v>0.17653457040356621</v>
      </c>
      <c r="BQ6" s="35">
        <v>0.34889999999999999</v>
      </c>
      <c r="BR6" s="31">
        <v>1.6E-2</v>
      </c>
      <c r="BS6" s="31">
        <v>0.997</v>
      </c>
      <c r="BT6" s="3">
        <f t="shared" si="44"/>
        <v>0.91177024887068614</v>
      </c>
      <c r="BU6" s="3">
        <f t="shared" si="45"/>
        <v>4.9922808870723444E-2</v>
      </c>
      <c r="BV6" s="3">
        <f t="shared" si="46"/>
        <v>0.5990737064486813</v>
      </c>
      <c r="BW6" s="3">
        <f t="shared" ref="BW6:BW28" si="70">BU6+BV6</f>
        <v>0.64899651531940472</v>
      </c>
      <c r="BX6" s="18">
        <f t="shared" si="48"/>
        <v>5.567795871056197E-2</v>
      </c>
      <c r="BY6" s="18">
        <f t="shared" ref="BY6:BY28" si="71">0.5926*0.5*$C$6*$F6^3*($C$7*BQ6*2+$C$7)*$C$8</f>
        <v>3.2859769918172845</v>
      </c>
      <c r="BZ6" s="39">
        <f t="shared" ref="BZ6:BZ28" si="72">BV6/BY6</f>
        <v>0.18231220362786782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4.8822074786116243</v>
      </c>
      <c r="H7" s="46">
        <f t="shared" si="1"/>
        <v>42446.619718309856</v>
      </c>
      <c r="I7" s="35">
        <v>1.0275000000000001</v>
      </c>
      <c r="J7" s="31">
        <v>1.6E-2</v>
      </c>
      <c r="K7" s="32">
        <v>1.1779999999999999</v>
      </c>
      <c r="L7" s="3">
        <f t="shared" si="2"/>
        <v>1.0772972449043814</v>
      </c>
      <c r="M7" s="3">
        <f t="shared" si="3"/>
        <v>0.60445085900100981</v>
      </c>
      <c r="N7" s="3">
        <f t="shared" si="4"/>
        <v>0</v>
      </c>
      <c r="O7" s="3">
        <f t="shared" si="52"/>
        <v>0.60445085900100981</v>
      </c>
      <c r="P7" s="18">
        <f t="shared" si="6"/>
        <v>0</v>
      </c>
      <c r="Q7" s="18">
        <f t="shared" si="53"/>
        <v>7.7002218763036456</v>
      </c>
      <c r="R7" s="39">
        <f t="shared" si="54"/>
        <v>0</v>
      </c>
      <c r="S7" s="35">
        <v>0.92510000000000003</v>
      </c>
      <c r="T7" s="31">
        <v>1.4999999999999999E-2</v>
      </c>
      <c r="U7" s="32">
        <v>1.1599999999999999</v>
      </c>
      <c r="V7" s="3">
        <f t="shared" si="9"/>
        <v>1.060835996680036</v>
      </c>
      <c r="W7" s="3">
        <f t="shared" si="10"/>
        <v>0.47511648301286741</v>
      </c>
      <c r="X7" s="3">
        <f t="shared" si="11"/>
        <v>0.95023296602573482</v>
      </c>
      <c r="Y7" s="3">
        <f t="shared" si="55"/>
        <v>1.4253494490386023</v>
      </c>
      <c r="Z7" s="18">
        <f t="shared" si="13"/>
        <v>1.1776845902698719E-2</v>
      </c>
      <c r="AA7" s="18">
        <f t="shared" si="56"/>
        <v>7.1840171495386738</v>
      </c>
      <c r="AB7" s="39">
        <f t="shared" si="57"/>
        <v>0.13227042005137121</v>
      </c>
      <c r="AC7" s="35">
        <v>0.78090000000000004</v>
      </c>
      <c r="AD7" s="31">
        <v>2.1000000000000001E-2</v>
      </c>
      <c r="AE7" s="32">
        <v>1.1319999999999999</v>
      </c>
      <c r="AF7" s="3">
        <f t="shared" si="16"/>
        <v>1.0352296105532766</v>
      </c>
      <c r="AG7" s="3">
        <f t="shared" si="17"/>
        <v>0.32239660251592495</v>
      </c>
      <c r="AH7" s="3">
        <f t="shared" si="18"/>
        <v>1.2895864100636998</v>
      </c>
      <c r="AI7" s="3">
        <f t="shared" si="58"/>
        <v>1.6119830125796248</v>
      </c>
      <c r="AJ7" s="18">
        <f t="shared" si="20"/>
        <v>3.1402476482799827E-2</v>
      </c>
      <c r="AK7" s="18">
        <f t="shared" si="59"/>
        <v>6.4570960401684712</v>
      </c>
      <c r="AL7" s="39">
        <f t="shared" si="60"/>
        <v>0.19971615754844083</v>
      </c>
      <c r="AM7" s="35">
        <v>0.64380000000000004</v>
      </c>
      <c r="AN7" s="31">
        <v>2.1999999999999999E-2</v>
      </c>
      <c r="AO7" s="32">
        <v>1.1120000000000001</v>
      </c>
      <c r="AP7" s="3">
        <f t="shared" si="23"/>
        <v>1.0169393347484483</v>
      </c>
      <c r="AQ7" s="3">
        <f t="shared" si="24"/>
        <v>0.2114551545886611</v>
      </c>
      <c r="AR7" s="3">
        <f t="shared" si="25"/>
        <v>1.2687309275319665</v>
      </c>
      <c r="AS7" s="3">
        <f t="shared" si="61"/>
        <v>1.4801860821206276</v>
      </c>
      <c r="AT7" s="18">
        <f t="shared" si="27"/>
        <v>4.7618451111466571E-2</v>
      </c>
      <c r="AU7" s="18">
        <f t="shared" si="62"/>
        <v>5.765966469470448</v>
      </c>
      <c r="AV7" s="39">
        <f t="shared" si="63"/>
        <v>0.2200378608251754</v>
      </c>
      <c r="AW7" s="35">
        <v>0.54710000000000003</v>
      </c>
      <c r="AX7" s="31">
        <v>2.5000000000000001E-2</v>
      </c>
      <c r="AY7" s="32">
        <v>1.103</v>
      </c>
      <c r="AZ7" s="3">
        <f t="shared" si="30"/>
        <v>1.0087087106362755</v>
      </c>
      <c r="BA7" s="3">
        <f t="shared" si="31"/>
        <v>0.15024194994727674</v>
      </c>
      <c r="BB7" s="3">
        <f t="shared" si="32"/>
        <v>1.2019355995782139</v>
      </c>
      <c r="BC7" s="3">
        <f t="shared" si="64"/>
        <v>1.3521775495254906</v>
      </c>
      <c r="BD7" s="18">
        <f t="shared" si="34"/>
        <v>7.098601227128612E-2</v>
      </c>
      <c r="BE7" s="18">
        <f t="shared" si="65"/>
        <v>5.2784957948789177</v>
      </c>
      <c r="BF7" s="39">
        <f t="shared" si="66"/>
        <v>0.22770418814092944</v>
      </c>
      <c r="BG7" s="36">
        <v>0.49719999999999998</v>
      </c>
      <c r="BH7" s="31">
        <v>2.1999999999999999E-2</v>
      </c>
      <c r="BI7" s="32">
        <v>1.087</v>
      </c>
      <c r="BJ7" s="3">
        <f t="shared" si="37"/>
        <v>0.99407648999241305</v>
      </c>
      <c r="BK7" s="3">
        <f t="shared" si="38"/>
        <v>0.1205113870886506</v>
      </c>
      <c r="BL7" s="3">
        <f t="shared" si="39"/>
        <v>1.2051138708865057</v>
      </c>
      <c r="BM7" s="3">
        <f t="shared" si="67"/>
        <v>1.3256252579751562</v>
      </c>
      <c r="BN7" s="18">
        <f t="shared" si="41"/>
        <v>7.583567003590172E-2</v>
      </c>
      <c r="BO7" s="18">
        <f t="shared" si="68"/>
        <v>5.0269468118166909</v>
      </c>
      <c r="BP7" s="39">
        <f t="shared" si="69"/>
        <v>0.23973077814423682</v>
      </c>
      <c r="BQ7" s="35">
        <v>0.4446</v>
      </c>
      <c r="BR7" s="31">
        <v>1.6E-2</v>
      </c>
      <c r="BS7" s="32">
        <v>1.081</v>
      </c>
      <c r="BT7" s="3">
        <f t="shared" si="44"/>
        <v>0.98858940725096456</v>
      </c>
      <c r="BU7" s="3">
        <f t="shared" si="45"/>
        <v>9.5300913101303203E-2</v>
      </c>
      <c r="BV7" s="3">
        <f t="shared" si="46"/>
        <v>1.1436109572156383</v>
      </c>
      <c r="BW7" s="3">
        <f t="shared" si="70"/>
        <v>1.2389118703169415</v>
      </c>
      <c r="BX7" s="18">
        <f t="shared" si="48"/>
        <v>6.5455233412145153E-2</v>
      </c>
      <c r="BY7" s="18">
        <f t="shared" si="71"/>
        <v>4.7617869619354654</v>
      </c>
      <c r="BZ7" s="39">
        <f t="shared" si="72"/>
        <v>0.240164242196759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5.2936872492489302</v>
      </c>
      <c r="H8" s="46">
        <f t="shared" si="1"/>
        <v>46024.084507042258</v>
      </c>
      <c r="I8" s="35">
        <v>1.0541</v>
      </c>
      <c r="J8" s="31">
        <v>0.02</v>
      </c>
      <c r="K8" s="31">
        <v>1.2310000000000001</v>
      </c>
      <c r="L8" s="3">
        <f t="shared" si="2"/>
        <v>1.1257664757871764</v>
      </c>
      <c r="M8" s="3">
        <f t="shared" si="3"/>
        <v>0.69468270969058643</v>
      </c>
      <c r="N8" s="3">
        <f t="shared" si="4"/>
        <v>0</v>
      </c>
      <c r="O8" s="3">
        <f t="shared" si="52"/>
        <v>0.69468270969058643</v>
      </c>
      <c r="P8" s="18">
        <f t="shared" si="6"/>
        <v>0</v>
      </c>
      <c r="Q8" s="18">
        <f t="shared" si="53"/>
        <v>9.9868177559069196</v>
      </c>
      <c r="R8" s="39">
        <f t="shared" si="54"/>
        <v>0</v>
      </c>
      <c r="S8" s="35">
        <v>0.94599999999999995</v>
      </c>
      <c r="T8" s="31">
        <v>1.7000000000000001E-2</v>
      </c>
      <c r="U8" s="31">
        <v>1.2150000000000001</v>
      </c>
      <c r="V8" s="3">
        <f t="shared" si="9"/>
        <v>1.1111342551433137</v>
      </c>
      <c r="W8" s="3">
        <f t="shared" si="10"/>
        <v>0.54505657862431656</v>
      </c>
      <c r="X8" s="3">
        <f t="shared" si="11"/>
        <v>1.0901131572486331</v>
      </c>
      <c r="Y8" s="3">
        <f t="shared" si="55"/>
        <v>1.6351697358729496</v>
      </c>
      <c r="Z8" s="18">
        <f t="shared" si="13"/>
        <v>1.4642769709972955E-2</v>
      </c>
      <c r="AA8" s="18">
        <f t="shared" si="56"/>
        <v>9.2921552506540142</v>
      </c>
      <c r="AB8" s="39">
        <f t="shared" si="57"/>
        <v>0.11731542659835641</v>
      </c>
      <c r="AC8" s="35">
        <v>0.86150000000000004</v>
      </c>
      <c r="AD8" s="31">
        <v>1.4999999999999999E-2</v>
      </c>
      <c r="AE8" s="31">
        <v>1.1919999999999999</v>
      </c>
      <c r="AF8" s="3">
        <f t="shared" si="16"/>
        <v>1.0901004379677612</v>
      </c>
      <c r="AG8" s="3">
        <f t="shared" si="17"/>
        <v>0.43508071291065142</v>
      </c>
      <c r="AH8" s="3">
        <f t="shared" si="18"/>
        <v>1.7403228516426057</v>
      </c>
      <c r="AI8" s="3">
        <f t="shared" si="58"/>
        <v>2.1754035645532572</v>
      </c>
      <c r="AJ8" s="18">
        <f t="shared" si="20"/>
        <v>2.4871130167497195E-2</v>
      </c>
      <c r="AK8" s="18">
        <f t="shared" si="59"/>
        <v>8.7491489445127542</v>
      </c>
      <c r="AL8" s="39">
        <f t="shared" si="60"/>
        <v>0.19891338719683044</v>
      </c>
      <c r="AM8" s="35">
        <v>0.76329999999999998</v>
      </c>
      <c r="AN8" s="31">
        <v>1.4999999999999999E-2</v>
      </c>
      <c r="AO8" s="31">
        <v>1.1830000000000001</v>
      </c>
      <c r="AP8" s="3">
        <f t="shared" si="23"/>
        <v>1.0818698138555884</v>
      </c>
      <c r="AQ8" s="3">
        <f t="shared" si="24"/>
        <v>0.33640835327844748</v>
      </c>
      <c r="AR8" s="3">
        <f t="shared" si="25"/>
        <v>2.0184501196706846</v>
      </c>
      <c r="AS8" s="3">
        <f t="shared" si="61"/>
        <v>2.354858472949132</v>
      </c>
      <c r="AT8" s="18">
        <f t="shared" si="27"/>
        <v>3.674546587883902E-2</v>
      </c>
      <c r="AU8" s="18">
        <f t="shared" si="62"/>
        <v>8.1181049295651562</v>
      </c>
      <c r="AV8" s="39">
        <f t="shared" si="63"/>
        <v>0.24863562828804212</v>
      </c>
      <c r="AW8" s="35">
        <v>0.66690000000000005</v>
      </c>
      <c r="AX8" s="31">
        <v>2.4E-2</v>
      </c>
      <c r="AY8" s="31">
        <v>1.167</v>
      </c>
      <c r="AZ8" s="3">
        <f t="shared" si="30"/>
        <v>1.067237593211726</v>
      </c>
      <c r="BA8" s="3">
        <f t="shared" si="31"/>
        <v>0.24990209907390093</v>
      </c>
      <c r="BB8" s="3">
        <f t="shared" si="32"/>
        <v>1.9992167925912074</v>
      </c>
      <c r="BC8" s="3">
        <f t="shared" si="64"/>
        <v>2.2491188916651081</v>
      </c>
      <c r="BD8" s="18">
        <f t="shared" si="34"/>
        <v>7.6284218261976025E-2</v>
      </c>
      <c r="BE8" s="18">
        <f t="shared" si="65"/>
        <v>7.4986279128548903</v>
      </c>
      <c r="BF8" s="39">
        <f t="shared" si="66"/>
        <v>0.26661101415152927</v>
      </c>
      <c r="BG8" s="35">
        <v>0.58760000000000001</v>
      </c>
      <c r="BH8" s="31">
        <v>2.4E-2</v>
      </c>
      <c r="BI8" s="31">
        <v>1.157</v>
      </c>
      <c r="BJ8" s="3">
        <f t="shared" si="37"/>
        <v>1.0580924553093118</v>
      </c>
      <c r="BK8" s="3">
        <f t="shared" si="38"/>
        <v>0.19069400906135894</v>
      </c>
      <c r="BL8" s="3">
        <f t="shared" si="39"/>
        <v>1.9069400906135892</v>
      </c>
      <c r="BM8" s="3">
        <f t="shared" si="67"/>
        <v>2.0976340996749481</v>
      </c>
      <c r="BN8" s="18">
        <f t="shared" si="41"/>
        <v>9.3728079612376558E-2</v>
      </c>
      <c r="BO8" s="18">
        <f t="shared" si="68"/>
        <v>6.9890373793992442</v>
      </c>
      <c r="BP8" s="39">
        <f t="shared" si="69"/>
        <v>0.27284731603159684</v>
      </c>
      <c r="BQ8" s="35">
        <v>0.52610000000000001</v>
      </c>
      <c r="BR8" s="31">
        <v>2.1999999999999999E-2</v>
      </c>
      <c r="BS8" s="31">
        <v>1.153</v>
      </c>
      <c r="BT8" s="3">
        <f t="shared" si="44"/>
        <v>1.0544344001483461</v>
      </c>
      <c r="BU8" s="3">
        <f t="shared" si="45"/>
        <v>0.15181055755034384</v>
      </c>
      <c r="BV8" s="3">
        <f t="shared" si="46"/>
        <v>1.8217266906041261</v>
      </c>
      <c r="BW8" s="3">
        <f t="shared" si="70"/>
        <v>1.97353724815447</v>
      </c>
      <c r="BX8" s="18">
        <f t="shared" si="48"/>
        <v>0.10238923560122996</v>
      </c>
      <c r="BY8" s="18">
        <f t="shared" si="71"/>
        <v>6.5938316062905153</v>
      </c>
      <c r="BZ8" s="39">
        <f t="shared" si="72"/>
        <v>0.27627740582064592</v>
      </c>
    </row>
    <row r="9" spans="2:78" ht="19.899999999999999" customHeight="1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5.7051670198862352</v>
      </c>
      <c r="H9" s="46">
        <f t="shared" si="1"/>
        <v>49601.549295774654</v>
      </c>
      <c r="I9" s="35">
        <v>1.0633999999999999</v>
      </c>
      <c r="J9" s="31">
        <v>1.7000000000000001E-2</v>
      </c>
      <c r="K9" s="31">
        <v>1.2629999999999999</v>
      </c>
      <c r="L9" s="3">
        <f t="shared" si="2"/>
        <v>1.1550309170749011</v>
      </c>
      <c r="M9" s="3">
        <f t="shared" si="3"/>
        <v>0.7442293105521518</v>
      </c>
      <c r="N9" s="3">
        <f t="shared" si="4"/>
        <v>0</v>
      </c>
      <c r="O9" s="3">
        <f t="shared" si="52"/>
        <v>0.7442293105521518</v>
      </c>
      <c r="P9" s="18">
        <f t="shared" si="6"/>
        <v>0</v>
      </c>
      <c r="Q9" s="18">
        <f t="shared" si="53"/>
        <v>12.576173551790019</v>
      </c>
      <c r="R9" s="39">
        <f t="shared" si="54"/>
        <v>0</v>
      </c>
      <c r="S9" s="35">
        <v>0.96560000000000001</v>
      </c>
      <c r="T9" s="31">
        <v>1.6E-2</v>
      </c>
      <c r="U9" s="31">
        <v>1.262</v>
      </c>
      <c r="V9" s="3">
        <f t="shared" si="9"/>
        <v>1.1541164032846598</v>
      </c>
      <c r="W9" s="3">
        <f t="shared" si="10"/>
        <v>0.61266064120105324</v>
      </c>
      <c r="X9" s="3">
        <f t="shared" si="11"/>
        <v>1.2253212824021065</v>
      </c>
      <c r="Y9" s="3">
        <f t="shared" si="55"/>
        <v>1.8379819236031598</v>
      </c>
      <c r="Z9" s="18">
        <f t="shared" si="13"/>
        <v>1.4868270286054461E-2</v>
      </c>
      <c r="AA9" s="18">
        <f t="shared" si="56"/>
        <v>11.789458844507774</v>
      </c>
      <c r="AB9" s="39">
        <f t="shared" si="57"/>
        <v>0.10393363245616091</v>
      </c>
      <c r="AC9" s="35">
        <v>0.8821</v>
      </c>
      <c r="AD9" s="31">
        <v>2.1000000000000001E-2</v>
      </c>
      <c r="AE9" s="31">
        <v>1.2529999999999999</v>
      </c>
      <c r="AF9" s="3">
        <f t="shared" si="16"/>
        <v>1.145885779172487</v>
      </c>
      <c r="AG9" s="3">
        <f t="shared" si="17"/>
        <v>0.50401625520041182</v>
      </c>
      <c r="AH9" s="3">
        <f t="shared" si="18"/>
        <v>2.0160650208016473</v>
      </c>
      <c r="AI9" s="3">
        <f t="shared" si="58"/>
        <v>2.5200812760020592</v>
      </c>
      <c r="AJ9" s="18">
        <f t="shared" si="20"/>
        <v>3.8474517958368253E-2</v>
      </c>
      <c r="AK9" s="18">
        <f t="shared" si="59"/>
        <v>11.117775019783158</v>
      </c>
      <c r="AL9" s="39">
        <f t="shared" si="60"/>
        <v>0.18133709462677799</v>
      </c>
      <c r="AM9" s="35">
        <v>0.80479999999999996</v>
      </c>
      <c r="AN9" s="31">
        <v>1.7999999999999999E-2</v>
      </c>
      <c r="AO9" s="31">
        <v>1.2410000000000001</v>
      </c>
      <c r="AP9" s="3">
        <f t="shared" si="23"/>
        <v>1.1349116136895905</v>
      </c>
      <c r="AQ9" s="3">
        <f t="shared" si="24"/>
        <v>0.4115534583897541</v>
      </c>
      <c r="AR9" s="3">
        <f t="shared" si="25"/>
        <v>2.4693207503385244</v>
      </c>
      <c r="AS9" s="3">
        <f t="shared" si="61"/>
        <v>2.8808742087282786</v>
      </c>
      <c r="AT9" s="18">
        <f t="shared" si="27"/>
        <v>4.8524277506559847E-2</v>
      </c>
      <c r="AU9" s="18">
        <f t="shared" si="62"/>
        <v>10.49596472455905</v>
      </c>
      <c r="AV9" s="39">
        <f t="shared" si="63"/>
        <v>0.23526381949061514</v>
      </c>
      <c r="AW9" s="35">
        <v>0.72840000000000005</v>
      </c>
      <c r="AX9" s="31">
        <v>2.3E-2</v>
      </c>
      <c r="AY9" s="31">
        <v>1.2330000000000001</v>
      </c>
      <c r="AZ9" s="3">
        <f t="shared" si="30"/>
        <v>1.127595503367659</v>
      </c>
      <c r="BA9" s="3">
        <f t="shared" si="31"/>
        <v>0.33279192859964046</v>
      </c>
      <c r="BB9" s="3">
        <f t="shared" si="32"/>
        <v>2.6623354287971237</v>
      </c>
      <c r="BC9" s="3">
        <f t="shared" si="64"/>
        <v>2.9951273573967643</v>
      </c>
      <c r="BD9" s="18">
        <f t="shared" si="34"/>
        <v>8.1608563902707598E-2</v>
      </c>
      <c r="BE9" s="18">
        <f t="shared" si="65"/>
        <v>9.8813941352301775</v>
      </c>
      <c r="BF9" s="39">
        <f t="shared" si="66"/>
        <v>0.26942913038000249</v>
      </c>
      <c r="BG9" s="35">
        <v>0.66600000000000004</v>
      </c>
      <c r="BH9" s="31">
        <v>2.5000000000000001E-2</v>
      </c>
      <c r="BI9" s="31">
        <v>1.2230000000000001</v>
      </c>
      <c r="BJ9" s="3">
        <f t="shared" si="37"/>
        <v>1.1184503654652449</v>
      </c>
      <c r="BK9" s="3">
        <f t="shared" si="38"/>
        <v>0.27372100728660548</v>
      </c>
      <c r="BL9" s="3">
        <f t="shared" si="39"/>
        <v>2.7372100728660542</v>
      </c>
      <c r="BM9" s="3">
        <f t="shared" si="67"/>
        <v>3.0109310801526599</v>
      </c>
      <c r="BN9" s="18">
        <f t="shared" si="41"/>
        <v>0.10908993475771438</v>
      </c>
      <c r="BO9" s="18">
        <f t="shared" si="68"/>
        <v>9.3794411931605239</v>
      </c>
      <c r="BP9" s="39">
        <f t="shared" si="69"/>
        <v>0.29183082621830647</v>
      </c>
      <c r="BQ9" s="35">
        <v>0.59489999999999998</v>
      </c>
      <c r="BR9" s="31">
        <v>1.9E-2</v>
      </c>
      <c r="BS9" s="31">
        <v>1.22</v>
      </c>
      <c r="BT9" s="3">
        <f t="shared" si="44"/>
        <v>1.1157068240945207</v>
      </c>
      <c r="BU9" s="3">
        <f t="shared" si="45"/>
        <v>0.21732733592785161</v>
      </c>
      <c r="BV9" s="3">
        <f t="shared" si="46"/>
        <v>2.607928031134219</v>
      </c>
      <c r="BW9" s="3">
        <f t="shared" si="70"/>
        <v>2.8252553670620708</v>
      </c>
      <c r="BX9" s="18">
        <f t="shared" si="48"/>
        <v>9.9002524194399116E-2</v>
      </c>
      <c r="BY9" s="18">
        <f t="shared" si="71"/>
        <v>8.8075044274369283</v>
      </c>
      <c r="BZ9" s="39">
        <f t="shared" si="72"/>
        <v>0.29610294864116826</v>
      </c>
    </row>
    <row r="10" spans="2:78" ht="19.899999999999999" customHeight="1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6.1166467905235393</v>
      </c>
      <c r="H10" s="46">
        <f t="shared" si="1"/>
        <v>53179.014084507042</v>
      </c>
      <c r="I10" s="35">
        <v>1.0746</v>
      </c>
      <c r="J10" s="31">
        <v>0.02</v>
      </c>
      <c r="K10" s="31">
        <v>1.302</v>
      </c>
      <c r="L10" s="3">
        <f t="shared" si="2"/>
        <v>1.1906969548943163</v>
      </c>
      <c r="M10" s="3">
        <f t="shared" si="3"/>
        <v>0.80764851342314437</v>
      </c>
      <c r="N10" s="3">
        <f t="shared" si="4"/>
        <v>0</v>
      </c>
      <c r="O10" s="3">
        <f t="shared" si="52"/>
        <v>0.80764851342314437</v>
      </c>
      <c r="P10" s="18">
        <f t="shared" si="6"/>
        <v>0</v>
      </c>
      <c r="Q10" s="18">
        <f t="shared" si="53"/>
        <v>15.609312682061063</v>
      </c>
      <c r="R10" s="39">
        <f t="shared" si="54"/>
        <v>0</v>
      </c>
      <c r="S10" s="35">
        <v>0.98680000000000001</v>
      </c>
      <c r="T10" s="31">
        <v>1.7000000000000001E-2</v>
      </c>
      <c r="U10" s="31">
        <v>1.2969999999999999</v>
      </c>
      <c r="V10" s="3">
        <f t="shared" si="9"/>
        <v>1.1861243859431092</v>
      </c>
      <c r="W10" s="3">
        <f t="shared" si="10"/>
        <v>0.67584170982124514</v>
      </c>
      <c r="X10" s="3">
        <f t="shared" si="11"/>
        <v>1.3516834196424903</v>
      </c>
      <c r="Y10" s="3">
        <f t="shared" si="55"/>
        <v>2.0275251294637355</v>
      </c>
      <c r="Z10" s="18">
        <f t="shared" si="13"/>
        <v>1.6685938113122249E-2</v>
      </c>
      <c r="AA10" s="18">
        <f t="shared" si="56"/>
        <v>14.738934393298861</v>
      </c>
      <c r="AB10" s="39">
        <f t="shared" si="57"/>
        <v>9.1708354455871707E-2</v>
      </c>
      <c r="AC10" s="35">
        <v>0.90029999999999999</v>
      </c>
      <c r="AD10" s="31">
        <v>1.9E-2</v>
      </c>
      <c r="AE10" s="31">
        <v>1.302</v>
      </c>
      <c r="AF10" s="3">
        <f t="shared" si="16"/>
        <v>1.1906969548943163</v>
      </c>
      <c r="AG10" s="3">
        <f t="shared" si="17"/>
        <v>0.56689578230638826</v>
      </c>
      <c r="AH10" s="3">
        <f t="shared" si="18"/>
        <v>2.2675831292255531</v>
      </c>
      <c r="AI10" s="3">
        <f t="shared" si="58"/>
        <v>2.8344789115319413</v>
      </c>
      <c r="AJ10" s="18">
        <f t="shared" si="20"/>
        <v>3.7586104771217911E-2</v>
      </c>
      <c r="AK10" s="18">
        <f t="shared" si="59"/>
        <v>13.881443254598061</v>
      </c>
      <c r="AL10" s="39">
        <f t="shared" si="60"/>
        <v>0.16335355680501329</v>
      </c>
      <c r="AM10" s="35">
        <v>0.82279999999999998</v>
      </c>
      <c r="AN10" s="31">
        <v>1.7000000000000001E-2</v>
      </c>
      <c r="AO10" s="31">
        <v>1.292</v>
      </c>
      <c r="AP10" s="3">
        <f t="shared" si="23"/>
        <v>1.1815518169919021</v>
      </c>
      <c r="AQ10" s="3">
        <f t="shared" si="24"/>
        <v>0.46625161644312513</v>
      </c>
      <c r="AR10" s="3">
        <f t="shared" si="25"/>
        <v>2.7975096986587502</v>
      </c>
      <c r="AS10" s="3">
        <f t="shared" si="61"/>
        <v>3.2637613151018754</v>
      </c>
      <c r="AT10" s="18">
        <f t="shared" si="27"/>
        <v>4.9672607503222672E-2</v>
      </c>
      <c r="AU10" s="18">
        <f t="shared" si="62"/>
        <v>13.113170847091562</v>
      </c>
      <c r="AV10" s="39">
        <f t="shared" si="63"/>
        <v>0.21333586904949267</v>
      </c>
      <c r="AW10" s="35">
        <v>0.7571</v>
      </c>
      <c r="AX10" s="31">
        <v>1.2999999999999999E-2</v>
      </c>
      <c r="AY10" s="31">
        <v>1.292</v>
      </c>
      <c r="AZ10" s="3">
        <f t="shared" si="30"/>
        <v>1.1815518169919021</v>
      </c>
      <c r="BA10" s="3">
        <f t="shared" si="31"/>
        <v>0.39476466893753187</v>
      </c>
      <c r="BB10" s="3">
        <f t="shared" si="32"/>
        <v>3.158117351500255</v>
      </c>
      <c r="BC10" s="3">
        <f t="shared" si="64"/>
        <v>3.5528820204377869</v>
      </c>
      <c r="BD10" s="18">
        <f t="shared" si="34"/>
        <v>5.0646580199364286E-2</v>
      </c>
      <c r="BE10" s="18">
        <f t="shared" si="65"/>
        <v>12.461874109373147</v>
      </c>
      <c r="BF10" s="39">
        <f t="shared" si="66"/>
        <v>0.25342234432659611</v>
      </c>
      <c r="BG10" s="35">
        <v>0.70240000000000002</v>
      </c>
      <c r="BH10" s="31">
        <v>2.3E-2</v>
      </c>
      <c r="BI10" s="31">
        <v>1.2849999999999999</v>
      </c>
      <c r="BJ10" s="3">
        <f t="shared" si="37"/>
        <v>1.1751502204602122</v>
      </c>
      <c r="BK10" s="3">
        <f t="shared" si="38"/>
        <v>0.33611045226110814</v>
      </c>
      <c r="BL10" s="3">
        <f t="shared" si="39"/>
        <v>3.3611045226110812</v>
      </c>
      <c r="BM10" s="3">
        <f t="shared" si="67"/>
        <v>3.6972149748721894</v>
      </c>
      <c r="BN10" s="18">
        <f t="shared" si="41"/>
        <v>0.11079645130814628</v>
      </c>
      <c r="BO10" s="18">
        <f t="shared" si="68"/>
        <v>11.919622487558884</v>
      </c>
      <c r="BP10" s="39">
        <f t="shared" si="69"/>
        <v>0.28198078639816293</v>
      </c>
      <c r="BQ10" s="35">
        <v>0.65259999999999996</v>
      </c>
      <c r="BR10" s="31">
        <v>2.3E-2</v>
      </c>
      <c r="BS10" s="31">
        <v>1.2869999999999999</v>
      </c>
      <c r="BT10" s="3">
        <f t="shared" si="44"/>
        <v>1.1769792480406951</v>
      </c>
      <c r="BU10" s="3">
        <f t="shared" si="45"/>
        <v>0.29104355721516489</v>
      </c>
      <c r="BV10" s="3">
        <f t="shared" si="46"/>
        <v>3.4925226865819785</v>
      </c>
      <c r="BW10" s="3">
        <f t="shared" si="70"/>
        <v>3.7835662437971433</v>
      </c>
      <c r="BX10" s="18">
        <f t="shared" si="48"/>
        <v>0.13336993366027497</v>
      </c>
      <c r="BY10" s="18">
        <f t="shared" si="71"/>
        <v>11.425945508283741</v>
      </c>
      <c r="BZ10" s="39">
        <f t="shared" si="72"/>
        <v>0.30566596734160167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6.5281265611608452</v>
      </c>
      <c r="H11" s="46">
        <f t="shared" si="1"/>
        <v>56756.478873239437</v>
      </c>
      <c r="I11" s="35">
        <v>1.0859000000000001</v>
      </c>
      <c r="J11" s="31">
        <v>2.5999999999999999E-2</v>
      </c>
      <c r="K11" s="31">
        <v>1.3180000000000001</v>
      </c>
      <c r="L11" s="3">
        <f t="shared" si="2"/>
        <v>1.205329175538179</v>
      </c>
      <c r="M11" s="3">
        <f t="shared" si="3"/>
        <v>0.84511779007604504</v>
      </c>
      <c r="N11" s="3">
        <f t="shared" si="4"/>
        <v>0</v>
      </c>
      <c r="O11" s="3">
        <f t="shared" si="52"/>
        <v>0.84511779007604504</v>
      </c>
      <c r="P11" s="18">
        <f t="shared" si="6"/>
        <v>0</v>
      </c>
      <c r="Q11" s="18">
        <f t="shared" si="53"/>
        <v>19.11238217552344</v>
      </c>
      <c r="R11" s="39">
        <f t="shared" si="54"/>
        <v>0</v>
      </c>
      <c r="S11" s="35">
        <v>0.98650000000000004</v>
      </c>
      <c r="T11" s="31">
        <v>2.3E-2</v>
      </c>
      <c r="U11" s="31">
        <v>1.3260000000000001</v>
      </c>
      <c r="V11" s="3">
        <f t="shared" si="9"/>
        <v>1.2126452858601102</v>
      </c>
      <c r="W11" s="3">
        <f t="shared" si="10"/>
        <v>0.7059728255488299</v>
      </c>
      <c r="X11" s="3">
        <f t="shared" si="11"/>
        <v>1.4119456510976598</v>
      </c>
      <c r="Y11" s="3">
        <f t="shared" si="55"/>
        <v>2.1179184766464898</v>
      </c>
      <c r="Z11" s="18">
        <f t="shared" si="13"/>
        <v>2.3595905006317398E-2</v>
      </c>
      <c r="AA11" s="18">
        <f t="shared" si="56"/>
        <v>17.914468821436149</v>
      </c>
      <c r="AB11" s="39">
        <f t="shared" si="57"/>
        <v>7.8815937283507373E-2</v>
      </c>
      <c r="AC11" s="35">
        <v>0.9042</v>
      </c>
      <c r="AD11" s="31">
        <v>2.1000000000000001E-2</v>
      </c>
      <c r="AE11" s="31">
        <v>1.3320000000000001</v>
      </c>
      <c r="AF11" s="3">
        <f t="shared" si="16"/>
        <v>1.2181323686015586</v>
      </c>
      <c r="AG11" s="3">
        <f t="shared" si="17"/>
        <v>0.59847251783125321</v>
      </c>
      <c r="AH11" s="3">
        <f t="shared" si="18"/>
        <v>2.3938900713250129</v>
      </c>
      <c r="AI11" s="3">
        <f t="shared" si="58"/>
        <v>2.992362589156266</v>
      </c>
      <c r="AJ11" s="18">
        <f t="shared" si="20"/>
        <v>4.3478994802047609E-2</v>
      </c>
      <c r="AK11" s="18">
        <f t="shared" si="59"/>
        <v>16.922635128866897</v>
      </c>
      <c r="AL11" s="39">
        <f t="shared" si="60"/>
        <v>0.14146083355785871</v>
      </c>
      <c r="AM11" s="35">
        <v>0.83630000000000004</v>
      </c>
      <c r="AN11" s="31">
        <v>2.1000000000000001E-2</v>
      </c>
      <c r="AO11" s="31">
        <v>1.3420000000000001</v>
      </c>
      <c r="AP11" s="3">
        <f t="shared" si="23"/>
        <v>1.2272775065039727</v>
      </c>
      <c r="AQ11" s="3">
        <f t="shared" si="24"/>
        <v>0.51967997501192498</v>
      </c>
      <c r="AR11" s="3">
        <f t="shared" si="25"/>
        <v>3.1180798500715494</v>
      </c>
      <c r="AS11" s="3">
        <f t="shared" si="61"/>
        <v>3.6377598250834744</v>
      </c>
      <c r="AT11" s="18">
        <f t="shared" si="27"/>
        <v>6.6201424731044275E-2</v>
      </c>
      <c r="AU11" s="18">
        <f t="shared" si="62"/>
        <v>16.104342203891779</v>
      </c>
      <c r="AV11" s="39">
        <f t="shared" si="63"/>
        <v>0.19361733690172292</v>
      </c>
      <c r="AW11" s="35">
        <v>0.77569999999999995</v>
      </c>
      <c r="AX11" s="31">
        <v>2.7E-2</v>
      </c>
      <c r="AY11" s="31">
        <v>1.3420000000000001</v>
      </c>
      <c r="AZ11" s="3">
        <f t="shared" si="30"/>
        <v>1.2272775065039727</v>
      </c>
      <c r="BA11" s="3">
        <f t="shared" si="31"/>
        <v>0.4470945456048232</v>
      </c>
      <c r="BB11" s="3">
        <f t="shared" si="32"/>
        <v>3.5767563648385856</v>
      </c>
      <c r="BC11" s="3">
        <f t="shared" si="64"/>
        <v>4.023850910443409</v>
      </c>
      <c r="BD11" s="18">
        <f t="shared" si="34"/>
        <v>0.11348815668179019</v>
      </c>
      <c r="BE11" s="18">
        <f t="shared" si="65"/>
        <v>15.374024806933129</v>
      </c>
      <c r="BF11" s="39">
        <f t="shared" si="66"/>
        <v>0.23264931660742463</v>
      </c>
      <c r="BG11" s="35">
        <v>0.71679999999999999</v>
      </c>
      <c r="BH11" s="31">
        <v>2.1999999999999999E-2</v>
      </c>
      <c r="BI11" s="31">
        <v>1.3480000000000001</v>
      </c>
      <c r="BJ11" s="3">
        <f t="shared" si="37"/>
        <v>1.2327645892454213</v>
      </c>
      <c r="BK11" s="3">
        <f t="shared" si="38"/>
        <v>0.38519667957237541</v>
      </c>
      <c r="BL11" s="3">
        <f t="shared" si="39"/>
        <v>3.8519667957237536</v>
      </c>
      <c r="BM11" s="3">
        <f t="shared" si="67"/>
        <v>4.2371634752961294</v>
      </c>
      <c r="BN11" s="18">
        <f t="shared" si="41"/>
        <v>0.11662568954070154</v>
      </c>
      <c r="BO11" s="18">
        <f t="shared" si="68"/>
        <v>14.664194861704344</v>
      </c>
      <c r="BP11" s="39">
        <f t="shared" si="69"/>
        <v>0.26267836946051459</v>
      </c>
      <c r="BQ11" s="35">
        <v>0.67759999999999998</v>
      </c>
      <c r="BR11" s="31">
        <v>2.3E-2</v>
      </c>
      <c r="BS11" s="31">
        <v>1.3420000000000001</v>
      </c>
      <c r="BT11" s="3">
        <f t="shared" si="44"/>
        <v>1.2272775065039727</v>
      </c>
      <c r="BU11" s="3">
        <f t="shared" si="45"/>
        <v>0.34116037524191883</v>
      </c>
      <c r="BV11" s="3">
        <f t="shared" si="46"/>
        <v>4.0939245029030262</v>
      </c>
      <c r="BW11" s="3">
        <f t="shared" si="70"/>
        <v>4.435084878144945</v>
      </c>
      <c r="BX11" s="18">
        <f t="shared" si="48"/>
        <v>0.14501264464895414</v>
      </c>
      <c r="BY11" s="18">
        <f t="shared" si="71"/>
        <v>14.19177832769809</v>
      </c>
      <c r="BZ11" s="39">
        <f t="shared" si="72"/>
        <v>0.28847156489986281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6.9396063317981502</v>
      </c>
      <c r="H12" s="46">
        <f t="shared" si="1"/>
        <v>60333.94366197184</v>
      </c>
      <c r="I12" s="35">
        <v>1.0932999999999999</v>
      </c>
      <c r="J12" s="31">
        <v>3.5999999999999997E-2</v>
      </c>
      <c r="K12" s="31">
        <v>1.3420000000000001</v>
      </c>
      <c r="L12" s="3">
        <f t="shared" si="2"/>
        <v>1.2272775065039727</v>
      </c>
      <c r="M12" s="3">
        <f t="shared" si="3"/>
        <v>0.88815851731913997</v>
      </c>
      <c r="N12" s="3">
        <f t="shared" si="4"/>
        <v>0</v>
      </c>
      <c r="O12" s="3">
        <f t="shared" si="52"/>
        <v>0.88815851731913997</v>
      </c>
      <c r="P12" s="18">
        <f t="shared" si="6"/>
        <v>0</v>
      </c>
      <c r="Q12" s="18">
        <f t="shared" si="53"/>
        <v>23.066164522833393</v>
      </c>
      <c r="R12" s="39">
        <f t="shared" si="54"/>
        <v>0</v>
      </c>
      <c r="S12" s="35">
        <v>0.99129999999999996</v>
      </c>
      <c r="T12" s="31">
        <v>2.5000000000000001E-2</v>
      </c>
      <c r="U12" s="31">
        <v>1.3540000000000001</v>
      </c>
      <c r="V12" s="3">
        <f t="shared" si="9"/>
        <v>1.2382516719868697</v>
      </c>
      <c r="W12" s="3">
        <f t="shared" si="10"/>
        <v>0.74328316808950401</v>
      </c>
      <c r="X12" s="3">
        <f t="shared" si="11"/>
        <v>1.486566336179008</v>
      </c>
      <c r="Y12" s="3">
        <f t="shared" si="55"/>
        <v>2.229849504268512</v>
      </c>
      <c r="Z12" s="18">
        <f t="shared" si="13"/>
        <v>2.6742320678448291E-2</v>
      </c>
      <c r="AA12" s="18">
        <f t="shared" si="56"/>
        <v>21.589513056487437</v>
      </c>
      <c r="AB12" s="39">
        <f t="shared" si="57"/>
        <v>6.8855945582909264E-2</v>
      </c>
      <c r="AC12" s="35">
        <v>0.90229999999999999</v>
      </c>
      <c r="AD12" s="31">
        <v>2.1999999999999999E-2</v>
      </c>
      <c r="AE12" s="31">
        <v>1.3680000000000001</v>
      </c>
      <c r="AF12" s="3">
        <f t="shared" si="16"/>
        <v>1.2510548650502495</v>
      </c>
      <c r="AG12" s="3">
        <f t="shared" si="17"/>
        <v>0.62860939362588275</v>
      </c>
      <c r="AH12" s="3">
        <f t="shared" si="18"/>
        <v>2.514437574503531</v>
      </c>
      <c r="AI12" s="3">
        <f t="shared" si="58"/>
        <v>3.143046968129414</v>
      </c>
      <c r="AJ12" s="18">
        <f t="shared" si="20"/>
        <v>4.8044826146003285E-2</v>
      </c>
      <c r="AK12" s="18">
        <f t="shared" si="59"/>
        <v>20.301062267224797</v>
      </c>
      <c r="AL12" s="39">
        <f t="shared" si="60"/>
        <v>0.12385743866038891</v>
      </c>
      <c r="AM12" s="35">
        <v>0.84099999999999997</v>
      </c>
      <c r="AN12" s="31">
        <v>2.5999999999999999E-2</v>
      </c>
      <c r="AO12" s="31">
        <v>1.37</v>
      </c>
      <c r="AP12" s="3">
        <f t="shared" si="23"/>
        <v>1.2528838926307324</v>
      </c>
      <c r="AQ12" s="3">
        <f t="shared" si="24"/>
        <v>0.54769639582382434</v>
      </c>
      <c r="AR12" s="3">
        <f t="shared" si="25"/>
        <v>3.2861783749429456</v>
      </c>
      <c r="AS12" s="3">
        <f t="shared" si="61"/>
        <v>3.8338747707667702</v>
      </c>
      <c r="AT12" s="18">
        <f t="shared" si="27"/>
        <v>8.5419591846634349E-2</v>
      </c>
      <c r="AU12" s="18">
        <f t="shared" si="62"/>
        <v>19.413623689901197</v>
      </c>
      <c r="AV12" s="39">
        <f t="shared" si="63"/>
        <v>0.16927176643752437</v>
      </c>
      <c r="AW12" s="35">
        <v>0.77769999999999995</v>
      </c>
      <c r="AX12" s="31">
        <v>2.7E-2</v>
      </c>
      <c r="AY12" s="31">
        <v>1.3839999999999999</v>
      </c>
      <c r="AZ12" s="3">
        <f t="shared" si="30"/>
        <v>1.2656870856941118</v>
      </c>
      <c r="BA12" s="3">
        <f t="shared" si="31"/>
        <v>0.47797274754812913</v>
      </c>
      <c r="BB12" s="3">
        <f t="shared" si="32"/>
        <v>3.823781980385033</v>
      </c>
      <c r="BC12" s="3">
        <f t="shared" si="64"/>
        <v>4.3017547279331625</v>
      </c>
      <c r="BD12" s="18">
        <f t="shared" si="34"/>
        <v>0.12070289614066414</v>
      </c>
      <c r="BE12" s="18">
        <f t="shared" si="65"/>
        <v>18.497231162257094</v>
      </c>
      <c r="BF12" s="39">
        <f t="shared" si="66"/>
        <v>0.20672185727922981</v>
      </c>
      <c r="BG12" s="35">
        <v>0.7268</v>
      </c>
      <c r="BH12" s="31">
        <v>2.1999999999999999E-2</v>
      </c>
      <c r="BI12" s="31">
        <v>1.389</v>
      </c>
      <c r="BJ12" s="3">
        <f t="shared" si="37"/>
        <v>1.2702596546453191</v>
      </c>
      <c r="BK12" s="3">
        <f t="shared" si="38"/>
        <v>0.42047587776379064</v>
      </c>
      <c r="BL12" s="3">
        <f t="shared" si="39"/>
        <v>4.2047587776379061</v>
      </c>
      <c r="BM12" s="3">
        <f t="shared" si="67"/>
        <v>4.6252346554016963</v>
      </c>
      <c r="BN12" s="18">
        <f t="shared" si="41"/>
        <v>0.12382802083444637</v>
      </c>
      <c r="BO12" s="18">
        <f t="shared" si="68"/>
        <v>17.76035312660014</v>
      </c>
      <c r="BP12" s="39">
        <f t="shared" si="69"/>
        <v>0.23674972832270605</v>
      </c>
      <c r="BQ12" s="35">
        <v>0.67849999999999999</v>
      </c>
      <c r="BR12" s="31">
        <v>2.5000000000000001E-2</v>
      </c>
      <c r="BS12" s="31">
        <v>1.393</v>
      </c>
      <c r="BT12" s="3">
        <f t="shared" si="44"/>
        <v>1.2739177098062846</v>
      </c>
      <c r="BU12" s="3">
        <f t="shared" si="45"/>
        <v>0.36856041982445092</v>
      </c>
      <c r="BV12" s="3">
        <f t="shared" si="46"/>
        <v>4.4227250378934109</v>
      </c>
      <c r="BW12" s="3">
        <f t="shared" si="70"/>
        <v>4.7912854577178621</v>
      </c>
      <c r="BX12" s="18">
        <f t="shared" si="48"/>
        <v>0.16983032740075676</v>
      </c>
      <c r="BY12" s="18">
        <f t="shared" si="71"/>
        <v>17.061115226359853</v>
      </c>
      <c r="BZ12" s="39">
        <f t="shared" si="72"/>
        <v>0.25922836691590884</v>
      </c>
    </row>
    <row r="13" spans="2:78" ht="19.899999999999999" customHeight="1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7.3510861024354552</v>
      </c>
      <c r="H13" s="46">
        <f t="shared" si="1"/>
        <v>63911.408450704221</v>
      </c>
      <c r="I13" s="35">
        <v>1.0948</v>
      </c>
      <c r="J13" s="31">
        <v>3.4000000000000002E-2</v>
      </c>
      <c r="K13" s="31">
        <v>1.363</v>
      </c>
      <c r="L13" s="3">
        <f t="shared" si="2"/>
        <v>1.2464822960990423</v>
      </c>
      <c r="M13" s="3">
        <f t="shared" si="3"/>
        <v>0.91868800558636354</v>
      </c>
      <c r="N13" s="3">
        <f t="shared" si="4"/>
        <v>0</v>
      </c>
      <c r="O13" s="3">
        <f t="shared" si="52"/>
        <v>0.91868800558636354</v>
      </c>
      <c r="P13" s="18">
        <f t="shared" si="6"/>
        <v>0</v>
      </c>
      <c r="Q13" s="18">
        <f t="shared" si="53"/>
        <v>27.443157700157759</v>
      </c>
      <c r="R13" s="39">
        <f t="shared" si="54"/>
        <v>0</v>
      </c>
      <c r="S13" s="35">
        <v>0.99929999999999997</v>
      </c>
      <c r="T13" s="31">
        <v>2.7E-2</v>
      </c>
      <c r="U13" s="31">
        <v>1.3740000000000001</v>
      </c>
      <c r="V13" s="3">
        <f t="shared" si="9"/>
        <v>1.2565419477916979</v>
      </c>
      <c r="W13" s="3">
        <f t="shared" si="10"/>
        <v>0.77780726872266193</v>
      </c>
      <c r="X13" s="3">
        <f t="shared" si="11"/>
        <v>1.5556145374453239</v>
      </c>
      <c r="Y13" s="3">
        <f t="shared" si="55"/>
        <v>2.3334218061679857</v>
      </c>
      <c r="Z13" s="18">
        <f t="shared" si="13"/>
        <v>2.9741234039629798E-2</v>
      </c>
      <c r="AA13" s="18">
        <f t="shared" si="56"/>
        <v>25.799803323204497</v>
      </c>
      <c r="AB13" s="39">
        <f t="shared" si="57"/>
        <v>6.0295596751553326E-2</v>
      </c>
      <c r="AC13" s="35">
        <v>0.90710000000000002</v>
      </c>
      <c r="AD13" s="31">
        <v>3.3000000000000002E-2</v>
      </c>
      <c r="AE13" s="31">
        <v>1.3939999999999999</v>
      </c>
      <c r="AF13" s="3">
        <f t="shared" si="16"/>
        <v>1.2748322235965259</v>
      </c>
      <c r="AG13" s="3">
        <f t="shared" si="17"/>
        <v>0.65969415855742852</v>
      </c>
      <c r="AH13" s="3">
        <f t="shared" si="18"/>
        <v>2.6387766342297141</v>
      </c>
      <c r="AI13" s="3">
        <f t="shared" si="58"/>
        <v>3.2984707927871426</v>
      </c>
      <c r="AJ13" s="18">
        <f t="shared" si="20"/>
        <v>7.4832669491778581E-2</v>
      </c>
      <c r="AK13" s="18">
        <f t="shared" si="59"/>
        <v>24.213235013727104</v>
      </c>
      <c r="AL13" s="39">
        <f t="shared" si="60"/>
        <v>0.10898075505952526</v>
      </c>
      <c r="AM13" s="35">
        <v>0.83850000000000002</v>
      </c>
      <c r="AN13" s="31">
        <v>2.7E-2</v>
      </c>
      <c r="AO13" s="31">
        <v>1.4</v>
      </c>
      <c r="AP13" s="3">
        <f t="shared" si="23"/>
        <v>1.2803193063379745</v>
      </c>
      <c r="AQ13" s="3">
        <f t="shared" si="24"/>
        <v>0.56855039074974278</v>
      </c>
      <c r="AR13" s="3">
        <f t="shared" si="25"/>
        <v>3.4113023444984565</v>
      </c>
      <c r="AS13" s="3">
        <f t="shared" si="61"/>
        <v>3.9798527352481994</v>
      </c>
      <c r="AT13" s="18">
        <f t="shared" si="27"/>
        <v>9.2632384835139137E-2</v>
      </c>
      <c r="AU13" s="18">
        <f t="shared" si="62"/>
        <v>23.032773126198371</v>
      </c>
      <c r="AV13" s="39">
        <f t="shared" si="63"/>
        <v>0.14810645360884958</v>
      </c>
      <c r="AW13" s="35">
        <v>0.76790000000000003</v>
      </c>
      <c r="AX13" s="31">
        <v>3.3000000000000002E-2</v>
      </c>
      <c r="AY13" s="31">
        <v>1.411</v>
      </c>
      <c r="AZ13" s="3">
        <f t="shared" si="30"/>
        <v>1.2903789580306302</v>
      </c>
      <c r="BA13" s="3">
        <f t="shared" si="31"/>
        <v>0.48436206245960606</v>
      </c>
      <c r="BB13" s="3">
        <f t="shared" si="32"/>
        <v>3.8748964996768485</v>
      </c>
      <c r="BC13" s="3">
        <f t="shared" si="64"/>
        <v>4.3592585621364544</v>
      </c>
      <c r="BD13" s="18">
        <f t="shared" si="34"/>
        <v>0.1533379714838973</v>
      </c>
      <c r="BE13" s="18">
        <f t="shared" si="65"/>
        <v>21.817895440199411</v>
      </c>
      <c r="BF13" s="39">
        <f t="shared" si="66"/>
        <v>0.17760175404165529</v>
      </c>
      <c r="BG13" s="35">
        <v>0.72319999999999995</v>
      </c>
      <c r="BH13" s="31">
        <v>3.1E-2</v>
      </c>
      <c r="BI13" s="31">
        <v>1.423</v>
      </c>
      <c r="BJ13" s="3">
        <f t="shared" si="37"/>
        <v>1.3013531235135269</v>
      </c>
      <c r="BK13" s="3">
        <f t="shared" si="38"/>
        <v>0.43695165861009422</v>
      </c>
      <c r="BL13" s="3">
        <f t="shared" si="39"/>
        <v>4.369516586100942</v>
      </c>
      <c r="BM13" s="3">
        <f t="shared" si="67"/>
        <v>4.8064682447110361</v>
      </c>
      <c r="BN13" s="18">
        <f t="shared" si="41"/>
        <v>0.18313158459772103</v>
      </c>
      <c r="BO13" s="18">
        <f t="shared" si="68"/>
        <v>21.04870234438987</v>
      </c>
      <c r="BP13" s="39">
        <f t="shared" si="69"/>
        <v>0.2075907823013875</v>
      </c>
      <c r="BQ13" s="35">
        <v>0.65300000000000002</v>
      </c>
      <c r="BR13" s="31">
        <v>3.5999999999999997E-2</v>
      </c>
      <c r="BS13" s="31">
        <v>1.427</v>
      </c>
      <c r="BT13" s="3">
        <f t="shared" si="44"/>
        <v>1.3050111786744927</v>
      </c>
      <c r="BU13" s="3">
        <f t="shared" si="45"/>
        <v>0.35824576565680488</v>
      </c>
      <c r="BV13" s="3">
        <f t="shared" si="46"/>
        <v>4.2989491878816581</v>
      </c>
      <c r="BW13" s="3">
        <f t="shared" si="70"/>
        <v>4.6571949535384629</v>
      </c>
      <c r="BX13" s="18">
        <f t="shared" si="48"/>
        <v>0.25663947153599193</v>
      </c>
      <c r="BY13" s="18">
        <f t="shared" si="71"/>
        <v>19.840707818084965</v>
      </c>
      <c r="BZ13" s="39">
        <f t="shared" si="72"/>
        <v>0.21667317654681309</v>
      </c>
    </row>
    <row r="14" spans="2:78" ht="19.899999999999999" customHeight="1" thickBot="1">
      <c r="B14" s="14" t="s">
        <v>16</v>
      </c>
      <c r="C14" s="15">
        <f>1/(2*PI())*SQRT($C$2/(C11+C12))</f>
        <v>1.0934772232751386</v>
      </c>
      <c r="D14" s="2"/>
      <c r="E14" s="29">
        <v>38</v>
      </c>
      <c r="F14" s="22">
        <f t="shared" si="51"/>
        <v>0.75460000000000005</v>
      </c>
      <c r="G14" s="22">
        <f t="shared" si="0"/>
        <v>7.7625658730727602</v>
      </c>
      <c r="H14" s="46">
        <f t="shared" si="1"/>
        <v>67488.873239436623</v>
      </c>
      <c r="I14" s="35">
        <v>1.1024</v>
      </c>
      <c r="J14" s="31">
        <v>3.6999999999999998E-2</v>
      </c>
      <c r="K14" s="31">
        <v>1.363</v>
      </c>
      <c r="L14" s="3">
        <f t="shared" si="2"/>
        <v>1.2464822960990423</v>
      </c>
      <c r="M14" s="3">
        <f t="shared" si="3"/>
        <v>0.93148717098752232</v>
      </c>
      <c r="N14" s="3">
        <f t="shared" si="4"/>
        <v>0</v>
      </c>
      <c r="O14" s="3">
        <f t="shared" si="52"/>
        <v>0.93148717098752232</v>
      </c>
      <c r="P14" s="18">
        <f t="shared" si="6"/>
        <v>0</v>
      </c>
      <c r="Q14" s="18">
        <f t="shared" si="53"/>
        <v>32.468345414000517</v>
      </c>
      <c r="R14" s="39">
        <f t="shared" si="54"/>
        <v>0</v>
      </c>
      <c r="S14" s="35">
        <v>1.0051000000000001</v>
      </c>
      <c r="T14" s="31">
        <v>3.1E-2</v>
      </c>
      <c r="U14" s="31">
        <v>1.3720000000000001</v>
      </c>
      <c r="V14" s="3">
        <f t="shared" si="9"/>
        <v>1.2547129202112151</v>
      </c>
      <c r="W14" s="3">
        <f t="shared" si="10"/>
        <v>0.78457330245345269</v>
      </c>
      <c r="X14" s="3">
        <f t="shared" si="11"/>
        <v>1.5691466049069054</v>
      </c>
      <c r="Y14" s="3">
        <f t="shared" si="55"/>
        <v>2.3537199073603583</v>
      </c>
      <c r="Z14" s="18">
        <f t="shared" si="13"/>
        <v>3.4048005114391329E-2</v>
      </c>
      <c r="AA14" s="18">
        <f t="shared" si="56"/>
        <v>30.496821444465908</v>
      </c>
      <c r="AB14" s="39">
        <f t="shared" si="57"/>
        <v>5.1452791818461782E-2</v>
      </c>
      <c r="AC14" s="35">
        <v>0.90869999999999995</v>
      </c>
      <c r="AD14" s="31">
        <v>3.3000000000000002E-2</v>
      </c>
      <c r="AE14" s="31">
        <v>1.3939999999999999</v>
      </c>
      <c r="AF14" s="3">
        <f t="shared" si="16"/>
        <v>1.2748322235965259</v>
      </c>
      <c r="AG14" s="3">
        <f t="shared" si="17"/>
        <v>0.66202343105596617</v>
      </c>
      <c r="AH14" s="3">
        <f t="shared" si="18"/>
        <v>2.6480937242238647</v>
      </c>
      <c r="AI14" s="3">
        <f t="shared" si="58"/>
        <v>3.3101171552798307</v>
      </c>
      <c r="AJ14" s="18">
        <f t="shared" si="20"/>
        <v>7.4832669491778581E-2</v>
      </c>
      <c r="AK14" s="18">
        <f t="shared" si="59"/>
        <v>28.54353356509144</v>
      </c>
      <c r="AL14" s="39">
        <f t="shared" si="60"/>
        <v>9.2773857805134072E-2</v>
      </c>
      <c r="AM14" s="35">
        <v>0.82530000000000003</v>
      </c>
      <c r="AN14" s="31">
        <v>0.03</v>
      </c>
      <c r="AO14" s="31">
        <v>1.415</v>
      </c>
      <c r="AP14" s="3">
        <f t="shared" si="23"/>
        <v>1.2940370131915957</v>
      </c>
      <c r="AQ14" s="3">
        <f t="shared" si="24"/>
        <v>0.56265648275977931</v>
      </c>
      <c r="AR14" s="3">
        <f t="shared" si="25"/>
        <v>3.3759388965586754</v>
      </c>
      <c r="AS14" s="3">
        <f t="shared" si="61"/>
        <v>3.9385953793184547</v>
      </c>
      <c r="AT14" s="18">
        <f t="shared" si="27"/>
        <v>0.10514222036651727</v>
      </c>
      <c r="AU14" s="18">
        <f t="shared" si="62"/>
        <v>26.853655876918925</v>
      </c>
      <c r="AV14" s="39">
        <f t="shared" si="63"/>
        <v>0.12571617481180059</v>
      </c>
      <c r="AW14" s="35">
        <v>0.75090000000000001</v>
      </c>
      <c r="AX14" s="31">
        <v>2.5999999999999999E-2</v>
      </c>
      <c r="AY14" s="31">
        <v>1.427</v>
      </c>
      <c r="AZ14" s="3">
        <f t="shared" si="30"/>
        <v>1.3050111786744927</v>
      </c>
      <c r="BA14" s="3">
        <f t="shared" si="31"/>
        <v>0.47371693642643481</v>
      </c>
      <c r="BB14" s="3">
        <f t="shared" si="32"/>
        <v>3.7897354914114785</v>
      </c>
      <c r="BC14" s="3">
        <f t="shared" si="64"/>
        <v>4.2634524278379136</v>
      </c>
      <c r="BD14" s="18">
        <f t="shared" si="34"/>
        <v>0.12356715296177391</v>
      </c>
      <c r="BE14" s="18">
        <f t="shared" si="65"/>
        <v>25.346139090347759</v>
      </c>
      <c r="BF14" s="39">
        <f t="shared" si="66"/>
        <v>0.14951924148694798</v>
      </c>
      <c r="BG14" s="35">
        <v>0.69620000000000004</v>
      </c>
      <c r="BH14" s="31">
        <v>3.5999999999999997E-2</v>
      </c>
      <c r="BI14" s="31">
        <v>1.4410000000000001</v>
      </c>
      <c r="BJ14" s="3">
        <f t="shared" si="37"/>
        <v>1.3178143717378725</v>
      </c>
      <c r="BK14" s="3">
        <f t="shared" si="38"/>
        <v>0.4152434174559303</v>
      </c>
      <c r="BL14" s="3">
        <f t="shared" si="39"/>
        <v>4.1524341745593025</v>
      </c>
      <c r="BM14" s="3">
        <f t="shared" si="67"/>
        <v>4.567677592015233</v>
      </c>
      <c r="BN14" s="18">
        <f t="shared" si="41"/>
        <v>0.21808320532296441</v>
      </c>
      <c r="BO14" s="18">
        <f t="shared" si="68"/>
        <v>24.237790055059545</v>
      </c>
      <c r="BP14" s="39">
        <f t="shared" si="69"/>
        <v>0.17132065939701865</v>
      </c>
      <c r="BQ14" s="35">
        <v>0.6472</v>
      </c>
      <c r="BR14" s="31">
        <v>3.5000000000000003E-2</v>
      </c>
      <c r="BS14" s="31">
        <v>1.4630000000000001</v>
      </c>
      <c r="BT14" s="3">
        <f t="shared" si="44"/>
        <v>1.3379336751231834</v>
      </c>
      <c r="BU14" s="3">
        <f t="shared" si="45"/>
        <v>0.36988986055183093</v>
      </c>
      <c r="BV14" s="3">
        <f t="shared" si="46"/>
        <v>4.4386783266219707</v>
      </c>
      <c r="BW14" s="3">
        <f t="shared" si="70"/>
        <v>4.808568187173802</v>
      </c>
      <c r="BX14" s="18">
        <f t="shared" si="48"/>
        <v>0.26225857790635188</v>
      </c>
      <c r="BY14" s="18">
        <f t="shared" si="71"/>
        <v>23.244936257452192</v>
      </c>
      <c r="BZ14" s="39">
        <f t="shared" si="72"/>
        <v>0.19095248433726963</v>
      </c>
    </row>
    <row r="15" spans="2:78" ht="19.899999999999999" customHeight="1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8.1740456437100661</v>
      </c>
      <c r="H15" s="46">
        <f t="shared" si="1"/>
        <v>71066.338028169019</v>
      </c>
      <c r="I15" s="35">
        <v>1.127</v>
      </c>
      <c r="J15" s="31">
        <v>3.6999999999999998E-2</v>
      </c>
      <c r="K15" s="31">
        <v>1.3540000000000001</v>
      </c>
      <c r="L15" s="3">
        <f t="shared" si="2"/>
        <v>1.2382516719868697</v>
      </c>
      <c r="M15" s="3">
        <f t="shared" si="3"/>
        <v>0.96070912978660727</v>
      </c>
      <c r="N15" s="3">
        <f t="shared" si="4"/>
        <v>0</v>
      </c>
      <c r="O15" s="3">
        <f t="shared" si="52"/>
        <v>0.96070912978660727</v>
      </c>
      <c r="P15" s="18">
        <f t="shared" si="6"/>
        <v>0</v>
      </c>
      <c r="Q15" s="18">
        <f t="shared" si="53"/>
        <v>38.492139740243999</v>
      </c>
      <c r="R15" s="39">
        <f t="shared" si="54"/>
        <v>0</v>
      </c>
      <c r="S15" s="35">
        <v>1.0124</v>
      </c>
      <c r="T15" s="31">
        <v>3.4000000000000002E-2</v>
      </c>
      <c r="U15" s="31">
        <v>1.3440000000000001</v>
      </c>
      <c r="V15" s="3">
        <f t="shared" si="9"/>
        <v>1.2291065340844556</v>
      </c>
      <c r="W15" s="3">
        <f t="shared" si="10"/>
        <v>0.76385261107892022</v>
      </c>
      <c r="X15" s="3">
        <f t="shared" si="11"/>
        <v>1.5277052221578404</v>
      </c>
      <c r="Y15" s="3">
        <f t="shared" si="55"/>
        <v>2.2915578332367605</v>
      </c>
      <c r="Z15" s="18">
        <f t="shared" si="13"/>
        <v>3.5834323449113394E-2</v>
      </c>
      <c r="AA15" s="18">
        <f t="shared" si="56"/>
        <v>35.780892528054721</v>
      </c>
      <c r="AB15" s="39">
        <f t="shared" si="57"/>
        <v>4.2696118353112981E-2</v>
      </c>
      <c r="AC15" s="35">
        <v>0.89670000000000005</v>
      </c>
      <c r="AD15" s="31">
        <v>3.3000000000000002E-2</v>
      </c>
      <c r="AE15" s="31">
        <v>1.3720000000000001</v>
      </c>
      <c r="AF15" s="3">
        <f t="shared" si="16"/>
        <v>1.2547129202112151</v>
      </c>
      <c r="AG15" s="3">
        <f t="shared" si="17"/>
        <v>0.62446675034033905</v>
      </c>
      <c r="AH15" s="3">
        <f t="shared" si="18"/>
        <v>2.4978670013613562</v>
      </c>
      <c r="AI15" s="3">
        <f t="shared" si="58"/>
        <v>3.1223337517016954</v>
      </c>
      <c r="AJ15" s="18">
        <f t="shared" si="20"/>
        <v>7.2489301211284773E-2</v>
      </c>
      <c r="AK15" s="18">
        <f t="shared" si="59"/>
        <v>33.04362112796484</v>
      </c>
      <c r="AL15" s="39">
        <f t="shared" si="60"/>
        <v>7.5593016627569593E-2</v>
      </c>
      <c r="AM15" s="35">
        <v>0.80679999999999996</v>
      </c>
      <c r="AN15" s="31">
        <v>3.4000000000000002E-2</v>
      </c>
      <c r="AO15" s="31">
        <v>1.3939999999999999</v>
      </c>
      <c r="AP15" s="3">
        <f t="shared" si="23"/>
        <v>1.2748322235965259</v>
      </c>
      <c r="AQ15" s="3">
        <f t="shared" si="24"/>
        <v>0.52187210506688797</v>
      </c>
      <c r="AR15" s="3">
        <f t="shared" si="25"/>
        <v>3.1312326304013278</v>
      </c>
      <c r="AS15" s="3">
        <f t="shared" si="61"/>
        <v>3.653104735468216</v>
      </c>
      <c r="AT15" s="18">
        <f t="shared" si="27"/>
        <v>0.11565048921456689</v>
      </c>
      <c r="AU15" s="18">
        <f t="shared" si="62"/>
        <v>30.916735225907097</v>
      </c>
      <c r="AV15" s="39">
        <f t="shared" si="63"/>
        <v>0.10127953703783926</v>
      </c>
      <c r="AW15" s="35">
        <v>0.71989999999999998</v>
      </c>
      <c r="AX15" s="31">
        <v>3.2000000000000001E-2</v>
      </c>
      <c r="AY15" s="31">
        <v>1.4219999999999999</v>
      </c>
      <c r="AZ15" s="3">
        <f t="shared" si="30"/>
        <v>1.3004386097232854</v>
      </c>
      <c r="BA15" s="3">
        <f t="shared" si="31"/>
        <v>0.43236476754774167</v>
      </c>
      <c r="BB15" s="3">
        <f t="shared" si="32"/>
        <v>3.4589181403819333</v>
      </c>
      <c r="BC15" s="3">
        <f t="shared" si="64"/>
        <v>3.8912829079296749</v>
      </c>
      <c r="BD15" s="18">
        <f t="shared" si="34"/>
        <v>0.15101876604241074</v>
      </c>
      <c r="BE15" s="18">
        <f t="shared" si="65"/>
        <v>28.860824381760082</v>
      </c>
      <c r="BF15" s="39">
        <f t="shared" si="66"/>
        <v>0.11984820996894166</v>
      </c>
      <c r="BG15" s="35">
        <v>0.6421</v>
      </c>
      <c r="BH15" s="31">
        <v>3.2000000000000001E-2</v>
      </c>
      <c r="BI15" s="31">
        <v>1.448</v>
      </c>
      <c r="BJ15" s="3">
        <f t="shared" si="37"/>
        <v>1.3242159682695622</v>
      </c>
      <c r="BK15" s="3">
        <f t="shared" si="38"/>
        <v>0.35665574224630503</v>
      </c>
      <c r="BL15" s="3">
        <f t="shared" si="39"/>
        <v>3.5665574224630499</v>
      </c>
      <c r="BM15" s="3">
        <f t="shared" si="67"/>
        <v>3.9232131647093551</v>
      </c>
      <c r="BN15" s="18">
        <f t="shared" si="41"/>
        <v>0.19573967428911623</v>
      </c>
      <c r="BO15" s="18">
        <f t="shared" si="68"/>
        <v>27.020204546608895</v>
      </c>
      <c r="BP15" s="39">
        <f t="shared" si="69"/>
        <v>0.13199594460178363</v>
      </c>
      <c r="BQ15" s="35">
        <v>0.57120000000000004</v>
      </c>
      <c r="BR15" s="31">
        <v>3.5999999999999997E-2</v>
      </c>
      <c r="BS15" s="31">
        <v>1.48</v>
      </c>
      <c r="BT15" s="3">
        <f t="shared" si="44"/>
        <v>1.3534804095572874</v>
      </c>
      <c r="BU15" s="3">
        <f t="shared" si="45"/>
        <v>0.29485370237568093</v>
      </c>
      <c r="BV15" s="3">
        <f t="shared" si="46"/>
        <v>3.5382444285081709</v>
      </c>
      <c r="BW15" s="3">
        <f t="shared" si="70"/>
        <v>3.8330981308838519</v>
      </c>
      <c r="BX15" s="18">
        <f t="shared" si="48"/>
        <v>0.27605710985427045</v>
      </c>
      <c r="BY15" s="18">
        <f t="shared" si="71"/>
        <v>25.342827344652349</v>
      </c>
      <c r="BZ15" s="39">
        <f t="shared" si="72"/>
        <v>0.13961522052727018</v>
      </c>
    </row>
    <row r="16" spans="2:78" ht="19.899999999999999" customHeight="1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8.5855254143473694</v>
      </c>
      <c r="H16" s="46">
        <f t="shared" si="1"/>
        <v>74643.8028169014</v>
      </c>
      <c r="I16" s="35">
        <v>1.1961999999999999</v>
      </c>
      <c r="J16" s="31">
        <v>4.4999999999999998E-2</v>
      </c>
      <c r="K16" s="31">
        <v>1.3029999999999999</v>
      </c>
      <c r="L16" s="3">
        <f t="shared" si="2"/>
        <v>1.1916114686845576</v>
      </c>
      <c r="M16" s="3">
        <f t="shared" si="3"/>
        <v>1.0023125880161095</v>
      </c>
      <c r="N16" s="3">
        <f t="shared" si="4"/>
        <v>0</v>
      </c>
      <c r="O16" s="3">
        <f t="shared" si="52"/>
        <v>1.0023125880161095</v>
      </c>
      <c r="P16" s="18">
        <f t="shared" si="6"/>
        <v>0</v>
      </c>
      <c r="Q16" s="18">
        <f t="shared" si="53"/>
        <v>46.499792903632823</v>
      </c>
      <c r="R16" s="39">
        <f t="shared" si="54"/>
        <v>0</v>
      </c>
      <c r="S16" s="35">
        <v>1.0463</v>
      </c>
      <c r="T16" s="31">
        <v>4.9000000000000002E-2</v>
      </c>
      <c r="U16" s="31">
        <v>1.302</v>
      </c>
      <c r="V16" s="3">
        <f t="shared" si="9"/>
        <v>1.1906969548943163</v>
      </c>
      <c r="W16" s="3">
        <f t="shared" si="10"/>
        <v>0.7656691978894371</v>
      </c>
      <c r="X16" s="3">
        <f t="shared" si="11"/>
        <v>1.5313383957788742</v>
      </c>
      <c r="Y16" s="3">
        <f t="shared" si="55"/>
        <v>2.2970075936683112</v>
      </c>
      <c r="Z16" s="18">
        <f t="shared" si="13"/>
        <v>4.8466292994465199E-2</v>
      </c>
      <c r="AA16" s="18">
        <f t="shared" si="56"/>
        <v>42.390419624388308</v>
      </c>
      <c r="AB16" s="39">
        <f t="shared" si="57"/>
        <v>3.6124634041080725E-2</v>
      </c>
      <c r="AC16" s="35">
        <v>0.89439999999999997</v>
      </c>
      <c r="AD16" s="31">
        <v>3.9E-2</v>
      </c>
      <c r="AE16" s="31">
        <v>1.329</v>
      </c>
      <c r="AF16" s="3">
        <f t="shared" si="16"/>
        <v>1.2153888272308344</v>
      </c>
      <c r="AG16" s="3">
        <f t="shared" si="17"/>
        <v>0.58293522617075588</v>
      </c>
      <c r="AH16" s="3">
        <f t="shared" si="18"/>
        <v>2.3317409046830235</v>
      </c>
      <c r="AI16" s="3">
        <f t="shared" si="58"/>
        <v>2.9146761308537794</v>
      </c>
      <c r="AJ16" s="18">
        <f t="shared" si="20"/>
        <v>8.0383390336614263E-2</v>
      </c>
      <c r="AK16" s="18">
        <f t="shared" si="59"/>
        <v>38.226218149289949</v>
      </c>
      <c r="AL16" s="39">
        <f t="shared" si="60"/>
        <v>6.0998472189337821E-2</v>
      </c>
      <c r="AM16" s="35">
        <v>0.78500000000000003</v>
      </c>
      <c r="AN16" s="31">
        <v>4.4999999999999998E-2</v>
      </c>
      <c r="AO16" s="31">
        <v>1.355</v>
      </c>
      <c r="AP16" s="3">
        <f t="shared" si="23"/>
        <v>1.239166185777111</v>
      </c>
      <c r="AQ16" s="3">
        <f t="shared" si="24"/>
        <v>0.4667933506641021</v>
      </c>
      <c r="AR16" s="3">
        <f t="shared" si="25"/>
        <v>2.8007601039846124</v>
      </c>
      <c r="AS16" s="3">
        <f t="shared" si="61"/>
        <v>3.2675534546487146</v>
      </c>
      <c r="AT16" s="18">
        <f t="shared" si="27"/>
        <v>0.1446219169786874</v>
      </c>
      <c r="AU16" s="18">
        <f t="shared" si="62"/>
        <v>35.227115836085467</v>
      </c>
      <c r="AV16" s="39">
        <f t="shared" si="63"/>
        <v>7.9505802206935386E-2</v>
      </c>
      <c r="AW16" s="35">
        <v>0.66639999999999999</v>
      </c>
      <c r="AX16" s="31">
        <v>3.9E-2</v>
      </c>
      <c r="AY16" s="31">
        <v>1.3959999999999999</v>
      </c>
      <c r="AZ16" s="3">
        <f t="shared" si="30"/>
        <v>1.2766612511770088</v>
      </c>
      <c r="BA16" s="3">
        <f t="shared" si="31"/>
        <v>0.35706523706475829</v>
      </c>
      <c r="BB16" s="3">
        <f t="shared" si="32"/>
        <v>2.8565218965180663</v>
      </c>
      <c r="BC16" s="3">
        <f t="shared" si="64"/>
        <v>3.2135871335828248</v>
      </c>
      <c r="BD16" s="18">
        <f t="shared" si="34"/>
        <v>0.17738512153464814</v>
      </c>
      <c r="BE16" s="18">
        <f t="shared" si="65"/>
        <v>31.975803821953384</v>
      </c>
      <c r="BF16" s="39">
        <f t="shared" si="66"/>
        <v>8.9333857326109989E-2</v>
      </c>
      <c r="BG16" s="35">
        <v>0.55820000000000003</v>
      </c>
      <c r="BH16" s="31">
        <v>3.6999999999999998E-2</v>
      </c>
      <c r="BI16" s="31">
        <v>1.4490000000000001</v>
      </c>
      <c r="BJ16" s="3">
        <f t="shared" si="37"/>
        <v>1.3251304820598038</v>
      </c>
      <c r="BK16" s="3">
        <f t="shared" si="38"/>
        <v>0.2699126209360288</v>
      </c>
      <c r="BL16" s="3">
        <f t="shared" si="39"/>
        <v>2.6991262093602879</v>
      </c>
      <c r="BM16" s="3">
        <f t="shared" si="67"/>
        <v>2.9690388302963169</v>
      </c>
      <c r="BN16" s="18">
        <f t="shared" si="41"/>
        <v>0.22663670854727233</v>
      </c>
      <c r="BO16" s="18">
        <f t="shared" si="68"/>
        <v>29.00959842626121</v>
      </c>
      <c r="BP16" s="39">
        <f t="shared" si="69"/>
        <v>9.3042522330018834E-2</v>
      </c>
      <c r="BQ16" s="35">
        <v>0.51019999999999999</v>
      </c>
      <c r="BR16" s="31">
        <v>3.9E-2</v>
      </c>
      <c r="BS16" s="31">
        <v>1.49</v>
      </c>
      <c r="BT16" s="3">
        <f t="shared" si="44"/>
        <v>1.3626255474597015</v>
      </c>
      <c r="BU16" s="3">
        <f t="shared" si="45"/>
        <v>0.23842961772681748</v>
      </c>
      <c r="BV16" s="3">
        <f t="shared" si="46"/>
        <v>2.8611554127218097</v>
      </c>
      <c r="BW16" s="3">
        <f t="shared" si="70"/>
        <v>3.099585030448627</v>
      </c>
      <c r="BX16" s="18">
        <f t="shared" si="48"/>
        <v>0.30311689891637206</v>
      </c>
      <c r="BY16" s="18">
        <f t="shared" si="71"/>
        <v>27.693721725769294</v>
      </c>
      <c r="BZ16" s="39">
        <f t="shared" si="72"/>
        <v>0.10331422555096577</v>
      </c>
    </row>
    <row r="17" spans="2:78" ht="19.899999999999999" customHeight="1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8.9970051849846762</v>
      </c>
      <c r="H17" s="46">
        <f t="shared" si="1"/>
        <v>78221.267605633795</v>
      </c>
      <c r="I17" s="35">
        <v>1.8394999999999999</v>
      </c>
      <c r="J17" s="31">
        <v>0.13500000000000001</v>
      </c>
      <c r="K17" s="31">
        <v>1.1739999999999999</v>
      </c>
      <c r="L17" s="3">
        <f t="shared" si="2"/>
        <v>1.0736391897434157</v>
      </c>
      <c r="M17" s="3">
        <f t="shared" si="3"/>
        <v>1.9241659949722625</v>
      </c>
      <c r="N17" s="3">
        <f t="shared" si="4"/>
        <v>0</v>
      </c>
      <c r="O17" s="3">
        <f t="shared" si="52"/>
        <v>1.9241659949722625</v>
      </c>
      <c r="P17" s="18">
        <f t="shared" si="6"/>
        <v>0</v>
      </c>
      <c r="Q17" s="18">
        <f t="shared" si="53"/>
        <v>73.805765195895091</v>
      </c>
      <c r="R17" s="39">
        <f t="shared" si="54"/>
        <v>0</v>
      </c>
      <c r="S17" s="35">
        <v>1.3439000000000001</v>
      </c>
      <c r="T17" s="31">
        <v>4.5999999999999999E-2</v>
      </c>
      <c r="U17" s="31">
        <v>1.171</v>
      </c>
      <c r="V17" s="3">
        <f t="shared" si="9"/>
        <v>1.0708956483726917</v>
      </c>
      <c r="W17" s="3">
        <f t="shared" si="10"/>
        <v>1.0217730769630893</v>
      </c>
      <c r="X17" s="3">
        <f t="shared" si="11"/>
        <v>2.0435461539261786</v>
      </c>
      <c r="Y17" s="3">
        <f t="shared" si="55"/>
        <v>3.0653192308892678</v>
      </c>
      <c r="Z17" s="18">
        <f t="shared" si="13"/>
        <v>3.6803860573388567E-2</v>
      </c>
      <c r="AA17" s="18">
        <f t="shared" si="56"/>
        <v>58.170741801543485</v>
      </c>
      <c r="AB17" s="39">
        <f t="shared" si="57"/>
        <v>3.5130137430565749E-2</v>
      </c>
      <c r="AC17" s="35">
        <v>0.98470000000000002</v>
      </c>
      <c r="AD17" s="31">
        <v>6.9000000000000006E-2</v>
      </c>
      <c r="AE17" s="31">
        <v>1.2090000000000001</v>
      </c>
      <c r="AF17" s="3">
        <f t="shared" si="16"/>
        <v>1.1056471724018653</v>
      </c>
      <c r="AG17" s="3">
        <f t="shared" si="17"/>
        <v>0.5847459663407405</v>
      </c>
      <c r="AH17" s="3">
        <f t="shared" si="18"/>
        <v>2.338983865362962</v>
      </c>
      <c r="AI17" s="3">
        <f t="shared" si="58"/>
        <v>2.9237298317037026</v>
      </c>
      <c r="AJ17" s="18">
        <f t="shared" si="20"/>
        <v>0.1176937614761472</v>
      </c>
      <c r="AK17" s="18">
        <f t="shared" si="59"/>
        <v>46.838820083926258</v>
      </c>
      <c r="AL17" s="39">
        <f t="shared" si="60"/>
        <v>4.9936865642045372E-2</v>
      </c>
      <c r="AM17" s="35">
        <v>0.74270000000000003</v>
      </c>
      <c r="AN17" s="31">
        <v>4.2000000000000003E-2</v>
      </c>
      <c r="AO17" s="31">
        <v>1.236</v>
      </c>
      <c r="AP17" s="3">
        <f t="shared" si="23"/>
        <v>1.1303390447383832</v>
      </c>
      <c r="AQ17" s="3">
        <f t="shared" si="24"/>
        <v>0.34767266489479259</v>
      </c>
      <c r="AR17" s="3">
        <f t="shared" si="25"/>
        <v>2.0860359893687552</v>
      </c>
      <c r="AS17" s="3">
        <f t="shared" si="61"/>
        <v>2.433708654263548</v>
      </c>
      <c r="AT17" s="18">
        <f t="shared" si="27"/>
        <v>0.11231279665325615</v>
      </c>
      <c r="AU17" s="18">
        <f t="shared" si="62"/>
        <v>39.204284851010414</v>
      </c>
      <c r="AV17" s="39">
        <f t="shared" si="63"/>
        <v>5.3209387629347148E-2</v>
      </c>
      <c r="AW17" s="35">
        <v>0.4884</v>
      </c>
      <c r="AX17" s="31">
        <v>5.1999999999999998E-2</v>
      </c>
      <c r="AY17" s="31">
        <v>1.2769999999999999</v>
      </c>
      <c r="AZ17" s="3">
        <f t="shared" si="30"/>
        <v>1.167834110138281</v>
      </c>
      <c r="BA17" s="3">
        <f t="shared" si="31"/>
        <v>0.16048700124292836</v>
      </c>
      <c r="BB17" s="3">
        <f t="shared" si="32"/>
        <v>1.2838960099434269</v>
      </c>
      <c r="BC17" s="3">
        <f t="shared" si="64"/>
        <v>1.4443830111863551</v>
      </c>
      <c r="BD17" s="18">
        <f t="shared" si="34"/>
        <v>0.19790961065937829</v>
      </c>
      <c r="BE17" s="18">
        <f t="shared" si="65"/>
        <v>31.18171332319843</v>
      </c>
      <c r="BF17" s="39">
        <f t="shared" si="66"/>
        <v>4.1174646070145211E-2</v>
      </c>
      <c r="BG17" s="35">
        <v>0.4007</v>
      </c>
      <c r="BH17" s="31">
        <v>3.7999999999999999E-2</v>
      </c>
      <c r="BI17" s="31">
        <v>1.3360000000000001</v>
      </c>
      <c r="BJ17" s="3">
        <f t="shared" si="37"/>
        <v>1.2217904237625243</v>
      </c>
      <c r="BK17" s="3">
        <f t="shared" si="38"/>
        <v>0.11823834936799105</v>
      </c>
      <c r="BL17" s="3">
        <f t="shared" si="39"/>
        <v>1.1823834936799102</v>
      </c>
      <c r="BM17" s="3">
        <f t="shared" si="67"/>
        <v>1.3006218430479013</v>
      </c>
      <c r="BN17" s="18">
        <f t="shared" si="41"/>
        <v>0.19787379000323194</v>
      </c>
      <c r="BO17" s="18">
        <f t="shared" si="68"/>
        <v>28.414982992922727</v>
      </c>
      <c r="BP17" s="39">
        <f t="shared" si="69"/>
        <v>4.1611268744183465E-2</v>
      </c>
      <c r="BQ17" s="35">
        <v>0.30209999999999998</v>
      </c>
      <c r="BR17" s="31">
        <v>4.8000000000000001E-2</v>
      </c>
      <c r="BS17" s="31">
        <v>1.421</v>
      </c>
      <c r="BT17" s="3">
        <f t="shared" si="44"/>
        <v>1.2995240959330443</v>
      </c>
      <c r="BU17" s="3">
        <f t="shared" si="45"/>
        <v>7.6031991050333939E-2</v>
      </c>
      <c r="BV17" s="3">
        <f t="shared" si="46"/>
        <v>0.91238389260400721</v>
      </c>
      <c r="BW17" s="3">
        <f t="shared" si="70"/>
        <v>0.98841588365434119</v>
      </c>
      <c r="BX17" s="18">
        <f t="shared" si="48"/>
        <v>0.33931448414855558</v>
      </c>
      <c r="BY17" s="18">
        <f t="shared" si="71"/>
        <v>25.304383100503298</v>
      </c>
      <c r="BZ17" s="39">
        <f t="shared" si="72"/>
        <v>3.6056357864178087E-2</v>
      </c>
    </row>
    <row r="18" spans="2:78" ht="19.899999999999999" customHeight="1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9.4084849556219812</v>
      </c>
      <c r="H18" s="46">
        <f t="shared" si="1"/>
        <v>81798.732394366205</v>
      </c>
      <c r="I18" s="35">
        <v>2.0592999999999999</v>
      </c>
      <c r="J18" s="31">
        <v>3.6999999999999998E-2</v>
      </c>
      <c r="K18" s="31">
        <v>1.1539999999999999</v>
      </c>
      <c r="L18" s="3">
        <f t="shared" si="2"/>
        <v>1.0553489139385874</v>
      </c>
      <c r="M18" s="3">
        <f t="shared" si="3"/>
        <v>2.3300090814499539</v>
      </c>
      <c r="N18" s="3">
        <f t="shared" si="4"/>
        <v>0</v>
      </c>
      <c r="O18" s="3">
        <f t="shared" si="52"/>
        <v>2.3300090814499539</v>
      </c>
      <c r="P18" s="18">
        <f t="shared" si="6"/>
        <v>0</v>
      </c>
      <c r="Q18" s="18">
        <f t="shared" si="53"/>
        <v>92.332289901790389</v>
      </c>
      <c r="R18" s="39">
        <f t="shared" si="54"/>
        <v>0</v>
      </c>
      <c r="S18" s="35">
        <v>1.5247999999999999</v>
      </c>
      <c r="T18" s="31">
        <v>5.0999999999999997E-2</v>
      </c>
      <c r="U18" s="31">
        <v>1.139</v>
      </c>
      <c r="V18" s="3">
        <f t="shared" si="9"/>
        <v>1.0416312070849665</v>
      </c>
      <c r="W18" s="3">
        <f t="shared" si="10"/>
        <v>1.2444572204231186</v>
      </c>
      <c r="X18" s="3">
        <f t="shared" si="11"/>
        <v>2.4889144408462371</v>
      </c>
      <c r="Y18" s="3">
        <f t="shared" si="55"/>
        <v>3.7333716612693557</v>
      </c>
      <c r="Z18" s="18">
        <f t="shared" si="13"/>
        <v>3.8604628649924956E-2</v>
      </c>
      <c r="AA18" s="18">
        <f t="shared" si="56"/>
        <v>73.049044892410109</v>
      </c>
      <c r="AB18" s="39">
        <f t="shared" si="57"/>
        <v>3.4071827284148905E-2</v>
      </c>
      <c r="AC18" s="35">
        <v>1.1429</v>
      </c>
      <c r="AD18" s="31">
        <v>4.8000000000000001E-2</v>
      </c>
      <c r="AE18" s="31">
        <v>1.157</v>
      </c>
      <c r="AF18" s="3">
        <f t="shared" si="16"/>
        <v>1.0580924553093118</v>
      </c>
      <c r="AG18" s="3">
        <f t="shared" si="17"/>
        <v>0.72142292742046776</v>
      </c>
      <c r="AH18" s="3">
        <f t="shared" si="18"/>
        <v>2.8856917096818711</v>
      </c>
      <c r="AI18" s="3">
        <f t="shared" si="58"/>
        <v>3.607114637102339</v>
      </c>
      <c r="AJ18" s="18">
        <f t="shared" si="20"/>
        <v>7.498246368990126E-2</v>
      </c>
      <c r="AK18" s="18">
        <f t="shared" si="59"/>
        <v>59.271175352499291</v>
      </c>
      <c r="AL18" s="39">
        <f t="shared" si="60"/>
        <v>4.8686257569889577E-2</v>
      </c>
      <c r="AM18" s="35">
        <v>0.8367</v>
      </c>
      <c r="AN18" s="31">
        <v>5.8999999999999997E-2</v>
      </c>
      <c r="AO18" s="31">
        <v>1.1930000000000001</v>
      </c>
      <c r="AP18" s="3">
        <f t="shared" si="23"/>
        <v>1.0910149517580026</v>
      </c>
      <c r="AQ18" s="3">
        <f t="shared" si="24"/>
        <v>0.41108078995409131</v>
      </c>
      <c r="AR18" s="3">
        <f t="shared" si="25"/>
        <v>2.4664847397245477</v>
      </c>
      <c r="AS18" s="3">
        <f t="shared" si="61"/>
        <v>2.8775655296786389</v>
      </c>
      <c r="AT18" s="18">
        <f t="shared" si="27"/>
        <v>0.14698597875981465</v>
      </c>
      <c r="AU18" s="18">
        <f t="shared" si="62"/>
        <v>48.224347247967501</v>
      </c>
      <c r="AV18" s="39">
        <f t="shared" si="63"/>
        <v>5.1146047183220342E-2</v>
      </c>
      <c r="AW18" s="35">
        <v>0.57850000000000001</v>
      </c>
      <c r="AX18" s="31">
        <v>9.4E-2</v>
      </c>
      <c r="AY18" s="31">
        <v>1.22</v>
      </c>
      <c r="AZ18" s="3">
        <f t="shared" si="30"/>
        <v>1.1157068240945207</v>
      </c>
      <c r="BA18" s="3">
        <f t="shared" si="31"/>
        <v>0.20551008791323058</v>
      </c>
      <c r="BB18" s="3">
        <f t="shared" si="32"/>
        <v>1.6440807033058447</v>
      </c>
      <c r="BC18" s="3">
        <f t="shared" si="64"/>
        <v>1.8495907912190752</v>
      </c>
      <c r="BD18" s="18">
        <f t="shared" si="34"/>
        <v>0.32653464120257969</v>
      </c>
      <c r="BE18" s="18">
        <f t="shared" si="65"/>
        <v>38.909223091892684</v>
      </c>
      <c r="BF18" s="39">
        <f t="shared" si="66"/>
        <v>4.2254267051875766E-2</v>
      </c>
      <c r="BG18" s="35">
        <v>0.44169999999999998</v>
      </c>
      <c r="BH18" s="31">
        <v>3.7999999999999999E-2</v>
      </c>
      <c r="BI18" s="31">
        <v>1.2789999999999999</v>
      </c>
      <c r="BJ18" s="3">
        <f t="shared" si="37"/>
        <v>1.1696631377187638</v>
      </c>
      <c r="BK18" s="3">
        <f t="shared" si="38"/>
        <v>0.13167479308668065</v>
      </c>
      <c r="BL18" s="3">
        <f t="shared" si="39"/>
        <v>1.3167479308668062</v>
      </c>
      <c r="BM18" s="3">
        <f t="shared" si="67"/>
        <v>1.4484227239534868</v>
      </c>
      <c r="BN18" s="18">
        <f t="shared" si="41"/>
        <v>0.1813495343777323</v>
      </c>
      <c r="BO18" s="18">
        <f t="shared" si="68"/>
        <v>33.973866838790308</v>
      </c>
      <c r="BP18" s="39">
        <f t="shared" si="69"/>
        <v>3.8757670332756594E-2</v>
      </c>
      <c r="BQ18" s="35">
        <v>0.28960000000000002</v>
      </c>
      <c r="BR18" s="31">
        <v>4.1000000000000002E-2</v>
      </c>
      <c r="BS18" s="31">
        <v>1.367</v>
      </c>
      <c r="BT18" s="3">
        <f t="shared" si="44"/>
        <v>1.250140351260008</v>
      </c>
      <c r="BU18" s="3">
        <f t="shared" si="45"/>
        <v>6.4660774358907616E-2</v>
      </c>
      <c r="BV18" s="3">
        <f t="shared" si="46"/>
        <v>0.77592929230689123</v>
      </c>
      <c r="BW18" s="3">
        <f t="shared" si="70"/>
        <v>0.84059006666579883</v>
      </c>
      <c r="BX18" s="18">
        <f t="shared" si="48"/>
        <v>0.2682216879060032</v>
      </c>
      <c r="BY18" s="18">
        <f t="shared" si="71"/>
        <v>28.486529952117259</v>
      </c>
      <c r="BZ18" s="39">
        <f t="shared" si="72"/>
        <v>2.7238463007293042E-2</v>
      </c>
    </row>
    <row r="19" spans="2:78" ht="19.899999999999999" customHeight="1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9.8199647262592844</v>
      </c>
      <c r="H19" s="46">
        <f t="shared" si="1"/>
        <v>85376.1971830986</v>
      </c>
      <c r="I19" s="35">
        <v>2.1375999999999999</v>
      </c>
      <c r="J19" s="31">
        <v>2.5999999999999999E-2</v>
      </c>
      <c r="K19" s="31">
        <v>1.149</v>
      </c>
      <c r="L19" s="3">
        <f t="shared" si="2"/>
        <v>1.0507763449873806</v>
      </c>
      <c r="M19" s="3">
        <f t="shared" si="3"/>
        <v>2.4888555765454257</v>
      </c>
      <c r="N19" s="3">
        <f t="shared" si="4"/>
        <v>0</v>
      </c>
      <c r="O19" s="3">
        <f t="shared" si="52"/>
        <v>2.4888555765454257</v>
      </c>
      <c r="P19" s="18">
        <f t="shared" si="6"/>
        <v>0</v>
      </c>
      <c r="Q19" s="18">
        <f t="shared" si="53"/>
        <v>108.19620869067084</v>
      </c>
      <c r="R19" s="39">
        <f t="shared" si="54"/>
        <v>0</v>
      </c>
      <c r="S19" s="35">
        <v>1.7504999999999999</v>
      </c>
      <c r="T19" s="31">
        <v>3.6999999999999998E-2</v>
      </c>
      <c r="U19" s="31">
        <v>1.1200000000000001</v>
      </c>
      <c r="V19" s="3">
        <f t="shared" si="9"/>
        <v>1.0242554450703798</v>
      </c>
      <c r="W19" s="3">
        <f t="shared" si="10"/>
        <v>1.585867988098403</v>
      </c>
      <c r="X19" s="3">
        <f t="shared" si="11"/>
        <v>3.171735976196806</v>
      </c>
      <c r="Y19" s="3">
        <f t="shared" si="55"/>
        <v>4.7576039642952086</v>
      </c>
      <c r="Z19" s="18">
        <f t="shared" si="13"/>
        <v>2.7080677443161671E-2</v>
      </c>
      <c r="AA19" s="18">
        <f t="shared" si="56"/>
        <v>92.317094198648306</v>
      </c>
      <c r="AB19" s="39">
        <f t="shared" si="57"/>
        <v>3.4356973686496796E-2</v>
      </c>
      <c r="AC19" s="35">
        <v>1.5065999999999999</v>
      </c>
      <c r="AD19" s="31">
        <v>3.1E-2</v>
      </c>
      <c r="AE19" s="31">
        <v>1.1100000000000001</v>
      </c>
      <c r="AF19" s="3">
        <f t="shared" si="16"/>
        <v>1.0151103071679657</v>
      </c>
      <c r="AG19" s="3">
        <f t="shared" si="17"/>
        <v>1.1538481042915716</v>
      </c>
      <c r="AH19" s="3">
        <f t="shared" si="18"/>
        <v>4.6153924171662863</v>
      </c>
      <c r="AI19" s="3">
        <f t="shared" si="58"/>
        <v>5.7692405214578582</v>
      </c>
      <c r="AJ19" s="18">
        <f t="shared" si="20"/>
        <v>4.4571720861887439E-2</v>
      </c>
      <c r="AK19" s="18">
        <f t="shared" si="59"/>
        <v>82.312144509667917</v>
      </c>
      <c r="AL19" s="39">
        <f t="shared" si="60"/>
        <v>5.6071828096085977E-2</v>
      </c>
      <c r="AM19" s="35">
        <v>1.2442</v>
      </c>
      <c r="AN19" s="31">
        <v>4.2000000000000003E-2</v>
      </c>
      <c r="AO19" s="31">
        <v>1.1100000000000001</v>
      </c>
      <c r="AP19" s="3">
        <f t="shared" si="23"/>
        <v>1.0151103071679657</v>
      </c>
      <c r="AQ19" s="3">
        <f t="shared" si="24"/>
        <v>0.78692457593578902</v>
      </c>
      <c r="AR19" s="3">
        <f t="shared" si="25"/>
        <v>4.7215474556147337</v>
      </c>
      <c r="AS19" s="3">
        <f t="shared" si="61"/>
        <v>5.5084720315505225</v>
      </c>
      <c r="AT19" s="18">
        <f t="shared" si="27"/>
        <v>9.0581239170932526E-2</v>
      </c>
      <c r="AU19" s="18">
        <f t="shared" si="62"/>
        <v>71.548311797948173</v>
      </c>
      <c r="AV19" s="39">
        <f t="shared" si="63"/>
        <v>6.5991039298709711E-2</v>
      </c>
      <c r="AW19" s="35">
        <v>0.99580000000000002</v>
      </c>
      <c r="AX19" s="31">
        <v>3.7999999999999999E-2</v>
      </c>
      <c r="AY19" s="31">
        <v>1.1040000000000001</v>
      </c>
      <c r="AZ19" s="3">
        <f t="shared" si="30"/>
        <v>1.0096232244265171</v>
      </c>
      <c r="BA19" s="3">
        <f t="shared" si="31"/>
        <v>0.49864233523687129</v>
      </c>
      <c r="BB19" s="3">
        <f t="shared" si="32"/>
        <v>3.9891386818949703</v>
      </c>
      <c r="BC19" s="3">
        <f t="shared" si="64"/>
        <v>4.4877810171318417</v>
      </c>
      <c r="BD19" s="18">
        <f t="shared" si="34"/>
        <v>0.10809447328542578</v>
      </c>
      <c r="BE19" s="18">
        <f t="shared" si="65"/>
        <v>61.358768941274434</v>
      </c>
      <c r="BF19" s="39">
        <f t="shared" si="66"/>
        <v>6.5013342847750344E-2</v>
      </c>
      <c r="BG19" s="35">
        <v>0.85170000000000001</v>
      </c>
      <c r="BH19" s="31">
        <v>3.1E-2</v>
      </c>
      <c r="BI19" s="31">
        <v>1.0860000000000001</v>
      </c>
      <c r="BJ19" s="3">
        <f t="shared" si="37"/>
        <v>0.99316197620217173</v>
      </c>
      <c r="BK19" s="3">
        <f t="shared" si="38"/>
        <v>0.35297155003840003</v>
      </c>
      <c r="BL19" s="3">
        <f t="shared" si="39"/>
        <v>3.5297155003839999</v>
      </c>
      <c r="BM19" s="3">
        <f t="shared" si="67"/>
        <v>3.8826870504223998</v>
      </c>
      <c r="BN19" s="18">
        <f t="shared" si="41"/>
        <v>0.10666283032551455</v>
      </c>
      <c r="BO19" s="18">
        <f t="shared" si="68"/>
        <v>55.447685504693581</v>
      </c>
      <c r="BP19" s="39">
        <f t="shared" si="69"/>
        <v>6.3658482193728605E-2</v>
      </c>
      <c r="BQ19" s="35">
        <v>0.7036</v>
      </c>
      <c r="BR19" s="31">
        <v>0.04</v>
      </c>
      <c r="BS19" s="31">
        <v>1.075</v>
      </c>
      <c r="BT19" s="3">
        <f t="shared" si="44"/>
        <v>0.98310232450951607</v>
      </c>
      <c r="BU19" s="3">
        <f t="shared" si="45"/>
        <v>0.23603442439337102</v>
      </c>
      <c r="BV19" s="3">
        <f t="shared" si="46"/>
        <v>2.8324130927204521</v>
      </c>
      <c r="BW19" s="3">
        <f t="shared" si="70"/>
        <v>3.0684475171138232</v>
      </c>
      <c r="BX19" s="18">
        <f t="shared" si="48"/>
        <v>0.16182660578247571</v>
      </c>
      <c r="BY19" s="18">
        <f t="shared" si="71"/>
        <v>49.372519252385288</v>
      </c>
      <c r="BZ19" s="39">
        <f t="shared" si="72"/>
        <v>5.7368210810583915E-2</v>
      </c>
    </row>
    <row r="20" spans="2:78" ht="19.899999999999999" customHeight="1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10.231444496896591</v>
      </c>
      <c r="H20" s="46">
        <f t="shared" si="1"/>
        <v>88953.661971830996</v>
      </c>
      <c r="I20" s="36">
        <v>2.1888999999999998</v>
      </c>
      <c r="J20" s="32">
        <v>2.8000000000000001E-2</v>
      </c>
      <c r="K20" s="32">
        <v>1.1459999999999999</v>
      </c>
      <c r="L20" s="3">
        <f t="shared" si="2"/>
        <v>1.0480328036166562</v>
      </c>
      <c r="M20" s="3">
        <f t="shared" si="3"/>
        <v>2.5961383636728561</v>
      </c>
      <c r="N20" s="3">
        <f t="shared" si="4"/>
        <v>0</v>
      </c>
      <c r="O20" s="3">
        <f t="shared" si="52"/>
        <v>2.5961383636728561</v>
      </c>
      <c r="P20" s="18">
        <f t="shared" si="6"/>
        <v>0</v>
      </c>
      <c r="Q20" s="18">
        <f t="shared" si="53"/>
        <v>124.75525105505638</v>
      </c>
      <c r="R20" s="39">
        <f t="shared" si="54"/>
        <v>0</v>
      </c>
      <c r="S20" s="36">
        <v>1.9021999999999999</v>
      </c>
      <c r="T20" s="32">
        <v>0.03</v>
      </c>
      <c r="U20" s="32">
        <v>1.1200000000000001</v>
      </c>
      <c r="V20" s="3">
        <f t="shared" si="9"/>
        <v>1.0242554450703798</v>
      </c>
      <c r="W20" s="3">
        <f t="shared" si="10"/>
        <v>1.8726437140755061</v>
      </c>
      <c r="X20" s="3">
        <f t="shared" si="11"/>
        <v>3.7452874281510122</v>
      </c>
      <c r="Y20" s="3">
        <f t="shared" si="55"/>
        <v>5.6179311422265181</v>
      </c>
      <c r="Z20" s="18">
        <f t="shared" si="13"/>
        <v>2.1957306034995953E-2</v>
      </c>
      <c r="AA20" s="18">
        <f t="shared" si="56"/>
        <v>111.45340625700342</v>
      </c>
      <c r="AB20" s="39">
        <f t="shared" si="57"/>
        <v>3.3604064280589617E-2</v>
      </c>
      <c r="AC20" s="36">
        <v>1.7149000000000001</v>
      </c>
      <c r="AD20" s="32">
        <v>2.1999999999999999E-2</v>
      </c>
      <c r="AE20" s="32">
        <v>1.1080000000000001</v>
      </c>
      <c r="AF20" s="3">
        <f t="shared" si="16"/>
        <v>1.0132812795874828</v>
      </c>
      <c r="AG20" s="3">
        <f t="shared" si="17"/>
        <v>1.489580157807092</v>
      </c>
      <c r="AH20" s="3">
        <f t="shared" si="18"/>
        <v>5.9583206312283679</v>
      </c>
      <c r="AI20" s="3">
        <f t="shared" si="58"/>
        <v>7.4479007890354598</v>
      </c>
      <c r="AJ20" s="18">
        <f t="shared" si="20"/>
        <v>3.151765898359056E-2</v>
      </c>
      <c r="AK20" s="18">
        <f t="shared" si="59"/>
        <v>102.76336255042747</v>
      </c>
      <c r="AL20" s="39">
        <f t="shared" si="60"/>
        <v>5.798098158090665E-2</v>
      </c>
      <c r="AM20" s="35">
        <v>1.4916</v>
      </c>
      <c r="AN20" s="31">
        <v>2.5000000000000001E-2</v>
      </c>
      <c r="AO20" s="31">
        <v>1.105</v>
      </c>
      <c r="AP20" s="3">
        <f t="shared" si="23"/>
        <v>1.0105377382167584</v>
      </c>
      <c r="AQ20" s="3">
        <f t="shared" si="24"/>
        <v>1.1208204918877154</v>
      </c>
      <c r="AR20" s="3">
        <f t="shared" si="25"/>
        <v>6.7249229513262918</v>
      </c>
      <c r="AS20" s="3">
        <f t="shared" si="61"/>
        <v>7.8457434432140074</v>
      </c>
      <c r="AT20" s="18">
        <f t="shared" si="27"/>
        <v>5.3432755901986866E-2</v>
      </c>
      <c r="AU20" s="18">
        <f t="shared" si="62"/>
        <v>92.403048830841726</v>
      </c>
      <c r="AV20" s="39">
        <f t="shared" si="63"/>
        <v>7.2778150033093805E-2</v>
      </c>
      <c r="AW20" s="36">
        <v>1.2689999999999999</v>
      </c>
      <c r="AX20" s="32">
        <v>2.5000000000000001E-2</v>
      </c>
      <c r="AY20" s="32">
        <v>1.1040000000000001</v>
      </c>
      <c r="AZ20" s="3">
        <f t="shared" si="30"/>
        <v>1.0096232244265171</v>
      </c>
      <c r="BA20" s="3">
        <f t="shared" si="31"/>
        <v>0.80978205431519268</v>
      </c>
      <c r="BB20" s="3">
        <f t="shared" si="32"/>
        <v>6.4782564345215414</v>
      </c>
      <c r="BC20" s="3">
        <f t="shared" si="64"/>
        <v>7.288038488836734</v>
      </c>
      <c r="BD20" s="18">
        <f t="shared" si="34"/>
        <v>7.1114785056201182E-2</v>
      </c>
      <c r="BE20" s="18">
        <f t="shared" si="65"/>
        <v>82.075212583731187</v>
      </c>
      <c r="BF20" s="39">
        <f t="shared" si="66"/>
        <v>7.8930729882820322E-2</v>
      </c>
      <c r="BG20" s="36">
        <v>1.0426</v>
      </c>
      <c r="BH20" s="32">
        <v>2.7E-2</v>
      </c>
      <c r="BI20" s="32">
        <v>1.097</v>
      </c>
      <c r="BJ20" s="3">
        <f t="shared" si="37"/>
        <v>1.0032216278948272</v>
      </c>
      <c r="BK20" s="3">
        <f t="shared" si="38"/>
        <v>0.53970377208730203</v>
      </c>
      <c r="BL20" s="3">
        <f t="shared" si="39"/>
        <v>5.39703772087302</v>
      </c>
      <c r="BM20" s="3">
        <f t="shared" si="67"/>
        <v>5.9367414929603219</v>
      </c>
      <c r="BN20" s="18">
        <f t="shared" si="41"/>
        <v>9.4791365307882611E-2</v>
      </c>
      <c r="BO20" s="18">
        <f t="shared" si="68"/>
        <v>71.571070057469612</v>
      </c>
      <c r="BP20" s="39">
        <f t="shared" si="69"/>
        <v>7.5408090399365926E-2</v>
      </c>
      <c r="BQ20" s="36">
        <v>0.87670000000000003</v>
      </c>
      <c r="BR20" s="32">
        <v>2.8000000000000001E-2</v>
      </c>
      <c r="BS20" s="32">
        <v>1.08</v>
      </c>
      <c r="BT20" s="3">
        <f t="shared" si="44"/>
        <v>0.98767489346072324</v>
      </c>
      <c r="BU20" s="3">
        <f t="shared" si="45"/>
        <v>0.36987610974380392</v>
      </c>
      <c r="BV20" s="3">
        <f t="shared" si="46"/>
        <v>4.438513316925647</v>
      </c>
      <c r="BW20" s="3">
        <f t="shared" si="70"/>
        <v>4.8083894266694509</v>
      </c>
      <c r="BX20" s="18">
        <f t="shared" si="48"/>
        <v>0.11433482928222893</v>
      </c>
      <c r="BY20" s="18">
        <f t="shared" si="71"/>
        <v>63.873909080849479</v>
      </c>
      <c r="BZ20" s="39">
        <f t="shared" si="72"/>
        <v>6.9488675122537494E-2</v>
      </c>
    </row>
    <row r="21" spans="2:78" ht="19.899999999999999" customHeight="1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10.642924267533894</v>
      </c>
      <c r="H21" s="46">
        <f t="shared" si="1"/>
        <v>92531.126760563377</v>
      </c>
      <c r="I21" s="36">
        <v>2.2425000000000002</v>
      </c>
      <c r="J21" s="32">
        <v>3.5000000000000003E-2</v>
      </c>
      <c r="K21" s="32">
        <v>1.1459999999999999</v>
      </c>
      <c r="L21" s="3">
        <f t="shared" si="2"/>
        <v>1.0480328036166562</v>
      </c>
      <c r="M21" s="3">
        <f t="shared" si="3"/>
        <v>2.7248393085707066</v>
      </c>
      <c r="N21" s="3">
        <f t="shared" si="4"/>
        <v>0</v>
      </c>
      <c r="O21" s="3">
        <f t="shared" si="52"/>
        <v>2.7248393085707066</v>
      </c>
      <c r="P21" s="18">
        <f t="shared" si="6"/>
        <v>0</v>
      </c>
      <c r="Q21" s="18">
        <f t="shared" si="53"/>
        <v>143.21973873501398</v>
      </c>
      <c r="R21" s="39">
        <f t="shared" si="54"/>
        <v>0</v>
      </c>
      <c r="S21" s="36">
        <v>1.998</v>
      </c>
      <c r="T21" s="32">
        <v>3.2000000000000001E-2</v>
      </c>
      <c r="U21" s="32">
        <v>1.1279999999999999</v>
      </c>
      <c r="V21" s="3">
        <f t="shared" si="9"/>
        <v>1.0315715553923108</v>
      </c>
      <c r="W21" s="3">
        <f t="shared" si="10"/>
        <v>2.095636356063324</v>
      </c>
      <c r="X21" s="3">
        <f t="shared" si="11"/>
        <v>4.191272712126648</v>
      </c>
      <c r="Y21" s="3">
        <f t="shared" si="55"/>
        <v>6.2869090681899724</v>
      </c>
      <c r="Z21" s="18">
        <f t="shared" si="13"/>
        <v>2.3756908913292758E-2</v>
      </c>
      <c r="AA21" s="18">
        <f t="shared" si="56"/>
        <v>130.45137916501912</v>
      </c>
      <c r="AB21" s="39">
        <f t="shared" si="57"/>
        <v>3.2129002690149781E-2</v>
      </c>
      <c r="AC21" s="36">
        <v>1.8250999999999999</v>
      </c>
      <c r="AD21" s="32">
        <v>2.5000000000000001E-2</v>
      </c>
      <c r="AE21" s="32">
        <v>1.117</v>
      </c>
      <c r="AF21" s="3">
        <f t="shared" si="16"/>
        <v>1.0215119036996554</v>
      </c>
      <c r="AG21" s="3">
        <f t="shared" si="17"/>
        <v>1.7146932314700365</v>
      </c>
      <c r="AH21" s="3">
        <f t="shared" si="18"/>
        <v>6.858772925880146</v>
      </c>
      <c r="AI21" s="3">
        <f t="shared" si="58"/>
        <v>8.5734661573501825</v>
      </c>
      <c r="AJ21" s="18">
        <f t="shared" si="20"/>
        <v>3.6399725246463205E-2</v>
      </c>
      <c r="AK21" s="18">
        <f t="shared" si="59"/>
        <v>121.42213838934586</v>
      </c>
      <c r="AL21" s="39">
        <f t="shared" si="60"/>
        <v>5.648700489763378E-2</v>
      </c>
      <c r="AM21" s="36">
        <v>1.6595</v>
      </c>
      <c r="AN21" s="32">
        <v>2.5000000000000001E-2</v>
      </c>
      <c r="AO21" s="32">
        <v>1.113</v>
      </c>
      <c r="AP21" s="3">
        <f t="shared" si="23"/>
        <v>1.0178538485386897</v>
      </c>
      <c r="AQ21" s="3">
        <f t="shared" si="24"/>
        <v>1.4075103570828931</v>
      </c>
      <c r="AR21" s="3">
        <f t="shared" si="25"/>
        <v>8.4450621424973562</v>
      </c>
      <c r="AS21" s="3">
        <f t="shared" si="61"/>
        <v>9.8525724995802495</v>
      </c>
      <c r="AT21" s="18">
        <f t="shared" si="27"/>
        <v>5.4209243542063738E-2</v>
      </c>
      <c r="AU21" s="18">
        <f t="shared" si="62"/>
        <v>112.7741206192389</v>
      </c>
      <c r="AV21" s="39">
        <f t="shared" si="63"/>
        <v>7.4884752779501226E-2</v>
      </c>
      <c r="AW21" s="36">
        <v>1.4396</v>
      </c>
      <c r="AX21" s="32">
        <v>2.5999999999999999E-2</v>
      </c>
      <c r="AY21" s="32">
        <v>1.1160000000000001</v>
      </c>
      <c r="AZ21" s="3">
        <f t="shared" si="30"/>
        <v>1.0205973899094141</v>
      </c>
      <c r="BA21" s="3">
        <f t="shared" si="31"/>
        <v>1.0649245088302881</v>
      </c>
      <c r="BB21" s="3">
        <f t="shared" si="32"/>
        <v>8.5193960706423049</v>
      </c>
      <c r="BC21" s="3">
        <f t="shared" si="64"/>
        <v>9.5843205794725925</v>
      </c>
      <c r="BD21" s="18">
        <f t="shared" si="34"/>
        <v>7.5575927101739993E-2</v>
      </c>
      <c r="BE21" s="18">
        <f t="shared" si="65"/>
        <v>101.29043035567298</v>
      </c>
      <c r="BF21" s="39">
        <f t="shared" si="66"/>
        <v>8.4108597828315562E-2</v>
      </c>
      <c r="BG21" s="36">
        <v>1.24</v>
      </c>
      <c r="BH21" s="32">
        <v>2.3E-2</v>
      </c>
      <c r="BI21" s="32">
        <v>1.109</v>
      </c>
      <c r="BJ21" s="3">
        <f t="shared" si="37"/>
        <v>1.0141957933777241</v>
      </c>
      <c r="BK21" s="3">
        <f t="shared" si="38"/>
        <v>0.78021306724060313</v>
      </c>
      <c r="BL21" s="3">
        <f t="shared" si="39"/>
        <v>7.8021306724060304</v>
      </c>
      <c r="BM21" s="3">
        <f t="shared" si="67"/>
        <v>8.5823437396466336</v>
      </c>
      <c r="BN21" s="18">
        <f t="shared" si="41"/>
        <v>8.2524459314335871E-2</v>
      </c>
      <c r="BO21" s="18">
        <f t="shared" si="68"/>
        <v>90.866853381558556</v>
      </c>
      <c r="BP21" s="39">
        <f t="shared" si="69"/>
        <v>8.5863330599158558E-2</v>
      </c>
      <c r="BQ21" s="36">
        <v>1.0767</v>
      </c>
      <c r="BR21" s="32">
        <v>0.02</v>
      </c>
      <c r="BS21" s="32">
        <v>1.097</v>
      </c>
      <c r="BT21" s="3">
        <f t="shared" si="44"/>
        <v>1.0032216278948272</v>
      </c>
      <c r="BU21" s="3">
        <f t="shared" si="45"/>
        <v>0.57558496137556492</v>
      </c>
      <c r="BV21" s="3">
        <f t="shared" si="46"/>
        <v>6.9070195365067777</v>
      </c>
      <c r="BW21" s="3">
        <f t="shared" si="70"/>
        <v>7.4826044978823427</v>
      </c>
      <c r="BX21" s="18">
        <f t="shared" si="48"/>
        <v>8.4258991384784557E-2</v>
      </c>
      <c r="BY21" s="18">
        <f t="shared" si="71"/>
        <v>82.338946969369758</v>
      </c>
      <c r="BZ21" s="39">
        <f t="shared" si="72"/>
        <v>8.388520609907972E-2</v>
      </c>
    </row>
    <row r="22" spans="2:78" ht="19.899999999999999" customHeight="1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11.054404038171199</v>
      </c>
      <c r="H22" s="46">
        <f t="shared" si="1"/>
        <v>96108.591549295772</v>
      </c>
      <c r="I22" s="35">
        <v>2.2541000000000002</v>
      </c>
      <c r="J22" s="31">
        <v>4.2000000000000003E-2</v>
      </c>
      <c r="K22" s="32">
        <v>1.1539999999999999</v>
      </c>
      <c r="L22" s="3">
        <f t="shared" si="2"/>
        <v>1.0553489139385874</v>
      </c>
      <c r="M22" s="3">
        <f t="shared" si="3"/>
        <v>2.7916741988677027</v>
      </c>
      <c r="N22" s="3">
        <f t="shared" si="4"/>
        <v>0</v>
      </c>
      <c r="O22" s="3">
        <f t="shared" si="52"/>
        <v>2.7916741988677027</v>
      </c>
      <c r="P22" s="18">
        <f t="shared" si="6"/>
        <v>0</v>
      </c>
      <c r="Q22" s="18">
        <f t="shared" si="53"/>
        <v>161.16065826083741</v>
      </c>
      <c r="R22" s="39">
        <f t="shared" si="54"/>
        <v>0</v>
      </c>
      <c r="S22" s="35">
        <v>2.0592000000000001</v>
      </c>
      <c r="T22" s="31">
        <v>2.5999999999999999E-2</v>
      </c>
      <c r="U22" s="32">
        <v>1.1359999999999999</v>
      </c>
      <c r="V22" s="3">
        <f t="shared" si="9"/>
        <v>1.0388876657142421</v>
      </c>
      <c r="W22" s="3">
        <f t="shared" si="10"/>
        <v>2.257670087735459</v>
      </c>
      <c r="X22" s="3">
        <f t="shared" si="11"/>
        <v>4.5153401754709179</v>
      </c>
      <c r="Y22" s="3">
        <f t="shared" si="55"/>
        <v>6.7730102632063769</v>
      </c>
      <c r="Z22" s="18">
        <f t="shared" si="13"/>
        <v>1.9577253556345434E-2</v>
      </c>
      <c r="AA22" s="18">
        <f t="shared" si="56"/>
        <v>149.75576653757494</v>
      </c>
      <c r="AB22" s="39">
        <f t="shared" si="57"/>
        <v>3.0151360978396664E-2</v>
      </c>
      <c r="AC22" s="35">
        <v>1.8834</v>
      </c>
      <c r="AD22" s="31">
        <v>2.8000000000000001E-2</v>
      </c>
      <c r="AE22" s="32">
        <v>1.125</v>
      </c>
      <c r="AF22" s="3">
        <f t="shared" si="16"/>
        <v>1.0288280140215866</v>
      </c>
      <c r="AG22" s="3">
        <f t="shared" si="17"/>
        <v>1.8522386156316848</v>
      </c>
      <c r="AH22" s="3">
        <f t="shared" si="18"/>
        <v>7.4089544625267392</v>
      </c>
      <c r="AI22" s="3">
        <f t="shared" si="58"/>
        <v>9.2611930781584242</v>
      </c>
      <c r="AJ22" s="18">
        <f t="shared" si="20"/>
        <v>4.1353743229972845E-2</v>
      </c>
      <c r="AK22" s="18">
        <f t="shared" si="59"/>
        <v>139.46854249986558</v>
      </c>
      <c r="AL22" s="39">
        <f t="shared" si="60"/>
        <v>5.3122763956136416E-2</v>
      </c>
      <c r="AM22" s="36">
        <v>1.7110000000000001</v>
      </c>
      <c r="AN22" s="32">
        <v>2.3E-2</v>
      </c>
      <c r="AO22" s="32">
        <v>1.1180000000000001</v>
      </c>
      <c r="AP22" s="3">
        <f t="shared" si="23"/>
        <v>1.0224264174898969</v>
      </c>
      <c r="AQ22" s="3">
        <f t="shared" si="24"/>
        <v>1.5096990553089142</v>
      </c>
      <c r="AR22" s="3">
        <f t="shared" si="25"/>
        <v>9.0581943318534854</v>
      </c>
      <c r="AS22" s="3">
        <f t="shared" si="61"/>
        <v>10.5678933871624</v>
      </c>
      <c r="AT22" s="18">
        <f t="shared" si="27"/>
        <v>5.0321601334118664E-2</v>
      </c>
      <c r="AU22" s="18">
        <f t="shared" si="62"/>
        <v>129.38027501351129</v>
      </c>
      <c r="AV22" s="39">
        <f t="shared" si="63"/>
        <v>7.0012174042044129E-2</v>
      </c>
      <c r="AW22" s="35">
        <v>1.5087999999999999</v>
      </c>
      <c r="AX22" s="31">
        <v>2.3E-2</v>
      </c>
      <c r="AY22" s="32">
        <v>1.1220000000000001</v>
      </c>
      <c r="AZ22" s="3">
        <f t="shared" si="30"/>
        <v>1.0260844726508624</v>
      </c>
      <c r="BA22" s="3">
        <f t="shared" si="31"/>
        <v>1.1823765879328159</v>
      </c>
      <c r="BB22" s="3">
        <f t="shared" si="32"/>
        <v>9.4590127034625269</v>
      </c>
      <c r="BC22" s="3">
        <f t="shared" si="64"/>
        <v>10.641389291395342</v>
      </c>
      <c r="BD22" s="18">
        <f t="shared" si="34"/>
        <v>6.7576438006258122E-2</v>
      </c>
      <c r="BE22" s="18">
        <f t="shared" si="65"/>
        <v>117.54821187116303</v>
      </c>
      <c r="BF22" s="39">
        <f t="shared" si="66"/>
        <v>8.0469218143700366E-2</v>
      </c>
      <c r="BG22" s="35">
        <v>1.3301000000000001</v>
      </c>
      <c r="BH22" s="31">
        <v>1.9E-2</v>
      </c>
      <c r="BI22" s="32">
        <v>1.1180000000000001</v>
      </c>
      <c r="BJ22" s="3">
        <f t="shared" si="37"/>
        <v>1.0224264174898969</v>
      </c>
      <c r="BK22" s="3">
        <f t="shared" si="38"/>
        <v>0.91234469504459292</v>
      </c>
      <c r="BL22" s="3">
        <f t="shared" si="39"/>
        <v>9.1234469504459277</v>
      </c>
      <c r="BM22" s="3">
        <f t="shared" si="67"/>
        <v>10.035791645490521</v>
      </c>
      <c r="BN22" s="18">
        <f t="shared" si="41"/>
        <v>6.9283364155670601E-2</v>
      </c>
      <c r="BO22" s="18">
        <f t="shared" si="68"/>
        <v>107.09128959847446</v>
      </c>
      <c r="BP22" s="39">
        <f t="shared" si="69"/>
        <v>8.5193174763822183E-2</v>
      </c>
      <c r="BQ22" s="35">
        <v>1.1556</v>
      </c>
      <c r="BR22" s="31">
        <v>1.4999999999999999E-2</v>
      </c>
      <c r="BS22" s="32">
        <v>1.103</v>
      </c>
      <c r="BT22" s="3">
        <f t="shared" si="44"/>
        <v>1.0087087106362755</v>
      </c>
      <c r="BU22" s="3">
        <f t="shared" si="45"/>
        <v>0.67030560100912173</v>
      </c>
      <c r="BV22" s="3">
        <f t="shared" si="46"/>
        <v>8.0436672121094599</v>
      </c>
      <c r="BW22" s="3">
        <f t="shared" si="70"/>
        <v>8.7139728131185823</v>
      </c>
      <c r="BX22" s="18">
        <f t="shared" si="48"/>
        <v>6.3887411044157488E-2</v>
      </c>
      <c r="BY22" s="18">
        <f t="shared" si="71"/>
        <v>96.880137183342072</v>
      </c>
      <c r="BZ22" s="39">
        <f t="shared" si="72"/>
        <v>8.3027000641907822E-2</v>
      </c>
    </row>
    <row r="23" spans="2:78" ht="19.899999999999999" customHeight="1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11.465883808808506</v>
      </c>
      <c r="H23" s="47">
        <f t="shared" si="1"/>
        <v>99686.056338028182</v>
      </c>
      <c r="I23" s="36">
        <v>2.2646000000000002</v>
      </c>
      <c r="J23" s="32">
        <v>2.5999999999999999E-2</v>
      </c>
      <c r="K23" s="32">
        <v>1.1559999999999999</v>
      </c>
      <c r="L23" s="3">
        <f t="shared" si="2"/>
        <v>1.0571779415190703</v>
      </c>
      <c r="M23" s="3">
        <f t="shared" si="3"/>
        <v>2.8275183444432548</v>
      </c>
      <c r="N23" s="3">
        <f t="shared" si="4"/>
        <v>0</v>
      </c>
      <c r="O23" s="3">
        <f t="shared" si="52"/>
        <v>2.8275183444432548</v>
      </c>
      <c r="P23" s="18">
        <f t="shared" si="6"/>
        <v>0</v>
      </c>
      <c r="Q23" s="18">
        <f t="shared" si="53"/>
        <v>180.52121110838945</v>
      </c>
      <c r="R23" s="39">
        <f t="shared" si="54"/>
        <v>0</v>
      </c>
      <c r="S23" s="36">
        <v>2.0642</v>
      </c>
      <c r="T23" s="32">
        <v>2.9000000000000001E-2</v>
      </c>
      <c r="U23" s="32">
        <v>1.1419999999999999</v>
      </c>
      <c r="V23" s="3">
        <f t="shared" si="9"/>
        <v>1.0443747484556907</v>
      </c>
      <c r="W23" s="3">
        <f t="shared" si="10"/>
        <v>2.2926750899003543</v>
      </c>
      <c r="X23" s="3">
        <f t="shared" si="11"/>
        <v>4.5853501798007086</v>
      </c>
      <c r="Y23" s="3">
        <f t="shared" si="55"/>
        <v>6.8780252697010624</v>
      </c>
      <c r="Z23" s="18">
        <f t="shared" si="13"/>
        <v>2.2067440315872378E-2</v>
      </c>
      <c r="AA23" s="18">
        <f t="shared" si="56"/>
        <v>167.43561076616228</v>
      </c>
      <c r="AB23" s="39">
        <f t="shared" si="57"/>
        <v>2.7385752402483424E-2</v>
      </c>
      <c r="AC23" s="36">
        <v>1.9115</v>
      </c>
      <c r="AD23" s="32">
        <v>2.9000000000000001E-2</v>
      </c>
      <c r="AE23" s="32">
        <v>1.1319999999999999</v>
      </c>
      <c r="AF23" s="3">
        <f t="shared" si="16"/>
        <v>1.0352296105532766</v>
      </c>
      <c r="AG23" s="3">
        <f t="shared" si="17"/>
        <v>1.9317379663881593</v>
      </c>
      <c r="AH23" s="3">
        <f t="shared" si="18"/>
        <v>7.7269518655526372</v>
      </c>
      <c r="AI23" s="3">
        <f t="shared" si="58"/>
        <v>9.6586898319407961</v>
      </c>
      <c r="AJ23" s="18">
        <f t="shared" si="20"/>
        <v>4.3365324666723576E-2</v>
      </c>
      <c r="AK23" s="18">
        <f t="shared" si="59"/>
        <v>157.46469673293825</v>
      </c>
      <c r="AL23" s="39">
        <f t="shared" si="60"/>
        <v>4.9071011000374434E-2</v>
      </c>
      <c r="AM23" s="35">
        <v>1.7257</v>
      </c>
      <c r="AN23" s="31">
        <v>0.02</v>
      </c>
      <c r="AO23" s="32">
        <v>1.1259999999999999</v>
      </c>
      <c r="AP23" s="3">
        <f t="shared" si="23"/>
        <v>1.029742527811828</v>
      </c>
      <c r="AQ23" s="3">
        <f t="shared" si="24"/>
        <v>1.5578087408900974</v>
      </c>
      <c r="AR23" s="3">
        <f t="shared" si="25"/>
        <v>9.3468524453405841</v>
      </c>
      <c r="AS23" s="3">
        <f t="shared" si="61"/>
        <v>10.904661186230681</v>
      </c>
      <c r="AT23" s="18">
        <f t="shared" si="27"/>
        <v>4.4386386075297386E-2</v>
      </c>
      <c r="AU23" s="18">
        <f t="shared" si="62"/>
        <v>145.33243853141229</v>
      </c>
      <c r="AV23" s="39">
        <f t="shared" si="63"/>
        <v>6.4313600871152704E-2</v>
      </c>
      <c r="AW23" s="36">
        <v>1.5438000000000001</v>
      </c>
      <c r="AX23" s="32">
        <v>2.5999999999999999E-2</v>
      </c>
      <c r="AY23" s="32">
        <v>1.1259999999999999</v>
      </c>
      <c r="AZ23" s="3">
        <f t="shared" si="30"/>
        <v>1.029742527811828</v>
      </c>
      <c r="BA23" s="3">
        <f t="shared" si="31"/>
        <v>1.2467104831595324</v>
      </c>
      <c r="BB23" s="3">
        <f t="shared" si="32"/>
        <v>9.9736838652762589</v>
      </c>
      <c r="BC23" s="3">
        <f t="shared" si="64"/>
        <v>11.220394348435791</v>
      </c>
      <c r="BD23" s="18">
        <f t="shared" si="34"/>
        <v>7.6936402530515452E-2</v>
      </c>
      <c r="BE23" s="18">
        <f t="shared" si="65"/>
        <v>133.4548402167859</v>
      </c>
      <c r="BF23" s="39">
        <f t="shared" si="66"/>
        <v>7.4734523296980979E-2</v>
      </c>
      <c r="BG23" s="36">
        <v>1.3692</v>
      </c>
      <c r="BH23" s="32">
        <v>1.6E-2</v>
      </c>
      <c r="BI23" s="32">
        <v>1.1240000000000001</v>
      </c>
      <c r="BJ23" s="3">
        <f t="shared" si="37"/>
        <v>1.0279135002313453</v>
      </c>
      <c r="BK23" s="3">
        <f t="shared" si="38"/>
        <v>0.97717682934532102</v>
      </c>
      <c r="BL23" s="3">
        <f t="shared" si="39"/>
        <v>9.7717682934532082</v>
      </c>
      <c r="BM23" s="3">
        <f t="shared" si="67"/>
        <v>10.74894512279853</v>
      </c>
      <c r="BN23" s="18">
        <f t="shared" si="41"/>
        <v>5.8971797341133177E-2</v>
      </c>
      <c r="BO23" s="18">
        <f t="shared" si="68"/>
        <v>122.05391297251015</v>
      </c>
      <c r="BP23" s="39">
        <f t="shared" si="69"/>
        <v>8.0061081660315767E-2</v>
      </c>
      <c r="BQ23" s="36">
        <v>1.2008000000000001</v>
      </c>
      <c r="BR23" s="32">
        <v>1.4999999999999999E-2</v>
      </c>
      <c r="BS23" s="32">
        <v>1.1140000000000001</v>
      </c>
      <c r="BT23" s="3">
        <f t="shared" si="44"/>
        <v>1.0187683623289312</v>
      </c>
      <c r="BU23" s="3">
        <f t="shared" si="45"/>
        <v>0.73827556943653183</v>
      </c>
      <c r="BV23" s="3">
        <f t="shared" si="46"/>
        <v>8.8593068332383815</v>
      </c>
      <c r="BW23" s="3">
        <f t="shared" si="70"/>
        <v>9.597582402674913</v>
      </c>
      <c r="BX23" s="18">
        <f t="shared" si="48"/>
        <v>6.5168038010696358E-2</v>
      </c>
      <c r="BY23" s="18">
        <f t="shared" si="71"/>
        <v>111.0578296509979</v>
      </c>
      <c r="BZ23" s="39">
        <f t="shared" si="72"/>
        <v>7.9772014823979387E-2</v>
      </c>
    </row>
    <row r="24" spans="2:78" ht="19.899999999999999" customHeight="1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11.877363579445809</v>
      </c>
      <c r="H24" s="47">
        <f t="shared" si="1"/>
        <v>103263.52112676055</v>
      </c>
      <c r="I24" s="37">
        <v>2.3027000000000002</v>
      </c>
      <c r="J24" s="33">
        <v>2.5999999999999999E-2</v>
      </c>
      <c r="K24" s="33">
        <v>1.1599999999999999</v>
      </c>
      <c r="L24" s="3">
        <f t="shared" si="2"/>
        <v>1.060835996680036</v>
      </c>
      <c r="M24" s="3">
        <f t="shared" si="3"/>
        <v>2.9437265000630801</v>
      </c>
      <c r="N24" s="3">
        <f t="shared" si="4"/>
        <v>0</v>
      </c>
      <c r="O24" s="3">
        <f t="shared" si="52"/>
        <v>2.9437265000630801</v>
      </c>
      <c r="P24" s="18">
        <f t="shared" si="6"/>
        <v>0</v>
      </c>
      <c r="Q24" s="18">
        <f t="shared" si="53"/>
        <v>203.42770130841188</v>
      </c>
      <c r="R24" s="39">
        <f t="shared" si="54"/>
        <v>0</v>
      </c>
      <c r="S24" s="37">
        <v>2.1141000000000001</v>
      </c>
      <c r="T24" s="33">
        <v>3.2000000000000001E-2</v>
      </c>
      <c r="U24" s="33">
        <v>1.147</v>
      </c>
      <c r="V24" s="3">
        <f t="shared" si="9"/>
        <v>1.0489473174068977</v>
      </c>
      <c r="W24" s="3">
        <f t="shared" si="10"/>
        <v>2.4259656392730302</v>
      </c>
      <c r="X24" s="3">
        <f t="shared" si="11"/>
        <v>4.8519312785460604</v>
      </c>
      <c r="Y24" s="3">
        <f t="shared" si="55"/>
        <v>7.2778969178190902</v>
      </c>
      <c r="Z24" s="18">
        <f t="shared" si="13"/>
        <v>2.4563970608329076E-2</v>
      </c>
      <c r="AA24" s="18">
        <f t="shared" si="56"/>
        <v>189.73859278207425</v>
      </c>
      <c r="AB24" s="39">
        <f t="shared" si="57"/>
        <v>2.5571662609086516E-2</v>
      </c>
      <c r="AC24" s="37">
        <v>1.9440999999999999</v>
      </c>
      <c r="AD24" s="33">
        <v>2.1999999999999999E-2</v>
      </c>
      <c r="AE24" s="33">
        <v>1.141</v>
      </c>
      <c r="AF24" s="3">
        <f t="shared" si="16"/>
        <v>1.0434602346654493</v>
      </c>
      <c r="AG24" s="3">
        <f t="shared" si="17"/>
        <v>2.0300897875721353</v>
      </c>
      <c r="AH24" s="3">
        <f t="shared" si="18"/>
        <v>8.1203591502885413</v>
      </c>
      <c r="AI24" s="3">
        <f t="shared" si="58"/>
        <v>10.150448937860677</v>
      </c>
      <c r="AJ24" s="18">
        <f t="shared" si="20"/>
        <v>3.3423022419176468E-2</v>
      </c>
      <c r="AK24" s="18">
        <f t="shared" si="59"/>
        <v>177.39952359078367</v>
      </c>
      <c r="AL24" s="39">
        <f t="shared" si="60"/>
        <v>4.5774413515451029E-2</v>
      </c>
      <c r="AM24" s="36">
        <v>1.7967</v>
      </c>
      <c r="AN24" s="32">
        <v>0.02</v>
      </c>
      <c r="AO24" s="32">
        <v>1.1339999999999999</v>
      </c>
      <c r="AP24" s="3">
        <f t="shared" si="23"/>
        <v>1.0370586381337592</v>
      </c>
      <c r="AQ24" s="3">
        <f t="shared" si="24"/>
        <v>1.7127106640323013</v>
      </c>
      <c r="AR24" s="3">
        <f t="shared" si="25"/>
        <v>10.276263984193807</v>
      </c>
      <c r="AS24" s="3">
        <f t="shared" si="61"/>
        <v>11.988974648226108</v>
      </c>
      <c r="AT24" s="18">
        <f t="shared" si="27"/>
        <v>4.5019339029877634E-2</v>
      </c>
      <c r="AU24" s="18">
        <f t="shared" si="62"/>
        <v>166.7008247743353</v>
      </c>
      <c r="AV24" s="39">
        <f t="shared" si="63"/>
        <v>6.1644949856156359E-2</v>
      </c>
      <c r="AW24" s="37">
        <v>1.6167</v>
      </c>
      <c r="AX24" s="33">
        <v>2.5000000000000001E-2</v>
      </c>
      <c r="AY24" s="33">
        <v>1.131</v>
      </c>
      <c r="AZ24" s="3">
        <f t="shared" si="30"/>
        <v>1.0343150967630352</v>
      </c>
      <c r="BA24" s="3">
        <f t="shared" si="31"/>
        <v>1.3794019753872322</v>
      </c>
      <c r="BB24" s="3">
        <f t="shared" si="32"/>
        <v>11.035215803097858</v>
      </c>
      <c r="BC24" s="3">
        <f t="shared" si="64"/>
        <v>12.41461777848509</v>
      </c>
      <c r="BD24" s="18">
        <f t="shared" si="34"/>
        <v>7.4635760908353152E-2</v>
      </c>
      <c r="BE24" s="18">
        <f t="shared" si="65"/>
        <v>153.63592798355708</v>
      </c>
      <c r="BF24" s="39">
        <f t="shared" si="66"/>
        <v>7.1827052096036445E-2</v>
      </c>
      <c r="BG24" s="37">
        <v>1.4282999999999999</v>
      </c>
      <c r="BH24" s="33">
        <v>1.7999999999999999E-2</v>
      </c>
      <c r="BI24" s="33">
        <v>1.1339999999999999</v>
      </c>
      <c r="BJ24" s="3">
        <f t="shared" si="37"/>
        <v>1.0370586381337592</v>
      </c>
      <c r="BK24" s="3">
        <f t="shared" si="38"/>
        <v>1.0823600115436913</v>
      </c>
      <c r="BL24" s="3">
        <f t="shared" si="39"/>
        <v>10.823600115436912</v>
      </c>
      <c r="BM24" s="3">
        <f t="shared" si="67"/>
        <v>11.905960126980604</v>
      </c>
      <c r="BN24" s="18">
        <f t="shared" si="41"/>
        <v>6.752900854481643E-2</v>
      </c>
      <c r="BO24" s="18">
        <f t="shared" si="68"/>
        <v>139.96133600920919</v>
      </c>
      <c r="BP24" s="39">
        <f t="shared" si="69"/>
        <v>7.7332786497013292E-2</v>
      </c>
      <c r="BQ24" s="37">
        <v>1.2715000000000001</v>
      </c>
      <c r="BR24" s="33">
        <v>1.6E-2</v>
      </c>
      <c r="BS24" s="33">
        <v>1.123</v>
      </c>
      <c r="BT24" s="3">
        <f t="shared" si="44"/>
        <v>1.0269989864411038</v>
      </c>
      <c r="BU24" s="3">
        <f t="shared" si="45"/>
        <v>0.84119948601362604</v>
      </c>
      <c r="BV24" s="3">
        <f t="shared" si="46"/>
        <v>10.094393832163512</v>
      </c>
      <c r="BW24" s="3">
        <f t="shared" si="70"/>
        <v>10.935593318177137</v>
      </c>
      <c r="BX24" s="18">
        <f t="shared" si="48"/>
        <v>7.0640294394409192E-2</v>
      </c>
      <c r="BY24" s="18">
        <f t="shared" si="71"/>
        <v>128.58035924924241</v>
      </c>
      <c r="BZ24" s="39">
        <f t="shared" si="72"/>
        <v>7.8506498901565233E-2</v>
      </c>
    </row>
    <row r="25" spans="2:78" ht="19.899999999999999" customHeight="1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12.288843350083114</v>
      </c>
      <c r="H25" s="47">
        <f t="shared" si="1"/>
        <v>106840.98591549294</v>
      </c>
      <c r="I25" s="37">
        <v>2.3711000000000002</v>
      </c>
      <c r="J25" s="33">
        <v>3.6999999999999998E-2</v>
      </c>
      <c r="K25" s="33">
        <v>1.1639999999999999</v>
      </c>
      <c r="L25" s="3">
        <f t="shared" si="2"/>
        <v>1.0644940518410015</v>
      </c>
      <c r="M25" s="3">
        <f t="shared" si="3"/>
        <v>3.1427689864948265</v>
      </c>
      <c r="N25" s="3">
        <f t="shared" si="4"/>
        <v>0</v>
      </c>
      <c r="O25" s="3">
        <f t="shared" si="52"/>
        <v>3.1427689864948265</v>
      </c>
      <c r="P25" s="18">
        <f t="shared" si="6"/>
        <v>0</v>
      </c>
      <c r="Q25" s="18">
        <f t="shared" si="53"/>
        <v>230.81002555640833</v>
      </c>
      <c r="R25" s="39">
        <f t="shared" si="54"/>
        <v>0</v>
      </c>
      <c r="S25" s="37">
        <v>2.1863999999999999</v>
      </c>
      <c r="T25" s="33">
        <v>3.3000000000000002E-2</v>
      </c>
      <c r="U25" s="33">
        <v>1.1519999999999999</v>
      </c>
      <c r="V25" s="3">
        <f t="shared" si="9"/>
        <v>1.0535198863581048</v>
      </c>
      <c r="W25" s="3">
        <f t="shared" si="10"/>
        <v>2.6174051503401858</v>
      </c>
      <c r="X25" s="3">
        <f t="shared" si="11"/>
        <v>5.2348103006803717</v>
      </c>
      <c r="Y25" s="3">
        <f t="shared" si="55"/>
        <v>7.8522154510205571</v>
      </c>
      <c r="Z25" s="18">
        <f t="shared" si="13"/>
        <v>2.5552926925298144E-2</v>
      </c>
      <c r="AA25" s="18">
        <f t="shared" si="56"/>
        <v>215.9618448172252</v>
      </c>
      <c r="AB25" s="39">
        <f t="shared" si="57"/>
        <v>2.4239514647185684E-2</v>
      </c>
      <c r="AC25" s="37">
        <v>2.0247999999999999</v>
      </c>
      <c r="AD25" s="33">
        <v>2.4E-2</v>
      </c>
      <c r="AE25" s="33">
        <v>1.145</v>
      </c>
      <c r="AF25" s="3">
        <f t="shared" si="16"/>
        <v>1.0471182898264149</v>
      </c>
      <c r="AG25" s="3">
        <f t="shared" si="17"/>
        <v>2.2175937797613319</v>
      </c>
      <c r="AH25" s="3">
        <f t="shared" si="18"/>
        <v>8.8703751190453275</v>
      </c>
      <c r="AI25" s="3">
        <f t="shared" si="58"/>
        <v>11.087968898806659</v>
      </c>
      <c r="AJ25" s="18">
        <f t="shared" si="20"/>
        <v>3.6717572888431846E-2</v>
      </c>
      <c r="AK25" s="18">
        <f t="shared" si="59"/>
        <v>202.97069155543858</v>
      </c>
      <c r="AL25" s="39">
        <f t="shared" si="60"/>
        <v>4.3702738809570985E-2</v>
      </c>
      <c r="AM25" s="37">
        <v>1.8649</v>
      </c>
      <c r="AN25" s="33">
        <v>2.3E-2</v>
      </c>
      <c r="AO25" s="33">
        <v>1.1379999999999999</v>
      </c>
      <c r="AP25" s="3">
        <f t="shared" si="23"/>
        <v>1.0407166932947249</v>
      </c>
      <c r="AQ25" s="3">
        <f t="shared" si="24"/>
        <v>1.8582424593360543</v>
      </c>
      <c r="AR25" s="3">
        <f t="shared" si="25"/>
        <v>11.149454756016326</v>
      </c>
      <c r="AS25" s="3">
        <f t="shared" si="61"/>
        <v>13.00769721535238</v>
      </c>
      <c r="AT25" s="18">
        <f t="shared" si="27"/>
        <v>5.213812030022813E-2</v>
      </c>
      <c r="AU25" s="18">
        <f t="shared" si="62"/>
        <v>190.11620265346036</v>
      </c>
      <c r="AV25" s="39">
        <f t="shared" si="63"/>
        <v>5.8645473665068448E-2</v>
      </c>
      <c r="AW25" s="37">
        <v>1.6908000000000001</v>
      </c>
      <c r="AX25" s="33">
        <v>2.5999999999999999E-2</v>
      </c>
      <c r="AY25" s="33">
        <v>1.137</v>
      </c>
      <c r="AZ25" s="3">
        <f t="shared" si="30"/>
        <v>1.0398021795044836</v>
      </c>
      <c r="BA25" s="3">
        <f t="shared" si="31"/>
        <v>1.5247974773697135</v>
      </c>
      <c r="BB25" s="3">
        <f t="shared" si="32"/>
        <v>12.198379818957708</v>
      </c>
      <c r="BC25" s="3">
        <f t="shared" si="64"/>
        <v>13.723177296327421</v>
      </c>
      <c r="BD25" s="18">
        <f t="shared" si="34"/>
        <v>7.8446942889503352E-2</v>
      </c>
      <c r="BE25" s="18">
        <f t="shared" si="65"/>
        <v>176.12016439308258</v>
      </c>
      <c r="BF25" s="39">
        <f t="shared" si="66"/>
        <v>6.9261687672129049E-2</v>
      </c>
      <c r="BG25" s="37">
        <v>1.5165</v>
      </c>
      <c r="BH25" s="33">
        <v>1.9E-2</v>
      </c>
      <c r="BI25" s="33">
        <v>1.1359999999999999</v>
      </c>
      <c r="BJ25" s="3">
        <f t="shared" si="37"/>
        <v>1.0388876657142421</v>
      </c>
      <c r="BK25" s="3">
        <f t="shared" si="38"/>
        <v>1.2244702817930253</v>
      </c>
      <c r="BL25" s="3">
        <f t="shared" si="39"/>
        <v>12.24470281793025</v>
      </c>
      <c r="BM25" s="3">
        <f t="shared" si="67"/>
        <v>13.469173099723275</v>
      </c>
      <c r="BN25" s="18">
        <f t="shared" si="41"/>
        <v>7.1532272609723682E-2</v>
      </c>
      <c r="BO25" s="18">
        <f t="shared" si="68"/>
        <v>162.10804797272732</v>
      </c>
      <c r="BP25" s="39">
        <f t="shared" si="69"/>
        <v>7.5534206790216052E-2</v>
      </c>
      <c r="BQ25" s="37">
        <v>1.3486</v>
      </c>
      <c r="BR25" s="33">
        <v>1.7999999999999999E-2</v>
      </c>
      <c r="BS25" s="33">
        <v>1.1299999999999999</v>
      </c>
      <c r="BT25" s="3">
        <f t="shared" si="44"/>
        <v>1.0334005829727937</v>
      </c>
      <c r="BU25" s="3">
        <f t="shared" si="45"/>
        <v>0.95814216975299649</v>
      </c>
      <c r="BV25" s="3">
        <f t="shared" si="46"/>
        <v>11.497706037035957</v>
      </c>
      <c r="BW25" s="3">
        <f t="shared" si="70"/>
        <v>12.455848206788954</v>
      </c>
      <c r="BX25" s="18">
        <f t="shared" si="48"/>
        <v>8.0464144351013026E-2</v>
      </c>
      <c r="BY25" s="18">
        <f t="shared" si="71"/>
        <v>148.61043267165076</v>
      </c>
      <c r="BZ25" s="39">
        <f t="shared" si="72"/>
        <v>7.7368094758459613E-2</v>
      </c>
    </row>
    <row r="26" spans="2:78" ht="19.899999999999999" customHeight="1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12.700323120720419</v>
      </c>
      <c r="H26" s="47">
        <f t="shared" si="1"/>
        <v>110418.45070422534</v>
      </c>
      <c r="I26" s="37">
        <v>2.4557000000000002</v>
      </c>
      <c r="J26" s="33">
        <v>3.2000000000000001E-2</v>
      </c>
      <c r="K26" s="33">
        <v>1.165</v>
      </c>
      <c r="L26" s="3">
        <f t="shared" si="2"/>
        <v>1.0654085656312431</v>
      </c>
      <c r="M26" s="3">
        <f t="shared" si="3"/>
        <v>3.3768302396521657</v>
      </c>
      <c r="N26" s="3">
        <f t="shared" si="4"/>
        <v>0</v>
      </c>
      <c r="O26" s="3">
        <f t="shared" si="52"/>
        <v>3.3768302396521657</v>
      </c>
      <c r="P26" s="18">
        <f t="shared" si="6"/>
        <v>0</v>
      </c>
      <c r="Q26" s="18">
        <f t="shared" si="53"/>
        <v>262.28773826640361</v>
      </c>
      <c r="R26" s="39">
        <f t="shared" si="54"/>
        <v>0</v>
      </c>
      <c r="S26" s="37">
        <v>2.2681</v>
      </c>
      <c r="T26" s="33">
        <v>3.3000000000000002E-2</v>
      </c>
      <c r="U26" s="33">
        <v>1.1539999999999999</v>
      </c>
      <c r="V26" s="3">
        <f t="shared" si="9"/>
        <v>1.0553489139385874</v>
      </c>
      <c r="W26" s="3">
        <f t="shared" si="10"/>
        <v>2.8264595327379842</v>
      </c>
      <c r="X26" s="3">
        <f t="shared" si="11"/>
        <v>5.6529190654759685</v>
      </c>
      <c r="Y26" s="3">
        <f t="shared" si="55"/>
        <v>8.4793785982139518</v>
      </c>
      <c r="Z26" s="18">
        <f t="shared" si="13"/>
        <v>2.5641729384622714E-2</v>
      </c>
      <c r="AA26" s="18">
        <f t="shared" si="56"/>
        <v>245.64018279772361</v>
      </c>
      <c r="AB26" s="39">
        <f t="shared" si="57"/>
        <v>2.301300626425179E-2</v>
      </c>
      <c r="AC26" s="37">
        <v>2.0947</v>
      </c>
      <c r="AD26" s="33">
        <v>0.03</v>
      </c>
      <c r="AE26" s="33">
        <v>1.1479999999999999</v>
      </c>
      <c r="AF26" s="3">
        <f t="shared" si="16"/>
        <v>1.0498618311971391</v>
      </c>
      <c r="AG26" s="3">
        <f t="shared" si="17"/>
        <v>2.385800903135411</v>
      </c>
      <c r="AH26" s="3">
        <f t="shared" si="18"/>
        <v>9.5432036125416442</v>
      </c>
      <c r="AI26" s="3">
        <f t="shared" si="58"/>
        <v>11.929004515677056</v>
      </c>
      <c r="AJ26" s="18">
        <f t="shared" si="20"/>
        <v>4.6137789306035223E-2</v>
      </c>
      <c r="AK26" s="18">
        <f t="shared" si="59"/>
        <v>230.25273014170492</v>
      </c>
      <c r="AL26" s="39">
        <f t="shared" si="60"/>
        <v>4.1446646937339029E-2</v>
      </c>
      <c r="AM26" s="37">
        <v>1.9458</v>
      </c>
      <c r="AN26" s="33">
        <v>2.5999999999999999E-2</v>
      </c>
      <c r="AO26" s="33">
        <v>1.143</v>
      </c>
      <c r="AP26" s="3">
        <f t="shared" si="23"/>
        <v>1.045289262245932</v>
      </c>
      <c r="AQ26" s="3">
        <f t="shared" si="24"/>
        <v>2.0407773053202725</v>
      </c>
      <c r="AR26" s="3">
        <f t="shared" si="25"/>
        <v>12.244663831921633</v>
      </c>
      <c r="AS26" s="3">
        <f t="shared" si="61"/>
        <v>14.285441137241905</v>
      </c>
      <c r="AT26" s="18">
        <f t="shared" si="27"/>
        <v>5.9457797617584088E-2</v>
      </c>
      <c r="AU26" s="18">
        <f t="shared" si="62"/>
        <v>217.03939853570046</v>
      </c>
      <c r="AV26" s="39">
        <f t="shared" si="63"/>
        <v>5.6416779232400648E-2</v>
      </c>
      <c r="AW26" s="37">
        <v>1.7517</v>
      </c>
      <c r="AX26" s="33">
        <v>0.03</v>
      </c>
      <c r="AY26" s="33">
        <v>1.1399999999999999</v>
      </c>
      <c r="AZ26" s="3">
        <f t="shared" si="30"/>
        <v>1.0425457208752078</v>
      </c>
      <c r="BA26" s="3">
        <f t="shared" si="31"/>
        <v>1.6452652300963033</v>
      </c>
      <c r="BB26" s="3">
        <f t="shared" si="32"/>
        <v>13.162121840770427</v>
      </c>
      <c r="BC26" s="3">
        <f t="shared" si="64"/>
        <v>14.80738707086673</v>
      </c>
      <c r="BD26" s="18">
        <f t="shared" si="34"/>
        <v>9.0993988912884988E-2</v>
      </c>
      <c r="BE26" s="18">
        <f t="shared" si="65"/>
        <v>199.81503544150655</v>
      </c>
      <c r="BF26" s="39">
        <f t="shared" si="66"/>
        <v>6.5871528694963891E-2</v>
      </c>
      <c r="BG26" s="37">
        <v>1.5657000000000001</v>
      </c>
      <c r="BH26" s="33">
        <v>2.4E-2</v>
      </c>
      <c r="BI26" s="33">
        <v>1.141</v>
      </c>
      <c r="BJ26" s="3">
        <f t="shared" si="37"/>
        <v>1.0434602346654493</v>
      </c>
      <c r="BK26" s="3">
        <f t="shared" si="38"/>
        <v>1.3167252053135561</v>
      </c>
      <c r="BL26" s="3">
        <f t="shared" si="39"/>
        <v>13.167252053135558</v>
      </c>
      <c r="BM26" s="3">
        <f t="shared" si="67"/>
        <v>14.483977258449114</v>
      </c>
      <c r="BN26" s="18">
        <f t="shared" si="41"/>
        <v>9.1153697506844891E-2</v>
      </c>
      <c r="BO26" s="18">
        <f t="shared" si="68"/>
        <v>183.30946338833772</v>
      </c>
      <c r="BP26" s="39">
        <f t="shared" si="69"/>
        <v>7.1830727174412037E-2</v>
      </c>
      <c r="BQ26" s="37">
        <v>1.4009</v>
      </c>
      <c r="BR26" s="33">
        <v>2.1000000000000001E-2</v>
      </c>
      <c r="BS26" s="33">
        <v>1.1359999999999999</v>
      </c>
      <c r="BT26" s="3">
        <f t="shared" si="44"/>
        <v>1.0388876657142421</v>
      </c>
      <c r="BU26" s="3">
        <f t="shared" si="45"/>
        <v>1.0449071247143606</v>
      </c>
      <c r="BV26" s="3">
        <f t="shared" si="46"/>
        <v>12.538885496572327</v>
      </c>
      <c r="BW26" s="3">
        <f t="shared" si="70"/>
        <v>13.583792621286687</v>
      </c>
      <c r="BX26" s="18">
        <f t="shared" si="48"/>
        <v>9.487438261921248E-2</v>
      </c>
      <c r="BY26" s="18">
        <f t="shared" si="71"/>
        <v>168.6851715906914</v>
      </c>
      <c r="BZ26" s="39">
        <f t="shared" si="72"/>
        <v>7.4333063056647858E-2</v>
      </c>
    </row>
    <row r="27" spans="2:78" ht="19.899999999999999" customHeight="1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13.111802891357724</v>
      </c>
      <c r="H27" s="47">
        <f t="shared" si="1"/>
        <v>113995.91549295773</v>
      </c>
      <c r="I27" s="37">
        <v>2.4784000000000002</v>
      </c>
      <c r="J27" s="33">
        <v>2.7E-2</v>
      </c>
      <c r="K27" s="33">
        <v>1.17</v>
      </c>
      <c r="L27" s="3">
        <f t="shared" si="2"/>
        <v>1.0699811345824501</v>
      </c>
      <c r="M27" s="3">
        <f t="shared" si="3"/>
        <v>3.4691356459307356</v>
      </c>
      <c r="N27" s="3">
        <f t="shared" si="4"/>
        <v>0</v>
      </c>
      <c r="O27" s="3">
        <f t="shared" si="52"/>
        <v>3.4691356459307356</v>
      </c>
      <c r="P27" s="18">
        <f t="shared" si="6"/>
        <v>0</v>
      </c>
      <c r="Q27" s="18">
        <f t="shared" si="53"/>
        <v>290.83293381258198</v>
      </c>
      <c r="R27" s="39">
        <f t="shared" si="54"/>
        <v>0</v>
      </c>
      <c r="S27" s="37">
        <v>2.3006000000000002</v>
      </c>
      <c r="T27" s="33">
        <v>3.4000000000000002E-2</v>
      </c>
      <c r="U27" s="33">
        <v>1.159</v>
      </c>
      <c r="V27" s="3">
        <f t="shared" si="9"/>
        <v>1.0599214828897947</v>
      </c>
      <c r="W27" s="3">
        <f t="shared" si="10"/>
        <v>2.9332957969288551</v>
      </c>
      <c r="X27" s="3">
        <f t="shared" si="11"/>
        <v>5.8665915938577102</v>
      </c>
      <c r="Y27" s="3">
        <f t="shared" si="55"/>
        <v>8.7998873907865658</v>
      </c>
      <c r="Z27" s="18">
        <f t="shared" si="13"/>
        <v>2.6648179428992443E-2</v>
      </c>
      <c r="AA27" s="18">
        <f t="shared" si="56"/>
        <v>273.47123100843311</v>
      </c>
      <c r="AB27" s="39">
        <f t="shared" si="57"/>
        <v>2.1452317204352662E-2</v>
      </c>
      <c r="AC27" s="37">
        <v>2.1454</v>
      </c>
      <c r="AD27" s="33">
        <v>3.1E-2</v>
      </c>
      <c r="AE27" s="33">
        <v>1.151</v>
      </c>
      <c r="AF27" s="3">
        <f t="shared" si="16"/>
        <v>1.0526053725678635</v>
      </c>
      <c r="AG27" s="3">
        <f t="shared" si="17"/>
        <v>2.5157875115422179</v>
      </c>
      <c r="AH27" s="3">
        <f t="shared" si="18"/>
        <v>10.063150046168872</v>
      </c>
      <c r="AI27" s="3">
        <f t="shared" si="58"/>
        <v>12.57893755771109</v>
      </c>
      <c r="AJ27" s="18">
        <f t="shared" si="20"/>
        <v>4.7925217408935419E-2</v>
      </c>
      <c r="AK27" s="18">
        <f t="shared" si="59"/>
        <v>258.3163588194347</v>
      </c>
      <c r="AL27" s="39">
        <f t="shared" si="60"/>
        <v>3.8956688969137634E-2</v>
      </c>
      <c r="AM27" s="37">
        <v>1.9670000000000001</v>
      </c>
      <c r="AN27" s="33">
        <v>2.5000000000000001E-2</v>
      </c>
      <c r="AO27" s="33">
        <v>1.147</v>
      </c>
      <c r="AP27" s="3">
        <f t="shared" si="23"/>
        <v>1.0489473174068977</v>
      </c>
      <c r="AQ27" s="3">
        <f t="shared" si="24"/>
        <v>2.1001113049169025</v>
      </c>
      <c r="AR27" s="3">
        <f t="shared" si="25"/>
        <v>12.600667829501413</v>
      </c>
      <c r="AS27" s="3">
        <f t="shared" si="61"/>
        <v>14.700779134418315</v>
      </c>
      <c r="AT27" s="18">
        <f t="shared" si="27"/>
        <v>5.7571806113271264E-2</v>
      </c>
      <c r="AU27" s="18">
        <f t="shared" si="62"/>
        <v>240.89606759187481</v>
      </c>
      <c r="AV27" s="39">
        <f t="shared" si="63"/>
        <v>5.230748660808119E-2</v>
      </c>
      <c r="AW27" s="37">
        <v>1.7822</v>
      </c>
      <c r="AX27" s="33">
        <v>2.1000000000000001E-2</v>
      </c>
      <c r="AY27" s="33">
        <v>1.145</v>
      </c>
      <c r="AZ27" s="3">
        <f t="shared" si="30"/>
        <v>1.0471182898264149</v>
      </c>
      <c r="BA27" s="3">
        <f t="shared" si="31"/>
        <v>1.7180294697959815</v>
      </c>
      <c r="BB27" s="3">
        <f t="shared" si="32"/>
        <v>13.744235758367852</v>
      </c>
      <c r="BC27" s="3">
        <f t="shared" si="64"/>
        <v>15.462265228163833</v>
      </c>
      <c r="BD27" s="18">
        <f t="shared" si="34"/>
        <v>6.4255752554755727E-2</v>
      </c>
      <c r="BE27" s="18">
        <f t="shared" si="65"/>
        <v>222.85083318126334</v>
      </c>
      <c r="BF27" s="39">
        <f t="shared" si="66"/>
        <v>6.16745989331281E-2</v>
      </c>
      <c r="BG27" s="37">
        <v>1.5871999999999999</v>
      </c>
      <c r="BH27" s="33">
        <v>0.02</v>
      </c>
      <c r="BI27" s="33">
        <v>1.1439999999999999</v>
      </c>
      <c r="BJ27" s="3">
        <f t="shared" si="37"/>
        <v>1.0462037760361733</v>
      </c>
      <c r="BK27" s="3">
        <f t="shared" si="38"/>
        <v>1.3602605898406559</v>
      </c>
      <c r="BL27" s="3">
        <f t="shared" si="39"/>
        <v>13.602605898406557</v>
      </c>
      <c r="BM27" s="3">
        <f t="shared" si="67"/>
        <v>14.962866488247213</v>
      </c>
      <c r="BN27" s="18">
        <f t="shared" si="41"/>
        <v>7.6361386243134696E-2</v>
      </c>
      <c r="BO27" s="18">
        <f t="shared" si="68"/>
        <v>203.80959557266357</v>
      </c>
      <c r="BP27" s="39">
        <f t="shared" si="69"/>
        <v>6.6741734412386219E-2</v>
      </c>
      <c r="BQ27" s="37">
        <v>1.4363999999999999</v>
      </c>
      <c r="BR27" s="33">
        <v>1.7999999999999999E-2</v>
      </c>
      <c r="BS27" s="33">
        <v>1.139</v>
      </c>
      <c r="BT27" s="3">
        <f t="shared" si="44"/>
        <v>1.0416312070849665</v>
      </c>
      <c r="BU27" s="3">
        <f t="shared" si="45"/>
        <v>1.1043455822004522</v>
      </c>
      <c r="BV27" s="3">
        <f t="shared" si="46"/>
        <v>13.252146986405425</v>
      </c>
      <c r="BW27" s="3">
        <f t="shared" si="70"/>
        <v>14.356492568605876</v>
      </c>
      <c r="BX27" s="18">
        <f t="shared" si="48"/>
        <v>8.1750978317488121E-2</v>
      </c>
      <c r="BY27" s="18">
        <f t="shared" si="71"/>
        <v>189.08437182201308</v>
      </c>
      <c r="BZ27" s="39">
        <f t="shared" si="72"/>
        <v>7.0085892655791751E-2</v>
      </c>
    </row>
    <row r="28" spans="2:78" ht="19.899999999999999" customHeight="1" thickBot="1">
      <c r="B28" s="19"/>
      <c r="C28" s="19"/>
      <c r="E28" s="48">
        <v>66</v>
      </c>
      <c r="F28" s="25">
        <f t="shared" si="51"/>
        <v>1.3146</v>
      </c>
      <c r="G28" s="26">
        <f t="shared" si="0"/>
        <v>13.523282661995031</v>
      </c>
      <c r="H28" s="49">
        <f t="shared" si="1"/>
        <v>117573.38028169014</v>
      </c>
      <c r="I28" s="38">
        <v>2.4550000000000001</v>
      </c>
      <c r="J28" s="34">
        <v>0.04</v>
      </c>
      <c r="K28" s="34">
        <v>1.1739999999999999</v>
      </c>
      <c r="L28" s="41">
        <f t="shared" si="2"/>
        <v>1.0736391897434157</v>
      </c>
      <c r="M28" s="41">
        <f t="shared" si="3"/>
        <v>3.4272512527587322</v>
      </c>
      <c r="N28" s="41">
        <f t="shared" si="4"/>
        <v>0</v>
      </c>
      <c r="O28" s="41">
        <f t="shared" si="52"/>
        <v>3.4272512527587322</v>
      </c>
      <c r="P28" s="40">
        <f t="shared" si="6"/>
        <v>0</v>
      </c>
      <c r="Q28" s="40">
        <f t="shared" si="53"/>
        <v>316.57541708469512</v>
      </c>
      <c r="R28" s="42">
        <f t="shared" si="54"/>
        <v>0</v>
      </c>
      <c r="S28" s="38">
        <v>2.3060999999999998</v>
      </c>
      <c r="T28" s="34">
        <v>2.5999999999999999E-2</v>
      </c>
      <c r="U28" s="34">
        <v>1.1619999999999999</v>
      </c>
      <c r="V28" s="41">
        <f t="shared" si="9"/>
        <v>1.0626650242605189</v>
      </c>
      <c r="W28" s="41">
        <f t="shared" si="10"/>
        <v>2.9626154598755052</v>
      </c>
      <c r="X28" s="41">
        <f t="shared" si="11"/>
        <v>5.9252309197510105</v>
      </c>
      <c r="Y28" s="41">
        <f t="shared" si="55"/>
        <v>8.8878463796265166</v>
      </c>
      <c r="Z28" s="40">
        <f t="shared" si="13"/>
        <v>2.0483650589334705E-2</v>
      </c>
      <c r="AA28" s="40">
        <f t="shared" si="56"/>
        <v>300.6234442914934</v>
      </c>
      <c r="AB28" s="42">
        <f t="shared" si="57"/>
        <v>1.970980983773751E-2</v>
      </c>
      <c r="AC28" s="38">
        <v>2.1417000000000002</v>
      </c>
      <c r="AD28" s="34">
        <v>3.1E-2</v>
      </c>
      <c r="AE28" s="34">
        <v>1.1559999999999999</v>
      </c>
      <c r="AF28" s="41">
        <f t="shared" si="16"/>
        <v>1.0571779415190703</v>
      </c>
      <c r="AG28" s="41">
        <f t="shared" si="17"/>
        <v>2.5289468302539242</v>
      </c>
      <c r="AH28" s="41">
        <f t="shared" si="18"/>
        <v>10.115787321015697</v>
      </c>
      <c r="AI28" s="41">
        <f t="shared" si="58"/>
        <v>12.644734151269621</v>
      </c>
      <c r="AJ28" s="40">
        <f t="shared" si="20"/>
        <v>4.8342500746441995E-2</v>
      </c>
      <c r="AK28" s="40">
        <f t="shared" si="59"/>
        <v>283.01092362525861</v>
      </c>
      <c r="AL28" s="42">
        <f t="shared" si="60"/>
        <v>3.5743451847852513E-2</v>
      </c>
      <c r="AM28" s="38">
        <v>1.9558</v>
      </c>
      <c r="AN28" s="34">
        <v>2.5000000000000001E-2</v>
      </c>
      <c r="AO28" s="34">
        <v>1.1539999999999999</v>
      </c>
      <c r="AP28" s="41">
        <f t="shared" si="23"/>
        <v>1.0553489139385874</v>
      </c>
      <c r="AQ28" s="41">
        <f t="shared" si="24"/>
        <v>2.1016832273881501</v>
      </c>
      <c r="AR28" s="41">
        <f t="shared" si="25"/>
        <v>12.610099364328899</v>
      </c>
      <c r="AS28" s="41">
        <f t="shared" si="61"/>
        <v>14.71178259171705</v>
      </c>
      <c r="AT28" s="40">
        <f t="shared" si="27"/>
        <v>5.8276657692324353E-2</v>
      </c>
      <c r="AU28" s="40">
        <f t="shared" si="62"/>
        <v>263.09506236094558</v>
      </c>
      <c r="AV28" s="42">
        <f t="shared" si="63"/>
        <v>4.7929821453771115E-2</v>
      </c>
      <c r="AW28" s="38">
        <v>1.7717000000000001</v>
      </c>
      <c r="AX28" s="34">
        <v>2.3E-2</v>
      </c>
      <c r="AY28" s="34">
        <v>1.1499999999999999</v>
      </c>
      <c r="AZ28" s="41">
        <f t="shared" si="30"/>
        <v>1.0516908587776219</v>
      </c>
      <c r="BA28" s="41">
        <f t="shared" si="31"/>
        <v>1.7127059566105682</v>
      </c>
      <c r="BB28" s="41">
        <f t="shared" si="32"/>
        <v>13.701647652884546</v>
      </c>
      <c r="BC28" s="41">
        <f t="shared" si="64"/>
        <v>15.414353609495114</v>
      </c>
      <c r="BD28" s="40">
        <f t="shared" si="34"/>
        <v>7.0991321887700798E-2</v>
      </c>
      <c r="BE28" s="40">
        <f t="shared" si="65"/>
        <v>243.3720389141462</v>
      </c>
      <c r="BF28" s="42">
        <f t="shared" si="66"/>
        <v>5.6299185863820801E-2</v>
      </c>
      <c r="BG28" s="38">
        <v>1.5998000000000001</v>
      </c>
      <c r="BH28" s="34">
        <v>1.9E-2</v>
      </c>
      <c r="BI28" s="34">
        <v>1.1459999999999999</v>
      </c>
      <c r="BJ28" s="41">
        <f t="shared" si="37"/>
        <v>1.0480328036166562</v>
      </c>
      <c r="BK28" s="41">
        <f t="shared" si="38"/>
        <v>1.3867793856200161</v>
      </c>
      <c r="BL28" s="41">
        <f t="shared" si="39"/>
        <v>13.867793856200159</v>
      </c>
      <c r="BM28" s="41">
        <f t="shared" si="67"/>
        <v>15.254573241820175</v>
      </c>
      <c r="BN28" s="40">
        <f t="shared" si="41"/>
        <v>7.2797186612520964E-2</v>
      </c>
      <c r="BO28" s="40">
        <f t="shared" si="68"/>
        <v>224.95602734160508</v>
      </c>
      <c r="BP28" s="42">
        <f t="shared" si="69"/>
        <v>6.1646687221860196E-2</v>
      </c>
      <c r="BQ28" s="38">
        <v>1.4420999999999999</v>
      </c>
      <c r="BR28" s="34">
        <v>1.9E-2</v>
      </c>
      <c r="BS28" s="34">
        <v>1.1419999999999999</v>
      </c>
      <c r="BT28" s="41">
        <f t="shared" si="44"/>
        <v>1.0443747484556907</v>
      </c>
      <c r="BU28" s="41">
        <f t="shared" si="45"/>
        <v>1.1189990520591306</v>
      </c>
      <c r="BV28" s="41">
        <f t="shared" si="46"/>
        <v>13.427988624709567</v>
      </c>
      <c r="BW28" s="41">
        <f t="shared" si="70"/>
        <v>14.546987676768698</v>
      </c>
      <c r="BX28" s="40">
        <f t="shared" si="48"/>
        <v>8.6747868827912078E-2</v>
      </c>
      <c r="BY28" s="40">
        <f t="shared" si="71"/>
        <v>208.06129188500387</v>
      </c>
      <c r="BZ28" s="42">
        <f t="shared" si="72"/>
        <v>6.4538619860782465E-2</v>
      </c>
    </row>
    <row r="29" spans="2:78" ht="19.899999999999999" customHeight="1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19.899999999999999" customHeight="1" thickBo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19.899999999999999" customHeight="1" thickBot="1">
      <c r="B31" s="64" t="s">
        <v>35</v>
      </c>
      <c r="D31" s="2"/>
      <c r="E31" s="73" t="s">
        <v>19</v>
      </c>
      <c r="F31" s="74"/>
      <c r="G31" s="74"/>
      <c r="H31" s="75"/>
      <c r="I31" s="76" t="s">
        <v>21</v>
      </c>
      <c r="J31" s="77"/>
      <c r="K31" s="77"/>
      <c r="L31" s="77"/>
      <c r="M31" s="77"/>
      <c r="N31" s="78">
        <v>0</v>
      </c>
      <c r="O31" s="78"/>
      <c r="P31" s="57"/>
      <c r="Q31" s="57"/>
      <c r="R31" s="58"/>
      <c r="S31" s="76" t="s">
        <v>21</v>
      </c>
      <c r="T31" s="77"/>
      <c r="U31" s="77"/>
      <c r="V31" s="77"/>
      <c r="W31" s="77"/>
      <c r="X31" s="78">
        <v>0.04</v>
      </c>
      <c r="Y31" s="78"/>
      <c r="Z31" s="57"/>
      <c r="AA31" s="57"/>
      <c r="AB31" s="58"/>
      <c r="AC31" s="76" t="s">
        <v>21</v>
      </c>
      <c r="AD31" s="77"/>
      <c r="AE31" s="77"/>
      <c r="AF31" s="77"/>
      <c r="AG31" s="77"/>
      <c r="AH31" s="78">
        <v>0.08</v>
      </c>
      <c r="AI31" s="78"/>
      <c r="AJ31" s="57"/>
      <c r="AK31" s="57"/>
      <c r="AL31" s="58"/>
      <c r="AM31" s="76" t="s">
        <v>21</v>
      </c>
      <c r="AN31" s="77"/>
      <c r="AO31" s="77"/>
      <c r="AP31" s="77"/>
      <c r="AQ31" s="77"/>
      <c r="AR31" s="78">
        <v>0.12</v>
      </c>
      <c r="AS31" s="78"/>
      <c r="AT31" s="57"/>
      <c r="AU31" s="57"/>
      <c r="AV31" s="58"/>
      <c r="AW31" s="76" t="s">
        <v>21</v>
      </c>
      <c r="AX31" s="77"/>
      <c r="AY31" s="77"/>
      <c r="AZ31" s="77"/>
      <c r="BA31" s="77"/>
      <c r="BB31" s="78">
        <v>0.16</v>
      </c>
      <c r="BC31" s="78"/>
      <c r="BD31" s="57"/>
      <c r="BE31" s="57"/>
      <c r="BF31" s="58"/>
      <c r="BG31" s="76" t="s">
        <v>21</v>
      </c>
      <c r="BH31" s="77"/>
      <c r="BI31" s="77"/>
      <c r="BJ31" s="77"/>
      <c r="BK31" s="77"/>
      <c r="BL31" s="78">
        <v>0.2</v>
      </c>
      <c r="BM31" s="78"/>
      <c r="BN31" s="57"/>
      <c r="BO31" s="57"/>
      <c r="BP31" s="58"/>
      <c r="BQ31" s="76" t="s">
        <v>21</v>
      </c>
      <c r="BR31" s="77"/>
      <c r="BS31" s="77"/>
      <c r="BT31" s="77"/>
      <c r="BU31" s="77"/>
      <c r="BV31" s="78">
        <v>0.24</v>
      </c>
      <c r="BW31" s="78"/>
      <c r="BX31" s="57"/>
      <c r="BY31" s="57"/>
      <c r="BZ31" s="58"/>
    </row>
    <row r="32" spans="2:78" ht="19.899999999999999" customHeight="1">
      <c r="B32" s="4" t="s">
        <v>1</v>
      </c>
      <c r="C32" s="5">
        <v>600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19.899999999999999" customHeight="1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3.2362883960624038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:O58" si="73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74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:Y58" si="75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:AB58" si="76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:AI58" si="77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:AL58" si="78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:AS58" si="79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:AV58" si="80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:BC58" si="81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:BF58" si="82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:BM58" si="83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:BP58" si="84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:BW58" si="85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:BZ58" si="86">BV33/BY33</f>
        <v>0</v>
      </c>
    </row>
    <row r="34" spans="2:78" ht="19.899999999999999" customHeight="1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3.6477681666997093</v>
      </c>
      <c r="H34" s="46">
        <f t="shared" ref="H34:H58" si="87">F34*$C$37/$C$35</f>
        <v>31714.22535211268</v>
      </c>
      <c r="I34" s="54">
        <v>0.37240000000000001</v>
      </c>
      <c r="J34" s="3">
        <v>4.9000000000000002E-2</v>
      </c>
      <c r="K34" s="3">
        <v>1.1930000000000001</v>
      </c>
      <c r="L34" s="3">
        <f t="shared" ref="L34:L58" si="88">K34/$C$44</f>
        <v>1.0910149517580026</v>
      </c>
      <c r="M34" s="3">
        <f t="shared" ref="M34:M58" si="89">4*PI()^2*$C$43*SQRT($C$41*$C$32)*($C$37*I34*K34)^2</f>
        <v>8.1434229024920354E-2</v>
      </c>
      <c r="N34" s="3">
        <f t="shared" ref="N34:N58" si="90">4*PI()^2*N$31*SQRT($C$41*$C$32)*($C$37*I34*K34)^2</f>
        <v>0</v>
      </c>
      <c r="O34" s="3">
        <f t="shared" si="73"/>
        <v>8.1434229024920354E-2</v>
      </c>
      <c r="P34" s="18">
        <f t="shared" ref="P34:P58" si="91">2*PI()^2*N$31*2*SQRT($C$32*$C$41)*J34*$C$37^2*K34^2/SQRT(2)</f>
        <v>0</v>
      </c>
      <c r="Q34" s="18">
        <f t="shared" ref="Q34:Q58" si="92">0.5926*0.5*$C$36*$F34^3*($C$37*I34*2+$C$37)*$C$38</f>
        <v>1.8343012810897823</v>
      </c>
      <c r="R34" s="39">
        <f t="shared" si="74"/>
        <v>0</v>
      </c>
      <c r="S34" s="54">
        <v>0.2712</v>
      </c>
      <c r="T34" s="3">
        <v>4.5999999999999999E-2</v>
      </c>
      <c r="U34" s="3">
        <v>1.2010000000000001</v>
      </c>
      <c r="V34" s="3">
        <f t="shared" ref="V34:V58" si="93">U34/$C$44</f>
        <v>1.098331062079934</v>
      </c>
      <c r="W34" s="3">
        <f t="shared" ref="W34:W58" si="94">4*PI()^2*$C$43*SQRT($C$41*$C$32)*($C$37*S34*U34)^2</f>
        <v>4.3769556117598203E-2</v>
      </c>
      <c r="X34" s="3">
        <f t="shared" ref="X34:X58" si="95">4*PI()^2*X$31*SQRT($C$41*$C$32)*($C$37*S34*U34)^2</f>
        <v>8.7539112235196406E-2</v>
      </c>
      <c r="Y34" s="3">
        <f t="shared" si="75"/>
        <v>0.13130866835279462</v>
      </c>
      <c r="Z34" s="18">
        <f t="shared" ref="Z34:Z58" si="96">2*PI()^2*X$31*2*SQRT($C$32*$C$41)*T34*$C$37^2*U34^2/SQRT(2)</f>
        <v>3.8713782110450491E-2</v>
      </c>
      <c r="AA34" s="18">
        <f t="shared" ref="AA34:AA58" si="97">0.5926*0.5*$C$36*$F34^3*($C$37*S34*2+$C$37)*$C$38</f>
        <v>1.6215189683361306</v>
      </c>
      <c r="AB34" s="39">
        <f t="shared" si="76"/>
        <v>5.3985870004975546E-2</v>
      </c>
      <c r="AC34" s="54">
        <v>0.24979999999999999</v>
      </c>
      <c r="AD34" s="3">
        <v>0.06</v>
      </c>
      <c r="AE34" s="3">
        <v>1.0389999999999999</v>
      </c>
      <c r="AF34" s="3">
        <f t="shared" ref="AF34:AF58" si="98">AE34/$C$44</f>
        <v>0.95017982806082535</v>
      </c>
      <c r="AG34" s="3">
        <f t="shared" ref="AG34:AG58" si="99">4*PI()^2*$C$43*SQRT($C$41*$C$32)*($C$37*AC34*AE34)^2</f>
        <v>2.7792186809950884E-2</v>
      </c>
      <c r="AH34" s="3">
        <f t="shared" ref="AH34:AH58" si="100">4*PI()^2*AH$31*SQRT($C$41*$C$32)*($C$37*AC34*AE34)^2</f>
        <v>0.11116874723980354</v>
      </c>
      <c r="AI34" s="3">
        <f t="shared" si="77"/>
        <v>0.13896093404975443</v>
      </c>
      <c r="AJ34" s="18">
        <f t="shared" ref="AJ34:AJ58" si="101">2*PI()^2*AH$31*2*SQRT($C$32*$C$41)*AD34*$C$37^2*AE34^2/SQRT(2)</f>
        <v>7.5584735230245073E-2</v>
      </c>
      <c r="AK34" s="18">
        <f t="shared" ref="AK34:AK58" si="102">0.5926*0.5*$C$36*$F34^3*($C$37*AC34*2+$C$37)*$C$38</f>
        <v>1.5765234990384214</v>
      </c>
      <c r="AL34" s="39">
        <f t="shared" si="78"/>
        <v>7.0515122234213051E-2</v>
      </c>
      <c r="AM34" s="54">
        <v>0.20780000000000001</v>
      </c>
      <c r="AN34" s="3">
        <v>6.8000000000000005E-2</v>
      </c>
      <c r="AO34" s="3">
        <v>0.88800000000000001</v>
      </c>
      <c r="AP34" s="3">
        <f t="shared" ref="AP34:AP58" si="103">AO34/$C$44</f>
        <v>0.81208824573437244</v>
      </c>
      <c r="AQ34" s="3">
        <f t="shared" ref="AQ34:AQ58" si="104">4*PI()^2*$C$43*SQRT($C$41*$C$32)*($C$37*AM34*AO34)^2</f>
        <v>1.4048300068952472E-2</v>
      </c>
      <c r="AR34" s="3">
        <f t="shared" ref="AR34:AR58" si="105">4*PI()^2*AR$31*SQRT($C$41*$C$32)*($C$37*AM34*AO34)^2</f>
        <v>8.4289800413714824E-2</v>
      </c>
      <c r="AS34" s="3">
        <f t="shared" si="79"/>
        <v>9.8338100482667293E-2</v>
      </c>
      <c r="AT34" s="18">
        <f t="shared" ref="AT34:AT58" si="106">2*PI()^2*AR$31*2*SQRT($C$32*$C$41)*AN34*$C$37^2*AO34^2/SQRT(2)</f>
        <v>9.3859417350451987E-2</v>
      </c>
      <c r="AU34" s="18">
        <f t="shared" ref="AU34:AU58" si="107">0.5926*0.5*$C$36*$F34^3*($C$37*AM34*2+$C$37)*$C$38</f>
        <v>1.4882146340616094</v>
      </c>
      <c r="AV34" s="39">
        <f t="shared" si="80"/>
        <v>5.6638201563488574E-2</v>
      </c>
      <c r="AW34" s="54"/>
      <c r="AX34" s="3"/>
      <c r="AY34" s="3"/>
      <c r="AZ34" s="3">
        <f t="shared" ref="AZ34:AZ58" si="108">AY34/$C$44</f>
        <v>0</v>
      </c>
      <c r="BA34" s="3">
        <f t="shared" ref="BA34:BA58" si="109">4*PI()^2*$C$43*SQRT($C$41*$C$32)*($C$37*AW34*AY34)^2</f>
        <v>0</v>
      </c>
      <c r="BB34" s="3">
        <f t="shared" ref="BB34:BB58" si="110">4*PI()^2*BB$31*SQRT($C$41*$C$32)*($C$37*AW34*AY34)^2</f>
        <v>0</v>
      </c>
      <c r="BC34" s="3">
        <f t="shared" si="81"/>
        <v>0</v>
      </c>
      <c r="BD34" s="18">
        <f t="shared" ref="BD34:BD58" si="111">2*PI()^2*BB$31*2*SQRT($C$32*$C$41)*AX34*$C$37^2*AY34^2/SQRT(2)</f>
        <v>0</v>
      </c>
      <c r="BE34" s="18">
        <f t="shared" ref="BE34:BE58" si="112">0.5926*0.5*$C$36*$F34^3*($C$37*AW34*2+$C$37)*$C$38</f>
        <v>1.0512960116287153</v>
      </c>
      <c r="BF34" s="39">
        <f t="shared" si="82"/>
        <v>0</v>
      </c>
      <c r="BG34" s="54"/>
      <c r="BH34" s="3"/>
      <c r="BI34" s="3"/>
      <c r="BJ34" s="3">
        <f t="shared" ref="BJ34:BJ58" si="113">BI34/$C$44</f>
        <v>0</v>
      </c>
      <c r="BK34" s="3">
        <f t="shared" ref="BK34:BK58" si="114">4*PI()^2*$C$43*SQRT($C$41*$C$32)*($C$37*BG34*BI34)^2</f>
        <v>0</v>
      </c>
      <c r="BL34" s="3">
        <f t="shared" ref="BL34:BL58" si="115">4*PI()^2*BL$31*SQRT($C$41*$C$32)*($C$37*BG34*BI34)^2</f>
        <v>0</v>
      </c>
      <c r="BM34" s="3">
        <f t="shared" si="83"/>
        <v>0</v>
      </c>
      <c r="BN34" s="18">
        <f t="shared" ref="BN34:BN58" si="116">2*PI()^2*BL$31*2*SQRT($C$32*$C$41)*BH34*$C$37^2*BI34^2/SQRT(2)</f>
        <v>0</v>
      </c>
      <c r="BO34" s="18">
        <f t="shared" ref="BO34:BO58" si="117">0.5926*0.5*$C$36*$F34^3*($C$37*BG34*2+$C$37)*$C$38</f>
        <v>1.0512960116287153</v>
      </c>
      <c r="BP34" s="39">
        <f t="shared" si="84"/>
        <v>0</v>
      </c>
      <c r="BQ34" s="54"/>
      <c r="BR34" s="3"/>
      <c r="BS34" s="3"/>
      <c r="BT34" s="3">
        <f t="shared" ref="BT34:BT58" si="118">BS34/$C$44</f>
        <v>0</v>
      </c>
      <c r="BU34" s="3">
        <f t="shared" ref="BU34:BU58" si="119">4*PI()^2*$C$43*SQRT($C$41*$C$32)*($C$37*BQ34*BS34)^2</f>
        <v>0</v>
      </c>
      <c r="BV34" s="3">
        <f t="shared" ref="BV34:BV58" si="120">4*PI()^2*BV$31*SQRT($C$41*$C$32)*($C$37*BQ34*BS34)^2</f>
        <v>0</v>
      </c>
      <c r="BW34" s="3">
        <f t="shared" si="85"/>
        <v>0</v>
      </c>
      <c r="BX34" s="18">
        <f t="shared" ref="BX34:BX58" si="121">2*PI()^2*BV$31*2*SQRT($C$32*$C$41)*BR34*$C$37^2*BS34^2/SQRT(2)</f>
        <v>0</v>
      </c>
      <c r="BY34" s="18">
        <f t="shared" ref="BY34:BY58" si="122">0.5926*0.5*$C$36*$F34^3*($C$37*BQ34*2+$C$37)*$C$38</f>
        <v>1.0512960116287153</v>
      </c>
      <c r="BZ34" s="39">
        <f t="shared" si="86"/>
        <v>0</v>
      </c>
    </row>
    <row r="35" spans="2:78" ht="19.899999999999999" customHeight="1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23">F35/$C$44/$C$37</f>
        <v>4.0592479373370143</v>
      </c>
      <c r="H35" s="46">
        <f t="shared" si="87"/>
        <v>35291.690140845072</v>
      </c>
      <c r="I35" s="36">
        <v>0.38080000000000003</v>
      </c>
      <c r="J35" s="32">
        <v>4.9000000000000002E-2</v>
      </c>
      <c r="K35" s="32">
        <v>1.1819999999999999</v>
      </c>
      <c r="L35" s="3">
        <f t="shared" si="88"/>
        <v>1.0809553000653471</v>
      </c>
      <c r="M35" s="3">
        <f t="shared" si="89"/>
        <v>8.3586393977339662E-2</v>
      </c>
      <c r="N35" s="3">
        <f t="shared" si="90"/>
        <v>0</v>
      </c>
      <c r="O35" s="3">
        <f t="shared" si="73"/>
        <v>8.3586393977339662E-2</v>
      </c>
      <c r="P35" s="18">
        <f t="shared" si="91"/>
        <v>0</v>
      </c>
      <c r="Q35" s="18">
        <f t="shared" si="92"/>
        <v>2.5520393551792915</v>
      </c>
      <c r="R35" s="39">
        <f>N35/Q35</f>
        <v>0</v>
      </c>
      <c r="S35" s="36">
        <v>0.31009999999999999</v>
      </c>
      <c r="T35" s="32">
        <v>7.0000000000000007E-2</v>
      </c>
      <c r="U35" s="32">
        <v>1.113</v>
      </c>
      <c r="V35" s="3">
        <f t="shared" si="93"/>
        <v>1.0178538485386897</v>
      </c>
      <c r="W35" s="3">
        <f t="shared" si="94"/>
        <v>4.9147407984944012E-2</v>
      </c>
      <c r="X35" s="3">
        <f t="shared" si="95"/>
        <v>9.8294815969888025E-2</v>
      </c>
      <c r="Y35" s="3">
        <f t="shared" si="75"/>
        <v>0.14744222395483203</v>
      </c>
      <c r="Z35" s="18">
        <f t="shared" si="96"/>
        <v>5.0595293972592818E-2</v>
      </c>
      <c r="AA35" s="18">
        <f t="shared" si="97"/>
        <v>2.3471924178369026</v>
      </c>
      <c r="AB35" s="39">
        <f t="shared" si="76"/>
        <v>4.187761311042125E-2</v>
      </c>
      <c r="AC35" s="36">
        <v>0.248</v>
      </c>
      <c r="AD35" s="32">
        <v>5.1999999999999998E-2</v>
      </c>
      <c r="AE35" s="32">
        <v>0.97799999999999998</v>
      </c>
      <c r="AF35" s="3">
        <f t="shared" si="98"/>
        <v>0.89439448685609935</v>
      </c>
      <c r="AG35" s="3">
        <f t="shared" si="99"/>
        <v>2.4271008834401416E-2</v>
      </c>
      <c r="AH35" s="3">
        <f t="shared" si="100"/>
        <v>9.7084035337605665E-2</v>
      </c>
      <c r="AI35" s="3">
        <f t="shared" si="77"/>
        <v>0.12135504417200708</v>
      </c>
      <c r="AJ35" s="18">
        <f t="shared" si="101"/>
        <v>5.8040721677827763E-2</v>
      </c>
      <c r="AK35" s="18">
        <f t="shared" si="102"/>
        <v>2.1672632126181992</v>
      </c>
      <c r="AL35" s="39">
        <f t="shared" si="78"/>
        <v>4.4795682763572424E-2</v>
      </c>
      <c r="AM35" s="36">
        <v>0.2505</v>
      </c>
      <c r="AN35" s="32">
        <v>4.7E-2</v>
      </c>
      <c r="AO35" s="32">
        <v>0.94499999999999995</v>
      </c>
      <c r="AP35" s="3">
        <f t="shared" si="103"/>
        <v>0.86421553177813282</v>
      </c>
      <c r="AQ35" s="3">
        <f t="shared" si="104"/>
        <v>2.311989378337137E-2</v>
      </c>
      <c r="AR35" s="3">
        <f t="shared" si="105"/>
        <v>0.13871936270022822</v>
      </c>
      <c r="AS35" s="3">
        <f t="shared" si="79"/>
        <v>0.16183925648359959</v>
      </c>
      <c r="AT35" s="18">
        <f t="shared" si="106"/>
        <v>7.3469060222369736E-2</v>
      </c>
      <c r="AU35" s="18">
        <f t="shared" si="107"/>
        <v>2.1745067393983404</v>
      </c>
      <c r="AV35" s="39">
        <f t="shared" si="80"/>
        <v>6.3793484833535252E-2</v>
      </c>
      <c r="AW35" s="36">
        <v>0.23180000000000001</v>
      </c>
      <c r="AX35" s="32">
        <v>3.4000000000000002E-2</v>
      </c>
      <c r="AY35" s="32">
        <v>0.91100000000000003</v>
      </c>
      <c r="AZ35" s="3">
        <f t="shared" si="108"/>
        <v>0.83312206290992485</v>
      </c>
      <c r="BA35" s="3">
        <f t="shared" si="109"/>
        <v>1.8397989823843022E-2</v>
      </c>
      <c r="BB35" s="3">
        <f t="shared" si="110"/>
        <v>0.14718391859074417</v>
      </c>
      <c r="BC35" s="3">
        <f t="shared" si="81"/>
        <v>0.1655819084145872</v>
      </c>
      <c r="BD35" s="18">
        <f t="shared" si="111"/>
        <v>6.5856313667471911E-2</v>
      </c>
      <c r="BE35" s="18">
        <f t="shared" si="112"/>
        <v>2.1203251590828853</v>
      </c>
      <c r="BF35" s="39">
        <f t="shared" si="82"/>
        <v>6.9415729922483377E-2</v>
      </c>
      <c r="BG35" s="36">
        <v>0.21709999999999999</v>
      </c>
      <c r="BH35" s="32">
        <v>3.4000000000000002E-2</v>
      </c>
      <c r="BI35" s="32">
        <v>0.88300000000000001</v>
      </c>
      <c r="BJ35" s="3">
        <f t="shared" si="113"/>
        <v>0.80751567678316538</v>
      </c>
      <c r="BK35" s="3">
        <f t="shared" si="114"/>
        <v>1.5161696929110005E-2</v>
      </c>
      <c r="BL35" s="3">
        <f t="shared" si="115"/>
        <v>0.15161696929110002</v>
      </c>
      <c r="BM35" s="3">
        <f t="shared" si="83"/>
        <v>0.16677866622021004</v>
      </c>
      <c r="BN35" s="18">
        <f t="shared" si="116"/>
        <v>7.7337848040773607E-2</v>
      </c>
      <c r="BO35" s="18">
        <f t="shared" si="117"/>
        <v>2.0777332216156563</v>
      </c>
      <c r="BP35" s="39">
        <f t="shared" si="84"/>
        <v>7.2972298711767178E-2</v>
      </c>
      <c r="BQ35" s="36">
        <v>0.2092</v>
      </c>
      <c r="BR35" s="32">
        <v>2.7E-2</v>
      </c>
      <c r="BS35" s="32">
        <v>0.878</v>
      </c>
      <c r="BT35" s="3">
        <f t="shared" si="118"/>
        <v>0.80294310783195832</v>
      </c>
      <c r="BU35" s="3">
        <f t="shared" si="119"/>
        <v>1.3919356219856266E-2</v>
      </c>
      <c r="BV35" s="3">
        <f t="shared" si="120"/>
        <v>0.16703227463827519</v>
      </c>
      <c r="BW35" s="3">
        <f t="shared" si="85"/>
        <v>0.18095163085813146</v>
      </c>
      <c r="BX35" s="18">
        <f t="shared" si="121"/>
        <v>7.2866146276787155E-2</v>
      </c>
      <c r="BY35" s="18">
        <f t="shared" si="122"/>
        <v>2.0548436769904104</v>
      </c>
      <c r="BZ35" s="39">
        <f t="shared" si="86"/>
        <v>8.1287095708864818E-2</v>
      </c>
    </row>
    <row r="36" spans="2:78" ht="19.899999999999999" customHeight="1">
      <c r="B36" s="10" t="s">
        <v>4</v>
      </c>
      <c r="C36" s="11">
        <v>999.72964999999999</v>
      </c>
      <c r="D36" s="2"/>
      <c r="E36" s="29">
        <v>22</v>
      </c>
      <c r="F36" s="22">
        <f t="shared" ref="F36:F58" si="124">0.02*E36-0.0054</f>
        <v>0.43459999999999999</v>
      </c>
      <c r="G36" s="22">
        <f t="shared" si="123"/>
        <v>4.4707277079743193</v>
      </c>
      <c r="H36" s="46">
        <f t="shared" si="87"/>
        <v>38869.15492957746</v>
      </c>
      <c r="I36" s="35">
        <v>0.46229999999999999</v>
      </c>
      <c r="J36" s="31">
        <v>5.1999999999999998E-2</v>
      </c>
      <c r="K36" s="31">
        <v>1.1140000000000001</v>
      </c>
      <c r="L36" s="3">
        <f t="shared" si="88"/>
        <v>1.0187683623289312</v>
      </c>
      <c r="M36" s="3">
        <f t="shared" si="89"/>
        <v>0.10942710902276846</v>
      </c>
      <c r="N36" s="3">
        <f t="shared" si="90"/>
        <v>0</v>
      </c>
      <c r="O36" s="3">
        <f t="shared" si="73"/>
        <v>0.10942710902276846</v>
      </c>
      <c r="P36" s="18">
        <f t="shared" si="91"/>
        <v>0</v>
      </c>
      <c r="Q36" s="18">
        <f t="shared" si="92"/>
        <v>3.7249330418491842</v>
      </c>
      <c r="R36" s="39">
        <f t="shared" ref="R36:R58" si="125">N36/Q36</f>
        <v>0</v>
      </c>
      <c r="S36" s="35">
        <v>0.39760000000000001</v>
      </c>
      <c r="T36" s="31">
        <v>0.03</v>
      </c>
      <c r="U36" s="31">
        <v>1.089</v>
      </c>
      <c r="V36" s="3">
        <f t="shared" si="93"/>
        <v>0.99590551757289592</v>
      </c>
      <c r="W36" s="3">
        <f t="shared" si="94"/>
        <v>7.7349100581219576E-2</v>
      </c>
      <c r="X36" s="3">
        <f t="shared" si="95"/>
        <v>0.15469820116243915</v>
      </c>
      <c r="Y36" s="3">
        <f t="shared" si="75"/>
        <v>0.23204730174365873</v>
      </c>
      <c r="Z36" s="18">
        <f t="shared" si="96"/>
        <v>2.0758633873029678E-2</v>
      </c>
      <c r="AA36" s="18">
        <f t="shared" si="97"/>
        <v>3.4744880997234011</v>
      </c>
      <c r="AB36" s="39">
        <f t="shared" si="76"/>
        <v>4.4524026769513024E-2</v>
      </c>
      <c r="AC36" s="35">
        <v>0.3649</v>
      </c>
      <c r="AD36" s="31">
        <v>2.9000000000000001E-2</v>
      </c>
      <c r="AE36" s="31">
        <v>1.0660000000000001</v>
      </c>
      <c r="AF36" s="3">
        <f t="shared" si="98"/>
        <v>0.9748717003973435</v>
      </c>
      <c r="AG36" s="3">
        <f t="shared" si="99"/>
        <v>6.2426486593042577E-2</v>
      </c>
      <c r="AH36" s="3">
        <f t="shared" si="100"/>
        <v>0.24970594637217031</v>
      </c>
      <c r="AI36" s="3">
        <f t="shared" si="77"/>
        <v>0.31213243296521287</v>
      </c>
      <c r="AJ36" s="18">
        <f t="shared" si="101"/>
        <v>3.8456004317836523E-2</v>
      </c>
      <c r="AK36" s="18">
        <f t="shared" si="102"/>
        <v>3.3479108260369537</v>
      </c>
      <c r="AL36" s="39">
        <f t="shared" si="78"/>
        <v>7.4585602588392863E-2</v>
      </c>
      <c r="AM36" s="35">
        <v>0.3337</v>
      </c>
      <c r="AN36" s="31">
        <v>2.1999999999999999E-2</v>
      </c>
      <c r="AO36" s="31">
        <v>1.0529999999999999</v>
      </c>
      <c r="AP36" s="3">
        <f t="shared" si="103"/>
        <v>0.96298302112420509</v>
      </c>
      <c r="AQ36" s="3">
        <f t="shared" si="104"/>
        <v>5.0941990766089296E-2</v>
      </c>
      <c r="AR36" s="3">
        <f t="shared" si="105"/>
        <v>0.30565194459653572</v>
      </c>
      <c r="AS36" s="3">
        <f t="shared" si="79"/>
        <v>0.35659393536262501</v>
      </c>
      <c r="AT36" s="18">
        <f t="shared" si="106"/>
        <v>4.2699464926807401E-2</v>
      </c>
      <c r="AU36" s="18">
        <f t="shared" si="107"/>
        <v>3.2271398493086001</v>
      </c>
      <c r="AV36" s="39">
        <f t="shared" si="80"/>
        <v>9.4712952914643669E-2</v>
      </c>
      <c r="AW36" s="35">
        <v>0.30330000000000001</v>
      </c>
      <c r="AX36" s="31">
        <v>1.6E-2</v>
      </c>
      <c r="AY36" s="31">
        <v>1.026</v>
      </c>
      <c r="AZ36" s="3">
        <f t="shared" si="108"/>
        <v>0.93829114878768705</v>
      </c>
      <c r="BA36" s="3">
        <f t="shared" si="109"/>
        <v>3.9952715184138649E-2</v>
      </c>
      <c r="BB36" s="3">
        <f t="shared" si="110"/>
        <v>0.31962172147310919</v>
      </c>
      <c r="BC36" s="3">
        <f t="shared" si="81"/>
        <v>0.35957443665724786</v>
      </c>
      <c r="BD36" s="18">
        <f t="shared" si="111"/>
        <v>3.9309403210366321E-2</v>
      </c>
      <c r="BE36" s="18">
        <f t="shared" si="112"/>
        <v>3.1094655642912303</v>
      </c>
      <c r="BF36" s="39">
        <f t="shared" si="82"/>
        <v>0.10278992156839131</v>
      </c>
      <c r="BG36" s="35">
        <v>0.28520000000000001</v>
      </c>
      <c r="BH36" s="31">
        <v>1.2999999999999999E-2</v>
      </c>
      <c r="BI36" s="31">
        <v>1.0089999999999999</v>
      </c>
      <c r="BJ36" s="3">
        <f t="shared" si="113"/>
        <v>0.92274441435358301</v>
      </c>
      <c r="BK36" s="3">
        <f t="shared" si="114"/>
        <v>3.4165527619847966E-2</v>
      </c>
      <c r="BL36" s="3">
        <f t="shared" si="115"/>
        <v>0.34165527619847963</v>
      </c>
      <c r="BM36" s="3">
        <f t="shared" si="83"/>
        <v>0.37582080381832761</v>
      </c>
      <c r="BN36" s="18">
        <f t="shared" si="116"/>
        <v>3.8611568493621275E-2</v>
      </c>
      <c r="BO36" s="18">
        <f t="shared" si="117"/>
        <v>3.0394029143302297</v>
      </c>
      <c r="BP36" s="39">
        <f t="shared" si="84"/>
        <v>0.11240868217492238</v>
      </c>
      <c r="BQ36" s="35">
        <v>0.25509999999999999</v>
      </c>
      <c r="BR36" s="31">
        <v>0.01</v>
      </c>
      <c r="BS36" s="31">
        <v>0.997</v>
      </c>
      <c r="BT36" s="3">
        <f t="shared" si="118"/>
        <v>0.91177024887068614</v>
      </c>
      <c r="BU36" s="3">
        <f t="shared" si="119"/>
        <v>2.6688120567431198E-2</v>
      </c>
      <c r="BV36" s="3">
        <f t="shared" si="120"/>
        <v>0.32025744680917434</v>
      </c>
      <c r="BW36" s="3">
        <f t="shared" si="85"/>
        <v>0.34694556737660553</v>
      </c>
      <c r="BX36" s="18">
        <f t="shared" si="121"/>
        <v>3.4798724194101224E-2</v>
      </c>
      <c r="BY36" s="18">
        <f t="shared" si="122"/>
        <v>2.9228898887044785</v>
      </c>
      <c r="BZ36" s="39">
        <f t="shared" si="86"/>
        <v>0.10956876892516913</v>
      </c>
    </row>
    <row r="37" spans="2:78" ht="19.899999999999999" customHeight="1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24"/>
        <v>0.47459999999999997</v>
      </c>
      <c r="G37" s="22">
        <f t="shared" si="123"/>
        <v>4.8822074786116243</v>
      </c>
      <c r="H37" s="46">
        <f t="shared" si="87"/>
        <v>42446.619718309856</v>
      </c>
      <c r="I37" s="35">
        <v>0.66210000000000002</v>
      </c>
      <c r="J37" s="31">
        <v>3.9E-2</v>
      </c>
      <c r="K37" s="32">
        <v>1.177</v>
      </c>
      <c r="L37" s="3">
        <f t="shared" si="88"/>
        <v>1.0763827311141401</v>
      </c>
      <c r="M37" s="3">
        <f t="shared" si="89"/>
        <v>0.25055718351877143</v>
      </c>
      <c r="N37" s="3">
        <f t="shared" si="90"/>
        <v>0</v>
      </c>
      <c r="O37" s="3">
        <f t="shared" si="73"/>
        <v>0.25055718351877143</v>
      </c>
      <c r="P37" s="18">
        <f t="shared" si="91"/>
        <v>0</v>
      </c>
      <c r="Q37" s="18">
        <f t="shared" si="92"/>
        <v>5.8582179001325478</v>
      </c>
      <c r="R37" s="39">
        <f t="shared" si="125"/>
        <v>0</v>
      </c>
      <c r="S37" s="35">
        <v>0.63959999999999995</v>
      </c>
      <c r="T37" s="31">
        <v>2.3E-2</v>
      </c>
      <c r="U37" s="32">
        <v>1.1599999999999999</v>
      </c>
      <c r="V37" s="3">
        <f t="shared" si="93"/>
        <v>1.060835996680036</v>
      </c>
      <c r="W37" s="3">
        <f t="shared" si="94"/>
        <v>0.22711177194738022</v>
      </c>
      <c r="X37" s="3">
        <f t="shared" si="95"/>
        <v>0.45422354389476044</v>
      </c>
      <c r="Y37" s="3">
        <f t="shared" si="75"/>
        <v>0.68133531584214069</v>
      </c>
      <c r="Z37" s="18">
        <f t="shared" si="96"/>
        <v>1.8057830384138034E-2</v>
      </c>
      <c r="AA37" s="18">
        <f t="shared" si="97"/>
        <v>5.7447940099742283</v>
      </c>
      <c r="AB37" s="39">
        <f t="shared" si="76"/>
        <v>7.90669853620736E-2</v>
      </c>
      <c r="AC37" s="35">
        <v>0.61299999999999999</v>
      </c>
      <c r="AD37" s="31">
        <v>1.7000000000000001E-2</v>
      </c>
      <c r="AE37" s="32">
        <v>1.131</v>
      </c>
      <c r="AF37" s="3">
        <f t="shared" si="98"/>
        <v>1.0343150967630352</v>
      </c>
      <c r="AG37" s="3">
        <f t="shared" si="99"/>
        <v>0.19831379069586355</v>
      </c>
      <c r="AH37" s="3">
        <f t="shared" si="100"/>
        <v>0.7932551627834542</v>
      </c>
      <c r="AI37" s="3">
        <f t="shared" si="77"/>
        <v>0.99156895347931773</v>
      </c>
      <c r="AJ37" s="18">
        <f t="shared" si="101"/>
        <v>2.5376158708840066E-2</v>
      </c>
      <c r="AK37" s="18">
        <f t="shared" si="102"/>
        <v>5.6107017664981713</v>
      </c>
      <c r="AL37" s="39">
        <f t="shared" si="78"/>
        <v>0.14138252143787561</v>
      </c>
      <c r="AM37" s="35">
        <v>0.55220000000000002</v>
      </c>
      <c r="AN37" s="31">
        <v>1.4999999999999999E-2</v>
      </c>
      <c r="AO37" s="32">
        <v>1.1120000000000001</v>
      </c>
      <c r="AP37" s="3">
        <f t="shared" si="103"/>
        <v>1.0169393347484483</v>
      </c>
      <c r="AQ37" s="3">
        <f t="shared" si="104"/>
        <v>0.15556401240103765</v>
      </c>
      <c r="AR37" s="3">
        <f t="shared" si="105"/>
        <v>0.93338407440622584</v>
      </c>
      <c r="AS37" s="3">
        <f t="shared" si="79"/>
        <v>1.0889480868072634</v>
      </c>
      <c r="AT37" s="18">
        <f t="shared" si="106"/>
        <v>3.246712575781812E-2</v>
      </c>
      <c r="AU37" s="18">
        <f t="shared" si="107"/>
        <v>5.30420520998147</v>
      </c>
      <c r="AV37" s="39">
        <f t="shared" si="80"/>
        <v>0.17597058135114771</v>
      </c>
      <c r="AW37" s="35">
        <v>0.47499999999999998</v>
      </c>
      <c r="AX37" s="31">
        <v>1.0999999999999999E-2</v>
      </c>
      <c r="AY37" s="32">
        <v>1.103</v>
      </c>
      <c r="AZ37" s="3">
        <f t="shared" si="108"/>
        <v>1.0087087106362755</v>
      </c>
      <c r="BA37" s="3">
        <f t="shared" si="109"/>
        <v>0.11325177077098034</v>
      </c>
      <c r="BB37" s="3">
        <f t="shared" si="110"/>
        <v>0.90601416616784269</v>
      </c>
      <c r="BC37" s="3">
        <f t="shared" si="81"/>
        <v>1.0192659369388231</v>
      </c>
      <c r="BD37" s="18">
        <f t="shared" si="111"/>
        <v>3.1233845399365887E-2</v>
      </c>
      <c r="BE37" s="18">
        <f t="shared" si="112"/>
        <v>4.9150352401938155</v>
      </c>
      <c r="BF37" s="39">
        <f t="shared" si="82"/>
        <v>0.18433523299257476</v>
      </c>
      <c r="BG37" s="35">
        <v>0.4269</v>
      </c>
      <c r="BH37" s="31">
        <v>1.0999999999999999E-2</v>
      </c>
      <c r="BI37" s="32">
        <v>1.089</v>
      </c>
      <c r="BJ37" s="3">
        <f t="shared" si="113"/>
        <v>0.99590551757289592</v>
      </c>
      <c r="BK37" s="3">
        <f t="shared" si="114"/>
        <v>8.9169190951636307E-2</v>
      </c>
      <c r="BL37" s="3">
        <f t="shared" si="115"/>
        <v>0.8916919095163629</v>
      </c>
      <c r="BM37" s="3">
        <f t="shared" si="83"/>
        <v>0.98086110046799924</v>
      </c>
      <c r="BN37" s="18">
        <f t="shared" si="116"/>
        <v>3.8057495433887742E-2</v>
      </c>
      <c r="BO37" s="18">
        <f t="shared" si="117"/>
        <v>4.6725601683442548</v>
      </c>
      <c r="BP37" s="39">
        <f t="shared" si="84"/>
        <v>0.19083583247518424</v>
      </c>
      <c r="BQ37" s="35">
        <v>0.3962</v>
      </c>
      <c r="BR37" s="31">
        <v>8.0000000000000002E-3</v>
      </c>
      <c r="BS37" s="32">
        <v>1.081</v>
      </c>
      <c r="BT37" s="3">
        <f t="shared" si="118"/>
        <v>0.98858940725096456</v>
      </c>
      <c r="BU37" s="3">
        <f t="shared" si="119"/>
        <v>7.5681039295992014E-2</v>
      </c>
      <c r="BV37" s="3">
        <f t="shared" si="120"/>
        <v>0.90817247155190406</v>
      </c>
      <c r="BW37" s="3">
        <f t="shared" si="85"/>
        <v>0.98385351084789607</v>
      </c>
      <c r="BX37" s="18">
        <f t="shared" si="121"/>
        <v>3.2727616706072576E-2</v>
      </c>
      <c r="BY37" s="18">
        <f t="shared" si="122"/>
        <v>4.5177995715504595</v>
      </c>
      <c r="BZ37" s="39">
        <f t="shared" si="86"/>
        <v>0.2010209742970579</v>
      </c>
    </row>
    <row r="38" spans="2:78" ht="19.899999999999999" customHeight="1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24"/>
        <v>0.51460000000000006</v>
      </c>
      <c r="G38" s="22">
        <f t="shared" si="123"/>
        <v>5.2936872492489302</v>
      </c>
      <c r="H38" s="46">
        <f t="shared" si="87"/>
        <v>46024.084507042258</v>
      </c>
      <c r="I38" s="35">
        <v>0.47699999999999998</v>
      </c>
      <c r="J38" s="31">
        <v>8.5999999999999993E-2</v>
      </c>
      <c r="K38" s="31">
        <v>1.2110000000000001</v>
      </c>
      <c r="L38" s="3">
        <f t="shared" si="88"/>
        <v>1.1074761999823481</v>
      </c>
      <c r="M38" s="3">
        <f t="shared" si="89"/>
        <v>0.13766761907568803</v>
      </c>
      <c r="N38" s="3">
        <f t="shared" si="90"/>
        <v>0</v>
      </c>
      <c r="O38" s="3">
        <f t="shared" si="73"/>
        <v>0.13766761907568803</v>
      </c>
      <c r="P38" s="18">
        <f t="shared" si="91"/>
        <v>0</v>
      </c>
      <c r="Q38" s="18">
        <f t="shared" si="92"/>
        <v>6.2783095988167172</v>
      </c>
      <c r="R38" s="39">
        <f t="shared" si="125"/>
        <v>0</v>
      </c>
      <c r="S38" s="35">
        <v>0.4536</v>
      </c>
      <c r="T38" s="31">
        <v>4.2999999999999997E-2</v>
      </c>
      <c r="U38" s="31">
        <v>1.216</v>
      </c>
      <c r="V38" s="3">
        <f t="shared" si="93"/>
        <v>1.112048768933555</v>
      </c>
      <c r="W38" s="3">
        <f t="shared" si="94"/>
        <v>0.12552204286290747</v>
      </c>
      <c r="X38" s="3">
        <f t="shared" si="95"/>
        <v>0.25104408572581494</v>
      </c>
      <c r="Y38" s="3">
        <f t="shared" si="75"/>
        <v>0.3765661285887224</v>
      </c>
      <c r="Z38" s="18">
        <f t="shared" si="96"/>
        <v>3.7098586294556958E-2</v>
      </c>
      <c r="AA38" s="18">
        <f t="shared" si="97"/>
        <v>6.1279386217314444</v>
      </c>
      <c r="AB38" s="39">
        <f t="shared" si="76"/>
        <v>4.0967134500260807E-2</v>
      </c>
      <c r="AC38" s="35">
        <v>0.53859999999999997</v>
      </c>
      <c r="AD38" s="31">
        <v>2.1999999999999999E-2</v>
      </c>
      <c r="AE38" s="31">
        <v>1.1910000000000001</v>
      </c>
      <c r="AF38" s="3">
        <f t="shared" si="98"/>
        <v>1.0891859241775199</v>
      </c>
      <c r="AG38" s="3">
        <f t="shared" si="99"/>
        <v>0.16977079338027326</v>
      </c>
      <c r="AH38" s="3">
        <f t="shared" si="100"/>
        <v>0.67908317352109304</v>
      </c>
      <c r="AI38" s="3">
        <f t="shared" si="77"/>
        <v>0.84885396690136627</v>
      </c>
      <c r="AJ38" s="18">
        <f t="shared" si="101"/>
        <v>3.6416479128411776E-2</v>
      </c>
      <c r="AK38" s="18">
        <f t="shared" si="102"/>
        <v>6.6741579829386302</v>
      </c>
      <c r="AL38" s="39">
        <f t="shared" si="78"/>
        <v>0.10174814190150364</v>
      </c>
      <c r="AM38" s="35">
        <v>0.55000000000000004</v>
      </c>
      <c r="AN38" s="31">
        <v>1.9E-2</v>
      </c>
      <c r="AO38" s="31">
        <v>1.1830000000000001</v>
      </c>
      <c r="AP38" s="3">
        <f t="shared" si="103"/>
        <v>1.0818698138555884</v>
      </c>
      <c r="AQ38" s="3">
        <f t="shared" si="104"/>
        <v>0.17466328556639463</v>
      </c>
      <c r="AR38" s="3">
        <f t="shared" si="105"/>
        <v>1.0479797133983677</v>
      </c>
      <c r="AS38" s="3">
        <f t="shared" si="79"/>
        <v>1.2226429989647623</v>
      </c>
      <c r="AT38" s="18">
        <f t="shared" si="106"/>
        <v>4.6544256779862757E-2</v>
      </c>
      <c r="AU38" s="18">
        <f t="shared" si="107"/>
        <v>6.747415638441713</v>
      </c>
      <c r="AV38" s="39">
        <f t="shared" si="80"/>
        <v>0.15531571931448324</v>
      </c>
      <c r="AW38" s="35">
        <v>0.54369999999999996</v>
      </c>
      <c r="AX38" s="31">
        <v>1.7000000000000001E-2</v>
      </c>
      <c r="AY38" s="31">
        <v>1.1659999999999999</v>
      </c>
      <c r="AZ38" s="3">
        <f t="shared" si="108"/>
        <v>1.0663230794214844</v>
      </c>
      <c r="BA38" s="3">
        <f t="shared" si="109"/>
        <v>0.16581450697980579</v>
      </c>
      <c r="BB38" s="3">
        <f t="shared" si="110"/>
        <v>1.3265160558384463</v>
      </c>
      <c r="BC38" s="3">
        <f t="shared" si="81"/>
        <v>1.4923305628182522</v>
      </c>
      <c r="BD38" s="18">
        <f t="shared" si="111"/>
        <v>5.3942089900420299E-2</v>
      </c>
      <c r="BE38" s="18">
        <f t="shared" si="112"/>
        <v>6.7069311446110618</v>
      </c>
      <c r="BF38" s="39">
        <f t="shared" si="82"/>
        <v>0.19778286480610227</v>
      </c>
      <c r="BG38" s="35">
        <v>0.52139999999999997</v>
      </c>
      <c r="BH38" s="31">
        <v>1.2999999999999999E-2</v>
      </c>
      <c r="BI38" s="31">
        <v>1.157</v>
      </c>
      <c r="BJ38" s="3">
        <f t="shared" si="113"/>
        <v>1.0580924553093118</v>
      </c>
      <c r="BK38" s="3">
        <f t="shared" si="114"/>
        <v>0.15014660913601585</v>
      </c>
      <c r="BL38" s="3">
        <f t="shared" si="115"/>
        <v>1.5014660913601583</v>
      </c>
      <c r="BM38" s="3">
        <f t="shared" si="83"/>
        <v>1.651612700496174</v>
      </c>
      <c r="BN38" s="18">
        <f t="shared" si="116"/>
        <v>5.0769376456703964E-2</v>
      </c>
      <c r="BO38" s="18">
        <f t="shared" si="117"/>
        <v>6.5636288886708227</v>
      </c>
      <c r="BP38" s="39">
        <f t="shared" si="84"/>
        <v>0.22875548219244535</v>
      </c>
      <c r="BQ38" s="35">
        <v>0.48570000000000002</v>
      </c>
      <c r="BR38" s="31">
        <v>0.01</v>
      </c>
      <c r="BS38" s="31">
        <v>1.1519999999999999</v>
      </c>
      <c r="BT38" s="3">
        <f t="shared" si="118"/>
        <v>1.0535198863581048</v>
      </c>
      <c r="BU38" s="3">
        <f t="shared" si="119"/>
        <v>0.1291659142344353</v>
      </c>
      <c r="BV38" s="3">
        <f t="shared" si="120"/>
        <v>1.5499909708132233</v>
      </c>
      <c r="BW38" s="3">
        <f t="shared" si="85"/>
        <v>1.6791568850476586</v>
      </c>
      <c r="BX38" s="18">
        <f t="shared" si="121"/>
        <v>4.6459867136905711E-2</v>
      </c>
      <c r="BY38" s="18">
        <f t="shared" si="122"/>
        <v>6.334216756963805</v>
      </c>
      <c r="BZ38" s="39">
        <f t="shared" si="86"/>
        <v>0.2447012835658286</v>
      </c>
    </row>
    <row r="39" spans="2:78" ht="19.899999999999999" customHeight="1">
      <c r="B39" s="10" t="s">
        <v>15</v>
      </c>
      <c r="C39" s="11">
        <v>5.4249999999999998</v>
      </c>
      <c r="D39" s="2"/>
      <c r="E39" s="29">
        <v>28</v>
      </c>
      <c r="F39" s="22">
        <f t="shared" si="124"/>
        <v>0.55460000000000009</v>
      </c>
      <c r="G39" s="22">
        <f t="shared" si="123"/>
        <v>5.7051670198862352</v>
      </c>
      <c r="H39" s="46">
        <f t="shared" si="87"/>
        <v>49601.549295774654</v>
      </c>
      <c r="I39" s="35">
        <v>0.71840000000000004</v>
      </c>
      <c r="J39" s="31">
        <v>9.2999999999999999E-2</v>
      </c>
      <c r="K39" s="31">
        <v>1.129</v>
      </c>
      <c r="L39" s="3">
        <f t="shared" si="88"/>
        <v>1.0324860691825524</v>
      </c>
      <c r="M39" s="3">
        <f t="shared" si="89"/>
        <v>0.27141090194605549</v>
      </c>
      <c r="N39" s="3">
        <f t="shared" si="90"/>
        <v>0</v>
      </c>
      <c r="O39" s="3">
        <f t="shared" si="73"/>
        <v>0.27141090194605549</v>
      </c>
      <c r="P39" s="18">
        <f t="shared" si="91"/>
        <v>0</v>
      </c>
      <c r="Q39" s="18">
        <f t="shared" si="92"/>
        <v>9.8009529586164508</v>
      </c>
      <c r="R39" s="39">
        <f t="shared" si="125"/>
        <v>0</v>
      </c>
      <c r="S39" s="35">
        <v>0.47339999999999999</v>
      </c>
      <c r="T39" s="31">
        <v>0.113</v>
      </c>
      <c r="U39" s="31">
        <v>1.1339999999999999</v>
      </c>
      <c r="V39" s="3">
        <f t="shared" si="93"/>
        <v>1.0370586381337592</v>
      </c>
      <c r="W39" s="3">
        <f t="shared" si="94"/>
        <v>0.11890205849189057</v>
      </c>
      <c r="X39" s="3">
        <f t="shared" si="95"/>
        <v>0.23780411698378115</v>
      </c>
      <c r="Y39" s="3">
        <f t="shared" si="75"/>
        <v>0.35670617547567174</v>
      </c>
      <c r="Z39" s="18">
        <f t="shared" si="96"/>
        <v>8.4786421839602874E-2</v>
      </c>
      <c r="AA39" s="18">
        <f t="shared" si="97"/>
        <v>7.8301441315801501</v>
      </c>
      <c r="AB39" s="39">
        <f t="shared" si="76"/>
        <v>3.0370337121213561E-2</v>
      </c>
      <c r="AC39" s="35">
        <v>0.39800000000000002</v>
      </c>
      <c r="AD39" s="31">
        <v>6.0999999999999999E-2</v>
      </c>
      <c r="AE39" s="31">
        <v>1.2509999999999999</v>
      </c>
      <c r="AF39" s="3">
        <f t="shared" si="98"/>
        <v>1.1440567515920044</v>
      </c>
      <c r="AG39" s="3">
        <f t="shared" si="99"/>
        <v>0.10227924667898748</v>
      </c>
      <c r="AH39" s="3">
        <f t="shared" si="100"/>
        <v>0.40911698671594993</v>
      </c>
      <c r="AI39" s="3">
        <f t="shared" si="77"/>
        <v>0.51139623339493745</v>
      </c>
      <c r="AJ39" s="18">
        <f t="shared" si="101"/>
        <v>0.11140282525651339</v>
      </c>
      <c r="AK39" s="18">
        <f t="shared" si="102"/>
        <v>7.2236176599126498</v>
      </c>
      <c r="AL39" s="39">
        <f t="shared" si="78"/>
        <v>5.6636024493148092E-2</v>
      </c>
      <c r="AM39" s="35">
        <v>0.4577</v>
      </c>
      <c r="AN39" s="31">
        <v>3.6999999999999998E-2</v>
      </c>
      <c r="AO39" s="31">
        <v>1.24</v>
      </c>
      <c r="AP39" s="3">
        <f t="shared" si="103"/>
        <v>1.1339970998993489</v>
      </c>
      <c r="AQ39" s="3">
        <f t="shared" si="104"/>
        <v>0.13289601311424132</v>
      </c>
      <c r="AR39" s="3">
        <f t="shared" si="105"/>
        <v>0.79737607868544791</v>
      </c>
      <c r="AS39" s="3">
        <f t="shared" si="79"/>
        <v>0.93027209179968917</v>
      </c>
      <c r="AT39" s="18">
        <f t="shared" si="106"/>
        <v>9.9583664628361088E-2</v>
      </c>
      <c r="AU39" s="18">
        <f t="shared" si="107"/>
        <v>7.7038514842965986</v>
      </c>
      <c r="AV39" s="39">
        <f t="shared" si="80"/>
        <v>0.10350356316068735</v>
      </c>
      <c r="AW39" s="35">
        <v>0.47620000000000001</v>
      </c>
      <c r="AX39" s="31">
        <v>2.3E-2</v>
      </c>
      <c r="AY39" s="31">
        <v>1.2330000000000001</v>
      </c>
      <c r="AZ39" s="3">
        <f t="shared" si="108"/>
        <v>1.127595503367659</v>
      </c>
      <c r="BA39" s="3">
        <f t="shared" si="109"/>
        <v>0.14223670807537261</v>
      </c>
      <c r="BB39" s="3">
        <f t="shared" si="110"/>
        <v>1.1378936646029809</v>
      </c>
      <c r="BC39" s="3">
        <f t="shared" si="81"/>
        <v>1.2801303726783535</v>
      </c>
      <c r="BD39" s="18">
        <f t="shared" si="111"/>
        <v>8.1608563902707598E-2</v>
      </c>
      <c r="BE39" s="18">
        <f t="shared" si="112"/>
        <v>7.8526676610319921</v>
      </c>
      <c r="BF39" s="39">
        <f t="shared" si="82"/>
        <v>0.14490536384847333</v>
      </c>
      <c r="BG39" s="35">
        <v>0.47220000000000001</v>
      </c>
      <c r="BH39" s="31">
        <v>3.5000000000000003E-2</v>
      </c>
      <c r="BI39" s="31">
        <v>1.2250000000000001</v>
      </c>
      <c r="BJ39" s="3">
        <f t="shared" si="113"/>
        <v>1.1202793930457278</v>
      </c>
      <c r="BK39" s="3">
        <f t="shared" si="114"/>
        <v>0.13804824822505687</v>
      </c>
      <c r="BL39" s="3">
        <f t="shared" si="115"/>
        <v>1.3804824822505684</v>
      </c>
      <c r="BM39" s="3">
        <f t="shared" si="83"/>
        <v>1.5185307304756253</v>
      </c>
      <c r="BN39" s="18">
        <f t="shared" si="116"/>
        <v>0.15322582946784694</v>
      </c>
      <c r="BO39" s="18">
        <f t="shared" si="117"/>
        <v>7.8204911903865026</v>
      </c>
      <c r="BP39" s="39">
        <f t="shared" si="84"/>
        <v>0.17652119907091698</v>
      </c>
      <c r="BQ39" s="35">
        <v>0.4627</v>
      </c>
      <c r="BR39" s="31">
        <v>5.3999999999999999E-2</v>
      </c>
      <c r="BS39" s="31">
        <v>1.2370000000000001</v>
      </c>
      <c r="BT39" s="3">
        <f t="shared" si="118"/>
        <v>1.1312535585286247</v>
      </c>
      <c r="BU39" s="3">
        <f t="shared" si="119"/>
        <v>0.13515905771861947</v>
      </c>
      <c r="BV39" s="3">
        <f t="shared" si="120"/>
        <v>1.6219086926234336</v>
      </c>
      <c r="BW39" s="3">
        <f t="shared" si="85"/>
        <v>1.7570677503420531</v>
      </c>
      <c r="BX39" s="18">
        <f t="shared" si="121"/>
        <v>0.28927184422612262</v>
      </c>
      <c r="BY39" s="18">
        <f t="shared" si="122"/>
        <v>7.744072072603462</v>
      </c>
      <c r="BZ39" s="39">
        <f t="shared" si="86"/>
        <v>0.2094387393889747</v>
      </c>
    </row>
    <row r="40" spans="2:78" ht="19.899999999999999" customHeight="1">
      <c r="B40" s="10" t="s">
        <v>7</v>
      </c>
      <c r="C40" s="11">
        <v>1.343</v>
      </c>
      <c r="D40" s="2"/>
      <c r="E40" s="29">
        <v>30</v>
      </c>
      <c r="F40" s="22">
        <f t="shared" si="124"/>
        <v>0.59460000000000002</v>
      </c>
      <c r="G40" s="22">
        <f t="shared" si="123"/>
        <v>6.1166467905235393</v>
      </c>
      <c r="H40" s="46">
        <f t="shared" si="87"/>
        <v>53179.014084507042</v>
      </c>
      <c r="I40" s="35">
        <v>0.87749999999999995</v>
      </c>
      <c r="J40" s="31">
        <v>6.2E-2</v>
      </c>
      <c r="K40" s="31">
        <v>1.1579999999999999</v>
      </c>
      <c r="L40" s="3">
        <f t="shared" si="88"/>
        <v>1.0590069690995532</v>
      </c>
      <c r="M40" s="3">
        <f t="shared" si="89"/>
        <v>0.42600836428880728</v>
      </c>
      <c r="N40" s="3">
        <f t="shared" si="90"/>
        <v>0</v>
      </c>
      <c r="O40" s="3">
        <f t="shared" si="73"/>
        <v>0.42600836428880728</v>
      </c>
      <c r="P40" s="18">
        <f t="shared" si="91"/>
        <v>0</v>
      </c>
      <c r="Q40" s="18">
        <f t="shared" si="92"/>
        <v>13.655422468905822</v>
      </c>
      <c r="R40" s="39">
        <f t="shared" si="125"/>
        <v>0</v>
      </c>
      <c r="S40" s="35">
        <v>0.70340000000000003</v>
      </c>
      <c r="T40" s="31">
        <v>8.8999999999999996E-2</v>
      </c>
      <c r="U40" s="31">
        <v>1.1339999999999999</v>
      </c>
      <c r="V40" s="3">
        <f t="shared" si="93"/>
        <v>1.0370586381337592</v>
      </c>
      <c r="W40" s="3">
        <f t="shared" si="94"/>
        <v>0.26250500860945497</v>
      </c>
      <c r="X40" s="3">
        <f t="shared" si="95"/>
        <v>0.52501001721890994</v>
      </c>
      <c r="Y40" s="3">
        <f t="shared" si="75"/>
        <v>0.78751502582836497</v>
      </c>
      <c r="Z40" s="18">
        <f t="shared" si="96"/>
        <v>6.6778686227651804E-2</v>
      </c>
      <c r="AA40" s="18">
        <f t="shared" si="97"/>
        <v>11.929535679913807</v>
      </c>
      <c r="AB40" s="39">
        <f t="shared" si="76"/>
        <v>4.4009258306917043E-2</v>
      </c>
      <c r="AC40" s="35">
        <v>0.51539999999999997</v>
      </c>
      <c r="AD40" s="31">
        <v>9.1999999999999998E-2</v>
      </c>
      <c r="AE40" s="31">
        <v>1.113</v>
      </c>
      <c r="AF40" s="3">
        <f t="shared" si="98"/>
        <v>1.0178538485386897</v>
      </c>
      <c r="AG40" s="3">
        <f t="shared" si="99"/>
        <v>0.13576440299533932</v>
      </c>
      <c r="AH40" s="3">
        <f t="shared" si="100"/>
        <v>0.54305761198135727</v>
      </c>
      <c r="AI40" s="3">
        <f t="shared" si="77"/>
        <v>0.67882201497669659</v>
      </c>
      <c r="AJ40" s="18">
        <f t="shared" si="101"/>
        <v>0.13299334415652966</v>
      </c>
      <c r="AK40" s="18">
        <f t="shared" si="102"/>
        <v>10.065855517188366</v>
      </c>
      <c r="AL40" s="39">
        <f t="shared" si="78"/>
        <v>5.395046760347761E-2</v>
      </c>
      <c r="AM40" s="35">
        <v>0.44740000000000002</v>
      </c>
      <c r="AN40" s="31">
        <v>8.5999999999999993E-2</v>
      </c>
      <c r="AO40" s="31">
        <v>1.169</v>
      </c>
      <c r="AP40" s="3">
        <f t="shared" si="103"/>
        <v>1.0690666207922088</v>
      </c>
      <c r="AQ40" s="3">
        <f t="shared" si="104"/>
        <v>0.11285680183293012</v>
      </c>
      <c r="AR40" s="3">
        <f t="shared" si="105"/>
        <v>0.67714081099758072</v>
      </c>
      <c r="AS40" s="3">
        <f t="shared" si="79"/>
        <v>0.78999761283051084</v>
      </c>
      <c r="AT40" s="18">
        <f t="shared" si="106"/>
        <v>0.20571714253461001</v>
      </c>
      <c r="AU40" s="18">
        <f t="shared" si="107"/>
        <v>9.3917584370536336</v>
      </c>
      <c r="AV40" s="39">
        <f t="shared" si="80"/>
        <v>7.2099470566239582E-2</v>
      </c>
      <c r="AW40" s="35">
        <v>0.37440000000000001</v>
      </c>
      <c r="AX40" s="31">
        <v>4.8000000000000001E-2</v>
      </c>
      <c r="AY40" s="31">
        <v>1.294</v>
      </c>
      <c r="AZ40" s="3">
        <f t="shared" si="108"/>
        <v>1.183380844572385</v>
      </c>
      <c r="BA40" s="3">
        <f t="shared" si="109"/>
        <v>9.6838262790249388E-2</v>
      </c>
      <c r="BB40" s="3">
        <f t="shared" si="110"/>
        <v>0.7747061023219951</v>
      </c>
      <c r="BC40" s="3">
        <f t="shared" si="81"/>
        <v>0.87154436511224453</v>
      </c>
      <c r="BD40" s="18">
        <f t="shared" si="111"/>
        <v>0.18758216167354327</v>
      </c>
      <c r="BE40" s="18">
        <f t="shared" si="112"/>
        <v>8.6680953951442845</v>
      </c>
      <c r="BF40" s="39">
        <f t="shared" si="82"/>
        <v>8.9374431983751806E-2</v>
      </c>
      <c r="BG40" s="35">
        <v>0.40310000000000001</v>
      </c>
      <c r="BH40" s="31">
        <v>3.5999999999999997E-2</v>
      </c>
      <c r="BI40" s="31">
        <v>1.2849999999999999</v>
      </c>
      <c r="BJ40" s="3">
        <f t="shared" si="113"/>
        <v>1.1751502204602122</v>
      </c>
      <c r="BK40" s="3">
        <f t="shared" si="114"/>
        <v>0.11069770286618813</v>
      </c>
      <c r="BL40" s="3">
        <f t="shared" si="115"/>
        <v>1.1069770286618812</v>
      </c>
      <c r="BM40" s="3">
        <f t="shared" si="83"/>
        <v>1.2176747315280694</v>
      </c>
      <c r="BN40" s="18">
        <f t="shared" si="116"/>
        <v>0.1734205324823159</v>
      </c>
      <c r="BO40" s="18">
        <f t="shared" si="117"/>
        <v>8.9526040157305626</v>
      </c>
      <c r="BP40" s="39">
        <f t="shared" si="84"/>
        <v>0.12364860846261255</v>
      </c>
      <c r="BQ40" s="35">
        <v>0.40329999999999999</v>
      </c>
      <c r="BR40" s="31">
        <v>2.9000000000000001E-2</v>
      </c>
      <c r="BS40" s="31">
        <v>1.286</v>
      </c>
      <c r="BT40" s="3">
        <f t="shared" si="118"/>
        <v>1.1760647342504538</v>
      </c>
      <c r="BU40" s="3">
        <f t="shared" si="119"/>
        <v>0.11098010677030043</v>
      </c>
      <c r="BV40" s="3">
        <f t="shared" si="120"/>
        <v>1.331761281243605</v>
      </c>
      <c r="BW40" s="3">
        <f t="shared" si="85"/>
        <v>1.4427413880139055</v>
      </c>
      <c r="BX40" s="18">
        <f t="shared" si="121"/>
        <v>0.16790086764223736</v>
      </c>
      <c r="BY40" s="18">
        <f t="shared" si="122"/>
        <v>8.9545866542015453</v>
      </c>
      <c r="BZ40" s="39">
        <f t="shared" si="86"/>
        <v>0.14872392581278274</v>
      </c>
    </row>
    <row r="41" spans="2:78" ht="19.899999999999999" customHeight="1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24"/>
        <v>0.63460000000000005</v>
      </c>
      <c r="G41" s="22">
        <f t="shared" si="123"/>
        <v>6.5281265611608452</v>
      </c>
      <c r="H41" s="46">
        <f t="shared" si="87"/>
        <v>56756.478873239437</v>
      </c>
      <c r="I41" s="35">
        <v>0.97570000000000001</v>
      </c>
      <c r="J41" s="31">
        <v>0.05</v>
      </c>
      <c r="K41" s="31">
        <v>1.1950000000000001</v>
      </c>
      <c r="L41" s="3">
        <f t="shared" si="88"/>
        <v>1.0928439793384854</v>
      </c>
      <c r="M41" s="3">
        <f t="shared" si="89"/>
        <v>0.56088674612111866</v>
      </c>
      <c r="N41" s="3">
        <f t="shared" si="90"/>
        <v>0</v>
      </c>
      <c r="O41" s="3">
        <f t="shared" si="73"/>
        <v>0.56088674612111866</v>
      </c>
      <c r="P41" s="18">
        <f t="shared" si="91"/>
        <v>0</v>
      </c>
      <c r="Q41" s="18">
        <f t="shared" si="92"/>
        <v>17.784313245740552</v>
      </c>
      <c r="R41" s="39">
        <f t="shared" si="125"/>
        <v>0</v>
      </c>
      <c r="S41" s="35">
        <v>0.87670000000000003</v>
      </c>
      <c r="T41" s="31">
        <v>6.6000000000000003E-2</v>
      </c>
      <c r="U41" s="31">
        <v>1.1639999999999999</v>
      </c>
      <c r="V41" s="3">
        <f t="shared" si="93"/>
        <v>1.0644940518410015</v>
      </c>
      <c r="W41" s="3">
        <f t="shared" si="94"/>
        <v>0.42964991562709265</v>
      </c>
      <c r="X41" s="3">
        <f t="shared" si="95"/>
        <v>0.8592998312541853</v>
      </c>
      <c r="Y41" s="3">
        <f t="shared" si="75"/>
        <v>1.2889497468812778</v>
      </c>
      <c r="Z41" s="18">
        <f t="shared" si="96"/>
        <v>5.2176104479194928E-2</v>
      </c>
      <c r="AA41" s="18">
        <f t="shared" si="97"/>
        <v>16.591220468530878</v>
      </c>
      <c r="AB41" s="39">
        <f t="shared" si="76"/>
        <v>5.1792442447742046E-2</v>
      </c>
      <c r="AC41" s="35">
        <v>0.71589999999999998</v>
      </c>
      <c r="AD41" s="31">
        <v>6.7000000000000004E-2</v>
      </c>
      <c r="AE41" s="31">
        <v>1.139</v>
      </c>
      <c r="AF41" s="3">
        <f t="shared" si="98"/>
        <v>1.0416312070849665</v>
      </c>
      <c r="AG41" s="3">
        <f t="shared" si="99"/>
        <v>0.27432092093642618</v>
      </c>
      <c r="AH41" s="3">
        <f t="shared" si="100"/>
        <v>1.0972836837457047</v>
      </c>
      <c r="AI41" s="3">
        <f t="shared" si="77"/>
        <v>1.3716046046821309</v>
      </c>
      <c r="AJ41" s="18">
        <f t="shared" si="101"/>
        <v>0.10143176939392048</v>
      </c>
      <c r="AK41" s="18">
        <f t="shared" si="102"/>
        <v>14.653348563729708</v>
      </c>
      <c r="AL41" s="39">
        <f t="shared" si="78"/>
        <v>7.488279412541414E-2</v>
      </c>
      <c r="AM41" s="35">
        <v>0.45850000000000002</v>
      </c>
      <c r="AN41" s="31">
        <v>8.5999999999999993E-2</v>
      </c>
      <c r="AO41" s="31">
        <v>1.1439999999999999</v>
      </c>
      <c r="AP41" s="3">
        <f t="shared" si="103"/>
        <v>1.0462037760361733</v>
      </c>
      <c r="AQ41" s="3">
        <f t="shared" si="104"/>
        <v>0.11351087881107304</v>
      </c>
      <c r="AR41" s="3">
        <f t="shared" si="105"/>
        <v>0.68106527286643825</v>
      </c>
      <c r="AS41" s="3">
        <f t="shared" si="79"/>
        <v>0.79457615167751128</v>
      </c>
      <c r="AT41" s="18">
        <f t="shared" si="106"/>
        <v>0.19701237650728751</v>
      </c>
      <c r="AU41" s="18">
        <f t="shared" si="107"/>
        <v>11.551307342984561</v>
      </c>
      <c r="AV41" s="39">
        <f t="shared" si="80"/>
        <v>5.8960016614921826E-2</v>
      </c>
      <c r="AW41" s="35">
        <v>0.38279999999999997</v>
      </c>
      <c r="AX41" s="31">
        <v>6.0999999999999999E-2</v>
      </c>
      <c r="AY41" s="31">
        <v>1.224</v>
      </c>
      <c r="AZ41" s="3">
        <f t="shared" si="108"/>
        <v>1.1193648792554862</v>
      </c>
      <c r="BA41" s="3">
        <f t="shared" si="109"/>
        <v>9.0576065361413202E-2</v>
      </c>
      <c r="BB41" s="3">
        <f t="shared" si="110"/>
        <v>0.72460852289130562</v>
      </c>
      <c r="BC41" s="3">
        <f t="shared" si="81"/>
        <v>0.81518458825271878</v>
      </c>
      <c r="BD41" s="18">
        <f t="shared" si="111"/>
        <v>0.21329192649909134</v>
      </c>
      <c r="BE41" s="18">
        <f t="shared" si="112"/>
        <v>10.63901316889595</v>
      </c>
      <c r="BF41" s="39">
        <f t="shared" si="82"/>
        <v>6.810862167270923E-2</v>
      </c>
      <c r="BG41" s="35">
        <v>0.34410000000000002</v>
      </c>
      <c r="BH41" s="31">
        <v>6.6000000000000003E-2</v>
      </c>
      <c r="BI41" s="31">
        <v>1.3129999999999999</v>
      </c>
      <c r="BJ41" s="3">
        <f t="shared" si="113"/>
        <v>1.2007566065869717</v>
      </c>
      <c r="BK41" s="3">
        <f t="shared" si="114"/>
        <v>8.4218122343622956E-2</v>
      </c>
      <c r="BL41" s="3">
        <f t="shared" si="115"/>
        <v>0.84218122343622936</v>
      </c>
      <c r="BM41" s="3">
        <f t="shared" si="83"/>
        <v>0.92639934577985228</v>
      </c>
      <c r="BN41" s="18">
        <f t="shared" si="116"/>
        <v>0.33194424761344482</v>
      </c>
      <c r="BO41" s="18">
        <f t="shared" si="117"/>
        <v>10.172622355986716</v>
      </c>
      <c r="BP41" s="39">
        <f t="shared" si="84"/>
        <v>8.278899913556656E-2</v>
      </c>
      <c r="BQ41" s="35">
        <v>0.34770000000000001</v>
      </c>
      <c r="BR41" s="31">
        <v>5.5E-2</v>
      </c>
      <c r="BS41" s="31">
        <v>1.3260000000000001</v>
      </c>
      <c r="BT41" s="3">
        <f t="shared" si="118"/>
        <v>1.2126452858601102</v>
      </c>
      <c r="BU41" s="3">
        <f t="shared" si="119"/>
        <v>8.7700725611102343E-2</v>
      </c>
      <c r="BV41" s="3">
        <f t="shared" si="120"/>
        <v>1.052408707333228</v>
      </c>
      <c r="BW41" s="3">
        <f t="shared" si="85"/>
        <v>1.1401094329443304</v>
      </c>
      <c r="BX41" s="18">
        <f t="shared" si="121"/>
        <v>0.33854994139498873</v>
      </c>
      <c r="BY41" s="18">
        <f t="shared" si="122"/>
        <v>10.216007547885249</v>
      </c>
      <c r="BZ41" s="39">
        <f t="shared" si="86"/>
        <v>0.1030156548338769</v>
      </c>
    </row>
    <row r="42" spans="2:78" ht="19.899999999999999" customHeight="1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24"/>
        <v>0.67460000000000009</v>
      </c>
      <c r="G42" s="22">
        <f t="shared" si="123"/>
        <v>6.9396063317981502</v>
      </c>
      <c r="H42" s="46">
        <f t="shared" si="87"/>
        <v>60333.94366197184</v>
      </c>
      <c r="I42" s="35">
        <v>1.042</v>
      </c>
      <c r="J42" s="31">
        <v>4.1000000000000002E-2</v>
      </c>
      <c r="K42" s="31">
        <v>1.2170000000000001</v>
      </c>
      <c r="L42" s="3">
        <f t="shared" si="88"/>
        <v>1.1129632827237965</v>
      </c>
      <c r="M42" s="3">
        <f t="shared" si="89"/>
        <v>0.6634731489908513</v>
      </c>
      <c r="N42" s="3">
        <f t="shared" si="90"/>
        <v>0</v>
      </c>
      <c r="O42" s="3">
        <f t="shared" si="73"/>
        <v>0.6634731489908513</v>
      </c>
      <c r="P42" s="18">
        <f t="shared" si="91"/>
        <v>0</v>
      </c>
      <c r="Q42" s="18">
        <f t="shared" si="92"/>
        <v>22.323495697112342</v>
      </c>
      <c r="R42" s="39">
        <f t="shared" si="125"/>
        <v>0</v>
      </c>
      <c r="S42" s="35">
        <v>0.96609999999999996</v>
      </c>
      <c r="T42" s="31">
        <v>4.7E-2</v>
      </c>
      <c r="U42" s="31">
        <v>1.2050000000000001</v>
      </c>
      <c r="V42" s="3">
        <f t="shared" si="93"/>
        <v>1.1019891172408995</v>
      </c>
      <c r="W42" s="3">
        <f t="shared" si="94"/>
        <v>0.55914573316147542</v>
      </c>
      <c r="X42" s="3">
        <f t="shared" si="95"/>
        <v>1.1182914663229508</v>
      </c>
      <c r="Y42" s="3">
        <f t="shared" si="75"/>
        <v>1.6774371994844262</v>
      </c>
      <c r="Z42" s="18">
        <f t="shared" si="96"/>
        <v>3.981930784669576E-2</v>
      </c>
      <c r="AA42" s="18">
        <f t="shared" si="97"/>
        <v>21.224693282449028</v>
      </c>
      <c r="AB42" s="39">
        <f t="shared" si="76"/>
        <v>5.268822740763375E-2</v>
      </c>
      <c r="AC42" s="35">
        <v>0.81420000000000003</v>
      </c>
      <c r="AD42" s="31">
        <v>0.06</v>
      </c>
      <c r="AE42" s="31">
        <v>1.171</v>
      </c>
      <c r="AF42" s="3">
        <f t="shared" si="98"/>
        <v>1.0708956483726917</v>
      </c>
      <c r="AG42" s="3">
        <f t="shared" si="99"/>
        <v>0.37504445024956595</v>
      </c>
      <c r="AH42" s="3">
        <f t="shared" si="100"/>
        <v>1.5001778009982638</v>
      </c>
      <c r="AI42" s="3">
        <f t="shared" si="77"/>
        <v>1.8752222512478298</v>
      </c>
      <c r="AJ42" s="18">
        <f t="shared" si="101"/>
        <v>9.6010071061013655E-2</v>
      </c>
      <c r="AK42" s="18">
        <f t="shared" si="102"/>
        <v>19.025640755606378</v>
      </c>
      <c r="AL42" s="39">
        <f t="shared" si="78"/>
        <v>7.885031680503056E-2</v>
      </c>
      <c r="AM42" s="35">
        <v>0.70989999999999998</v>
      </c>
      <c r="AN42" s="31">
        <v>5.8999999999999997E-2</v>
      </c>
      <c r="AO42" s="31">
        <v>1.151</v>
      </c>
      <c r="AP42" s="3">
        <f t="shared" si="103"/>
        <v>1.0526053725678635</v>
      </c>
      <c r="AQ42" s="3">
        <f t="shared" si="104"/>
        <v>0.27545569560111177</v>
      </c>
      <c r="AR42" s="3">
        <f t="shared" si="105"/>
        <v>1.6527341736066705</v>
      </c>
      <c r="AS42" s="3">
        <f t="shared" si="79"/>
        <v>1.9281898692077823</v>
      </c>
      <c r="AT42" s="18">
        <f t="shared" si="106"/>
        <v>0.13681876582873495</v>
      </c>
      <c r="AU42" s="18">
        <f t="shared" si="107"/>
        <v>17.51569224639184</v>
      </c>
      <c r="AV42" s="39">
        <f t="shared" si="80"/>
        <v>9.4357342567898045E-2</v>
      </c>
      <c r="AW42" s="35">
        <v>0.58809999999999996</v>
      </c>
      <c r="AX42" s="31">
        <v>8.1000000000000003E-2</v>
      </c>
      <c r="AY42" s="31">
        <v>1.1379999999999999</v>
      </c>
      <c r="AZ42" s="3">
        <f t="shared" si="108"/>
        <v>1.0407166932947249</v>
      </c>
      <c r="BA42" s="3">
        <f t="shared" si="109"/>
        <v>0.18479645680965226</v>
      </c>
      <c r="BB42" s="3">
        <f t="shared" si="110"/>
        <v>1.4783716544772181</v>
      </c>
      <c r="BC42" s="3">
        <f t="shared" si="81"/>
        <v>1.6631681112868704</v>
      </c>
      <c r="BD42" s="18">
        <f t="shared" si="111"/>
        <v>0.24482247793150605</v>
      </c>
      <c r="BE42" s="18">
        <f t="shared" si="112"/>
        <v>15.752396671872852</v>
      </c>
      <c r="BF42" s="39">
        <f t="shared" si="82"/>
        <v>9.3850585740833173E-2</v>
      </c>
      <c r="BG42" s="35">
        <v>0.41339999999999999</v>
      </c>
      <c r="BH42" s="31">
        <v>8.7999999999999995E-2</v>
      </c>
      <c r="BI42" s="31">
        <v>1.218</v>
      </c>
      <c r="BJ42" s="3">
        <f t="shared" si="113"/>
        <v>1.1138777965140378</v>
      </c>
      <c r="BK42" s="3">
        <f t="shared" si="114"/>
        <v>0.10460255154055781</v>
      </c>
      <c r="BL42" s="3">
        <f t="shared" si="115"/>
        <v>1.046025515405578</v>
      </c>
      <c r="BM42" s="3">
        <f t="shared" si="83"/>
        <v>1.1506280669461357</v>
      </c>
      <c r="BN42" s="18">
        <f t="shared" si="116"/>
        <v>0.38086319649327655</v>
      </c>
      <c r="BO42" s="18">
        <f t="shared" si="117"/>
        <v>13.223269111376403</v>
      </c>
      <c r="BP42" s="39">
        <f t="shared" si="84"/>
        <v>7.9104910184853508E-2</v>
      </c>
      <c r="BQ42" s="35">
        <v>0.36449999999999999</v>
      </c>
      <c r="BR42" s="31">
        <v>0.06</v>
      </c>
      <c r="BS42" s="31">
        <v>1.2869999999999999</v>
      </c>
      <c r="BT42" s="3">
        <f t="shared" si="118"/>
        <v>1.1769792480406951</v>
      </c>
      <c r="BU42" s="3">
        <f t="shared" si="119"/>
        <v>9.0794369311917825E-2</v>
      </c>
      <c r="BV42" s="3">
        <f t="shared" si="120"/>
        <v>1.0895324317430137</v>
      </c>
      <c r="BW42" s="3">
        <f t="shared" si="85"/>
        <v>1.1803268010549315</v>
      </c>
      <c r="BX42" s="18">
        <f t="shared" si="121"/>
        <v>0.34792156607028246</v>
      </c>
      <c r="BY42" s="18">
        <f t="shared" si="122"/>
        <v>12.515345026039959</v>
      </c>
      <c r="BZ42" s="39">
        <f t="shared" si="86"/>
        <v>8.7055724750383326E-2</v>
      </c>
    </row>
    <row r="43" spans="2:78" ht="19.899999999999999" customHeight="1">
      <c r="B43" s="27" t="s">
        <v>22</v>
      </c>
      <c r="C43" s="28">
        <v>0.02</v>
      </c>
      <c r="D43" s="2"/>
      <c r="E43" s="29">
        <v>36</v>
      </c>
      <c r="F43" s="22">
        <f t="shared" si="124"/>
        <v>0.71460000000000001</v>
      </c>
      <c r="G43" s="22">
        <f t="shared" si="123"/>
        <v>7.3510861024354552</v>
      </c>
      <c r="H43" s="46">
        <f t="shared" si="87"/>
        <v>63911.408450704221</v>
      </c>
      <c r="I43" s="35">
        <v>1.0992</v>
      </c>
      <c r="J43" s="31">
        <v>4.8000000000000001E-2</v>
      </c>
      <c r="K43" s="31">
        <v>1.24</v>
      </c>
      <c r="L43" s="3">
        <f t="shared" si="88"/>
        <v>1.1339970998993489</v>
      </c>
      <c r="M43" s="3">
        <f t="shared" si="89"/>
        <v>0.76648483528012035</v>
      </c>
      <c r="N43" s="3">
        <f t="shared" si="90"/>
        <v>0</v>
      </c>
      <c r="O43" s="3">
        <f t="shared" si="73"/>
        <v>0.76648483528012035</v>
      </c>
      <c r="P43" s="18">
        <f t="shared" si="91"/>
        <v>0</v>
      </c>
      <c r="Q43" s="18">
        <f t="shared" si="92"/>
        <v>27.518872456792256</v>
      </c>
      <c r="R43" s="39">
        <f t="shared" si="125"/>
        <v>0</v>
      </c>
      <c r="S43" s="35">
        <v>1.0008999999999999</v>
      </c>
      <c r="T43" s="31">
        <v>4.8000000000000001E-2</v>
      </c>
      <c r="U43" s="31">
        <v>1.2290000000000001</v>
      </c>
      <c r="V43" s="3">
        <f t="shared" si="93"/>
        <v>1.1239374482066935</v>
      </c>
      <c r="W43" s="3">
        <f t="shared" si="94"/>
        <v>0.62429793926762533</v>
      </c>
      <c r="X43" s="3">
        <f t="shared" si="95"/>
        <v>1.2485958785352507</v>
      </c>
      <c r="Y43" s="3">
        <f t="shared" si="75"/>
        <v>1.872893817802876</v>
      </c>
      <c r="Z43" s="18">
        <f t="shared" si="96"/>
        <v>4.2302570516333314E-2</v>
      </c>
      <c r="AA43" s="18">
        <f t="shared" si="97"/>
        <v>25.827335961980676</v>
      </c>
      <c r="AB43" s="39">
        <f t="shared" si="76"/>
        <v>4.8343967042255367E-2</v>
      </c>
      <c r="AC43" s="35">
        <v>0.88280000000000003</v>
      </c>
      <c r="AD43" s="31">
        <v>5.0999999999999997E-2</v>
      </c>
      <c r="AE43" s="31">
        <v>1.212</v>
      </c>
      <c r="AF43" s="3">
        <f t="shared" si="98"/>
        <v>1.1083907137725895</v>
      </c>
      <c r="AG43" s="3">
        <f t="shared" si="99"/>
        <v>0.47232033707747167</v>
      </c>
      <c r="AH43" s="3">
        <f t="shared" si="100"/>
        <v>1.8892813483098867</v>
      </c>
      <c r="AI43" s="3">
        <f t="shared" si="77"/>
        <v>2.3616016853873583</v>
      </c>
      <c r="AJ43" s="18">
        <f t="shared" si="101"/>
        <v>8.7423294046015385E-2</v>
      </c>
      <c r="AK43" s="18">
        <f t="shared" si="102"/>
        <v>23.795083062313864</v>
      </c>
      <c r="AL43" s="39">
        <f t="shared" si="78"/>
        <v>7.939797240305034E-2</v>
      </c>
      <c r="AM43" s="35">
        <v>0.78249999999999997</v>
      </c>
      <c r="AN43" s="31">
        <v>5.5E-2</v>
      </c>
      <c r="AO43" s="31">
        <v>1.2050000000000001</v>
      </c>
      <c r="AP43" s="3">
        <f t="shared" si="103"/>
        <v>1.1019891172408995</v>
      </c>
      <c r="AQ43" s="3">
        <f t="shared" si="104"/>
        <v>0.36681707490340482</v>
      </c>
      <c r="AR43" s="3">
        <f t="shared" si="105"/>
        <v>2.2009024494204286</v>
      </c>
      <c r="AS43" s="3">
        <f t="shared" si="79"/>
        <v>2.5677195243238335</v>
      </c>
      <c r="AT43" s="18">
        <f t="shared" si="106"/>
        <v>0.13979118712137872</v>
      </c>
      <c r="AU43" s="18">
        <f t="shared" si="107"/>
        <v>22.069130769032054</v>
      </c>
      <c r="AV43" s="39">
        <f t="shared" si="80"/>
        <v>9.9727645481569621E-2</v>
      </c>
      <c r="AW43" s="35">
        <v>0.69</v>
      </c>
      <c r="AX43" s="31">
        <v>6.9000000000000006E-2</v>
      </c>
      <c r="AY43" s="31">
        <v>1.1830000000000001</v>
      </c>
      <c r="AZ43" s="3">
        <f t="shared" si="108"/>
        <v>1.0818698138555884</v>
      </c>
      <c r="BA43" s="3">
        <f t="shared" si="109"/>
        <v>0.27489980250631557</v>
      </c>
      <c r="BB43" s="3">
        <f t="shared" si="110"/>
        <v>2.1991984200505246</v>
      </c>
      <c r="BC43" s="3">
        <f t="shared" si="81"/>
        <v>2.4740982225568402</v>
      </c>
      <c r="BD43" s="18">
        <f t="shared" si="111"/>
        <v>0.22537219072354608</v>
      </c>
      <c r="BE43" s="18">
        <f t="shared" si="112"/>
        <v>20.477400089784133</v>
      </c>
      <c r="BF43" s="39">
        <f t="shared" si="82"/>
        <v>0.10739636918788688</v>
      </c>
      <c r="BG43" s="35">
        <v>0.56530000000000002</v>
      </c>
      <c r="BH43" s="31">
        <v>7.1999999999999995E-2</v>
      </c>
      <c r="BI43" s="31">
        <v>1.179</v>
      </c>
      <c r="BJ43" s="3">
        <f t="shared" si="113"/>
        <v>1.0782117586946229</v>
      </c>
      <c r="BK43" s="3">
        <f t="shared" si="114"/>
        <v>0.18327040442582071</v>
      </c>
      <c r="BL43" s="3">
        <f t="shared" si="115"/>
        <v>1.8327040442582068</v>
      </c>
      <c r="BM43" s="3">
        <f t="shared" si="83"/>
        <v>2.0159744486840276</v>
      </c>
      <c r="BN43" s="18">
        <f t="shared" si="116"/>
        <v>0.29197916745719199</v>
      </c>
      <c r="BO43" s="18">
        <f t="shared" si="117"/>
        <v>18.331575055165576</v>
      </c>
      <c r="BP43" s="39">
        <f t="shared" si="84"/>
        <v>9.9975263377151929E-2</v>
      </c>
      <c r="BQ43" s="35">
        <v>0.48649999999999999</v>
      </c>
      <c r="BR43" s="31">
        <v>8.5000000000000006E-2</v>
      </c>
      <c r="BS43" s="31">
        <v>1.1879999999999999</v>
      </c>
      <c r="BT43" s="3">
        <f t="shared" si="118"/>
        <v>1.0864423828067955</v>
      </c>
      <c r="BU43" s="3">
        <f t="shared" si="119"/>
        <v>0.13781780465234342</v>
      </c>
      <c r="BV43" s="3">
        <f t="shared" si="120"/>
        <v>1.6538136558281209</v>
      </c>
      <c r="BW43" s="3">
        <f t="shared" si="85"/>
        <v>1.7916314604804644</v>
      </c>
      <c r="BX43" s="18">
        <f t="shared" si="121"/>
        <v>0.41997632827418729</v>
      </c>
      <c r="BY43" s="18">
        <f t="shared" si="122"/>
        <v>16.975592595438695</v>
      </c>
      <c r="BZ43" s="39">
        <f t="shared" si="86"/>
        <v>9.7423029359958668E-2</v>
      </c>
    </row>
    <row r="44" spans="2:78" ht="19.899999999999999" customHeight="1" thickBot="1">
      <c r="B44" s="14" t="s">
        <v>16</v>
      </c>
      <c r="C44" s="15">
        <f>1/(2*PI())*SQRT($C$2/(C41+C42))</f>
        <v>1.0934772232751386</v>
      </c>
      <c r="D44" s="2"/>
      <c r="E44" s="29">
        <v>38</v>
      </c>
      <c r="F44" s="22">
        <f t="shared" si="124"/>
        <v>0.75460000000000005</v>
      </c>
      <c r="G44" s="22">
        <f t="shared" si="123"/>
        <v>7.7625658730727602</v>
      </c>
      <c r="H44" s="46">
        <f t="shared" si="87"/>
        <v>67488.873239436623</v>
      </c>
      <c r="I44" s="35">
        <v>1.1495</v>
      </c>
      <c r="J44" s="31">
        <v>5.0999999999999997E-2</v>
      </c>
      <c r="K44" s="31">
        <v>1.254</v>
      </c>
      <c r="L44" s="3">
        <f t="shared" si="88"/>
        <v>1.1468002929627286</v>
      </c>
      <c r="M44" s="3">
        <f t="shared" si="89"/>
        <v>0.85727425456934747</v>
      </c>
      <c r="N44" s="3">
        <f t="shared" si="90"/>
        <v>0</v>
      </c>
      <c r="O44" s="3">
        <f t="shared" si="73"/>
        <v>0.85727425456934747</v>
      </c>
      <c r="P44" s="18">
        <f t="shared" si="91"/>
        <v>0</v>
      </c>
      <c r="Q44" s="18">
        <f t="shared" si="92"/>
        <v>33.422700799047583</v>
      </c>
      <c r="R44" s="39">
        <f t="shared" si="125"/>
        <v>0</v>
      </c>
      <c r="S44" s="35">
        <v>1.0286999999999999</v>
      </c>
      <c r="T44" s="31">
        <v>5.0999999999999997E-2</v>
      </c>
      <c r="U44" s="31">
        <v>1.2390000000000001</v>
      </c>
      <c r="V44" s="3">
        <f t="shared" si="93"/>
        <v>1.1330825861091076</v>
      </c>
      <c r="W44" s="3">
        <f t="shared" si="94"/>
        <v>0.67023460857425543</v>
      </c>
      <c r="X44" s="3">
        <f t="shared" si="95"/>
        <v>1.3404692171485109</v>
      </c>
      <c r="Y44" s="3">
        <f t="shared" si="75"/>
        <v>2.0107038257227661</v>
      </c>
      <c r="Z44" s="18">
        <f t="shared" si="96"/>
        <v>4.5680888644908588E-2</v>
      </c>
      <c r="AA44" s="18">
        <f t="shared" si="97"/>
        <v>30.975012253109451</v>
      </c>
      <c r="AB44" s="39">
        <f t="shared" si="76"/>
        <v>4.327582524245642E-2</v>
      </c>
      <c r="AC44" s="35">
        <v>0.91600000000000004</v>
      </c>
      <c r="AD44" s="31">
        <v>5.7000000000000002E-2</v>
      </c>
      <c r="AE44" s="31">
        <v>1.23</v>
      </c>
      <c r="AF44" s="3">
        <f t="shared" si="98"/>
        <v>1.1248519619969348</v>
      </c>
      <c r="AG44" s="3">
        <f t="shared" si="99"/>
        <v>0.52373057366426667</v>
      </c>
      <c r="AH44" s="3">
        <f t="shared" si="100"/>
        <v>2.0949222946570667</v>
      </c>
      <c r="AI44" s="3">
        <f t="shared" si="77"/>
        <v>2.6186528683213335</v>
      </c>
      <c r="AJ44" s="18">
        <f t="shared" si="101"/>
        <v>0.10063216800168399</v>
      </c>
      <c r="AK44" s="18">
        <f t="shared" si="102"/>
        <v>28.691448518612543</v>
      </c>
      <c r="AL44" s="39">
        <f t="shared" si="78"/>
        <v>7.301556396840897E-2</v>
      </c>
      <c r="AM44" s="35">
        <v>0.83550000000000002</v>
      </c>
      <c r="AN44" s="31">
        <v>5.6000000000000001E-2</v>
      </c>
      <c r="AO44" s="31">
        <v>1.224</v>
      </c>
      <c r="AP44" s="3">
        <f t="shared" si="103"/>
        <v>1.1193648792554862</v>
      </c>
      <c r="AQ44" s="3">
        <f t="shared" si="104"/>
        <v>0.43148181926144802</v>
      </c>
      <c r="AR44" s="3">
        <f t="shared" si="105"/>
        <v>2.5888909155686881</v>
      </c>
      <c r="AS44" s="3">
        <f t="shared" si="79"/>
        <v>3.0203727348301364</v>
      </c>
      <c r="AT44" s="18">
        <f t="shared" si="106"/>
        <v>0.14685673627806289</v>
      </c>
      <c r="AU44" s="18">
        <f t="shared" si="107"/>
        <v>27.060331565400453</v>
      </c>
      <c r="AV44" s="39">
        <f t="shared" si="80"/>
        <v>9.5671071483797485E-2</v>
      </c>
      <c r="AW44" s="35">
        <v>0.72209999999999996</v>
      </c>
      <c r="AX44" s="31">
        <v>6.8000000000000005E-2</v>
      </c>
      <c r="AY44" s="31">
        <v>1.2190000000000001</v>
      </c>
      <c r="AZ44" s="3">
        <f t="shared" si="108"/>
        <v>1.1147923103042794</v>
      </c>
      <c r="BA44" s="3">
        <f t="shared" si="109"/>
        <v>0.3196751357951062</v>
      </c>
      <c r="BB44" s="3">
        <f t="shared" si="110"/>
        <v>2.5574010863608496</v>
      </c>
      <c r="BC44" s="3">
        <f t="shared" si="81"/>
        <v>2.8770762221559556</v>
      </c>
      <c r="BD44" s="18">
        <f t="shared" si="111"/>
        <v>0.23582946741588717</v>
      </c>
      <c r="BE44" s="18">
        <f t="shared" si="112"/>
        <v>24.762584205223433</v>
      </c>
      <c r="BF44" s="39">
        <f t="shared" si="82"/>
        <v>0.10327682543817014</v>
      </c>
      <c r="BG44" s="35">
        <v>0.55900000000000005</v>
      </c>
      <c r="BH44" s="31">
        <v>0.108</v>
      </c>
      <c r="BI44" s="31">
        <v>1.2410000000000001</v>
      </c>
      <c r="BJ44" s="3">
        <f t="shared" si="113"/>
        <v>1.1349116136895905</v>
      </c>
      <c r="BK44" s="3">
        <f t="shared" si="114"/>
        <v>0.19855184905584011</v>
      </c>
      <c r="BL44" s="3">
        <f t="shared" si="115"/>
        <v>1.9855184905584009</v>
      </c>
      <c r="BM44" s="3">
        <f t="shared" si="83"/>
        <v>2.1840703396142409</v>
      </c>
      <c r="BN44" s="18">
        <f t="shared" si="116"/>
        <v>0.48524277506559849</v>
      </c>
      <c r="BO44" s="18">
        <f t="shared" si="117"/>
        <v>21.457799421758953</v>
      </c>
      <c r="BP44" s="39">
        <f t="shared" si="84"/>
        <v>9.2531319336735723E-2</v>
      </c>
      <c r="BQ44" s="35">
        <v>0.4017</v>
      </c>
      <c r="BR44" s="31">
        <v>8.6999999999999994E-2</v>
      </c>
      <c r="BS44" s="31">
        <v>1.377</v>
      </c>
      <c r="BT44" s="3">
        <f t="shared" si="118"/>
        <v>1.2592854891624221</v>
      </c>
      <c r="BU44" s="3">
        <f t="shared" si="119"/>
        <v>0.12623456885565393</v>
      </c>
      <c r="BV44" s="3">
        <f t="shared" si="120"/>
        <v>1.5148148262678471</v>
      </c>
      <c r="BW44" s="3">
        <f t="shared" si="85"/>
        <v>1.641049395123501</v>
      </c>
      <c r="BX44" s="18">
        <f t="shared" si="121"/>
        <v>0.57751083736133324</v>
      </c>
      <c r="BY44" s="18">
        <f t="shared" si="122"/>
        <v>18.270536108215342</v>
      </c>
      <c r="BZ44" s="39">
        <f t="shared" si="86"/>
        <v>8.2910256015241449E-2</v>
      </c>
    </row>
    <row r="45" spans="2:78" ht="19.899999999999999" customHeight="1">
      <c r="B45" s="2"/>
      <c r="C45" s="2"/>
      <c r="D45" s="2"/>
      <c r="E45" s="29">
        <v>40</v>
      </c>
      <c r="F45" s="22">
        <f t="shared" si="124"/>
        <v>0.79460000000000008</v>
      </c>
      <c r="G45" s="22">
        <f t="shared" si="123"/>
        <v>8.1740456437100661</v>
      </c>
      <c r="H45" s="46">
        <f t="shared" si="87"/>
        <v>71066.338028169019</v>
      </c>
      <c r="I45" s="35">
        <v>1.2107000000000001</v>
      </c>
      <c r="J45" s="31">
        <v>6.6000000000000003E-2</v>
      </c>
      <c r="K45" s="31">
        <v>1.25</v>
      </c>
      <c r="L45" s="3">
        <f t="shared" si="88"/>
        <v>1.1431422378017631</v>
      </c>
      <c r="M45" s="3">
        <f t="shared" si="89"/>
        <v>0.9449305017159102</v>
      </c>
      <c r="N45" s="3">
        <f t="shared" si="90"/>
        <v>0</v>
      </c>
      <c r="O45" s="3">
        <f t="shared" si="73"/>
        <v>0.9449305017159102</v>
      </c>
      <c r="P45" s="18">
        <f t="shared" si="91"/>
        <v>0</v>
      </c>
      <c r="Q45" s="18">
        <f t="shared" si="92"/>
        <v>40.472343855952928</v>
      </c>
      <c r="R45" s="39">
        <f t="shared" si="125"/>
        <v>0</v>
      </c>
      <c r="S45" s="35">
        <v>1.1094999999999999</v>
      </c>
      <c r="T45" s="31">
        <v>5.5E-2</v>
      </c>
      <c r="U45" s="31">
        <v>1.2430000000000001</v>
      </c>
      <c r="V45" s="3">
        <f t="shared" si="93"/>
        <v>1.1367406412700731</v>
      </c>
      <c r="W45" s="3">
        <f t="shared" si="94"/>
        <v>0.78469995467945997</v>
      </c>
      <c r="X45" s="3">
        <f t="shared" si="95"/>
        <v>1.5693999093589199</v>
      </c>
      <c r="Y45" s="3">
        <f t="shared" si="75"/>
        <v>2.3540998640383801</v>
      </c>
      <c r="Z45" s="18">
        <f t="shared" si="96"/>
        <v>4.9582303764443718E-2</v>
      </c>
      <c r="AA45" s="18">
        <f t="shared" si="97"/>
        <v>38.078118569098159</v>
      </c>
      <c r="AB45" s="39">
        <f t="shared" si="76"/>
        <v>4.121526925000301E-2</v>
      </c>
      <c r="AC45" s="35">
        <v>0.94330000000000003</v>
      </c>
      <c r="AD45" s="31">
        <v>7.6999999999999999E-2</v>
      </c>
      <c r="AE45" s="31">
        <v>1.2370000000000001</v>
      </c>
      <c r="AF45" s="3">
        <f t="shared" si="98"/>
        <v>1.1312535585286247</v>
      </c>
      <c r="AG45" s="3">
        <f t="shared" si="99"/>
        <v>0.56175354950870293</v>
      </c>
      <c r="AH45" s="3">
        <f t="shared" si="100"/>
        <v>2.2470141980348117</v>
      </c>
      <c r="AI45" s="3">
        <f t="shared" si="77"/>
        <v>2.8087677475435147</v>
      </c>
      <c r="AJ45" s="18">
        <f t="shared" si="101"/>
        <v>0.13749340744081137</v>
      </c>
      <c r="AK45" s="18">
        <f t="shared" si="102"/>
        <v>34.146100360844599</v>
      </c>
      <c r="AL45" s="39">
        <f t="shared" si="78"/>
        <v>6.5805880445764381E-2</v>
      </c>
      <c r="AM45" s="35">
        <v>0.81640000000000001</v>
      </c>
      <c r="AN45" s="31">
        <v>6.3E-2</v>
      </c>
      <c r="AO45" s="31">
        <v>1.236</v>
      </c>
      <c r="AP45" s="3">
        <f t="shared" si="103"/>
        <v>1.1303390447383832</v>
      </c>
      <c r="AQ45" s="3">
        <f t="shared" si="104"/>
        <v>0.42009710692526264</v>
      </c>
      <c r="AR45" s="3">
        <f t="shared" si="105"/>
        <v>2.5205826415515755</v>
      </c>
      <c r="AS45" s="3">
        <f t="shared" si="79"/>
        <v>2.9406797484768381</v>
      </c>
      <c r="AT45" s="18">
        <f t="shared" si="106"/>
        <v>0.16846919497988425</v>
      </c>
      <c r="AU45" s="18">
        <f t="shared" si="107"/>
        <v>31.143855411221384</v>
      </c>
      <c r="AV45" s="39">
        <f t="shared" si="80"/>
        <v>8.0933545582907801E-2</v>
      </c>
      <c r="AW45" s="35">
        <v>0.61280000000000001</v>
      </c>
      <c r="AX45" s="31">
        <v>9.8000000000000004E-2</v>
      </c>
      <c r="AY45" s="31">
        <v>1.268</v>
      </c>
      <c r="AZ45" s="3">
        <f t="shared" si="108"/>
        <v>1.1596034860261084</v>
      </c>
      <c r="BA45" s="3">
        <f t="shared" si="109"/>
        <v>0.24910519084732072</v>
      </c>
      <c r="BB45" s="3">
        <f t="shared" si="110"/>
        <v>1.9928415267785657</v>
      </c>
      <c r="BC45" s="3">
        <f t="shared" si="81"/>
        <v>2.2419467176258863</v>
      </c>
      <c r="BD45" s="18">
        <f t="shared" si="111"/>
        <v>0.36774462102511801</v>
      </c>
      <c r="BE45" s="18">
        <f t="shared" si="112"/>
        <v>26.327014814347589</v>
      </c>
      <c r="BF45" s="39">
        <f t="shared" si="82"/>
        <v>7.5695689041528361E-2</v>
      </c>
      <c r="BG45" s="35">
        <v>0.434</v>
      </c>
      <c r="BH45" s="31">
        <v>7.5999999999999998E-2</v>
      </c>
      <c r="BI45" s="31">
        <v>1.3720000000000001</v>
      </c>
      <c r="BJ45" s="3">
        <f t="shared" si="113"/>
        <v>1.2547129202112151</v>
      </c>
      <c r="BK45" s="3">
        <f t="shared" si="114"/>
        <v>0.14628319553653396</v>
      </c>
      <c r="BL45" s="3">
        <f t="shared" si="115"/>
        <v>1.4628319553653393</v>
      </c>
      <c r="BM45" s="3">
        <f t="shared" si="83"/>
        <v>1.6091151509018733</v>
      </c>
      <c r="BN45" s="18">
        <f t="shared" si="116"/>
        <v>0.41736264333770012</v>
      </c>
      <c r="BO45" s="18">
        <f t="shared" si="117"/>
        <v>22.096901362869016</v>
      </c>
      <c r="BP45" s="39">
        <f t="shared" si="84"/>
        <v>6.6200773191821327E-2</v>
      </c>
      <c r="BQ45" s="35">
        <v>0.3906</v>
      </c>
      <c r="BR45" s="31">
        <v>6.6000000000000003E-2</v>
      </c>
      <c r="BS45" s="31">
        <v>1.464</v>
      </c>
      <c r="BT45" s="3">
        <f t="shared" si="118"/>
        <v>1.3388481889134247</v>
      </c>
      <c r="BU45" s="3">
        <f t="shared" si="119"/>
        <v>0.13491287227640247</v>
      </c>
      <c r="BV45" s="3">
        <f t="shared" si="120"/>
        <v>1.6189544673168295</v>
      </c>
      <c r="BW45" s="3">
        <f t="shared" si="85"/>
        <v>1.7538673395932318</v>
      </c>
      <c r="BX45" s="18">
        <f t="shared" si="121"/>
        <v>0.49522104733872069</v>
      </c>
      <c r="BY45" s="18">
        <f t="shared" si="122"/>
        <v>21.070128858427353</v>
      </c>
      <c r="BZ45" s="39">
        <f t="shared" si="86"/>
        <v>7.6836476805375656E-2</v>
      </c>
    </row>
    <row r="46" spans="2:78" ht="19.899999999999999" customHeight="1">
      <c r="B46" s="2"/>
      <c r="C46" s="2"/>
      <c r="D46" s="2"/>
      <c r="E46" s="29">
        <v>42</v>
      </c>
      <c r="F46" s="22">
        <f t="shared" si="124"/>
        <v>0.83460000000000001</v>
      </c>
      <c r="G46" s="22">
        <f t="shared" si="123"/>
        <v>8.5855254143473694</v>
      </c>
      <c r="H46" s="46">
        <f t="shared" si="87"/>
        <v>74643.8028169014</v>
      </c>
      <c r="I46" s="35">
        <v>1.3044</v>
      </c>
      <c r="J46" s="31">
        <v>6.9000000000000006E-2</v>
      </c>
      <c r="K46" s="31">
        <v>1.246</v>
      </c>
      <c r="L46" s="3">
        <f t="shared" si="88"/>
        <v>1.1394841826407973</v>
      </c>
      <c r="M46" s="3">
        <f t="shared" si="89"/>
        <v>1.0898442118896625</v>
      </c>
      <c r="N46" s="3">
        <f t="shared" si="90"/>
        <v>0</v>
      </c>
      <c r="O46" s="3">
        <f t="shared" si="73"/>
        <v>1.0898442118896625</v>
      </c>
      <c r="P46" s="18">
        <f t="shared" si="91"/>
        <v>0</v>
      </c>
      <c r="Q46" s="18">
        <f t="shared" si="92"/>
        <v>49.465998299325001</v>
      </c>
      <c r="R46" s="39">
        <f t="shared" si="125"/>
        <v>0</v>
      </c>
      <c r="S46" s="35">
        <v>1.1577</v>
      </c>
      <c r="T46" s="31">
        <v>6.8000000000000005E-2</v>
      </c>
      <c r="U46" s="31">
        <v>1.24</v>
      </c>
      <c r="V46" s="3">
        <f t="shared" si="93"/>
        <v>1.1339970998993489</v>
      </c>
      <c r="W46" s="3">
        <f t="shared" si="94"/>
        <v>0.85024129462873677</v>
      </c>
      <c r="X46" s="3">
        <f t="shared" si="95"/>
        <v>1.7004825892574735</v>
      </c>
      <c r="Y46" s="3">
        <f t="shared" si="75"/>
        <v>2.5507238838862101</v>
      </c>
      <c r="Z46" s="18">
        <f t="shared" si="96"/>
        <v>6.1006208961518517E-2</v>
      </c>
      <c r="AA46" s="18">
        <f t="shared" si="97"/>
        <v>45.444350133446598</v>
      </c>
      <c r="AB46" s="39">
        <f t="shared" si="76"/>
        <v>3.7419009937737779E-2</v>
      </c>
      <c r="AC46" s="35">
        <v>1.0076000000000001</v>
      </c>
      <c r="AD46" s="31">
        <v>6.8000000000000005E-2</v>
      </c>
      <c r="AE46" s="31">
        <v>1.238</v>
      </c>
      <c r="AF46" s="3">
        <f t="shared" si="98"/>
        <v>1.1321680723188661</v>
      </c>
      <c r="AG46" s="3">
        <f t="shared" si="99"/>
        <v>0.64198423611947031</v>
      </c>
      <c r="AH46" s="3">
        <f t="shared" si="100"/>
        <v>2.5679369444778812</v>
      </c>
      <c r="AI46" s="3">
        <f t="shared" si="77"/>
        <v>3.2099211805973518</v>
      </c>
      <c r="AJ46" s="18">
        <f t="shared" si="101"/>
        <v>0.1216191468881602</v>
      </c>
      <c r="AK46" s="18">
        <f t="shared" si="102"/>
        <v>41.329494034616701</v>
      </c>
      <c r="AL46" s="39">
        <f t="shared" si="78"/>
        <v>6.2133278049013425E-2</v>
      </c>
      <c r="AM46" s="35">
        <v>0.87450000000000006</v>
      </c>
      <c r="AN46" s="31">
        <v>9.4E-2</v>
      </c>
      <c r="AO46" s="31">
        <v>1.2290000000000001</v>
      </c>
      <c r="AP46" s="3">
        <f t="shared" si="103"/>
        <v>1.1239374482066935</v>
      </c>
      <c r="AQ46" s="3">
        <f t="shared" si="104"/>
        <v>0.47657378628931385</v>
      </c>
      <c r="AR46" s="3">
        <f t="shared" si="105"/>
        <v>2.8594427177358828</v>
      </c>
      <c r="AS46" s="3">
        <f t="shared" si="79"/>
        <v>3.3360165040251966</v>
      </c>
      <c r="AT46" s="18">
        <f t="shared" si="106"/>
        <v>0.24852760178345823</v>
      </c>
      <c r="AU46" s="18">
        <f t="shared" si="107"/>
        <v>37.680677600544342</v>
      </c>
      <c r="AV46" s="39">
        <f t="shared" si="80"/>
        <v>7.5886180924054691E-2</v>
      </c>
      <c r="AW46" s="35">
        <v>0.65129999999999999</v>
      </c>
      <c r="AX46" s="31">
        <v>0.124</v>
      </c>
      <c r="AY46" s="31">
        <v>1.2490000000000001</v>
      </c>
      <c r="AZ46" s="3">
        <f t="shared" si="108"/>
        <v>1.1422277240115217</v>
      </c>
      <c r="BA46" s="3">
        <f t="shared" si="109"/>
        <v>0.27301957747252664</v>
      </c>
      <c r="BB46" s="3">
        <f t="shared" si="110"/>
        <v>2.1841566197802131</v>
      </c>
      <c r="BC46" s="3">
        <f t="shared" si="81"/>
        <v>2.4571761972527399</v>
      </c>
      <c r="BD46" s="18">
        <f t="shared" si="111"/>
        <v>0.45146938797997088</v>
      </c>
      <c r="BE46" s="18">
        <f t="shared" si="112"/>
        <v>31.561850943256964</v>
      </c>
      <c r="BF46" s="39">
        <f t="shared" si="82"/>
        <v>6.9202424905528165E-2</v>
      </c>
      <c r="BG46" s="35">
        <v>0.44069999999999998</v>
      </c>
      <c r="BH46" s="31">
        <v>9.0999999999999998E-2</v>
      </c>
      <c r="BI46" s="31">
        <v>1.385</v>
      </c>
      <c r="BJ46" s="3">
        <f t="shared" si="113"/>
        <v>1.2666015994843534</v>
      </c>
      <c r="BK46" s="3">
        <f t="shared" si="114"/>
        <v>0.1537065606716887</v>
      </c>
      <c r="BL46" s="3">
        <f t="shared" si="115"/>
        <v>1.5370656067168869</v>
      </c>
      <c r="BM46" s="3">
        <f t="shared" si="83"/>
        <v>1.6907721673885756</v>
      </c>
      <c r="BN46" s="18">
        <f t="shared" si="116"/>
        <v>0.5092519473556002</v>
      </c>
      <c r="BO46" s="18">
        <f t="shared" si="117"/>
        <v>25.788441919848722</v>
      </c>
      <c r="BP46" s="39">
        <f t="shared" si="84"/>
        <v>5.9602887661617344E-2</v>
      </c>
      <c r="BQ46" s="35">
        <v>0.36670000000000003</v>
      </c>
      <c r="BR46" s="31">
        <v>6.5000000000000002E-2</v>
      </c>
      <c r="BS46" s="31">
        <v>1.4730000000000001</v>
      </c>
      <c r="BT46" s="3">
        <f t="shared" si="118"/>
        <v>1.3470788130255975</v>
      </c>
      <c r="BU46" s="3">
        <f t="shared" si="119"/>
        <v>0.1203743820653102</v>
      </c>
      <c r="BV46" s="3">
        <f t="shared" si="120"/>
        <v>1.4444925847837222</v>
      </c>
      <c r="BW46" s="3">
        <f t="shared" si="85"/>
        <v>1.5648669668490325</v>
      </c>
      <c r="BX46" s="18">
        <f t="shared" si="121"/>
        <v>0.49373265916619463</v>
      </c>
      <c r="BY46" s="18">
        <f t="shared" si="122"/>
        <v>23.759798673257027</v>
      </c>
      <c r="BZ46" s="39">
        <f t="shared" si="86"/>
        <v>6.0795657599977009E-2</v>
      </c>
    </row>
    <row r="47" spans="2:78" ht="19.899999999999999" customHeight="1">
      <c r="B47" s="2"/>
      <c r="C47" s="2"/>
      <c r="D47" s="2"/>
      <c r="E47" s="29">
        <v>44</v>
      </c>
      <c r="F47" s="22">
        <f t="shared" si="124"/>
        <v>0.87460000000000004</v>
      </c>
      <c r="G47" s="22">
        <f t="shared" si="123"/>
        <v>8.9970051849846762</v>
      </c>
      <c r="H47" s="46">
        <f t="shared" si="87"/>
        <v>78221.267605633795</v>
      </c>
      <c r="I47" s="35">
        <v>1.4333</v>
      </c>
      <c r="J47" s="31">
        <v>5.6000000000000001E-2</v>
      </c>
      <c r="K47" s="31">
        <v>1.204</v>
      </c>
      <c r="L47" s="3">
        <f t="shared" si="88"/>
        <v>1.101074603450658</v>
      </c>
      <c r="M47" s="3">
        <f t="shared" si="89"/>
        <v>1.2286662607713879</v>
      </c>
      <c r="N47" s="3">
        <f t="shared" si="90"/>
        <v>0</v>
      </c>
      <c r="O47" s="3">
        <f t="shared" si="73"/>
        <v>1.2286662607713879</v>
      </c>
      <c r="P47" s="18">
        <f t="shared" si="91"/>
        <v>0</v>
      </c>
      <c r="Q47" s="18">
        <f t="shared" si="92"/>
        <v>60.991103164447111</v>
      </c>
      <c r="R47" s="39">
        <f t="shared" si="125"/>
        <v>0</v>
      </c>
      <c r="S47" s="35">
        <v>1.1961999999999999</v>
      </c>
      <c r="T47" s="31">
        <v>3.7999999999999999E-2</v>
      </c>
      <c r="U47" s="31">
        <v>1.17</v>
      </c>
      <c r="V47" s="3">
        <f t="shared" si="93"/>
        <v>1.0699811345824501</v>
      </c>
      <c r="W47" s="3">
        <f t="shared" si="94"/>
        <v>0.80813902019323269</v>
      </c>
      <c r="X47" s="3">
        <f t="shared" si="95"/>
        <v>1.6162780403864654</v>
      </c>
      <c r="Y47" s="3">
        <f t="shared" si="75"/>
        <v>2.4244170605796982</v>
      </c>
      <c r="Z47" s="18">
        <f t="shared" si="96"/>
        <v>3.0351284459758349E-2</v>
      </c>
      <c r="AA47" s="18">
        <f t="shared" si="97"/>
        <v>53.511151496164679</v>
      </c>
      <c r="AB47" s="39">
        <f t="shared" si="76"/>
        <v>3.02045086901617E-2</v>
      </c>
      <c r="AC47" s="35">
        <v>1.0269999999999999</v>
      </c>
      <c r="AD47" s="31">
        <v>2.9000000000000001E-2</v>
      </c>
      <c r="AE47" s="31">
        <v>1.2090000000000001</v>
      </c>
      <c r="AF47" s="3">
        <f t="shared" si="98"/>
        <v>1.1056471724018653</v>
      </c>
      <c r="AG47" s="3">
        <f t="shared" si="99"/>
        <v>0.6360631651601717</v>
      </c>
      <c r="AH47" s="3">
        <f t="shared" si="100"/>
        <v>2.5442526606406868</v>
      </c>
      <c r="AI47" s="3">
        <f t="shared" si="77"/>
        <v>3.1803158258008586</v>
      </c>
      <c r="AJ47" s="18">
        <f t="shared" si="101"/>
        <v>4.9465493953743028E-2</v>
      </c>
      <c r="AK47" s="18">
        <f t="shared" si="102"/>
        <v>48.173286366373937</v>
      </c>
      <c r="AL47" s="39">
        <f t="shared" si="78"/>
        <v>5.2814596066599967E-2</v>
      </c>
      <c r="AM47" s="35">
        <v>1.0174000000000001</v>
      </c>
      <c r="AN47" s="31">
        <v>5.6000000000000001E-2</v>
      </c>
      <c r="AO47" s="31">
        <v>1.232</v>
      </c>
      <c r="AP47" s="3">
        <f t="shared" si="103"/>
        <v>1.1266809895774175</v>
      </c>
      <c r="AQ47" s="3">
        <f t="shared" si="104"/>
        <v>0.6482038994975452</v>
      </c>
      <c r="AR47" s="3">
        <f t="shared" si="105"/>
        <v>3.8892233969852708</v>
      </c>
      <c r="AS47" s="3">
        <f t="shared" si="79"/>
        <v>4.5374272964828162</v>
      </c>
      <c r="AT47" s="18">
        <f t="shared" si="106"/>
        <v>0.14878270569313257</v>
      </c>
      <c r="AU47" s="18">
        <f t="shared" si="107"/>
        <v>47.870428770357449</v>
      </c>
      <c r="AV47" s="39">
        <f t="shared" si="80"/>
        <v>8.1244799699675421E-2</v>
      </c>
      <c r="AW47" s="35">
        <v>0.83360000000000001</v>
      </c>
      <c r="AX47" s="31">
        <v>0.104</v>
      </c>
      <c r="AY47" s="31">
        <v>1.1970000000000001</v>
      </c>
      <c r="AZ47" s="3">
        <f t="shared" si="108"/>
        <v>1.0946730069189683</v>
      </c>
      <c r="BA47" s="3">
        <f t="shared" si="109"/>
        <v>0.41078111541221141</v>
      </c>
      <c r="BB47" s="3">
        <f t="shared" si="110"/>
        <v>3.2862489232976912</v>
      </c>
      <c r="BC47" s="3">
        <f t="shared" si="81"/>
        <v>3.6970300387099027</v>
      </c>
      <c r="BD47" s="18">
        <f t="shared" si="111"/>
        <v>0.34777902562504648</v>
      </c>
      <c r="BE47" s="18">
        <f t="shared" si="112"/>
        <v>42.071967713291606</v>
      </c>
      <c r="BF47" s="39">
        <f t="shared" si="82"/>
        <v>7.811017886523719E-2</v>
      </c>
      <c r="BG47" s="35">
        <v>0.61060000000000003</v>
      </c>
      <c r="BH47" s="31">
        <v>9.1999999999999998E-2</v>
      </c>
      <c r="BI47" s="31">
        <v>1.2030000000000001</v>
      </c>
      <c r="BJ47" s="3">
        <f t="shared" si="113"/>
        <v>1.1001600896604167</v>
      </c>
      <c r="BK47" s="3">
        <f t="shared" si="114"/>
        <v>0.22261355838253738</v>
      </c>
      <c r="BL47" s="3">
        <f t="shared" si="115"/>
        <v>2.2261355838253736</v>
      </c>
      <c r="BM47" s="3">
        <f t="shared" si="83"/>
        <v>2.4487491422079111</v>
      </c>
      <c r="BN47" s="18">
        <f t="shared" si="116"/>
        <v>0.38842827961352594</v>
      </c>
      <c r="BO47" s="18">
        <f t="shared" si="117"/>
        <v>35.036838139158412</v>
      </c>
      <c r="BP47" s="39">
        <f t="shared" si="84"/>
        <v>6.3536999970821156E-2</v>
      </c>
      <c r="BQ47" s="35">
        <v>0.40110000000000001</v>
      </c>
      <c r="BR47" s="31">
        <v>0.104</v>
      </c>
      <c r="BS47" s="31">
        <v>1.353</v>
      </c>
      <c r="BT47" s="3">
        <f t="shared" si="118"/>
        <v>1.2373371581966282</v>
      </c>
      <c r="BU47" s="3">
        <f t="shared" si="119"/>
        <v>0.12150878388352221</v>
      </c>
      <c r="BV47" s="3">
        <f t="shared" si="120"/>
        <v>1.4581054066022663</v>
      </c>
      <c r="BW47" s="3">
        <f t="shared" si="85"/>
        <v>1.5796141904857885</v>
      </c>
      <c r="BX47" s="18">
        <f t="shared" si="121"/>
        <v>0.6665027379648375</v>
      </c>
      <c r="BY47" s="18">
        <f t="shared" si="122"/>
        <v>28.42760205942341</v>
      </c>
      <c r="BZ47" s="39">
        <f t="shared" si="86"/>
        <v>5.1291888902705453E-2</v>
      </c>
    </row>
    <row r="48" spans="2:78" ht="19.899999999999999" customHeight="1">
      <c r="B48" s="16"/>
      <c r="C48" s="2"/>
      <c r="D48" s="2"/>
      <c r="E48" s="29">
        <v>46</v>
      </c>
      <c r="F48" s="22">
        <f t="shared" si="124"/>
        <v>0.91460000000000008</v>
      </c>
      <c r="G48" s="22">
        <f t="shared" si="123"/>
        <v>9.4084849556219812</v>
      </c>
      <c r="H48" s="46">
        <f t="shared" si="87"/>
        <v>81798.732394366205</v>
      </c>
      <c r="I48" s="35">
        <v>1.5975999999999999</v>
      </c>
      <c r="J48" s="31">
        <v>9.8000000000000004E-2</v>
      </c>
      <c r="K48" s="31">
        <v>1.163</v>
      </c>
      <c r="L48" s="3">
        <f t="shared" si="88"/>
        <v>1.0635795380507602</v>
      </c>
      <c r="M48" s="3">
        <f t="shared" si="89"/>
        <v>1.4243026761361086</v>
      </c>
      <c r="N48" s="3">
        <f t="shared" si="90"/>
        <v>0</v>
      </c>
      <c r="O48" s="3">
        <f t="shared" si="73"/>
        <v>1.4243026761361086</v>
      </c>
      <c r="P48" s="18">
        <f t="shared" si="91"/>
        <v>0</v>
      </c>
      <c r="Q48" s="18">
        <f t="shared" si="92"/>
        <v>75.67546254756985</v>
      </c>
      <c r="R48" s="39">
        <f t="shared" si="125"/>
        <v>0</v>
      </c>
      <c r="S48" s="35">
        <v>1.2643</v>
      </c>
      <c r="T48" s="31">
        <v>4.2999999999999997E-2</v>
      </c>
      <c r="U48" s="31">
        <v>1.145</v>
      </c>
      <c r="V48" s="3">
        <f t="shared" si="93"/>
        <v>1.0471182898264149</v>
      </c>
      <c r="W48" s="3">
        <f t="shared" si="94"/>
        <v>0.86460552480327812</v>
      </c>
      <c r="X48" s="3">
        <f t="shared" si="95"/>
        <v>1.7292110496065562</v>
      </c>
      <c r="Y48" s="3">
        <f t="shared" si="75"/>
        <v>2.5938165744098343</v>
      </c>
      <c r="Z48" s="18">
        <f t="shared" si="96"/>
        <v>3.2892825712553524E-2</v>
      </c>
      <c r="AA48" s="18">
        <f t="shared" si="97"/>
        <v>63.650943255471731</v>
      </c>
      <c r="AB48" s="39">
        <f t="shared" si="76"/>
        <v>2.7167092287480047E-2</v>
      </c>
      <c r="AC48" s="35">
        <v>1.0331999999999999</v>
      </c>
      <c r="AD48" s="31">
        <v>3.7999999999999999E-2</v>
      </c>
      <c r="AE48" s="31">
        <v>1.1559999999999999</v>
      </c>
      <c r="AF48" s="3">
        <f t="shared" si="98"/>
        <v>1.0571779415190703</v>
      </c>
      <c r="AG48" s="3">
        <f t="shared" si="99"/>
        <v>0.58856064676627273</v>
      </c>
      <c r="AH48" s="3">
        <f t="shared" si="100"/>
        <v>2.3542425870650909</v>
      </c>
      <c r="AI48" s="3">
        <f t="shared" si="77"/>
        <v>2.9428032338313637</v>
      </c>
      <c r="AJ48" s="18">
        <f t="shared" si="101"/>
        <v>5.9258549302090187E-2</v>
      </c>
      <c r="AK48" s="18">
        <f t="shared" si="102"/>
        <v>55.313510286963243</v>
      </c>
      <c r="AL48" s="39">
        <f t="shared" si="78"/>
        <v>4.2561800450765443E-2</v>
      </c>
      <c r="AM48" s="35">
        <v>0.95009999999999994</v>
      </c>
      <c r="AN48" s="31">
        <v>0.04</v>
      </c>
      <c r="AO48" s="31">
        <v>1.1930000000000001</v>
      </c>
      <c r="AP48" s="3">
        <f t="shared" si="103"/>
        <v>1.0910149517580026</v>
      </c>
      <c r="AQ48" s="3">
        <f t="shared" si="104"/>
        <v>0.53006152368449611</v>
      </c>
      <c r="AR48" s="3">
        <f t="shared" si="105"/>
        <v>3.1803691421069766</v>
      </c>
      <c r="AS48" s="3">
        <f t="shared" si="79"/>
        <v>3.7104306657914727</v>
      </c>
      <c r="AT48" s="18">
        <f t="shared" si="106"/>
        <v>9.9651511023603159E-2</v>
      </c>
      <c r="AU48" s="18">
        <f t="shared" si="107"/>
        <v>52.315497826197102</v>
      </c>
      <c r="AV48" s="39">
        <f t="shared" si="80"/>
        <v>6.0792103186570454E-2</v>
      </c>
      <c r="AW48" s="35">
        <v>1.0298</v>
      </c>
      <c r="AX48" s="31">
        <v>7.2999999999999995E-2</v>
      </c>
      <c r="AY48" s="31">
        <v>1.208</v>
      </c>
      <c r="AZ48" s="3">
        <f t="shared" si="108"/>
        <v>1.1047326586116237</v>
      </c>
      <c r="BA48" s="3">
        <f t="shared" si="109"/>
        <v>0.6384786810659705</v>
      </c>
      <c r="BB48" s="3">
        <f t="shared" si="110"/>
        <v>5.107829448527764</v>
      </c>
      <c r="BC48" s="3">
        <f t="shared" si="81"/>
        <v>5.7463081295937348</v>
      </c>
      <c r="BD48" s="18">
        <f t="shared" si="111"/>
        <v>0.24862138127882866</v>
      </c>
      <c r="BE48" s="18">
        <f t="shared" si="112"/>
        <v>55.190847923947551</v>
      </c>
      <c r="BF48" s="39">
        <f t="shared" si="82"/>
        <v>9.2548486581802536E-2</v>
      </c>
      <c r="BG48" s="35">
        <v>0.73440000000000005</v>
      </c>
      <c r="BH48" s="31">
        <v>8.8999999999999996E-2</v>
      </c>
      <c r="BI48" s="31">
        <v>1.2</v>
      </c>
      <c r="BJ48" s="3">
        <f t="shared" si="113"/>
        <v>1.0974165482896925</v>
      </c>
      <c r="BK48" s="3">
        <f t="shared" si="114"/>
        <v>0.32043104460558336</v>
      </c>
      <c r="BL48" s="3">
        <f t="shared" si="115"/>
        <v>3.2043104460558332</v>
      </c>
      <c r="BM48" s="3">
        <f t="shared" si="83"/>
        <v>3.5247414906614165</v>
      </c>
      <c r="BN48" s="18">
        <f t="shared" si="116"/>
        <v>0.37389035148877026</v>
      </c>
      <c r="BO48" s="18">
        <f t="shared" si="117"/>
        <v>44.533653207818574</v>
      </c>
      <c r="BP48" s="39">
        <f t="shared" si="84"/>
        <v>7.1952562056895583E-2</v>
      </c>
      <c r="BQ48" s="35">
        <v>0.42980000000000002</v>
      </c>
      <c r="BR48" s="31">
        <v>0.09</v>
      </c>
      <c r="BS48" s="31">
        <v>1.2849999999999999</v>
      </c>
      <c r="BT48" s="3">
        <f t="shared" si="118"/>
        <v>1.1751502204602122</v>
      </c>
      <c r="BU48" s="3">
        <f t="shared" si="119"/>
        <v>0.12584785995223516</v>
      </c>
      <c r="BV48" s="3">
        <f t="shared" si="120"/>
        <v>1.5101743194268218</v>
      </c>
      <c r="BW48" s="3">
        <f t="shared" si="85"/>
        <v>1.636022179379057</v>
      </c>
      <c r="BX48" s="18">
        <f t="shared" si="121"/>
        <v>0.52026159744694767</v>
      </c>
      <c r="BY48" s="18">
        <f t="shared" si="122"/>
        <v>33.544548568235342</v>
      </c>
      <c r="BZ48" s="39">
        <f t="shared" si="86"/>
        <v>4.5019962524010998E-2</v>
      </c>
    </row>
    <row r="49" spans="2:78" ht="19.899999999999999" customHeight="1">
      <c r="B49" s="16"/>
      <c r="C49" s="2"/>
      <c r="D49" s="2"/>
      <c r="E49" s="29">
        <v>48</v>
      </c>
      <c r="F49" s="22">
        <f t="shared" si="124"/>
        <v>0.9546</v>
      </c>
      <c r="G49" s="22">
        <f t="shared" si="123"/>
        <v>9.8199647262592844</v>
      </c>
      <c r="H49" s="46">
        <f t="shared" si="87"/>
        <v>85376.1971830986</v>
      </c>
      <c r="I49" s="35">
        <v>1.5246</v>
      </c>
      <c r="J49" s="31">
        <v>6.3E-2</v>
      </c>
      <c r="K49" s="31">
        <v>1.1539999999999999</v>
      </c>
      <c r="L49" s="3">
        <f t="shared" si="88"/>
        <v>1.0553489139385874</v>
      </c>
      <c r="M49" s="3">
        <f t="shared" si="89"/>
        <v>1.2771155875523132</v>
      </c>
      <c r="N49" s="3">
        <f t="shared" si="90"/>
        <v>0</v>
      </c>
      <c r="O49" s="3">
        <f t="shared" si="73"/>
        <v>1.2771155875523132</v>
      </c>
      <c r="P49" s="18">
        <f t="shared" si="91"/>
        <v>0</v>
      </c>
      <c r="Q49" s="18">
        <f t="shared" si="92"/>
        <v>83.050517180441389</v>
      </c>
      <c r="R49" s="39">
        <f t="shared" si="125"/>
        <v>0</v>
      </c>
      <c r="S49" s="35">
        <v>1.3566</v>
      </c>
      <c r="T49" s="31">
        <v>5.1999999999999998E-2</v>
      </c>
      <c r="U49" s="31">
        <v>1.119</v>
      </c>
      <c r="V49" s="3">
        <f t="shared" si="93"/>
        <v>1.0233409312801383</v>
      </c>
      <c r="W49" s="3">
        <f t="shared" si="94"/>
        <v>0.95075924176361237</v>
      </c>
      <c r="X49" s="3">
        <f t="shared" si="95"/>
        <v>1.9015184835272247</v>
      </c>
      <c r="Y49" s="3">
        <f t="shared" si="75"/>
        <v>2.8522777252908371</v>
      </c>
      <c r="Z49" s="18">
        <f t="shared" si="96"/>
        <v>3.7991397711216547E-2</v>
      </c>
      <c r="AA49" s="18">
        <f t="shared" si="97"/>
        <v>76.159038919889113</v>
      </c>
      <c r="AB49" s="39">
        <f t="shared" si="76"/>
        <v>2.4967732136528299E-2</v>
      </c>
      <c r="AC49" s="35">
        <v>1.0684</v>
      </c>
      <c r="AD49" s="31">
        <v>0.03</v>
      </c>
      <c r="AE49" s="31">
        <v>1.1100000000000001</v>
      </c>
      <c r="AF49" s="3">
        <f t="shared" si="98"/>
        <v>1.0151103071679657</v>
      </c>
      <c r="AG49" s="3">
        <f t="shared" si="99"/>
        <v>0.58025711364243693</v>
      </c>
      <c r="AH49" s="3">
        <f t="shared" si="100"/>
        <v>2.3210284545697477</v>
      </c>
      <c r="AI49" s="3">
        <f t="shared" si="77"/>
        <v>2.9012855682121845</v>
      </c>
      <c r="AJ49" s="18">
        <f t="shared" si="101"/>
        <v>4.3133923414729769E-2</v>
      </c>
      <c r="AK49" s="18">
        <f t="shared" si="102"/>
        <v>64.336872046727393</v>
      </c>
      <c r="AL49" s="39">
        <f t="shared" si="78"/>
        <v>3.607617810334332E-2</v>
      </c>
      <c r="AM49" s="35">
        <v>0.90529999999999999</v>
      </c>
      <c r="AN49" s="31">
        <v>3.9E-2</v>
      </c>
      <c r="AO49" s="31">
        <v>1.1100000000000001</v>
      </c>
      <c r="AP49" s="3">
        <f t="shared" si="103"/>
        <v>1.0151103071679657</v>
      </c>
      <c r="AQ49" s="3">
        <f t="shared" si="104"/>
        <v>0.41661773685599923</v>
      </c>
      <c r="AR49" s="3">
        <f t="shared" si="105"/>
        <v>2.4997064211359952</v>
      </c>
      <c r="AS49" s="3">
        <f t="shared" si="79"/>
        <v>2.9163241579919945</v>
      </c>
      <c r="AT49" s="18">
        <f t="shared" si="106"/>
        <v>8.4111150658723044E-2</v>
      </c>
      <c r="AU49" s="18">
        <f t="shared" si="107"/>
        <v>57.646395235441211</v>
      </c>
      <c r="AV49" s="39">
        <f t="shared" si="80"/>
        <v>4.33627534024741E-2</v>
      </c>
      <c r="AW49" s="35">
        <v>0.70289999999999997</v>
      </c>
      <c r="AX49" s="31">
        <v>5.5E-2</v>
      </c>
      <c r="AY49" s="31">
        <v>1.1040000000000001</v>
      </c>
      <c r="AZ49" s="3">
        <f t="shared" si="108"/>
        <v>1.0096232244265171</v>
      </c>
      <c r="BA49" s="3">
        <f t="shared" si="109"/>
        <v>0.24844598945332186</v>
      </c>
      <c r="BB49" s="3">
        <f t="shared" si="110"/>
        <v>1.9875679156265749</v>
      </c>
      <c r="BC49" s="3">
        <f t="shared" si="81"/>
        <v>2.2360139050798966</v>
      </c>
      <c r="BD49" s="18">
        <f t="shared" si="111"/>
        <v>0.1564525271236426</v>
      </c>
      <c r="BE49" s="18">
        <f t="shared" si="112"/>
        <v>49.343804759632988</v>
      </c>
      <c r="BF49" s="39">
        <f t="shared" si="82"/>
        <v>4.0279989054523777E-2</v>
      </c>
      <c r="BG49" s="35">
        <v>0.496</v>
      </c>
      <c r="BH49" s="31">
        <v>7.6999999999999999E-2</v>
      </c>
      <c r="BI49" s="31">
        <v>1.0860000000000001</v>
      </c>
      <c r="BJ49" s="3">
        <f t="shared" si="113"/>
        <v>0.99316197620217173</v>
      </c>
      <c r="BK49" s="3">
        <f t="shared" si="114"/>
        <v>0.11970981526197071</v>
      </c>
      <c r="BL49" s="3">
        <f t="shared" si="115"/>
        <v>1.1970981526197069</v>
      </c>
      <c r="BM49" s="3">
        <f t="shared" si="83"/>
        <v>1.3168079678816775</v>
      </c>
      <c r="BN49" s="18">
        <f t="shared" si="116"/>
        <v>0.26493670758272958</v>
      </c>
      <c r="BO49" s="18">
        <f t="shared" si="117"/>
        <v>40.856621116131393</v>
      </c>
      <c r="BP49" s="39">
        <f t="shared" si="84"/>
        <v>2.9299979291411777E-2</v>
      </c>
      <c r="BQ49" s="35">
        <v>0.60050000000000003</v>
      </c>
      <c r="BR49" s="31">
        <v>0.11600000000000001</v>
      </c>
      <c r="BS49" s="31">
        <v>1.1479999999999999</v>
      </c>
      <c r="BT49" s="3">
        <f t="shared" si="118"/>
        <v>1.0498618311971391</v>
      </c>
      <c r="BU49" s="3">
        <f t="shared" si="119"/>
        <v>0.19607244149516009</v>
      </c>
      <c r="BV49" s="3">
        <f t="shared" si="120"/>
        <v>2.352869297941921</v>
      </c>
      <c r="BW49" s="3">
        <f t="shared" si="85"/>
        <v>2.548941739437081</v>
      </c>
      <c r="BX49" s="18">
        <f t="shared" si="121"/>
        <v>0.53519835595000864</v>
      </c>
      <c r="BY49" s="18">
        <f t="shared" si="122"/>
        <v>45.143284677010641</v>
      </c>
      <c r="BZ49" s="39">
        <f t="shared" si="86"/>
        <v>5.2120028809957801E-2</v>
      </c>
    </row>
    <row r="50" spans="2:78" ht="19.899999999999999" customHeight="1">
      <c r="B50" s="16"/>
      <c r="C50" s="2"/>
      <c r="D50" s="17"/>
      <c r="E50" s="29">
        <v>50</v>
      </c>
      <c r="F50" s="22">
        <f t="shared" si="124"/>
        <v>0.99460000000000004</v>
      </c>
      <c r="G50" s="22">
        <f t="shared" si="123"/>
        <v>10.231444496896591</v>
      </c>
      <c r="H50" s="46">
        <f t="shared" si="87"/>
        <v>88953.661971830996</v>
      </c>
      <c r="I50" s="36">
        <v>1.5001</v>
      </c>
      <c r="J50" s="32">
        <v>0.06</v>
      </c>
      <c r="K50" s="32">
        <v>1.153</v>
      </c>
      <c r="L50" s="3">
        <f t="shared" si="88"/>
        <v>1.0544344001483461</v>
      </c>
      <c r="M50" s="3">
        <f t="shared" si="89"/>
        <v>1.2342575537322218</v>
      </c>
      <c r="N50" s="3">
        <f t="shared" si="90"/>
        <v>0</v>
      </c>
      <c r="O50" s="3">
        <f t="shared" si="73"/>
        <v>1.2342575537322218</v>
      </c>
      <c r="P50" s="18">
        <f t="shared" si="91"/>
        <v>0</v>
      </c>
      <c r="Q50" s="18">
        <f t="shared" si="92"/>
        <v>92.797418139469045</v>
      </c>
      <c r="R50" s="39">
        <f t="shared" si="125"/>
        <v>0</v>
      </c>
      <c r="S50" s="36">
        <v>1.3347</v>
      </c>
      <c r="T50" s="32">
        <v>3.5999999999999997E-2</v>
      </c>
      <c r="U50" s="32">
        <v>1.121</v>
      </c>
      <c r="V50" s="3">
        <f t="shared" si="93"/>
        <v>1.0251699588606211</v>
      </c>
      <c r="W50" s="3">
        <f t="shared" si="94"/>
        <v>0.92360293265230542</v>
      </c>
      <c r="X50" s="3">
        <f t="shared" si="95"/>
        <v>1.8472058653046108</v>
      </c>
      <c r="Y50" s="3">
        <f t="shared" si="75"/>
        <v>2.7708087979569163</v>
      </c>
      <c r="Z50" s="18">
        <f t="shared" si="96"/>
        <v>2.6395839617146057E-2</v>
      </c>
      <c r="AA50" s="18">
        <f t="shared" si="97"/>
        <v>85.123455357474057</v>
      </c>
      <c r="AB50" s="39">
        <f t="shared" si="76"/>
        <v>2.1700315824202752E-2</v>
      </c>
      <c r="AC50" s="36">
        <v>1.1437999999999999</v>
      </c>
      <c r="AD50" s="32">
        <v>3.3000000000000002E-2</v>
      </c>
      <c r="AE50" s="32">
        <v>1.1080000000000001</v>
      </c>
      <c r="AF50" s="3">
        <f t="shared" si="98"/>
        <v>1.0132812795874828</v>
      </c>
      <c r="AG50" s="3">
        <f t="shared" si="99"/>
        <v>0.66265344834790418</v>
      </c>
      <c r="AH50" s="3">
        <f t="shared" si="100"/>
        <v>2.6506137933916167</v>
      </c>
      <c r="AI50" s="3">
        <f t="shared" si="77"/>
        <v>3.313267241739521</v>
      </c>
      <c r="AJ50" s="18">
        <f t="shared" si="101"/>
        <v>4.7276488475385854E-2</v>
      </c>
      <c r="AK50" s="18">
        <f t="shared" si="102"/>
        <v>76.266384649597114</v>
      </c>
      <c r="AL50" s="39">
        <f t="shared" si="78"/>
        <v>3.4754680001808883E-2</v>
      </c>
      <c r="AM50" s="36">
        <v>0.96889999999999998</v>
      </c>
      <c r="AN50" s="32">
        <v>3.7999999999999999E-2</v>
      </c>
      <c r="AO50" s="32">
        <v>1.1060000000000001</v>
      </c>
      <c r="AP50" s="3">
        <f t="shared" si="103"/>
        <v>1.011452252007</v>
      </c>
      <c r="AQ50" s="3">
        <f t="shared" si="104"/>
        <v>0.47377803553592701</v>
      </c>
      <c r="AR50" s="3">
        <f t="shared" si="105"/>
        <v>2.8426682132155618</v>
      </c>
      <c r="AS50" s="3">
        <f t="shared" si="79"/>
        <v>3.3164462487514887</v>
      </c>
      <c r="AT50" s="18">
        <f t="shared" si="106"/>
        <v>8.1364856010118267E-2</v>
      </c>
      <c r="AU50" s="18">
        <f t="shared" si="107"/>
        <v>68.151656169724546</v>
      </c>
      <c r="AV50" s="39">
        <f t="shared" si="80"/>
        <v>4.1710919044083021E-2</v>
      </c>
      <c r="AW50" s="36">
        <v>0.82150000000000001</v>
      </c>
      <c r="AX50" s="32">
        <v>3.5999999999999997E-2</v>
      </c>
      <c r="AY50" s="32">
        <v>1.1040000000000001</v>
      </c>
      <c r="AZ50" s="3">
        <f t="shared" si="108"/>
        <v>1.0096232244265171</v>
      </c>
      <c r="BA50" s="3">
        <f t="shared" si="109"/>
        <v>0.33935952198592317</v>
      </c>
      <c r="BB50" s="3">
        <f t="shared" si="110"/>
        <v>2.7148761758873854</v>
      </c>
      <c r="BC50" s="3">
        <f t="shared" si="81"/>
        <v>3.0542356978733087</v>
      </c>
      <c r="BD50" s="18">
        <f t="shared" si="111"/>
        <v>0.10240529048092969</v>
      </c>
      <c r="BE50" s="18">
        <f t="shared" si="112"/>
        <v>61.312828394234458</v>
      </c>
      <c r="BF50" s="39">
        <f t="shared" si="82"/>
        <v>4.4279088846318468E-2</v>
      </c>
      <c r="BG50" s="36">
        <v>0.64690000000000003</v>
      </c>
      <c r="BH50" s="32">
        <v>4.3999999999999997E-2</v>
      </c>
      <c r="BI50" s="32">
        <v>1.0980000000000001</v>
      </c>
      <c r="BJ50" s="3">
        <f t="shared" si="113"/>
        <v>1.0041361416850687</v>
      </c>
      <c r="BK50" s="3">
        <f t="shared" si="114"/>
        <v>0.20815446907204352</v>
      </c>
      <c r="BL50" s="3">
        <f t="shared" si="115"/>
        <v>2.0815446907204351</v>
      </c>
      <c r="BM50" s="3">
        <f t="shared" si="83"/>
        <v>2.2896991597924785</v>
      </c>
      <c r="BN50" s="18">
        <f t="shared" si="116"/>
        <v>0.15475657729335024</v>
      </c>
      <c r="BO50" s="18">
        <f t="shared" si="117"/>
        <v>53.212018831136973</v>
      </c>
      <c r="BP50" s="39">
        <f t="shared" si="84"/>
        <v>3.9117942458188053E-2</v>
      </c>
      <c r="BQ50" s="36">
        <v>0.48459999999999998</v>
      </c>
      <c r="BR50" s="32">
        <v>5.0999999999999997E-2</v>
      </c>
      <c r="BS50" s="32">
        <v>1.08</v>
      </c>
      <c r="BT50" s="3">
        <f t="shared" si="118"/>
        <v>0.98767489346072324</v>
      </c>
      <c r="BU50" s="3">
        <f t="shared" si="119"/>
        <v>0.11301109622952785</v>
      </c>
      <c r="BV50" s="3">
        <f t="shared" si="120"/>
        <v>1.356133154754334</v>
      </c>
      <c r="BW50" s="3">
        <f t="shared" si="85"/>
        <v>1.4691442509838619</v>
      </c>
      <c r="BX50" s="18">
        <f t="shared" si="121"/>
        <v>0.20825272476405979</v>
      </c>
      <c r="BY50" s="18">
        <f t="shared" si="122"/>
        <v>45.68188485581782</v>
      </c>
      <c r="BZ50" s="39">
        <f t="shared" si="86"/>
        <v>2.9686453591715657E-2</v>
      </c>
    </row>
    <row r="51" spans="2:78" ht="19.899999999999999" customHeight="1">
      <c r="B51" s="2"/>
      <c r="C51" s="2"/>
      <c r="D51" s="17"/>
      <c r="E51" s="29">
        <v>52</v>
      </c>
      <c r="F51" s="22">
        <f t="shared" si="124"/>
        <v>1.0346</v>
      </c>
      <c r="G51" s="22">
        <f t="shared" si="123"/>
        <v>10.642924267533894</v>
      </c>
      <c r="H51" s="46">
        <f t="shared" si="87"/>
        <v>92531.126760563377</v>
      </c>
      <c r="I51" s="36">
        <v>1.6456999999999999</v>
      </c>
      <c r="J51" s="32">
        <v>4.4999999999999998E-2</v>
      </c>
      <c r="K51" s="32">
        <v>1.145</v>
      </c>
      <c r="L51" s="3">
        <f t="shared" si="88"/>
        <v>1.0471182898264149</v>
      </c>
      <c r="M51" s="3">
        <f t="shared" si="89"/>
        <v>1.4649374067797949</v>
      </c>
      <c r="N51" s="3">
        <f t="shared" si="90"/>
        <v>0</v>
      </c>
      <c r="O51" s="3">
        <f t="shared" si="73"/>
        <v>1.4649374067797949</v>
      </c>
      <c r="P51" s="18">
        <f t="shared" si="91"/>
        <v>0</v>
      </c>
      <c r="Q51" s="18">
        <f t="shared" si="92"/>
        <v>112.05345247173</v>
      </c>
      <c r="R51" s="39">
        <f t="shared" si="125"/>
        <v>0</v>
      </c>
      <c r="S51" s="36">
        <v>1.4500999999999999</v>
      </c>
      <c r="T51" s="32">
        <v>5.5E-2</v>
      </c>
      <c r="U51" s="32">
        <v>1.1279999999999999</v>
      </c>
      <c r="V51" s="3">
        <f t="shared" si="93"/>
        <v>1.0315715553923108</v>
      </c>
      <c r="W51" s="3">
        <f t="shared" si="94"/>
        <v>1.1038774495523453</v>
      </c>
      <c r="X51" s="3">
        <f t="shared" si="95"/>
        <v>2.2077548991046907</v>
      </c>
      <c r="Y51" s="3">
        <f t="shared" si="75"/>
        <v>3.311632348657036</v>
      </c>
      <c r="Z51" s="18">
        <f t="shared" si="96"/>
        <v>4.0832187194721932E-2</v>
      </c>
      <c r="AA51" s="18">
        <f t="shared" si="97"/>
        <v>101.83876481573409</v>
      </c>
      <c r="AB51" s="39">
        <f t="shared" si="76"/>
        <v>2.1678924553919888E-2</v>
      </c>
      <c r="AC51" s="36">
        <v>1.3208</v>
      </c>
      <c r="AD51" s="32">
        <v>6.2E-2</v>
      </c>
      <c r="AE51" s="32">
        <v>1.1180000000000001</v>
      </c>
      <c r="AF51" s="3">
        <f t="shared" si="98"/>
        <v>1.0224264174898969</v>
      </c>
      <c r="AG51" s="3">
        <f t="shared" si="99"/>
        <v>0.89963115024024076</v>
      </c>
      <c r="AH51" s="3">
        <f t="shared" si="100"/>
        <v>3.598524600960963</v>
      </c>
      <c r="AI51" s="3">
        <f t="shared" si="77"/>
        <v>4.498155751201204</v>
      </c>
      <c r="AJ51" s="18">
        <f t="shared" si="101"/>
        <v>9.0433022687401665E-2</v>
      </c>
      <c r="AK51" s="18">
        <f t="shared" si="102"/>
        <v>95.086417607552775</v>
      </c>
      <c r="AL51" s="39">
        <f t="shared" si="78"/>
        <v>3.7844780479721535E-2</v>
      </c>
      <c r="AM51" s="36">
        <v>1.1392</v>
      </c>
      <c r="AN51" s="32">
        <v>4.3999999999999997E-2</v>
      </c>
      <c r="AO51" s="32">
        <v>1.1120000000000001</v>
      </c>
      <c r="AP51" s="3">
        <f t="shared" si="103"/>
        <v>1.0169393347484483</v>
      </c>
      <c r="AQ51" s="3">
        <f t="shared" si="104"/>
        <v>0.662088865304437</v>
      </c>
      <c r="AR51" s="3">
        <f t="shared" si="105"/>
        <v>3.972533191826622</v>
      </c>
      <c r="AS51" s="3">
        <f t="shared" si="79"/>
        <v>4.6346220571310592</v>
      </c>
      <c r="AT51" s="18">
        <f t="shared" si="106"/>
        <v>9.5236902222933142E-2</v>
      </c>
      <c r="AU51" s="18">
        <f t="shared" si="107"/>
        <v>85.602842564971724</v>
      </c>
      <c r="AV51" s="39">
        <f t="shared" si="80"/>
        <v>4.6406556988005485E-2</v>
      </c>
      <c r="AW51" s="36">
        <v>0.96589999999999998</v>
      </c>
      <c r="AX51" s="32">
        <v>4.8000000000000001E-2</v>
      </c>
      <c r="AY51" s="32">
        <v>1.117</v>
      </c>
      <c r="AZ51" s="3">
        <f t="shared" si="108"/>
        <v>1.0215119036996554</v>
      </c>
      <c r="BA51" s="3">
        <f t="shared" si="109"/>
        <v>0.48026112678742783</v>
      </c>
      <c r="BB51" s="3">
        <f t="shared" si="110"/>
        <v>3.8420890142994226</v>
      </c>
      <c r="BC51" s="3">
        <f t="shared" si="81"/>
        <v>4.3223501410868508</v>
      </c>
      <c r="BD51" s="18">
        <f t="shared" si="111"/>
        <v>0.13977494494641868</v>
      </c>
      <c r="BE51" s="18">
        <f t="shared" si="112"/>
        <v>76.552712857486611</v>
      </c>
      <c r="BF51" s="39">
        <f t="shared" si="82"/>
        <v>5.0188802863877585E-2</v>
      </c>
      <c r="BG51" s="36">
        <v>0.82730000000000004</v>
      </c>
      <c r="BH51" s="32">
        <v>4.1000000000000002E-2</v>
      </c>
      <c r="BI51" s="32">
        <v>1.1080000000000001</v>
      </c>
      <c r="BJ51" s="3">
        <f t="shared" si="113"/>
        <v>1.0132812795874828</v>
      </c>
      <c r="BK51" s="3">
        <f t="shared" si="114"/>
        <v>0.34666685981236117</v>
      </c>
      <c r="BL51" s="3">
        <f t="shared" si="115"/>
        <v>3.4666685981236109</v>
      </c>
      <c r="BM51" s="3">
        <f t="shared" si="83"/>
        <v>3.8133354579359722</v>
      </c>
      <c r="BN51" s="18">
        <f t="shared" si="116"/>
        <v>0.14684363844627421</v>
      </c>
      <c r="BO51" s="18">
        <f t="shared" si="117"/>
        <v>69.314697984679711</v>
      </c>
      <c r="BP51" s="39">
        <f t="shared" si="84"/>
        <v>5.0013470431478066E-2</v>
      </c>
      <c r="BQ51" s="36">
        <v>0.67049999999999998</v>
      </c>
      <c r="BR51" s="32">
        <v>0.04</v>
      </c>
      <c r="BS51" s="32">
        <v>1.097</v>
      </c>
      <c r="BT51" s="3">
        <f t="shared" si="118"/>
        <v>1.0032216278948272</v>
      </c>
      <c r="BU51" s="3">
        <f t="shared" si="119"/>
        <v>0.22321201944234079</v>
      </c>
      <c r="BV51" s="3">
        <f t="shared" si="120"/>
        <v>2.6785442333080893</v>
      </c>
      <c r="BW51" s="3">
        <f t="shared" si="85"/>
        <v>2.9017562527504301</v>
      </c>
      <c r="BX51" s="18">
        <f t="shared" si="121"/>
        <v>0.16851798276956911</v>
      </c>
      <c r="BY51" s="18">
        <f t="shared" si="122"/>
        <v>61.126236714433503</v>
      </c>
      <c r="BZ51" s="39">
        <f t="shared" si="86"/>
        <v>4.3819877965358446E-2</v>
      </c>
    </row>
    <row r="52" spans="2:78" ht="19.899999999999999" customHeight="1">
      <c r="B52" s="17"/>
      <c r="C52" s="17"/>
      <c r="D52" s="17"/>
      <c r="E52" s="29">
        <v>54</v>
      </c>
      <c r="F52" s="22">
        <f t="shared" si="124"/>
        <v>1.0746</v>
      </c>
      <c r="G52" s="22">
        <f t="shared" si="123"/>
        <v>11.054404038171199</v>
      </c>
      <c r="H52" s="46">
        <f t="shared" si="87"/>
        <v>96108.591549295772</v>
      </c>
      <c r="I52" s="35">
        <v>1.7377</v>
      </c>
      <c r="J52" s="31">
        <v>5.2999999999999999E-2</v>
      </c>
      <c r="K52" s="32">
        <v>1.155</v>
      </c>
      <c r="L52" s="3">
        <f t="shared" si="88"/>
        <v>1.056263427728829</v>
      </c>
      <c r="M52" s="3">
        <f t="shared" si="89"/>
        <v>1.6619590846634611</v>
      </c>
      <c r="N52" s="3">
        <f t="shared" si="90"/>
        <v>0</v>
      </c>
      <c r="O52" s="3">
        <f t="shared" si="73"/>
        <v>1.6619590846634611</v>
      </c>
      <c r="P52" s="18">
        <f t="shared" si="91"/>
        <v>0</v>
      </c>
      <c r="Q52" s="18">
        <f t="shared" si="92"/>
        <v>130.94266910797566</v>
      </c>
      <c r="R52" s="39">
        <f t="shared" si="125"/>
        <v>0</v>
      </c>
      <c r="S52" s="35">
        <v>1.5809</v>
      </c>
      <c r="T52" s="31">
        <v>6.2E-2</v>
      </c>
      <c r="U52" s="32">
        <v>1.135</v>
      </c>
      <c r="V52" s="3">
        <f t="shared" si="93"/>
        <v>1.0379731519240007</v>
      </c>
      <c r="W52" s="3">
        <f t="shared" si="94"/>
        <v>1.3283339697254291</v>
      </c>
      <c r="X52" s="3">
        <f t="shared" si="95"/>
        <v>2.6566679394508581</v>
      </c>
      <c r="Y52" s="3">
        <f t="shared" si="75"/>
        <v>3.9850019091762872</v>
      </c>
      <c r="Z52" s="18">
        <f t="shared" si="96"/>
        <v>4.660206566618369E-2</v>
      </c>
      <c r="AA52" s="18">
        <f t="shared" si="97"/>
        <v>121.7672610925444</v>
      </c>
      <c r="AB52" s="39">
        <f t="shared" si="76"/>
        <v>2.1817588041433918E-2</v>
      </c>
      <c r="AC52" s="35">
        <v>1.4167000000000001</v>
      </c>
      <c r="AD52" s="31">
        <v>4.1000000000000002E-2</v>
      </c>
      <c r="AE52" s="32">
        <v>1.125</v>
      </c>
      <c r="AF52" s="3">
        <f t="shared" si="98"/>
        <v>1.0288280140215866</v>
      </c>
      <c r="AG52" s="3">
        <f t="shared" si="99"/>
        <v>1.0480152199819945</v>
      </c>
      <c r="AH52" s="3">
        <f t="shared" si="100"/>
        <v>4.1920608799279782</v>
      </c>
      <c r="AI52" s="3">
        <f t="shared" si="77"/>
        <v>5.2400760999099729</v>
      </c>
      <c r="AJ52" s="18">
        <f t="shared" si="101"/>
        <v>6.0553695443888812E-2</v>
      </c>
      <c r="AK52" s="18">
        <f t="shared" si="102"/>
        <v>112.15882999475221</v>
      </c>
      <c r="AL52" s="39">
        <f t="shared" si="78"/>
        <v>3.7376111003691107E-2</v>
      </c>
      <c r="AM52" s="35">
        <v>1.2202</v>
      </c>
      <c r="AN52" s="31">
        <v>4.7E-2</v>
      </c>
      <c r="AO52" s="32">
        <v>1.119</v>
      </c>
      <c r="AP52" s="3">
        <f t="shared" si="103"/>
        <v>1.0233409312801383</v>
      </c>
      <c r="AQ52" s="3">
        <f t="shared" si="104"/>
        <v>0.76918175014360235</v>
      </c>
      <c r="AR52" s="3">
        <f t="shared" si="105"/>
        <v>4.6150905008616139</v>
      </c>
      <c r="AS52" s="3">
        <f t="shared" si="79"/>
        <v>5.3842722510052159</v>
      </c>
      <c r="AT52" s="18">
        <f t="shared" si="106"/>
        <v>0.10301513610156797</v>
      </c>
      <c r="AU52" s="18">
        <f t="shared" si="107"/>
        <v>100.66031165908736</v>
      </c>
      <c r="AV52" s="39">
        <f t="shared" si="80"/>
        <v>4.5848164234696918E-2</v>
      </c>
      <c r="AW52" s="35">
        <v>1.1240000000000001</v>
      </c>
      <c r="AX52" s="31">
        <v>4.3999999999999997E-2</v>
      </c>
      <c r="AY52" s="32">
        <v>1.121</v>
      </c>
      <c r="AZ52" s="3">
        <f t="shared" si="108"/>
        <v>1.0251699588606211</v>
      </c>
      <c r="BA52" s="3">
        <f t="shared" si="109"/>
        <v>0.65501403354354515</v>
      </c>
      <c r="BB52" s="3">
        <f t="shared" si="110"/>
        <v>5.2401122683483612</v>
      </c>
      <c r="BC52" s="3">
        <f t="shared" si="81"/>
        <v>5.8951263018919065</v>
      </c>
      <c r="BD52" s="18">
        <f t="shared" si="111"/>
        <v>0.12904632701715849</v>
      </c>
      <c r="BE52" s="18">
        <f t="shared" si="112"/>
        <v>95.031011588395458</v>
      </c>
      <c r="BF52" s="39">
        <f t="shared" si="82"/>
        <v>5.5141076378779158E-2</v>
      </c>
      <c r="BG52" s="35">
        <v>0.94269999999999998</v>
      </c>
      <c r="BH52" s="31">
        <v>4.4999999999999998E-2</v>
      </c>
      <c r="BI52" s="32">
        <v>1.1180000000000001</v>
      </c>
      <c r="BJ52" s="3">
        <f t="shared" si="113"/>
        <v>1.0224264174898969</v>
      </c>
      <c r="BK52" s="3">
        <f t="shared" si="114"/>
        <v>0.45828683154854155</v>
      </c>
      <c r="BL52" s="3">
        <f t="shared" si="115"/>
        <v>4.5828683154854142</v>
      </c>
      <c r="BM52" s="3">
        <f t="shared" si="83"/>
        <v>5.0411551470339555</v>
      </c>
      <c r="BN52" s="18">
        <f t="shared" si="116"/>
        <v>0.16409217826343039</v>
      </c>
      <c r="BO52" s="18">
        <f t="shared" si="117"/>
        <v>84.421946070553034</v>
      </c>
      <c r="BP52" s="39">
        <f t="shared" si="84"/>
        <v>5.4285272121723224E-2</v>
      </c>
      <c r="BQ52" s="35">
        <v>0.77559999999999996</v>
      </c>
      <c r="BR52" s="31">
        <v>3.5999999999999997E-2</v>
      </c>
      <c r="BS52" s="32">
        <v>1.103</v>
      </c>
      <c r="BT52" s="3">
        <f t="shared" si="118"/>
        <v>1.0087087106362755</v>
      </c>
      <c r="BU52" s="3">
        <f t="shared" si="119"/>
        <v>0.30194885201894534</v>
      </c>
      <c r="BV52" s="3">
        <f t="shared" si="120"/>
        <v>3.6233862242273434</v>
      </c>
      <c r="BW52" s="3">
        <f t="shared" si="85"/>
        <v>3.9253350762462889</v>
      </c>
      <c r="BX52" s="18">
        <f t="shared" si="121"/>
        <v>0.15332978650597795</v>
      </c>
      <c r="BY52" s="18">
        <f t="shared" si="122"/>
        <v>74.643816737781549</v>
      </c>
      <c r="BZ52" s="39">
        <f t="shared" si="86"/>
        <v>4.854234928736352E-2</v>
      </c>
    </row>
    <row r="53" spans="2:78" ht="19.899999999999999" customHeight="1">
      <c r="B53" s="17"/>
      <c r="C53" s="17"/>
      <c r="D53" s="17"/>
      <c r="E53" s="29">
        <v>56</v>
      </c>
      <c r="F53" s="22">
        <f t="shared" si="124"/>
        <v>1.1146</v>
      </c>
      <c r="G53" s="22">
        <f t="shared" si="123"/>
        <v>11.465883808808506</v>
      </c>
      <c r="H53" s="46">
        <f t="shared" si="87"/>
        <v>99686.056338028182</v>
      </c>
      <c r="I53" s="36">
        <v>1.7667999999999999</v>
      </c>
      <c r="J53" s="32">
        <v>5.8999999999999997E-2</v>
      </c>
      <c r="K53" s="32">
        <v>1.1539999999999999</v>
      </c>
      <c r="L53" s="3">
        <f t="shared" si="88"/>
        <v>1.0553489139385874</v>
      </c>
      <c r="M53" s="3">
        <f t="shared" si="89"/>
        <v>1.7151146474526267</v>
      </c>
      <c r="N53" s="3">
        <f t="shared" si="90"/>
        <v>0</v>
      </c>
      <c r="O53" s="3">
        <f t="shared" si="73"/>
        <v>1.7151146474526267</v>
      </c>
      <c r="P53" s="18">
        <f t="shared" si="91"/>
        <v>0</v>
      </c>
      <c r="Q53" s="18">
        <f t="shared" si="92"/>
        <v>148.01616195489299</v>
      </c>
      <c r="R53" s="39">
        <f t="shared" si="125"/>
        <v>0</v>
      </c>
      <c r="S53" s="36">
        <v>1.6022000000000001</v>
      </c>
      <c r="T53" s="32">
        <v>5.8999999999999997E-2</v>
      </c>
      <c r="U53" s="32">
        <v>1.1419999999999999</v>
      </c>
      <c r="V53" s="3">
        <f t="shared" si="93"/>
        <v>1.0443747484556907</v>
      </c>
      <c r="W53" s="3">
        <f t="shared" si="94"/>
        <v>1.3812504093187785</v>
      </c>
      <c r="X53" s="3">
        <f t="shared" si="95"/>
        <v>2.762500818637557</v>
      </c>
      <c r="Y53" s="3">
        <f t="shared" si="75"/>
        <v>4.1437512279563355</v>
      </c>
      <c r="Z53" s="18">
        <f t="shared" si="96"/>
        <v>4.4895826849533443E-2</v>
      </c>
      <c r="AA53" s="18">
        <f t="shared" si="97"/>
        <v>137.26820877959065</v>
      </c>
      <c r="AB53" s="39">
        <f t="shared" si="76"/>
        <v>2.0124840581793122E-2</v>
      </c>
      <c r="AC53" s="36">
        <v>1.4186000000000001</v>
      </c>
      <c r="AD53" s="32">
        <v>4.9000000000000002E-2</v>
      </c>
      <c r="AE53" s="32">
        <v>1.1319999999999999</v>
      </c>
      <c r="AF53" s="3">
        <f t="shared" si="98"/>
        <v>1.0352296105532766</v>
      </c>
      <c r="AG53" s="3">
        <f t="shared" si="99"/>
        <v>1.0639458424718706</v>
      </c>
      <c r="AH53" s="3">
        <f t="shared" si="100"/>
        <v>4.2557833698874825</v>
      </c>
      <c r="AI53" s="3">
        <f t="shared" si="77"/>
        <v>5.3197292123593529</v>
      </c>
      <c r="AJ53" s="18">
        <f t="shared" si="101"/>
        <v>7.3272445126532929E-2</v>
      </c>
      <c r="AK53" s="18">
        <f t="shared" si="102"/>
        <v>125.2796048732388</v>
      </c>
      <c r="AL53" s="39">
        <f t="shared" si="78"/>
        <v>3.3970280910397159E-2</v>
      </c>
      <c r="AM53" s="36">
        <v>1.2182999999999999</v>
      </c>
      <c r="AN53" s="32">
        <v>4.1000000000000002E-2</v>
      </c>
      <c r="AO53" s="32">
        <v>1.125</v>
      </c>
      <c r="AP53" s="3">
        <f t="shared" si="103"/>
        <v>1.0288280140215866</v>
      </c>
      <c r="AQ53" s="3">
        <f t="shared" si="104"/>
        <v>0.77503317090816337</v>
      </c>
      <c r="AR53" s="3">
        <f t="shared" si="105"/>
        <v>4.6501990254489796</v>
      </c>
      <c r="AS53" s="3">
        <f t="shared" si="79"/>
        <v>5.4252321963571433</v>
      </c>
      <c r="AT53" s="18">
        <f t="shared" si="106"/>
        <v>9.0830543165833208E-2</v>
      </c>
      <c r="AU53" s="18">
        <f t="shared" si="107"/>
        <v>112.20053427170137</v>
      </c>
      <c r="AV53" s="39">
        <f t="shared" si="80"/>
        <v>4.1445426758737178E-2</v>
      </c>
      <c r="AW53" s="36">
        <v>1.1072</v>
      </c>
      <c r="AX53" s="32">
        <v>4.2000000000000003E-2</v>
      </c>
      <c r="AY53" s="32">
        <v>1.1259999999999999</v>
      </c>
      <c r="AZ53" s="3">
        <f t="shared" si="108"/>
        <v>1.029742527811828</v>
      </c>
      <c r="BA53" s="3">
        <f t="shared" si="109"/>
        <v>0.64126227636946742</v>
      </c>
      <c r="BB53" s="3">
        <f t="shared" si="110"/>
        <v>5.1300982109557394</v>
      </c>
      <c r="BC53" s="3">
        <f t="shared" si="81"/>
        <v>5.7713604873252065</v>
      </c>
      <c r="BD53" s="18">
        <f t="shared" si="111"/>
        <v>0.12428188101083268</v>
      </c>
      <c r="BE53" s="18">
        <f t="shared" si="112"/>
        <v>104.94599236540675</v>
      </c>
      <c r="BF53" s="39">
        <f t="shared" si="82"/>
        <v>4.8883221696484416E-2</v>
      </c>
      <c r="BG53" s="36">
        <v>0.94110000000000005</v>
      </c>
      <c r="BH53" s="32">
        <v>3.2000000000000001E-2</v>
      </c>
      <c r="BI53" s="32">
        <v>1.125</v>
      </c>
      <c r="BJ53" s="3">
        <f t="shared" si="113"/>
        <v>1.0288280140215866</v>
      </c>
      <c r="BK53" s="3">
        <f t="shared" si="114"/>
        <v>0.46246976905835113</v>
      </c>
      <c r="BL53" s="3">
        <f t="shared" si="115"/>
        <v>4.6246976905835107</v>
      </c>
      <c r="BM53" s="3">
        <f t="shared" si="83"/>
        <v>5.0871674596418615</v>
      </c>
      <c r="BN53" s="18">
        <f t="shared" si="116"/>
        <v>0.11815355208563667</v>
      </c>
      <c r="BO53" s="18">
        <f t="shared" si="117"/>
        <v>94.100093079758395</v>
      </c>
      <c r="BP53" s="39">
        <f t="shared" si="84"/>
        <v>4.9146579341464186E-2</v>
      </c>
      <c r="BQ53" s="36">
        <v>0.79149999999999998</v>
      </c>
      <c r="BR53" s="32">
        <v>3.2000000000000001E-2</v>
      </c>
      <c r="BS53" s="32">
        <v>1.115</v>
      </c>
      <c r="BT53" s="3">
        <f t="shared" si="118"/>
        <v>1.0196828761191725</v>
      </c>
      <c r="BU53" s="3">
        <f t="shared" si="119"/>
        <v>0.3213352208828813</v>
      </c>
      <c r="BV53" s="3">
        <f t="shared" si="120"/>
        <v>3.8560226505945754</v>
      </c>
      <c r="BW53" s="3">
        <f t="shared" si="85"/>
        <v>4.1773578714774571</v>
      </c>
      <c r="BX53" s="18">
        <f t="shared" si="121"/>
        <v>0.1392748560987645</v>
      </c>
      <c r="BY53" s="18">
        <f t="shared" si="122"/>
        <v>84.331601007916134</v>
      </c>
      <c r="BZ53" s="39">
        <f t="shared" si="86"/>
        <v>4.5724527988418175E-2</v>
      </c>
    </row>
    <row r="54" spans="2:78" ht="19.899999999999999" customHeight="1">
      <c r="B54" s="17"/>
      <c r="C54" s="17"/>
      <c r="D54" s="19"/>
      <c r="E54" s="29">
        <v>58</v>
      </c>
      <c r="F54" s="22">
        <f t="shared" si="124"/>
        <v>1.1545999999999998</v>
      </c>
      <c r="G54" s="22">
        <f t="shared" si="123"/>
        <v>11.877363579445809</v>
      </c>
      <c r="H54" s="46">
        <f t="shared" si="87"/>
        <v>103263.52112676055</v>
      </c>
      <c r="I54" s="37">
        <v>1.7886</v>
      </c>
      <c r="J54" s="33">
        <v>6.3E-2</v>
      </c>
      <c r="K54" s="33">
        <v>1.1599999999999999</v>
      </c>
      <c r="L54" s="3">
        <f t="shared" si="88"/>
        <v>1.060835996680036</v>
      </c>
      <c r="M54" s="3">
        <f t="shared" si="89"/>
        <v>1.7760254646203244</v>
      </c>
      <c r="N54" s="3">
        <f t="shared" si="90"/>
        <v>0</v>
      </c>
      <c r="O54" s="3">
        <f t="shared" si="73"/>
        <v>1.7760254646203244</v>
      </c>
      <c r="P54" s="18">
        <f t="shared" si="91"/>
        <v>0</v>
      </c>
      <c r="Q54" s="18">
        <f t="shared" si="92"/>
        <v>166.11290441875028</v>
      </c>
      <c r="R54" s="39">
        <f t="shared" si="125"/>
        <v>0</v>
      </c>
      <c r="S54" s="37">
        <v>1.6031</v>
      </c>
      <c r="T54" s="33">
        <v>5.8000000000000003E-2</v>
      </c>
      <c r="U54" s="33">
        <v>1.1459999999999999</v>
      </c>
      <c r="V54" s="3">
        <f t="shared" si="93"/>
        <v>1.0480328036166562</v>
      </c>
      <c r="W54" s="3">
        <f t="shared" si="94"/>
        <v>1.3925064664377929</v>
      </c>
      <c r="X54" s="3">
        <f t="shared" si="95"/>
        <v>2.7850129328755857</v>
      </c>
      <c r="Y54" s="3">
        <f t="shared" si="75"/>
        <v>4.177519399313379</v>
      </c>
      <c r="Z54" s="18">
        <f t="shared" si="96"/>
        <v>4.4444598142381241E-2</v>
      </c>
      <c r="AA54" s="18">
        <f t="shared" si="97"/>
        <v>152.64880244825383</v>
      </c>
      <c r="AB54" s="39">
        <f t="shared" si="76"/>
        <v>1.8244577672462729E-2</v>
      </c>
      <c r="AC54" s="37">
        <v>1.399</v>
      </c>
      <c r="AD54" s="33">
        <v>5.1999999999999998E-2</v>
      </c>
      <c r="AE54" s="33">
        <v>1.141</v>
      </c>
      <c r="AF54" s="3">
        <f t="shared" si="98"/>
        <v>1.0434602346654493</v>
      </c>
      <c r="AG54" s="3">
        <f t="shared" si="99"/>
        <v>1.0512680725929595</v>
      </c>
      <c r="AH54" s="3">
        <f t="shared" si="100"/>
        <v>4.2050722903718381</v>
      </c>
      <c r="AI54" s="3">
        <f t="shared" si="77"/>
        <v>5.2563403629647976</v>
      </c>
      <c r="AJ54" s="18">
        <f t="shared" si="101"/>
        <v>7.8999871172598907E-2</v>
      </c>
      <c r="AK54" s="18">
        <f t="shared" si="102"/>
        <v>137.83466114271033</v>
      </c>
      <c r="AL54" s="39">
        <f t="shared" si="78"/>
        <v>3.0508090312769867E-2</v>
      </c>
      <c r="AM54" s="37">
        <v>1.2529999999999999</v>
      </c>
      <c r="AN54" s="33">
        <v>4.4999999999999998E-2</v>
      </c>
      <c r="AO54" s="33">
        <v>1.1339999999999999</v>
      </c>
      <c r="AP54" s="3">
        <f t="shared" si="103"/>
        <v>1.0370586381337592</v>
      </c>
      <c r="AQ54" s="3">
        <f t="shared" si="104"/>
        <v>0.83298083273404366</v>
      </c>
      <c r="AR54" s="3">
        <f t="shared" si="105"/>
        <v>4.9978849964042622</v>
      </c>
      <c r="AS54" s="3">
        <f t="shared" si="79"/>
        <v>5.8308658291383058</v>
      </c>
      <c r="AT54" s="18">
        <f t="shared" si="106"/>
        <v>0.10129351281722465</v>
      </c>
      <c r="AU54" s="18">
        <f t="shared" si="107"/>
        <v>127.23757819019018</v>
      </c>
      <c r="AV54" s="39">
        <f t="shared" si="80"/>
        <v>3.9279944396093447E-2</v>
      </c>
      <c r="AW54" s="37">
        <v>1.1396999999999999</v>
      </c>
      <c r="AX54" s="33">
        <v>4.9000000000000002E-2</v>
      </c>
      <c r="AY54" s="33">
        <v>1.131</v>
      </c>
      <c r="AZ54" s="3">
        <f t="shared" si="108"/>
        <v>1.0343150967630352</v>
      </c>
      <c r="BA54" s="3">
        <f t="shared" si="109"/>
        <v>0.68550884613618857</v>
      </c>
      <c r="BB54" s="3">
        <f t="shared" si="110"/>
        <v>5.4840707690895085</v>
      </c>
      <c r="BC54" s="3">
        <f t="shared" si="81"/>
        <v>6.1695796152256968</v>
      </c>
      <c r="BD54" s="18">
        <f t="shared" si="111"/>
        <v>0.14628609138037216</v>
      </c>
      <c r="BE54" s="18">
        <f t="shared" si="112"/>
        <v>119.01395148799477</v>
      </c>
      <c r="BF54" s="39">
        <f t="shared" si="82"/>
        <v>4.6079226011100892E-2</v>
      </c>
      <c r="BG54" s="37">
        <v>0.98699999999999999</v>
      </c>
      <c r="BH54" s="33">
        <v>4.8000000000000001E-2</v>
      </c>
      <c r="BI54" s="33">
        <v>1.1339999999999999</v>
      </c>
      <c r="BJ54" s="3">
        <f t="shared" si="113"/>
        <v>1.0370586381337592</v>
      </c>
      <c r="BK54" s="3">
        <f t="shared" si="114"/>
        <v>0.51685315488235462</v>
      </c>
      <c r="BL54" s="3">
        <f t="shared" si="115"/>
        <v>5.1685315488235446</v>
      </c>
      <c r="BM54" s="3">
        <f t="shared" si="83"/>
        <v>5.6853847037058989</v>
      </c>
      <c r="BN54" s="18">
        <f t="shared" si="116"/>
        <v>0.18007735611951048</v>
      </c>
      <c r="BO54" s="18">
        <f t="shared" si="117"/>
        <v>107.93056404381791</v>
      </c>
      <c r="BP54" s="39">
        <f t="shared" si="84"/>
        <v>4.7887561735758297E-2</v>
      </c>
      <c r="BQ54" s="37">
        <v>0.83630000000000004</v>
      </c>
      <c r="BR54" s="33">
        <v>3.7999999999999999E-2</v>
      </c>
      <c r="BS54" s="33">
        <v>1.123</v>
      </c>
      <c r="BT54" s="3">
        <f t="shared" si="118"/>
        <v>1.0269989864411038</v>
      </c>
      <c r="BU54" s="3">
        <f t="shared" si="119"/>
        <v>0.36390704489751818</v>
      </c>
      <c r="BV54" s="3">
        <f t="shared" si="120"/>
        <v>4.3668845387702184</v>
      </c>
      <c r="BW54" s="3">
        <f t="shared" si="85"/>
        <v>4.7307915836677363</v>
      </c>
      <c r="BX54" s="18">
        <f t="shared" si="121"/>
        <v>0.1677706991867218</v>
      </c>
      <c r="BY54" s="18">
        <f t="shared" si="122"/>
        <v>96.992342119538591</v>
      </c>
      <c r="BZ54" s="39">
        <f t="shared" si="86"/>
        <v>4.5022982674119104E-2</v>
      </c>
    </row>
    <row r="55" spans="2:78" ht="19.899999999999999" customHeight="1">
      <c r="B55" s="17"/>
      <c r="C55" s="17"/>
      <c r="D55" s="19"/>
      <c r="E55" s="29">
        <v>60</v>
      </c>
      <c r="F55" s="22">
        <f t="shared" si="124"/>
        <v>1.1945999999999999</v>
      </c>
      <c r="G55" s="22">
        <f t="shared" si="123"/>
        <v>12.288843350083114</v>
      </c>
      <c r="H55" s="46">
        <f t="shared" si="87"/>
        <v>106840.98591549294</v>
      </c>
      <c r="I55" s="37">
        <v>1.8364</v>
      </c>
      <c r="J55" s="33">
        <v>4.8000000000000001E-2</v>
      </c>
      <c r="K55" s="33">
        <v>1.1639999999999999</v>
      </c>
      <c r="L55" s="3">
        <f t="shared" si="88"/>
        <v>1.0644940518410015</v>
      </c>
      <c r="M55" s="3">
        <f t="shared" si="89"/>
        <v>1.885155962044019</v>
      </c>
      <c r="N55" s="3">
        <f t="shared" si="90"/>
        <v>0</v>
      </c>
      <c r="O55" s="3">
        <f t="shared" si="73"/>
        <v>1.885155962044019</v>
      </c>
      <c r="P55" s="18">
        <f t="shared" si="91"/>
        <v>0</v>
      </c>
      <c r="Q55" s="18">
        <f t="shared" si="92"/>
        <v>187.8250648566725</v>
      </c>
      <c r="R55" s="39">
        <f t="shared" si="125"/>
        <v>0</v>
      </c>
      <c r="S55" s="37">
        <v>1.659</v>
      </c>
      <c r="T55" s="33">
        <v>4.8000000000000001E-2</v>
      </c>
      <c r="U55" s="33">
        <v>1.1519999999999999</v>
      </c>
      <c r="V55" s="3">
        <f t="shared" si="93"/>
        <v>1.0535198863581048</v>
      </c>
      <c r="W55" s="3">
        <f t="shared" si="94"/>
        <v>1.5069695858483476</v>
      </c>
      <c r="X55" s="3">
        <f t="shared" si="95"/>
        <v>3.0139391716966952</v>
      </c>
      <c r="Y55" s="3">
        <f t="shared" si="75"/>
        <v>4.5209087575450431</v>
      </c>
      <c r="Z55" s="18">
        <f t="shared" si="96"/>
        <v>3.7167893709524565E-2</v>
      </c>
      <c r="AA55" s="18">
        <f t="shared" si="97"/>
        <v>173.56373695666662</v>
      </c>
      <c r="AB55" s="39">
        <f t="shared" si="76"/>
        <v>1.7365028113269884E-2</v>
      </c>
      <c r="AC55" s="37">
        <v>1.4542999999999999</v>
      </c>
      <c r="AD55" s="33">
        <v>5.3999999999999999E-2</v>
      </c>
      <c r="AE55" s="33">
        <v>1.145</v>
      </c>
      <c r="AF55" s="3">
        <f t="shared" si="98"/>
        <v>1.0471182898264149</v>
      </c>
      <c r="AG55" s="3">
        <f t="shared" si="99"/>
        <v>1.1439992472662401</v>
      </c>
      <c r="AH55" s="3">
        <f t="shared" si="100"/>
        <v>4.5759969890649606</v>
      </c>
      <c r="AI55" s="3">
        <f t="shared" si="77"/>
        <v>5.7199962363312009</v>
      </c>
      <c r="AJ55" s="18">
        <f t="shared" si="101"/>
        <v>8.2614538998971643E-2</v>
      </c>
      <c r="AK55" s="18">
        <f t="shared" si="102"/>
        <v>157.10774021973765</v>
      </c>
      <c r="AL55" s="39">
        <f t="shared" si="78"/>
        <v>2.9126489774881709E-2</v>
      </c>
      <c r="AM55" s="37">
        <v>1.2632000000000001</v>
      </c>
      <c r="AN55" s="33">
        <v>5.7000000000000002E-2</v>
      </c>
      <c r="AO55" s="33">
        <v>1.139</v>
      </c>
      <c r="AP55" s="3">
        <f t="shared" si="103"/>
        <v>1.0416312070849665</v>
      </c>
      <c r="AQ55" s="3">
        <f t="shared" si="104"/>
        <v>0.8540797780865852</v>
      </c>
      <c r="AR55" s="3">
        <f t="shared" si="105"/>
        <v>5.1244786685195107</v>
      </c>
      <c r="AS55" s="3">
        <f t="shared" si="79"/>
        <v>5.9785584466060957</v>
      </c>
      <c r="AT55" s="18">
        <f t="shared" si="106"/>
        <v>0.12943904900268954</v>
      </c>
      <c r="AU55" s="18">
        <f t="shared" si="107"/>
        <v>141.74505836127588</v>
      </c>
      <c r="AV55" s="39">
        <f t="shared" si="80"/>
        <v>3.6152785344081492E-2</v>
      </c>
      <c r="AW55" s="37">
        <v>1.2092000000000001</v>
      </c>
      <c r="AX55" s="33">
        <v>4.2999999999999997E-2</v>
      </c>
      <c r="AY55" s="33">
        <v>1.137</v>
      </c>
      <c r="AZ55" s="3">
        <f t="shared" si="108"/>
        <v>1.0398021795044836</v>
      </c>
      <c r="BA55" s="3">
        <f t="shared" si="109"/>
        <v>0.77987314116406181</v>
      </c>
      <c r="BB55" s="3">
        <f t="shared" si="110"/>
        <v>6.2389851293124945</v>
      </c>
      <c r="BC55" s="3">
        <f t="shared" si="81"/>
        <v>7.0188582704765565</v>
      </c>
      <c r="BD55" s="18">
        <f t="shared" si="111"/>
        <v>0.12973917477879401</v>
      </c>
      <c r="BE55" s="18">
        <f t="shared" si="112"/>
        <v>137.40395516736203</v>
      </c>
      <c r="BF55" s="39">
        <f t="shared" si="82"/>
        <v>4.5406153860077958E-2</v>
      </c>
      <c r="BG55" s="37">
        <v>1.0982000000000001</v>
      </c>
      <c r="BH55" s="33">
        <v>4.9000000000000002E-2</v>
      </c>
      <c r="BI55" s="33">
        <v>1.137</v>
      </c>
      <c r="BJ55" s="3">
        <f t="shared" si="113"/>
        <v>1.0398021795044836</v>
      </c>
      <c r="BK55" s="3">
        <f t="shared" si="114"/>
        <v>0.64326595256638297</v>
      </c>
      <c r="BL55" s="3">
        <f t="shared" si="115"/>
        <v>6.432659525663829</v>
      </c>
      <c r="BM55" s="3">
        <f t="shared" si="83"/>
        <v>7.0759254782302117</v>
      </c>
      <c r="BN55" s="18">
        <f t="shared" si="116"/>
        <v>0.18480289430700311</v>
      </c>
      <c r="BO55" s="18">
        <f t="shared" si="117"/>
        <v>128.48057637987245</v>
      </c>
      <c r="BP55" s="39">
        <f t="shared" si="84"/>
        <v>5.0067175186424201E-2</v>
      </c>
      <c r="BQ55" s="37">
        <v>0.92449999999999999</v>
      </c>
      <c r="BR55" s="33">
        <v>3.3000000000000002E-2</v>
      </c>
      <c r="BS55" s="33">
        <v>1.129</v>
      </c>
      <c r="BT55" s="3">
        <f t="shared" si="118"/>
        <v>1.0324860691825524</v>
      </c>
      <c r="BU55" s="3">
        <f t="shared" si="119"/>
        <v>0.44947803331599911</v>
      </c>
      <c r="BV55" s="3">
        <f t="shared" si="120"/>
        <v>5.3937363997919894</v>
      </c>
      <c r="BW55" s="3">
        <f t="shared" si="85"/>
        <v>5.8432144331079883</v>
      </c>
      <c r="BX55" s="18">
        <f t="shared" si="121"/>
        <v>0.14725662041101048</v>
      </c>
      <c r="BY55" s="18">
        <f t="shared" si="122"/>
        <v>114.51669443944958</v>
      </c>
      <c r="BZ55" s="39">
        <f t="shared" si="86"/>
        <v>4.7100000800703465E-2</v>
      </c>
    </row>
    <row r="56" spans="2:78" ht="19.899999999999999" customHeight="1">
      <c r="B56" s="19"/>
      <c r="C56" s="19"/>
      <c r="D56" s="19"/>
      <c r="E56" s="29">
        <v>62</v>
      </c>
      <c r="F56" s="22">
        <f t="shared" si="124"/>
        <v>1.2345999999999999</v>
      </c>
      <c r="G56" s="22">
        <f t="shared" si="123"/>
        <v>12.700323120720419</v>
      </c>
      <c r="H56" s="46">
        <f t="shared" si="87"/>
        <v>110418.45070422534</v>
      </c>
      <c r="I56" s="37">
        <v>1.861</v>
      </c>
      <c r="J56" s="33">
        <v>5.5E-2</v>
      </c>
      <c r="K56" s="33">
        <v>1.1659999999999999</v>
      </c>
      <c r="L56" s="3">
        <f t="shared" si="88"/>
        <v>1.0663230794214844</v>
      </c>
      <c r="M56" s="3">
        <f t="shared" si="89"/>
        <v>1.9426591331556422</v>
      </c>
      <c r="N56" s="3">
        <f t="shared" si="90"/>
        <v>0</v>
      </c>
      <c r="O56" s="3">
        <f t="shared" si="73"/>
        <v>1.9426591331556422</v>
      </c>
      <c r="P56" s="18">
        <f t="shared" si="91"/>
        <v>0</v>
      </c>
      <c r="Q56" s="18">
        <f t="shared" si="92"/>
        <v>209.51427751361055</v>
      </c>
      <c r="R56" s="39">
        <f t="shared" si="125"/>
        <v>0</v>
      </c>
      <c r="S56" s="37">
        <v>1.6934</v>
      </c>
      <c r="T56" s="33">
        <v>4.7E-2</v>
      </c>
      <c r="U56" s="33">
        <v>1.155</v>
      </c>
      <c r="V56" s="3">
        <f t="shared" si="93"/>
        <v>1.056263427728829</v>
      </c>
      <c r="W56" s="3">
        <f t="shared" si="94"/>
        <v>1.5783010172694962</v>
      </c>
      <c r="X56" s="3">
        <f t="shared" si="95"/>
        <v>3.1566020345389925</v>
      </c>
      <c r="Y56" s="3">
        <f t="shared" si="75"/>
        <v>4.7349030518084891</v>
      </c>
      <c r="Z56" s="18">
        <f t="shared" si="96"/>
        <v>3.658335920537753E-2</v>
      </c>
      <c r="AA56" s="18">
        <f t="shared" si="97"/>
        <v>194.64151473881975</v>
      </c>
      <c r="AB56" s="39">
        <f t="shared" si="76"/>
        <v>1.6217516796325222E-2</v>
      </c>
      <c r="AC56" s="37">
        <v>1.5479000000000001</v>
      </c>
      <c r="AD56" s="33">
        <v>0.04</v>
      </c>
      <c r="AE56" s="33">
        <v>1.149</v>
      </c>
      <c r="AF56" s="3">
        <f t="shared" si="98"/>
        <v>1.0507763449873806</v>
      </c>
      <c r="AG56" s="3">
        <f t="shared" si="99"/>
        <v>1.3050664192891368</v>
      </c>
      <c r="AH56" s="3">
        <f t="shared" si="100"/>
        <v>5.2202656771565472</v>
      </c>
      <c r="AI56" s="3">
        <f t="shared" si="77"/>
        <v>6.525332096445684</v>
      </c>
      <c r="AJ56" s="18">
        <f t="shared" si="101"/>
        <v>6.1624271651164311E-2</v>
      </c>
      <c r="AK56" s="18">
        <f t="shared" si="102"/>
        <v>181.72989789077639</v>
      </c>
      <c r="AL56" s="39">
        <f t="shared" si="78"/>
        <v>2.8725409180024083E-2</v>
      </c>
      <c r="AM56" s="37">
        <v>1.3827</v>
      </c>
      <c r="AN56" s="33">
        <v>4.9000000000000002E-2</v>
      </c>
      <c r="AO56" s="33">
        <v>1.1439999999999999</v>
      </c>
      <c r="AP56" s="3">
        <f t="shared" si="103"/>
        <v>1.0462037760361733</v>
      </c>
      <c r="AQ56" s="3">
        <f t="shared" si="104"/>
        <v>1.0323209278323968</v>
      </c>
      <c r="AR56" s="3">
        <f t="shared" si="105"/>
        <v>6.1939255669943805</v>
      </c>
      <c r="AS56" s="3">
        <f t="shared" si="79"/>
        <v>7.2262464948267775</v>
      </c>
      <c r="AT56" s="18">
        <f t="shared" si="106"/>
        <v>0.11225123777740802</v>
      </c>
      <c r="AU56" s="18">
        <f t="shared" si="107"/>
        <v>167.07011023925227</v>
      </c>
      <c r="AV56" s="39">
        <f t="shared" si="80"/>
        <v>3.7073810259204275E-2</v>
      </c>
      <c r="AW56" s="37">
        <v>1.292</v>
      </c>
      <c r="AX56" s="33">
        <v>5.0999999999999997E-2</v>
      </c>
      <c r="AY56" s="33">
        <v>1.1399999999999999</v>
      </c>
      <c r="AZ56" s="3">
        <f t="shared" si="108"/>
        <v>1.0425457208752078</v>
      </c>
      <c r="BA56" s="3">
        <f t="shared" si="109"/>
        <v>0.89503802649271735</v>
      </c>
      <c r="BB56" s="3">
        <f t="shared" si="110"/>
        <v>7.1603042119417388</v>
      </c>
      <c r="BC56" s="3">
        <f t="shared" si="81"/>
        <v>8.0553422384344557</v>
      </c>
      <c r="BD56" s="18">
        <f t="shared" si="111"/>
        <v>0.15468978115190449</v>
      </c>
      <c r="BE56" s="18">
        <f t="shared" si="112"/>
        <v>159.02142537246513</v>
      </c>
      <c r="BF56" s="39">
        <f t="shared" si="82"/>
        <v>4.5027292361206311E-2</v>
      </c>
      <c r="BG56" s="37">
        <v>1.1648000000000001</v>
      </c>
      <c r="BH56" s="33">
        <v>5.3999999999999999E-2</v>
      </c>
      <c r="BI56" s="33">
        <v>1.1419999999999999</v>
      </c>
      <c r="BJ56" s="3">
        <f t="shared" si="113"/>
        <v>1.0443747484556907</v>
      </c>
      <c r="BK56" s="3">
        <f t="shared" si="114"/>
        <v>0.73003164967969669</v>
      </c>
      <c r="BL56" s="3">
        <f t="shared" si="115"/>
        <v>7.3003164967969649</v>
      </c>
      <c r="BM56" s="3">
        <f t="shared" si="83"/>
        <v>8.030348146476662</v>
      </c>
      <c r="BN56" s="18">
        <f t="shared" si="116"/>
        <v>0.20545547880294965</v>
      </c>
      <c r="BO56" s="18">
        <f t="shared" si="117"/>
        <v>147.73374383933032</v>
      </c>
      <c r="BP56" s="39">
        <f t="shared" si="84"/>
        <v>4.941536244242558E-2</v>
      </c>
      <c r="BQ56" s="37">
        <v>1.0302</v>
      </c>
      <c r="BR56" s="33">
        <v>4.7E-2</v>
      </c>
      <c r="BS56" s="33">
        <v>1.1359999999999999</v>
      </c>
      <c r="BT56" s="3">
        <f t="shared" si="118"/>
        <v>1.0388876657142421</v>
      </c>
      <c r="BU56" s="3">
        <f t="shared" si="119"/>
        <v>0.56507554288870565</v>
      </c>
      <c r="BV56" s="3">
        <f t="shared" si="120"/>
        <v>6.7809065146644683</v>
      </c>
      <c r="BW56" s="3">
        <f t="shared" si="85"/>
        <v>7.345982057553174</v>
      </c>
      <c r="BX56" s="18">
        <f t="shared" si="121"/>
        <v>0.21233790395728508</v>
      </c>
      <c r="BY56" s="18">
        <f t="shared" si="122"/>
        <v>135.78938900945656</v>
      </c>
      <c r="BZ56" s="39">
        <f t="shared" si="86"/>
        <v>4.9936939580693132E-2</v>
      </c>
    </row>
    <row r="57" spans="2:78" ht="19.899999999999999" customHeight="1">
      <c r="B57" s="19"/>
      <c r="C57" s="19"/>
      <c r="D57" s="19"/>
      <c r="E57" s="29">
        <v>64</v>
      </c>
      <c r="F57" s="22">
        <f t="shared" si="124"/>
        <v>1.2746</v>
      </c>
      <c r="G57" s="22">
        <f t="shared" si="123"/>
        <v>13.111802891357724</v>
      </c>
      <c r="H57" s="46">
        <f t="shared" si="87"/>
        <v>113995.91549295773</v>
      </c>
      <c r="I57" s="37">
        <v>1.8764000000000001</v>
      </c>
      <c r="J57" s="33">
        <v>6.3E-2</v>
      </c>
      <c r="K57" s="33">
        <v>1.17</v>
      </c>
      <c r="L57" s="3">
        <f t="shared" si="88"/>
        <v>1.0699811345824501</v>
      </c>
      <c r="M57" s="3">
        <f t="shared" si="89"/>
        <v>1.988517096114601</v>
      </c>
      <c r="N57" s="3">
        <f t="shared" si="90"/>
        <v>0</v>
      </c>
      <c r="O57" s="3">
        <f t="shared" si="73"/>
        <v>1.988517096114601</v>
      </c>
      <c r="P57" s="18">
        <f t="shared" si="91"/>
        <v>0</v>
      </c>
      <c r="Q57" s="18">
        <f t="shared" si="92"/>
        <v>232.04921565680229</v>
      </c>
      <c r="R57" s="39">
        <f t="shared" si="125"/>
        <v>0</v>
      </c>
      <c r="S57" s="37">
        <v>1.7312000000000001</v>
      </c>
      <c r="T57" s="33">
        <v>5.6000000000000001E-2</v>
      </c>
      <c r="U57" s="33">
        <v>1.159</v>
      </c>
      <c r="V57" s="3">
        <f t="shared" si="93"/>
        <v>1.0599214828897947</v>
      </c>
      <c r="W57" s="3">
        <f t="shared" si="94"/>
        <v>1.660994199768222</v>
      </c>
      <c r="X57" s="3">
        <f t="shared" si="95"/>
        <v>3.3219883995364441</v>
      </c>
      <c r="Y57" s="3">
        <f t="shared" si="75"/>
        <v>4.9829825993046661</v>
      </c>
      <c r="Z57" s="18">
        <f t="shared" si="96"/>
        <v>4.389111905951696E-2</v>
      </c>
      <c r="AA57" s="18">
        <f t="shared" si="97"/>
        <v>217.87081719132183</v>
      </c>
      <c r="AB57" s="39">
        <f t="shared" si="76"/>
        <v>1.5247514294763313E-2</v>
      </c>
      <c r="AC57" s="37">
        <v>1.5944</v>
      </c>
      <c r="AD57" s="33">
        <v>6.4000000000000001E-2</v>
      </c>
      <c r="AE57" s="33">
        <v>1.151</v>
      </c>
      <c r="AF57" s="3">
        <f t="shared" si="98"/>
        <v>1.0526053725678635</v>
      </c>
      <c r="AG57" s="3">
        <f t="shared" si="99"/>
        <v>1.3894789626704984</v>
      </c>
      <c r="AH57" s="3">
        <f t="shared" si="100"/>
        <v>5.5579158506819937</v>
      </c>
      <c r="AI57" s="3">
        <f t="shared" si="77"/>
        <v>6.9473948133524921</v>
      </c>
      <c r="AJ57" s="18">
        <f t="shared" si="101"/>
        <v>9.8942384328124744E-2</v>
      </c>
      <c r="AK57" s="18">
        <f t="shared" si="102"/>
        <v>204.51265665359651</v>
      </c>
      <c r="AL57" s="39">
        <f t="shared" si="78"/>
        <v>2.7176390652907074E-2</v>
      </c>
      <c r="AM57" s="37">
        <v>1.4337</v>
      </c>
      <c r="AN57" s="33">
        <v>5.3999999999999999E-2</v>
      </c>
      <c r="AO57" s="33">
        <v>1.147</v>
      </c>
      <c r="AP57" s="3">
        <f t="shared" si="103"/>
        <v>1.0489473174068977</v>
      </c>
      <c r="AQ57" s="3">
        <f t="shared" si="104"/>
        <v>1.1157070141774894</v>
      </c>
      <c r="AR57" s="3">
        <f t="shared" si="105"/>
        <v>6.6942420850649356</v>
      </c>
      <c r="AS57" s="3">
        <f t="shared" si="79"/>
        <v>7.8099490992424254</v>
      </c>
      <c r="AT57" s="18">
        <f t="shared" si="106"/>
        <v>0.1243551012046659</v>
      </c>
      <c r="AU57" s="18">
        <f t="shared" si="107"/>
        <v>188.82072391666327</v>
      </c>
      <c r="AV57" s="39">
        <f t="shared" si="80"/>
        <v>3.5452899163862246E-2</v>
      </c>
      <c r="AW57" s="37">
        <v>1.3187</v>
      </c>
      <c r="AX57" s="33">
        <v>4.8000000000000001E-2</v>
      </c>
      <c r="AY57" s="33">
        <v>1.1459999999999999</v>
      </c>
      <c r="AZ57" s="3">
        <f t="shared" si="108"/>
        <v>1.0480328036166562</v>
      </c>
      <c r="BA57" s="3">
        <f t="shared" si="109"/>
        <v>0.94225403250026118</v>
      </c>
      <c r="BB57" s="3">
        <f t="shared" si="110"/>
        <v>7.5380322600020895</v>
      </c>
      <c r="BC57" s="3">
        <f t="shared" si="81"/>
        <v>8.4802862925023508</v>
      </c>
      <c r="BD57" s="18">
        <f t="shared" si="111"/>
        <v>0.14712694557477923</v>
      </c>
      <c r="BE57" s="18">
        <f t="shared" si="112"/>
        <v>177.591276096207</v>
      </c>
      <c r="BF57" s="39">
        <f t="shared" si="82"/>
        <v>4.2445960329259028E-2</v>
      </c>
      <c r="BG57" s="37">
        <v>1.1992</v>
      </c>
      <c r="BH57" s="33">
        <v>4.3999999999999997E-2</v>
      </c>
      <c r="BI57" s="33">
        <v>1.1439999999999999</v>
      </c>
      <c r="BJ57" s="3">
        <f t="shared" si="113"/>
        <v>1.0462037760361733</v>
      </c>
      <c r="BK57" s="3">
        <f t="shared" si="114"/>
        <v>0.77650104709463597</v>
      </c>
      <c r="BL57" s="3">
        <f t="shared" si="115"/>
        <v>7.7650104709463585</v>
      </c>
      <c r="BM57" s="3">
        <f t="shared" si="83"/>
        <v>8.5415115180409948</v>
      </c>
      <c r="BN57" s="18">
        <f t="shared" si="116"/>
        <v>0.16799504973489632</v>
      </c>
      <c r="BO57" s="18">
        <f t="shared" si="117"/>
        <v>165.92241510016765</v>
      </c>
      <c r="BP57" s="39">
        <f t="shared" si="84"/>
        <v>4.6799044398302715E-2</v>
      </c>
      <c r="BQ57" s="37">
        <v>1.0588</v>
      </c>
      <c r="BR57" s="33">
        <v>0.04</v>
      </c>
      <c r="BS57" s="33">
        <v>1.1379999999999999</v>
      </c>
      <c r="BT57" s="3">
        <f t="shared" si="118"/>
        <v>1.0407166932947249</v>
      </c>
      <c r="BU57" s="3">
        <f t="shared" si="119"/>
        <v>0.59898941311265896</v>
      </c>
      <c r="BV57" s="3">
        <f t="shared" si="120"/>
        <v>7.1878729573519067</v>
      </c>
      <c r="BW57" s="3">
        <f t="shared" si="85"/>
        <v>7.7868623704645659</v>
      </c>
      <c r="BX57" s="18">
        <f t="shared" si="121"/>
        <v>0.18134998365296742</v>
      </c>
      <c r="BY57" s="18">
        <f t="shared" si="122"/>
        <v>152.21272402197584</v>
      </c>
      <c r="BZ57" s="39">
        <f t="shared" si="86"/>
        <v>4.7222549911886152E-2</v>
      </c>
    </row>
    <row r="58" spans="2:78" ht="19.899999999999999" customHeight="1" thickBot="1">
      <c r="B58" s="19"/>
      <c r="C58" s="19"/>
      <c r="E58" s="48">
        <v>66</v>
      </c>
      <c r="F58" s="25">
        <f t="shared" si="124"/>
        <v>1.3146</v>
      </c>
      <c r="G58" s="22">
        <f t="shared" si="123"/>
        <v>13.523282661995031</v>
      </c>
      <c r="H58" s="46">
        <f t="shared" si="87"/>
        <v>117573.38028169014</v>
      </c>
      <c r="I58" s="38">
        <v>1.9671000000000001</v>
      </c>
      <c r="J58" s="34">
        <v>0.13800000000000001</v>
      </c>
      <c r="K58" s="34">
        <v>1.18</v>
      </c>
      <c r="L58" s="41">
        <f t="shared" si="88"/>
        <v>1.0791262724848643</v>
      </c>
      <c r="M58" s="41">
        <f t="shared" si="89"/>
        <v>2.222919054134457</v>
      </c>
      <c r="N58" s="41">
        <f t="shared" si="90"/>
        <v>0</v>
      </c>
      <c r="O58" s="41">
        <f t="shared" si="73"/>
        <v>2.222919054134457</v>
      </c>
      <c r="P58" s="40">
        <f t="shared" si="91"/>
        <v>0</v>
      </c>
      <c r="Q58" s="40">
        <f t="shared" si="92"/>
        <v>264.30565532644715</v>
      </c>
      <c r="R58" s="42">
        <f t="shared" si="125"/>
        <v>0</v>
      </c>
      <c r="S58" s="38">
        <v>1.7119</v>
      </c>
      <c r="T58" s="34">
        <v>5.1999999999999998E-2</v>
      </c>
      <c r="U58" s="34">
        <v>1.1619999999999999</v>
      </c>
      <c r="V58" s="41">
        <f t="shared" si="93"/>
        <v>1.0626650242605189</v>
      </c>
      <c r="W58" s="41">
        <f t="shared" si="94"/>
        <v>1.6325849817480205</v>
      </c>
      <c r="X58" s="41">
        <f t="shared" si="95"/>
        <v>3.2651699634960409</v>
      </c>
      <c r="Y58" s="41">
        <f t="shared" si="75"/>
        <v>4.8977549452440616</v>
      </c>
      <c r="Z58" s="40">
        <f t="shared" si="96"/>
        <v>4.096730117866941E-2</v>
      </c>
      <c r="AA58" s="40">
        <f t="shared" si="97"/>
        <v>236.96553808786368</v>
      </c>
      <c r="AB58" s="42">
        <f t="shared" si="76"/>
        <v>1.3779092056353609E-2</v>
      </c>
      <c r="AC58" s="38">
        <v>1.5755999999999999</v>
      </c>
      <c r="AD58" s="34">
        <v>5.1999999999999998E-2</v>
      </c>
      <c r="AE58" s="34">
        <v>1.1559999999999999</v>
      </c>
      <c r="AF58" s="41">
        <f t="shared" si="98"/>
        <v>1.0571779415190703</v>
      </c>
      <c r="AG58" s="41">
        <f t="shared" si="99"/>
        <v>1.3687192318105175</v>
      </c>
      <c r="AH58" s="41">
        <f t="shared" si="100"/>
        <v>5.4748769272420699</v>
      </c>
      <c r="AI58" s="41">
        <f t="shared" si="77"/>
        <v>6.8435961590525878</v>
      </c>
      <c r="AJ58" s="40">
        <f t="shared" si="101"/>
        <v>8.1090646413386563E-2</v>
      </c>
      <c r="AK58" s="40">
        <f t="shared" si="102"/>
        <v>222.36343001725658</v>
      </c>
      <c r="AL58" s="42">
        <f t="shared" si="78"/>
        <v>2.462130093431816E-2</v>
      </c>
      <c r="AM58" s="38">
        <v>1.4561999999999999</v>
      </c>
      <c r="AN58" s="34">
        <v>5.8000000000000003E-2</v>
      </c>
      <c r="AO58" s="34">
        <v>1.155</v>
      </c>
      <c r="AP58" s="41">
        <f t="shared" si="103"/>
        <v>1.056263427728829</v>
      </c>
      <c r="AQ58" s="41">
        <f t="shared" si="104"/>
        <v>1.1671126572986696</v>
      </c>
      <c r="AR58" s="41">
        <f t="shared" si="105"/>
        <v>7.002675943792017</v>
      </c>
      <c r="AS58" s="41">
        <f t="shared" si="79"/>
        <v>8.1697886010906871</v>
      </c>
      <c r="AT58" s="40">
        <f t="shared" si="106"/>
        <v>0.13543626599437639</v>
      </c>
      <c r="AU58" s="40">
        <f t="shared" si="107"/>
        <v>209.57185478885975</v>
      </c>
      <c r="AV58" s="42">
        <f t="shared" si="80"/>
        <v>3.341420035074414E-2</v>
      </c>
      <c r="AW58" s="38">
        <v>1.3440000000000001</v>
      </c>
      <c r="AX58" s="34">
        <v>4.5999999999999999E-2</v>
      </c>
      <c r="AY58" s="34">
        <v>1.1499999999999999</v>
      </c>
      <c r="AZ58" s="41">
        <f t="shared" si="108"/>
        <v>1.0516908587776219</v>
      </c>
      <c r="BA58" s="41">
        <f t="shared" si="109"/>
        <v>0.98560063641492646</v>
      </c>
      <c r="BB58" s="41">
        <f t="shared" si="110"/>
        <v>7.8848050913194117</v>
      </c>
      <c r="BC58" s="41">
        <f t="shared" si="81"/>
        <v>8.8704057277343384</v>
      </c>
      <c r="BD58" s="40">
        <f t="shared" si="111"/>
        <v>0.1419826437754016</v>
      </c>
      <c r="BE58" s="40">
        <f t="shared" si="112"/>
        <v>197.55163083051704</v>
      </c>
      <c r="BF58" s="42">
        <f t="shared" si="82"/>
        <v>3.9912629716956992E-2</v>
      </c>
      <c r="BG58" s="38">
        <v>1.1852</v>
      </c>
      <c r="BH58" s="34">
        <v>3.7999999999999999E-2</v>
      </c>
      <c r="BI58" s="34">
        <v>1.145</v>
      </c>
      <c r="BJ58" s="41">
        <f t="shared" si="113"/>
        <v>1.0471182898264149</v>
      </c>
      <c r="BK58" s="41">
        <f t="shared" si="114"/>
        <v>0.75980302114817222</v>
      </c>
      <c r="BL58" s="41">
        <f t="shared" si="115"/>
        <v>7.5980302114817215</v>
      </c>
      <c r="BM58" s="41">
        <f t="shared" si="83"/>
        <v>8.3578332326298934</v>
      </c>
      <c r="BN58" s="40">
        <f t="shared" si="116"/>
        <v>0.14534039268337604</v>
      </c>
      <c r="BO58" s="40">
        <f t="shared" si="117"/>
        <v>180.53905004099096</v>
      </c>
      <c r="BP58" s="42">
        <f t="shared" si="84"/>
        <v>4.2085245323693725E-2</v>
      </c>
      <c r="BQ58" s="38">
        <v>1.0408999999999999</v>
      </c>
      <c r="BR58" s="34">
        <v>4.1000000000000002E-2</v>
      </c>
      <c r="BS58" s="34">
        <v>1.143</v>
      </c>
      <c r="BT58" s="41">
        <f t="shared" si="118"/>
        <v>1.045289262245932</v>
      </c>
      <c r="BU58" s="41">
        <f t="shared" si="119"/>
        <v>0.58400590042457701</v>
      </c>
      <c r="BV58" s="41">
        <f t="shared" si="120"/>
        <v>7.0080708050949232</v>
      </c>
      <c r="BW58" s="41">
        <f t="shared" si="85"/>
        <v>7.5920767055195002</v>
      </c>
      <c r="BX58" s="40">
        <f t="shared" si="121"/>
        <v>0.18752074633238061</v>
      </c>
      <c r="BY58" s="40">
        <f t="shared" si="122"/>
        <v>165.07988500365713</v>
      </c>
      <c r="BZ58" s="42">
        <f t="shared" si="86"/>
        <v>4.2452602901556835E-2</v>
      </c>
    </row>
    <row r="59" spans="2:78" ht="19.899999999999999" customHeight="1">
      <c r="B59" s="19"/>
      <c r="C59" s="19"/>
    </row>
    <row r="60" spans="2:78" ht="19.899999999999999" customHeight="1" thickBot="1"/>
    <row r="61" spans="2:78" ht="19.899999999999999" customHeight="1" thickBot="1">
      <c r="B61" s="64" t="s">
        <v>35</v>
      </c>
      <c r="D61" s="2"/>
      <c r="E61" s="73" t="s">
        <v>19</v>
      </c>
      <c r="F61" s="74"/>
      <c r="G61" s="74"/>
      <c r="H61" s="75"/>
      <c r="I61" s="76" t="s">
        <v>21</v>
      </c>
      <c r="J61" s="77"/>
      <c r="K61" s="77"/>
      <c r="L61" s="77"/>
      <c r="M61" s="77"/>
      <c r="N61" s="78">
        <v>0</v>
      </c>
      <c r="O61" s="78"/>
      <c r="P61" s="57"/>
      <c r="Q61" s="57"/>
      <c r="R61" s="58"/>
      <c r="S61" s="76" t="s">
        <v>21</v>
      </c>
      <c r="T61" s="77"/>
      <c r="U61" s="77"/>
      <c r="V61" s="77"/>
      <c r="W61" s="77"/>
      <c r="X61" s="78">
        <v>0.04</v>
      </c>
      <c r="Y61" s="78"/>
      <c r="Z61" s="57"/>
      <c r="AA61" s="57"/>
      <c r="AB61" s="58"/>
      <c r="AC61" s="76" t="s">
        <v>21</v>
      </c>
      <c r="AD61" s="77"/>
      <c r="AE61" s="77"/>
      <c r="AF61" s="77"/>
      <c r="AG61" s="77"/>
      <c r="AH61" s="78">
        <v>0.08</v>
      </c>
      <c r="AI61" s="78"/>
      <c r="AJ61" s="57"/>
      <c r="AK61" s="57"/>
      <c r="AL61" s="58"/>
      <c r="AM61" s="76" t="s">
        <v>21</v>
      </c>
      <c r="AN61" s="77"/>
      <c r="AO61" s="77"/>
      <c r="AP61" s="77"/>
      <c r="AQ61" s="77"/>
      <c r="AR61" s="78">
        <v>0.12</v>
      </c>
      <c r="AS61" s="78"/>
      <c r="AT61" s="57"/>
      <c r="AU61" s="57"/>
      <c r="AV61" s="58"/>
      <c r="AW61" s="76" t="s">
        <v>21</v>
      </c>
      <c r="AX61" s="77"/>
      <c r="AY61" s="77"/>
      <c r="AZ61" s="77"/>
      <c r="BA61" s="77"/>
      <c r="BB61" s="78">
        <v>0.16</v>
      </c>
      <c r="BC61" s="78"/>
      <c r="BD61" s="57"/>
      <c r="BE61" s="57"/>
      <c r="BF61" s="58"/>
      <c r="BG61" s="76" t="s">
        <v>21</v>
      </c>
      <c r="BH61" s="77"/>
      <c r="BI61" s="77"/>
      <c r="BJ61" s="77"/>
      <c r="BK61" s="77"/>
      <c r="BL61" s="78">
        <v>0.2</v>
      </c>
      <c r="BM61" s="78"/>
      <c r="BN61" s="57"/>
      <c r="BO61" s="57"/>
      <c r="BP61" s="58"/>
      <c r="BQ61" s="76" t="s">
        <v>21</v>
      </c>
      <c r="BR61" s="77"/>
      <c r="BS61" s="77"/>
      <c r="BT61" s="77"/>
      <c r="BU61" s="77"/>
      <c r="BV61" s="78">
        <v>0.24</v>
      </c>
      <c r="BW61" s="78"/>
      <c r="BX61" s="57"/>
      <c r="BY61" s="57"/>
      <c r="BZ61" s="58"/>
    </row>
    <row r="62" spans="2:78" ht="19.899999999999999" customHeight="1">
      <c r="B62" s="4" t="s">
        <v>1</v>
      </c>
      <c r="C62" s="5">
        <v>600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19.899999999999999" customHeight="1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3.2362883960624038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26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27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28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29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30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31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32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33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34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35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36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37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38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39">BV63/BY63</f>
        <v>0</v>
      </c>
    </row>
    <row r="64" spans="2:78" ht="19.899999999999999" customHeight="1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3.6477681666997093</v>
      </c>
      <c r="H64" s="46">
        <f t="shared" ref="H64:H88" si="140">F64*$C$37/$C$35</f>
        <v>31714.22535211268</v>
      </c>
      <c r="I64" s="54">
        <v>0.62280000000000002</v>
      </c>
      <c r="J64" s="3">
        <v>3.1E-2</v>
      </c>
      <c r="K64" s="3">
        <v>1.163</v>
      </c>
      <c r="L64" s="3">
        <f t="shared" ref="L64:L88" si="141">K64/$C$44</f>
        <v>1.0635795380507602</v>
      </c>
      <c r="M64" s="3">
        <f t="shared" ref="M64:M88" si="142">4*PI()^2*$C$43*SQRT($C$41*$C$32)*($C$37*I64*K64)^2</f>
        <v>0.2164528928044224</v>
      </c>
      <c r="N64" s="3">
        <f t="shared" ref="N64:N88" si="143">4*PI()^2*N$31*SQRT($C$41*$C$32)*($C$37*I64*K64)^2</f>
        <v>0</v>
      </c>
      <c r="O64" s="3">
        <f t="shared" si="126"/>
        <v>0.2164528928044224</v>
      </c>
      <c r="P64" s="18">
        <f t="shared" ref="P64:P88" si="144">2*PI()^2*N$31*2*SQRT($C$32*$C$41)*J64*$C$37^2*K64^2/SQRT(2)</f>
        <v>0</v>
      </c>
      <c r="Q64" s="18">
        <f t="shared" ref="Q64:Q88" si="145">0.5926*0.5*$C$36*$F64^3*($C$37*I64*2+$C$37)*$C$38</f>
        <v>2.3607903237134433</v>
      </c>
      <c r="R64" s="39">
        <f t="shared" si="127"/>
        <v>0</v>
      </c>
      <c r="S64" s="54">
        <v>0.50660000000000005</v>
      </c>
      <c r="T64" s="3">
        <v>3.2000000000000001E-2</v>
      </c>
      <c r="U64" s="3">
        <v>1.177</v>
      </c>
      <c r="V64" s="3">
        <f t="shared" ref="V64:V88" si="146">U64/$C$44</f>
        <v>1.0763827311141401</v>
      </c>
      <c r="W64" s="3">
        <f t="shared" ref="W64:W88" si="147">4*PI()^2*$C$43*SQRT($C$41*$C$32)*($C$37*S64*U64)^2</f>
        <v>0.14668646874002833</v>
      </c>
      <c r="X64" s="3">
        <f t="shared" ref="X64:X88" si="148">4*PI()^2*X$31*SQRT($C$41*$C$32)*($C$37*S64*U64)^2</f>
        <v>0.29337293748005666</v>
      </c>
      <c r="Y64" s="3">
        <f t="shared" si="128"/>
        <v>0.44005940622008499</v>
      </c>
      <c r="Z64" s="18">
        <f t="shared" ref="Z64:Z88" si="149">2*PI()^2*X$31*2*SQRT($C$32*$C$41)*T64*$C$37^2*U64^2/SQRT(2)</f>
        <v>2.5865725180403833E-2</v>
      </c>
      <c r="AA64" s="18">
        <f t="shared" ref="AA64:AA88" si="150">0.5926*0.5*$C$36*$F64^3*($C$37*S64*2+$C$37)*$C$38</f>
        <v>2.11646913061093</v>
      </c>
      <c r="AB64" s="39">
        <f t="shared" si="129"/>
        <v>0.13861432384575956</v>
      </c>
      <c r="AC64" s="54">
        <v>0.3831</v>
      </c>
      <c r="AD64" s="3">
        <v>0.02</v>
      </c>
      <c r="AE64" s="3">
        <v>1.2230000000000001</v>
      </c>
      <c r="AF64" s="3">
        <f t="shared" ref="AF64:AF88" si="151">AE64/$C$44</f>
        <v>1.1184503654652449</v>
      </c>
      <c r="AG64" s="3">
        <f t="shared" ref="AG64:AG88" si="152">4*PI()^2*$C$43*SQRT($C$41*$C$32)*($C$37*AC64*AE64)^2</f>
        <v>9.0569918125858045E-2</v>
      </c>
      <c r="AH64" s="3">
        <f t="shared" ref="AH64:AH88" si="153">4*PI()^2*AH$31*SQRT($C$41*$C$32)*($C$37*AC64*AE64)^2</f>
        <v>0.36227967250343218</v>
      </c>
      <c r="AI64" s="3">
        <f t="shared" si="130"/>
        <v>0.4528495906292902</v>
      </c>
      <c r="AJ64" s="18">
        <f t="shared" ref="AJ64:AJ88" si="154">2*PI()^2*AH$31*2*SQRT($C$32*$C$41)*AD64*$C$37^2*AE64^2/SQRT(2)</f>
        <v>3.4908779122468606E-2</v>
      </c>
      <c r="AK64" s="18">
        <f t="shared" ref="AK64:AK88" si="155">0.5926*0.5*$C$36*$F64^3*($C$37*AC64*2+$C$37)*$C$38</f>
        <v>1.8567990157386367</v>
      </c>
      <c r="AL64" s="39">
        <f t="shared" si="131"/>
        <v>0.19510979348473909</v>
      </c>
      <c r="AM64" s="54">
        <v>0.31790000000000002</v>
      </c>
      <c r="AN64" s="3">
        <v>0.02</v>
      </c>
      <c r="AO64" s="3">
        <v>1.2629999999999999</v>
      </c>
      <c r="AP64" s="3">
        <f t="shared" ref="AP64:AP88" si="156">AO64/$C$44</f>
        <v>1.1550309170749011</v>
      </c>
      <c r="AQ64" s="3">
        <f t="shared" ref="AQ64:AQ88" si="157">4*PI()^2*$C$43*SQRT($C$41*$C$32)*($C$37*AM64*AO64)^2</f>
        <v>6.6511158737312434E-2</v>
      </c>
      <c r="AR64" s="3">
        <f t="shared" ref="AR64:AR88" si="158">4*PI()^2*AR$31*SQRT($C$41*$C$32)*($C$37*AM64*AO64)^2</f>
        <v>0.39906695242387458</v>
      </c>
      <c r="AS64" s="3">
        <f t="shared" si="132"/>
        <v>0.46557811116118702</v>
      </c>
      <c r="AT64" s="18">
        <f t="shared" ref="AT64:AT88" si="159">2*PI()^2*AR$31*2*SQRT($C$32*$C$41)*AN64*$C$37^2*AO64^2/SQRT(2)</f>
        <v>5.584440993389421E-2</v>
      </c>
      <c r="AU64" s="18">
        <f t="shared" ref="AU64:AU88" si="160">0.5926*0.5*$C$36*$F64^3*($C$37*AM64*2+$C$37)*$C$38</f>
        <v>1.7197100158222527</v>
      </c>
      <c r="AV64" s="39">
        <f t="shared" si="133"/>
        <v>0.23205479339670351</v>
      </c>
      <c r="AW64" s="54"/>
      <c r="AX64" s="3"/>
      <c r="AY64" s="3"/>
      <c r="AZ64" s="3">
        <f t="shared" ref="AZ64:AZ88" si="161">AY64/$C$44</f>
        <v>0</v>
      </c>
      <c r="BA64" s="3">
        <f t="shared" ref="BA64:BA88" si="162">4*PI()^2*$C$43*SQRT($C$41*$C$32)*($C$37*AW64*AY64)^2</f>
        <v>0</v>
      </c>
      <c r="BB64" s="3">
        <f t="shared" ref="BB64:BB88" si="163">4*PI()^2*BB$31*SQRT($C$41*$C$32)*($C$37*AW64*AY64)^2</f>
        <v>0</v>
      </c>
      <c r="BC64" s="3">
        <f t="shared" si="134"/>
        <v>0</v>
      </c>
      <c r="BD64" s="18">
        <f t="shared" ref="BD64:BD88" si="164">2*PI()^2*BB$31*2*SQRT($C$32*$C$41)*AX64*$C$37^2*AY64^2/SQRT(2)</f>
        <v>0</v>
      </c>
      <c r="BE64" s="18">
        <f t="shared" ref="BE64:BE88" si="165">0.5926*0.5*$C$36*$F64^3*($C$37*AW64*2+$C$37)*$C$38</f>
        <v>1.0512960116287153</v>
      </c>
      <c r="BF64" s="39">
        <f t="shared" si="135"/>
        <v>0</v>
      </c>
      <c r="BG64" s="54"/>
      <c r="BH64" s="3"/>
      <c r="BI64" s="3"/>
      <c r="BJ64" s="3">
        <f t="shared" ref="BJ64:BJ88" si="166">BI64/$C$44</f>
        <v>0</v>
      </c>
      <c r="BK64" s="3">
        <f t="shared" ref="BK64:BK88" si="167">4*PI()^2*$C$43*SQRT($C$41*$C$32)*($C$37*BG64*BI64)^2</f>
        <v>0</v>
      </c>
      <c r="BL64" s="3">
        <f t="shared" ref="BL64:BL88" si="168">4*PI()^2*BL$31*SQRT($C$41*$C$32)*($C$37*BG64*BI64)^2</f>
        <v>0</v>
      </c>
      <c r="BM64" s="3">
        <f t="shared" si="136"/>
        <v>0</v>
      </c>
      <c r="BN64" s="18">
        <f t="shared" ref="BN64:BN88" si="169">2*PI()^2*BL$31*2*SQRT($C$32*$C$41)*BH64*$C$37^2*BI64^2/SQRT(2)</f>
        <v>0</v>
      </c>
      <c r="BO64" s="18">
        <f t="shared" ref="BO64:BO88" si="170">0.5926*0.5*$C$36*$F64^3*($C$37*BG64*2+$C$37)*$C$38</f>
        <v>1.0512960116287153</v>
      </c>
      <c r="BP64" s="39">
        <f t="shared" si="137"/>
        <v>0</v>
      </c>
      <c r="BQ64" s="54"/>
      <c r="BR64" s="3"/>
      <c r="BS64" s="3"/>
      <c r="BT64" s="3">
        <f t="shared" ref="BT64:BT88" si="171">BS64/$C$44</f>
        <v>0</v>
      </c>
      <c r="BU64" s="3">
        <f t="shared" ref="BU64:BU88" si="172">4*PI()^2*$C$43*SQRT($C$41*$C$32)*($C$37*BQ64*BS64)^2</f>
        <v>0</v>
      </c>
      <c r="BV64" s="3">
        <f t="shared" ref="BV64:BV88" si="173">4*PI()^2*BV$31*SQRT($C$41*$C$32)*($C$37*BQ64*BS64)^2</f>
        <v>0</v>
      </c>
      <c r="BW64" s="3">
        <f t="shared" si="138"/>
        <v>0</v>
      </c>
      <c r="BX64" s="18">
        <f t="shared" ref="BX64:BX88" si="174">2*PI()^2*BV$31*2*SQRT($C$32*$C$41)*BR64*$C$37^2*BS64^2/SQRT(2)</f>
        <v>0</v>
      </c>
      <c r="BY64" s="18">
        <f t="shared" ref="BY64:BY88" si="175">0.5926*0.5*$C$36*$F64^3*($C$37*BQ64*2+$C$37)*$C$38</f>
        <v>1.0512960116287153</v>
      </c>
      <c r="BZ64" s="39">
        <f t="shared" si="139"/>
        <v>0</v>
      </c>
    </row>
    <row r="65" spans="2:78" ht="19.899999999999999" customHeight="1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76">F65/$C$44/$C$37</f>
        <v>4.0592479373370143</v>
      </c>
      <c r="H65" s="46">
        <f t="shared" si="140"/>
        <v>35291.690140845072</v>
      </c>
      <c r="I65" s="36">
        <v>0.49659999999999999</v>
      </c>
      <c r="J65" s="32">
        <v>2.1999999999999999E-2</v>
      </c>
      <c r="K65" s="32">
        <v>1.179</v>
      </c>
      <c r="L65" s="3">
        <f t="shared" si="141"/>
        <v>1.0782117586946229</v>
      </c>
      <c r="M65" s="3">
        <f t="shared" si="142"/>
        <v>0.14143203742724209</v>
      </c>
      <c r="N65" s="3">
        <f t="shared" si="143"/>
        <v>0</v>
      </c>
      <c r="O65" s="3">
        <f t="shared" si="126"/>
        <v>0.14143203742724209</v>
      </c>
      <c r="P65" s="18">
        <f t="shared" si="144"/>
        <v>0</v>
      </c>
      <c r="Q65" s="18">
        <f t="shared" si="145"/>
        <v>2.8875595156354246</v>
      </c>
      <c r="R65" s="39">
        <f>N65/Q65</f>
        <v>0</v>
      </c>
      <c r="S65" s="36">
        <v>0.4642</v>
      </c>
      <c r="T65" s="32">
        <v>2.5000000000000001E-2</v>
      </c>
      <c r="U65" s="32">
        <v>1.177</v>
      </c>
      <c r="V65" s="3">
        <f t="shared" si="146"/>
        <v>1.0763827311141401</v>
      </c>
      <c r="W65" s="3">
        <f t="shared" si="147"/>
        <v>0.12316007793030159</v>
      </c>
      <c r="X65" s="3">
        <f t="shared" si="148"/>
        <v>0.24632015586060318</v>
      </c>
      <c r="Y65" s="3">
        <f t="shared" si="128"/>
        <v>0.36948023379090478</v>
      </c>
      <c r="Z65" s="18">
        <f t="shared" si="149"/>
        <v>2.0207597797190495E-2</v>
      </c>
      <c r="AA65" s="18">
        <f t="shared" si="150"/>
        <v>2.7936834085647964</v>
      </c>
      <c r="AB65" s="39">
        <f t="shared" si="129"/>
        <v>8.8170390068338364E-2</v>
      </c>
      <c r="AC65" s="36">
        <v>0.40100000000000002</v>
      </c>
      <c r="AD65" s="32">
        <v>2.8000000000000001E-2</v>
      </c>
      <c r="AE65" s="32">
        <v>1.196</v>
      </c>
      <c r="AF65" s="3">
        <f t="shared" si="151"/>
        <v>1.0937584931287267</v>
      </c>
      <c r="AG65" s="3">
        <f t="shared" si="152"/>
        <v>9.4898175245218486E-2</v>
      </c>
      <c r="AH65" s="3">
        <f t="shared" si="153"/>
        <v>0.37959270098087394</v>
      </c>
      <c r="AI65" s="3">
        <f t="shared" si="130"/>
        <v>0.47449087622609243</v>
      </c>
      <c r="AJ65" s="18">
        <f t="shared" si="154"/>
        <v>4.6738217067492205E-2</v>
      </c>
      <c r="AK65" s="18">
        <f t="shared" si="155"/>
        <v>2.610567051562831</v>
      </c>
      <c r="AL65" s="39">
        <f t="shared" si="131"/>
        <v>0.14540622534618622</v>
      </c>
      <c r="AM65" s="36">
        <v>0.32379999999999998</v>
      </c>
      <c r="AN65" s="32">
        <v>2.5999999999999999E-2</v>
      </c>
      <c r="AO65" s="32">
        <v>1.238</v>
      </c>
      <c r="AP65" s="3">
        <f t="shared" si="156"/>
        <v>1.1321680723188661</v>
      </c>
      <c r="AQ65" s="3">
        <f t="shared" si="157"/>
        <v>6.6298199674185057E-2</v>
      </c>
      <c r="AR65" s="3">
        <f t="shared" si="158"/>
        <v>0.39778919804511031</v>
      </c>
      <c r="AS65" s="3">
        <f t="shared" si="132"/>
        <v>0.46408739771929536</v>
      </c>
      <c r="AT65" s="18">
        <f t="shared" si="159"/>
        <v>6.9752157774091869E-2</v>
      </c>
      <c r="AU65" s="18">
        <f t="shared" si="160"/>
        <v>2.3868869445920753</v>
      </c>
      <c r="AV65" s="39">
        <f t="shared" si="133"/>
        <v>0.16665607013619718</v>
      </c>
      <c r="AW65" s="36">
        <v>0.26669999999999999</v>
      </c>
      <c r="AX65" s="32">
        <v>2.1999999999999999E-2</v>
      </c>
      <c r="AY65" s="32">
        <v>1.2829999999999999</v>
      </c>
      <c r="AZ65" s="3">
        <f t="shared" si="161"/>
        <v>1.1733211928797294</v>
      </c>
      <c r="BA65" s="3">
        <f t="shared" si="162"/>
        <v>4.8306558839539514E-2</v>
      </c>
      <c r="BB65" s="3">
        <f t="shared" si="163"/>
        <v>0.38645247071631611</v>
      </c>
      <c r="BC65" s="3">
        <f t="shared" si="134"/>
        <v>0.4347590295558556</v>
      </c>
      <c r="BD65" s="18">
        <f t="shared" si="164"/>
        <v>8.4519659709235723E-2</v>
      </c>
      <c r="BE65" s="18">
        <f t="shared" si="165"/>
        <v>2.2214447929336543</v>
      </c>
      <c r="BF65" s="39">
        <f t="shared" si="135"/>
        <v>0.17396447210644586</v>
      </c>
      <c r="BG65" s="36">
        <v>0.21210000000000001</v>
      </c>
      <c r="BH65" s="32">
        <v>1.7000000000000001E-2</v>
      </c>
      <c r="BI65" s="32">
        <v>1.3280000000000001</v>
      </c>
      <c r="BJ65" s="3">
        <f t="shared" si="166"/>
        <v>1.2144743134405931</v>
      </c>
      <c r="BK65" s="3">
        <f t="shared" si="167"/>
        <v>3.273288194813849E-2</v>
      </c>
      <c r="BL65" s="3">
        <f t="shared" si="168"/>
        <v>0.32732881948138487</v>
      </c>
      <c r="BM65" s="3">
        <f t="shared" si="136"/>
        <v>0.36006170142952337</v>
      </c>
      <c r="BN65" s="18">
        <f t="shared" si="169"/>
        <v>8.7465509580832698E-2</v>
      </c>
      <c r="BO65" s="18">
        <f t="shared" si="170"/>
        <v>2.063246168055374</v>
      </c>
      <c r="BP65" s="39">
        <f t="shared" si="137"/>
        <v>0.15864748693070149</v>
      </c>
      <c r="BQ65" s="36">
        <v>0.1852</v>
      </c>
      <c r="BR65" s="32">
        <v>1.7000000000000001E-2</v>
      </c>
      <c r="BS65" s="32">
        <v>1.351</v>
      </c>
      <c r="BT65" s="3">
        <f t="shared" si="171"/>
        <v>1.2355081306161455</v>
      </c>
      <c r="BU65" s="3">
        <f t="shared" si="172"/>
        <v>2.5828513961439432E-2</v>
      </c>
      <c r="BV65" s="3">
        <f t="shared" si="173"/>
        <v>0.30994216753727316</v>
      </c>
      <c r="BW65" s="3">
        <f t="shared" si="138"/>
        <v>0.33577068149871259</v>
      </c>
      <c r="BX65" s="18">
        <f t="shared" si="174"/>
        <v>0.10862570915983272</v>
      </c>
      <c r="BY65" s="18">
        <f t="shared" si="175"/>
        <v>1.985305819901056</v>
      </c>
      <c r="BZ65" s="39">
        <f t="shared" si="139"/>
        <v>0.1561180974892423</v>
      </c>
    </row>
    <row r="66" spans="2:78" ht="19.899999999999999" customHeight="1">
      <c r="B66" s="10" t="s">
        <v>4</v>
      </c>
      <c r="C66" s="11">
        <v>999.72964999999999</v>
      </c>
      <c r="D66" s="2"/>
      <c r="E66" s="29">
        <v>22</v>
      </c>
      <c r="F66" s="22">
        <f t="shared" ref="F66:F88" si="177">0.02*E66-0.0054</f>
        <v>0.43459999999999999</v>
      </c>
      <c r="G66" s="22">
        <f t="shared" si="176"/>
        <v>4.4707277079743193</v>
      </c>
      <c r="H66" s="46">
        <f t="shared" si="140"/>
        <v>38869.15492957746</v>
      </c>
      <c r="I66" s="35">
        <v>0.50039999999999996</v>
      </c>
      <c r="J66" s="31">
        <v>3.3000000000000002E-2</v>
      </c>
      <c r="K66" s="31">
        <v>1.1779999999999999</v>
      </c>
      <c r="L66" s="3">
        <f t="shared" si="141"/>
        <v>1.0772972449043814</v>
      </c>
      <c r="M66" s="3">
        <f t="shared" si="142"/>
        <v>0.14336130314737919</v>
      </c>
      <c r="N66" s="3">
        <f t="shared" si="143"/>
        <v>0</v>
      </c>
      <c r="O66" s="3">
        <f t="shared" si="126"/>
        <v>0.14336130314737919</v>
      </c>
      <c r="P66" s="18">
        <f t="shared" si="144"/>
        <v>0</v>
      </c>
      <c r="Q66" s="18">
        <f t="shared" si="145"/>
        <v>3.8724129845847703</v>
      </c>
      <c r="R66" s="39">
        <f t="shared" ref="R66:R88" si="178">N66/Q66</f>
        <v>0</v>
      </c>
      <c r="S66" s="35">
        <v>0.45279999999999998</v>
      </c>
      <c r="T66" s="31">
        <v>3.4000000000000002E-2</v>
      </c>
      <c r="U66" s="31">
        <v>1.1850000000000001</v>
      </c>
      <c r="V66" s="3">
        <f t="shared" si="146"/>
        <v>1.0836988414360713</v>
      </c>
      <c r="W66" s="3">
        <f t="shared" si="147"/>
        <v>0.11878354824204805</v>
      </c>
      <c r="X66" s="3">
        <f t="shared" si="148"/>
        <v>0.2375670964840961</v>
      </c>
      <c r="Y66" s="3">
        <f t="shared" si="128"/>
        <v>0.35635064472614414</v>
      </c>
      <c r="Z66" s="18">
        <f t="shared" si="149"/>
        <v>2.7857194256955101E-2</v>
      </c>
      <c r="AA66" s="18">
        <f t="shared" si="150"/>
        <v>3.6881598277812571</v>
      </c>
      <c r="AB66" s="39">
        <f t="shared" si="129"/>
        <v>6.4413449410356219E-2</v>
      </c>
      <c r="AC66" s="35">
        <v>0.38019999999999998</v>
      </c>
      <c r="AD66" s="31">
        <v>3.5000000000000003E-2</v>
      </c>
      <c r="AE66" s="31">
        <v>1.202</v>
      </c>
      <c r="AF66" s="3">
        <f t="shared" si="151"/>
        <v>1.0992455758701754</v>
      </c>
      <c r="AG66" s="3">
        <f t="shared" si="152"/>
        <v>8.6166790628711909E-2</v>
      </c>
      <c r="AH66" s="3">
        <f t="shared" si="153"/>
        <v>0.34466716251484764</v>
      </c>
      <c r="AI66" s="3">
        <f t="shared" si="130"/>
        <v>0.43083395314355954</v>
      </c>
      <c r="AJ66" s="18">
        <f t="shared" si="154"/>
        <v>5.9010423341864383E-2</v>
      </c>
      <c r="AK66" s="18">
        <f t="shared" si="155"/>
        <v>3.407135055009511</v>
      </c>
      <c r="AL66" s="39">
        <f t="shared" si="131"/>
        <v>0.10116040513512474</v>
      </c>
      <c r="AM66" s="35">
        <v>0.2954</v>
      </c>
      <c r="AN66" s="31">
        <v>3.5999999999999997E-2</v>
      </c>
      <c r="AO66" s="31">
        <v>1.2509999999999999</v>
      </c>
      <c r="AP66" s="3">
        <f t="shared" si="156"/>
        <v>1.1440567515920044</v>
      </c>
      <c r="AQ66" s="3">
        <f t="shared" si="157"/>
        <v>5.6343310201349688E-2</v>
      </c>
      <c r="AR66" s="3">
        <f t="shared" si="158"/>
        <v>0.33805986120809811</v>
      </c>
      <c r="AS66" s="3">
        <f t="shared" si="132"/>
        <v>0.39440317140944781</v>
      </c>
      <c r="AT66" s="18">
        <f t="shared" si="159"/>
        <v>9.8618894489372499E-2</v>
      </c>
      <c r="AU66" s="18">
        <f t="shared" si="160"/>
        <v>3.0788857336452686</v>
      </c>
      <c r="AV66" s="39">
        <f t="shared" si="133"/>
        <v>0.10979941785882705</v>
      </c>
      <c r="AW66" s="35">
        <v>0.25130000000000002</v>
      </c>
      <c r="AX66" s="31">
        <v>0.03</v>
      </c>
      <c r="AY66" s="31">
        <v>1.2809999999999999</v>
      </c>
      <c r="AZ66" s="3">
        <f t="shared" si="161"/>
        <v>1.1714921652992467</v>
      </c>
      <c r="BA66" s="3">
        <f t="shared" si="162"/>
        <v>4.2755303514380283E-2</v>
      </c>
      <c r="BB66" s="3">
        <f t="shared" si="163"/>
        <v>0.34204242811504226</v>
      </c>
      <c r="BC66" s="3">
        <f t="shared" si="134"/>
        <v>0.38479773162942255</v>
      </c>
      <c r="BD66" s="18">
        <f t="shared" si="164"/>
        <v>0.11489503465718427</v>
      </c>
      <c r="BE66" s="18">
        <f t="shared" si="165"/>
        <v>2.908180603077307</v>
      </c>
      <c r="BF66" s="39">
        <f t="shared" si="135"/>
        <v>0.11761388813098754</v>
      </c>
      <c r="BG66" s="35">
        <v>0.20330000000000001</v>
      </c>
      <c r="BH66" s="31">
        <v>2.3E-2</v>
      </c>
      <c r="BI66" s="31">
        <v>1.3280000000000001</v>
      </c>
      <c r="BJ66" s="3">
        <f t="shared" si="166"/>
        <v>1.2144743134405931</v>
      </c>
      <c r="BK66" s="3">
        <f t="shared" si="167"/>
        <v>3.0073063024622274E-2</v>
      </c>
      <c r="BL66" s="3">
        <f t="shared" si="168"/>
        <v>0.30073063024622271</v>
      </c>
      <c r="BM66" s="3">
        <f t="shared" si="136"/>
        <v>0.33080369327084497</v>
      </c>
      <c r="BN66" s="18">
        <f t="shared" si="169"/>
        <v>0.11833568943289126</v>
      </c>
      <c r="BO66" s="18">
        <f t="shared" si="170"/>
        <v>2.7223791004183018</v>
      </c>
      <c r="BP66" s="39">
        <f t="shared" si="137"/>
        <v>0.11046611039587195</v>
      </c>
      <c r="BQ66" s="35">
        <v>0.187</v>
      </c>
      <c r="BR66" s="31">
        <v>0.05</v>
      </c>
      <c r="BS66" s="31">
        <v>1.4019999999999999</v>
      </c>
      <c r="BT66" s="3">
        <f t="shared" si="171"/>
        <v>1.2821483339184572</v>
      </c>
      <c r="BU66" s="3">
        <f t="shared" si="172"/>
        <v>2.8358679045951005E-2</v>
      </c>
      <c r="BV66" s="3">
        <f t="shared" si="173"/>
        <v>0.34030414855141206</v>
      </c>
      <c r="BW66" s="3">
        <f t="shared" si="138"/>
        <v>0.36866282759736307</v>
      </c>
      <c r="BX66" s="18">
        <f t="shared" si="174"/>
        <v>0.34406384384257149</v>
      </c>
      <c r="BY66" s="18">
        <f t="shared" si="175"/>
        <v>2.6592840068070149</v>
      </c>
      <c r="BZ66" s="39">
        <f t="shared" si="139"/>
        <v>0.1279683357175577</v>
      </c>
    </row>
    <row r="67" spans="2:78" ht="19.899999999999999" customHeight="1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77"/>
        <v>0.47459999999999997</v>
      </c>
      <c r="G67" s="22">
        <f t="shared" si="176"/>
        <v>4.8822074786116243</v>
      </c>
      <c r="H67" s="46">
        <f t="shared" si="140"/>
        <v>42446.619718309856</v>
      </c>
      <c r="I67" s="35">
        <v>0.55359999999999998</v>
      </c>
      <c r="J67" s="31">
        <v>1.6E-2</v>
      </c>
      <c r="K67" s="32">
        <v>1.1759999999999999</v>
      </c>
      <c r="L67" s="3">
        <f t="shared" si="141"/>
        <v>1.0754682173238985</v>
      </c>
      <c r="M67" s="3">
        <f t="shared" si="142"/>
        <v>0.17486929674596347</v>
      </c>
      <c r="N67" s="3">
        <f t="shared" si="143"/>
        <v>0</v>
      </c>
      <c r="O67" s="3">
        <f t="shared" si="126"/>
        <v>0.17486929674596347</v>
      </c>
      <c r="P67" s="18">
        <f t="shared" si="144"/>
        <v>0</v>
      </c>
      <c r="Q67" s="18">
        <f t="shared" si="145"/>
        <v>5.3112626964802097</v>
      </c>
      <c r="R67" s="39">
        <f t="shared" si="178"/>
        <v>0</v>
      </c>
      <c r="S67" s="35">
        <v>0.4551</v>
      </c>
      <c r="T67" s="31">
        <v>1.4999999999999999E-2</v>
      </c>
      <c r="U67" s="32">
        <v>1.165</v>
      </c>
      <c r="V67" s="3">
        <f t="shared" si="146"/>
        <v>1.0654085656312431</v>
      </c>
      <c r="W67" s="3">
        <f t="shared" si="147"/>
        <v>0.11597710902669095</v>
      </c>
      <c r="X67" s="3">
        <f t="shared" si="148"/>
        <v>0.2319542180533819</v>
      </c>
      <c r="Y67" s="3">
        <f t="shared" si="128"/>
        <v>0.34793132708007285</v>
      </c>
      <c r="Z67" s="18">
        <f t="shared" si="149"/>
        <v>1.1878589239216907E-2</v>
      </c>
      <c r="AA67" s="18">
        <f t="shared" si="150"/>
        <v>4.8147181106760151</v>
      </c>
      <c r="AB67" s="39">
        <f t="shared" si="129"/>
        <v>4.8176074428750749E-2</v>
      </c>
      <c r="AC67" s="35">
        <v>0.40649999999999997</v>
      </c>
      <c r="AD67" s="31">
        <v>0.03</v>
      </c>
      <c r="AE67" s="32">
        <v>1.1879999999999999</v>
      </c>
      <c r="AF67" s="3">
        <f t="shared" si="151"/>
        <v>1.0864423828067955</v>
      </c>
      <c r="AG67" s="3">
        <f t="shared" si="152"/>
        <v>9.6218977683428672E-2</v>
      </c>
      <c r="AH67" s="3">
        <f t="shared" si="153"/>
        <v>0.38487591073371469</v>
      </c>
      <c r="AI67" s="3">
        <f t="shared" si="130"/>
        <v>0.48109488841714337</v>
      </c>
      <c r="AJ67" s="18">
        <f t="shared" si="154"/>
        <v>4.9408979796963202E-2</v>
      </c>
      <c r="AK67" s="18">
        <f t="shared" si="155"/>
        <v>4.5697225079340456</v>
      </c>
      <c r="AL67" s="39">
        <f t="shared" si="131"/>
        <v>8.4223037627664546E-2</v>
      </c>
      <c r="AM67" s="35">
        <v>0.34300000000000003</v>
      </c>
      <c r="AN67" s="31">
        <v>3.1E-2</v>
      </c>
      <c r="AO67" s="32">
        <v>1.2130000000000001</v>
      </c>
      <c r="AP67" s="3">
        <f t="shared" si="156"/>
        <v>1.1093052275628308</v>
      </c>
      <c r="AQ67" s="3">
        <f t="shared" si="157"/>
        <v>7.1419466042160332E-2</v>
      </c>
      <c r="AR67" s="3">
        <f t="shared" si="158"/>
        <v>0.42851679625296196</v>
      </c>
      <c r="AS67" s="3">
        <f t="shared" si="132"/>
        <v>0.49993626229512228</v>
      </c>
      <c r="AT67" s="18">
        <f t="shared" si="159"/>
        <v>7.9841062031695206E-2</v>
      </c>
      <c r="AU67" s="18">
        <f t="shared" si="160"/>
        <v>4.2496150845983456</v>
      </c>
      <c r="AV67" s="39">
        <f t="shared" si="133"/>
        <v>0.10083661407500473</v>
      </c>
      <c r="AW67" s="35">
        <v>0.28639999999999999</v>
      </c>
      <c r="AX67" s="31">
        <v>3.6999999999999998E-2</v>
      </c>
      <c r="AY67" s="32">
        <v>1.24</v>
      </c>
      <c r="AZ67" s="3">
        <f t="shared" si="161"/>
        <v>1.1339970998993489</v>
      </c>
      <c r="BA67" s="3">
        <f t="shared" si="162"/>
        <v>5.2035071386490064E-2</v>
      </c>
      <c r="BB67" s="3">
        <f t="shared" si="163"/>
        <v>0.41628057109192051</v>
      </c>
      <c r="BC67" s="3">
        <f t="shared" si="134"/>
        <v>0.46831564247841057</v>
      </c>
      <c r="BD67" s="18">
        <f t="shared" si="164"/>
        <v>0.13277821950448143</v>
      </c>
      <c r="BE67" s="18">
        <f t="shared" si="165"/>
        <v>3.964290987577864</v>
      </c>
      <c r="BF67" s="39">
        <f t="shared" si="135"/>
        <v>0.1050075719457373</v>
      </c>
      <c r="BG67" s="35">
        <v>0.24049999999999999</v>
      </c>
      <c r="BH67" s="31">
        <v>3.2000000000000001E-2</v>
      </c>
      <c r="BI67" s="32">
        <v>1.27</v>
      </c>
      <c r="BJ67" s="3">
        <f t="shared" si="166"/>
        <v>1.1614325136065913</v>
      </c>
      <c r="BK67" s="3">
        <f t="shared" si="167"/>
        <v>3.8489685319082707E-2</v>
      </c>
      <c r="BL67" s="3">
        <f t="shared" si="168"/>
        <v>0.384896853190827</v>
      </c>
      <c r="BM67" s="3">
        <f t="shared" si="136"/>
        <v>0.4233865385099097</v>
      </c>
      <c r="BN67" s="18">
        <f t="shared" si="169"/>
        <v>0.15057371982927281</v>
      </c>
      <c r="BO67" s="18">
        <f t="shared" si="170"/>
        <v>3.7329062516548932</v>
      </c>
      <c r="BP67" s="39">
        <f t="shared" si="137"/>
        <v>0.10310916675718614</v>
      </c>
      <c r="BQ67" s="35">
        <v>0.20219999999999999</v>
      </c>
      <c r="BR67" s="31">
        <v>3.5000000000000003E-2</v>
      </c>
      <c r="BS67" s="32">
        <v>1.093</v>
      </c>
      <c r="BT67" s="3">
        <f t="shared" si="171"/>
        <v>0.99956357273386154</v>
      </c>
      <c r="BU67" s="3">
        <f t="shared" si="172"/>
        <v>2.0151593016070387E-2</v>
      </c>
      <c r="BV67" s="3">
        <f t="shared" si="173"/>
        <v>0.2418191161928446</v>
      </c>
      <c r="BW67" s="3">
        <f t="shared" si="138"/>
        <v>0.26197070920891496</v>
      </c>
      <c r="BX67" s="18">
        <f t="shared" si="174"/>
        <v>0.14637987554353724</v>
      </c>
      <c r="BY67" s="18">
        <f t="shared" si="175"/>
        <v>3.5398335852965106</v>
      </c>
      <c r="BZ67" s="39">
        <f t="shared" si="139"/>
        <v>6.8313696213656572E-2</v>
      </c>
    </row>
    <row r="68" spans="2:78" ht="19.899999999999999" customHeight="1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77"/>
        <v>0.51460000000000006</v>
      </c>
      <c r="G68" s="22">
        <f t="shared" si="176"/>
        <v>5.2936872492489302</v>
      </c>
      <c r="H68" s="46">
        <f t="shared" si="140"/>
        <v>46024.084507042258</v>
      </c>
      <c r="I68" s="35">
        <v>0.57520000000000004</v>
      </c>
      <c r="J68" s="31">
        <v>4.5999999999999999E-2</v>
      </c>
      <c r="K68" s="31">
        <v>1.1659999999999999</v>
      </c>
      <c r="L68" s="3">
        <f t="shared" si="141"/>
        <v>1.0663230794214844</v>
      </c>
      <c r="M68" s="3">
        <f t="shared" si="142"/>
        <v>0.1855844621987322</v>
      </c>
      <c r="N68" s="3">
        <f t="shared" si="143"/>
        <v>0</v>
      </c>
      <c r="O68" s="3">
        <f t="shared" si="126"/>
        <v>0.1855844621987322</v>
      </c>
      <c r="P68" s="18">
        <f t="shared" si="144"/>
        <v>0</v>
      </c>
      <c r="Q68" s="18">
        <f t="shared" si="145"/>
        <v>6.9093536137643135</v>
      </c>
      <c r="R68" s="39">
        <f t="shared" si="178"/>
        <v>0</v>
      </c>
      <c r="S68" s="35">
        <v>0.44750000000000001</v>
      </c>
      <c r="T68" s="31">
        <v>4.8000000000000001E-2</v>
      </c>
      <c r="U68" s="31">
        <v>1.21</v>
      </c>
      <c r="V68" s="3">
        <f t="shared" si="146"/>
        <v>1.1065616861921066</v>
      </c>
      <c r="W68" s="3">
        <f t="shared" si="147"/>
        <v>0.1209660715934128</v>
      </c>
      <c r="X68" s="3">
        <f t="shared" si="148"/>
        <v>0.2419321431868256</v>
      </c>
      <c r="Y68" s="3">
        <f t="shared" si="128"/>
        <v>0.36289821478023843</v>
      </c>
      <c r="Z68" s="18">
        <f t="shared" si="149"/>
        <v>4.1004708884996896E-2</v>
      </c>
      <c r="AA68" s="18">
        <f t="shared" si="150"/>
        <v>6.088739349927164</v>
      </c>
      <c r="AB68" s="39">
        <f t="shared" si="129"/>
        <v>3.973435702904899E-2</v>
      </c>
      <c r="AC68" s="35">
        <v>0.47239999999999999</v>
      </c>
      <c r="AD68" s="31">
        <v>2.1999999999999999E-2</v>
      </c>
      <c r="AE68" s="31">
        <v>1.1930000000000001</v>
      </c>
      <c r="AF68" s="3">
        <f t="shared" si="151"/>
        <v>1.0910149517580026</v>
      </c>
      <c r="AG68" s="3">
        <f t="shared" si="152"/>
        <v>0.13104106750191449</v>
      </c>
      <c r="AH68" s="3">
        <f t="shared" si="153"/>
        <v>0.52416427000765797</v>
      </c>
      <c r="AI68" s="3">
        <f t="shared" si="130"/>
        <v>0.65520533750957244</v>
      </c>
      <c r="AJ68" s="18">
        <f t="shared" si="154"/>
        <v>3.6538887375321162E-2</v>
      </c>
      <c r="AK68" s="18">
        <f t="shared" si="155"/>
        <v>6.2487494922102105</v>
      </c>
      <c r="AL68" s="39">
        <f t="shared" si="131"/>
        <v>8.3883066629745581E-2</v>
      </c>
      <c r="AM68" s="35">
        <v>0.43169999999999997</v>
      </c>
      <c r="AN68" s="31">
        <v>0.02</v>
      </c>
      <c r="AO68" s="31">
        <v>1.1819999999999999</v>
      </c>
      <c r="AP68" s="3">
        <f t="shared" si="156"/>
        <v>1.0809553000653471</v>
      </c>
      <c r="AQ68" s="3">
        <f t="shared" si="157"/>
        <v>0.10742511011125658</v>
      </c>
      <c r="AR68" s="3">
        <f t="shared" si="158"/>
        <v>0.64455066066753941</v>
      </c>
      <c r="AS68" s="3">
        <f t="shared" si="132"/>
        <v>0.75197577077879596</v>
      </c>
      <c r="AT68" s="18">
        <f t="shared" si="159"/>
        <v>4.8911159497509051E-2</v>
      </c>
      <c r="AU68" s="18">
        <f t="shared" si="160"/>
        <v>5.9872068098439462</v>
      </c>
      <c r="AV68" s="39">
        <f t="shared" si="133"/>
        <v>0.10765465118188215</v>
      </c>
      <c r="AW68" s="35">
        <v>0.32440000000000002</v>
      </c>
      <c r="AX68" s="31">
        <v>0.03</v>
      </c>
      <c r="AY68" s="31">
        <v>1.2190000000000001</v>
      </c>
      <c r="AZ68" s="3">
        <f t="shared" si="161"/>
        <v>1.1147923103042794</v>
      </c>
      <c r="BA68" s="3">
        <f t="shared" si="162"/>
        <v>6.4517251751677468E-2</v>
      </c>
      <c r="BB68" s="3">
        <f t="shared" si="163"/>
        <v>0.51613801401341974</v>
      </c>
      <c r="BC68" s="3">
        <f t="shared" si="134"/>
        <v>0.58065526576509718</v>
      </c>
      <c r="BD68" s="18">
        <f t="shared" si="164"/>
        <v>0.10404241209524433</v>
      </c>
      <c r="BE68" s="18">
        <f t="shared" si="165"/>
        <v>5.2976851926965214</v>
      </c>
      <c r="BF68" s="39">
        <f t="shared" si="135"/>
        <v>9.7427082818166769E-2</v>
      </c>
      <c r="BG68" s="35">
        <v>0.26690000000000003</v>
      </c>
      <c r="BH68" s="31">
        <v>3.4000000000000002E-2</v>
      </c>
      <c r="BI68" s="31">
        <v>1.2529999999999999</v>
      </c>
      <c r="BJ68" s="3">
        <f t="shared" si="166"/>
        <v>1.145885779172487</v>
      </c>
      <c r="BK68" s="3">
        <f t="shared" si="167"/>
        <v>4.6143023352367876E-2</v>
      </c>
      <c r="BL68" s="3">
        <f t="shared" si="168"/>
        <v>0.46143023352367868</v>
      </c>
      <c r="BM68" s="3">
        <f t="shared" si="136"/>
        <v>0.5075732568760466</v>
      </c>
      <c r="BN68" s="18">
        <f t="shared" si="169"/>
        <v>0.15573019173625244</v>
      </c>
      <c r="BO68" s="18">
        <f t="shared" si="170"/>
        <v>4.9281838601151895</v>
      </c>
      <c r="BP68" s="39">
        <f t="shared" si="137"/>
        <v>9.3630888501975124E-2</v>
      </c>
      <c r="BQ68" s="35">
        <v>0.20979999999999999</v>
      </c>
      <c r="BR68" s="31">
        <v>8.2000000000000003E-2</v>
      </c>
      <c r="BS68" s="31">
        <v>1.5640000000000001</v>
      </c>
      <c r="BT68" s="3">
        <f t="shared" si="171"/>
        <v>1.4302995679375659</v>
      </c>
      <c r="BU68" s="3">
        <f t="shared" si="172"/>
        <v>4.4421295718318952E-2</v>
      </c>
      <c r="BV68" s="3">
        <f t="shared" si="173"/>
        <v>0.5330555486198274</v>
      </c>
      <c r="BW68" s="3">
        <f t="shared" si="138"/>
        <v>0.57747684433814639</v>
      </c>
      <c r="BX68" s="18">
        <f t="shared" si="174"/>
        <v>0.70219924010910628</v>
      </c>
      <c r="BY68" s="18">
        <f t="shared" si="175"/>
        <v>4.5612529715865966</v>
      </c>
      <c r="BZ68" s="39">
        <f t="shared" si="139"/>
        <v>0.11686603482428824</v>
      </c>
    </row>
    <row r="69" spans="2:78" ht="19.899999999999999" customHeight="1">
      <c r="B69" s="10" t="s">
        <v>15</v>
      </c>
      <c r="C69" s="11">
        <v>5.4249999999999998</v>
      </c>
      <c r="D69" s="2"/>
      <c r="E69" s="29">
        <v>28</v>
      </c>
      <c r="F69" s="22">
        <f t="shared" si="177"/>
        <v>0.55460000000000009</v>
      </c>
      <c r="G69" s="22">
        <f t="shared" si="176"/>
        <v>5.7051670198862352</v>
      </c>
      <c r="H69" s="46">
        <f t="shared" si="140"/>
        <v>49601.549295774654</v>
      </c>
      <c r="I69" s="35">
        <v>0.57789999999999997</v>
      </c>
      <c r="J69" s="31">
        <v>7.6999999999999999E-2</v>
      </c>
      <c r="K69" s="31">
        <v>1.1539999999999999</v>
      </c>
      <c r="L69" s="3">
        <f t="shared" si="141"/>
        <v>1.0553489139385874</v>
      </c>
      <c r="M69" s="3">
        <f t="shared" si="142"/>
        <v>0.1834948009498748</v>
      </c>
      <c r="N69" s="3">
        <f t="shared" si="143"/>
        <v>0</v>
      </c>
      <c r="O69" s="3">
        <f t="shared" si="126"/>
        <v>0.1834948009498748</v>
      </c>
      <c r="P69" s="18">
        <f t="shared" si="144"/>
        <v>0</v>
      </c>
      <c r="Q69" s="18">
        <f t="shared" si="145"/>
        <v>8.670754427193593</v>
      </c>
      <c r="R69" s="39">
        <f t="shared" si="178"/>
        <v>0</v>
      </c>
      <c r="S69" s="35">
        <v>0.50480000000000003</v>
      </c>
      <c r="T69" s="31">
        <v>6.8000000000000005E-2</v>
      </c>
      <c r="U69" s="31">
        <v>1.1850000000000001</v>
      </c>
      <c r="V69" s="3">
        <f t="shared" si="146"/>
        <v>1.0836988414360713</v>
      </c>
      <c r="W69" s="3">
        <f t="shared" si="147"/>
        <v>0.14763255987589471</v>
      </c>
      <c r="X69" s="3">
        <f t="shared" si="148"/>
        <v>0.29526511975178943</v>
      </c>
      <c r="Y69" s="3">
        <f t="shared" si="128"/>
        <v>0.44289767962768412</v>
      </c>
      <c r="Z69" s="18">
        <f t="shared" si="149"/>
        <v>5.5714388513910203E-2</v>
      </c>
      <c r="AA69" s="18">
        <f t="shared" si="150"/>
        <v>8.0827294261472513</v>
      </c>
      <c r="AB69" s="39">
        <f t="shared" si="129"/>
        <v>3.6530372870904299E-2</v>
      </c>
      <c r="AC69" s="35">
        <v>0.40639999999999998</v>
      </c>
      <c r="AD69" s="31">
        <v>5.0999999999999997E-2</v>
      </c>
      <c r="AE69" s="31">
        <v>1.25</v>
      </c>
      <c r="AF69" s="3">
        <f t="shared" si="151"/>
        <v>1.1431422378017631</v>
      </c>
      <c r="AG69" s="3">
        <f t="shared" si="152"/>
        <v>0.10647169835976211</v>
      </c>
      <c r="AH69" s="3">
        <f t="shared" si="153"/>
        <v>0.42588679343904845</v>
      </c>
      <c r="AI69" s="3">
        <f t="shared" si="130"/>
        <v>0.53235849179881056</v>
      </c>
      <c r="AJ69" s="18">
        <f t="shared" si="154"/>
        <v>9.2991221548880731E-2</v>
      </c>
      <c r="AK69" s="18">
        <f t="shared" si="155"/>
        <v>7.2911882482681802</v>
      </c>
      <c r="AL69" s="39">
        <f t="shared" si="131"/>
        <v>5.8411164125436767E-2</v>
      </c>
      <c r="AM69" s="35">
        <v>0.4012</v>
      </c>
      <c r="AN69" s="31">
        <v>0.04</v>
      </c>
      <c r="AO69" s="31">
        <v>1.24</v>
      </c>
      <c r="AP69" s="3">
        <f t="shared" si="156"/>
        <v>1.1339970998993489</v>
      </c>
      <c r="AQ69" s="3">
        <f t="shared" si="157"/>
        <v>0.10211086992145123</v>
      </c>
      <c r="AR69" s="3">
        <f t="shared" si="158"/>
        <v>0.61266521952870734</v>
      </c>
      <c r="AS69" s="3">
        <f t="shared" si="132"/>
        <v>0.71477608945015858</v>
      </c>
      <c r="AT69" s="18">
        <f t="shared" si="159"/>
        <v>0.10765801581444442</v>
      </c>
      <c r="AU69" s="18">
        <f t="shared" si="160"/>
        <v>7.2493588364290424</v>
      </c>
      <c r="AV69" s="39">
        <f t="shared" si="133"/>
        <v>8.451302154474391E-2</v>
      </c>
      <c r="AW69" s="35">
        <v>0.3886</v>
      </c>
      <c r="AX69" s="31">
        <v>2.5999999999999999E-2</v>
      </c>
      <c r="AY69" s="31">
        <v>1.2350000000000001</v>
      </c>
      <c r="AZ69" s="3">
        <f t="shared" si="161"/>
        <v>1.1294245309481419</v>
      </c>
      <c r="BA69" s="3">
        <f t="shared" si="162"/>
        <v>9.5026835021449985E-2</v>
      </c>
      <c r="BB69" s="3">
        <f t="shared" si="163"/>
        <v>0.76021468017159988</v>
      </c>
      <c r="BC69" s="3">
        <f t="shared" si="134"/>
        <v>0.85524151519304992</v>
      </c>
      <c r="BD69" s="18">
        <f t="shared" si="164"/>
        <v>9.2552682241485343E-2</v>
      </c>
      <c r="BE69" s="18">
        <f t="shared" si="165"/>
        <v>7.1480029538957481</v>
      </c>
      <c r="BF69" s="39">
        <f t="shared" si="135"/>
        <v>0.10635343676757628</v>
      </c>
      <c r="BG69" s="35">
        <v>0.37769999999999998</v>
      </c>
      <c r="BH69" s="31">
        <v>2.1999999999999999E-2</v>
      </c>
      <c r="BI69" s="31">
        <v>1.2250000000000001</v>
      </c>
      <c r="BJ69" s="3">
        <f t="shared" si="166"/>
        <v>1.1202793930457278</v>
      </c>
      <c r="BK69" s="3">
        <f t="shared" si="167"/>
        <v>8.8322815375334124E-2</v>
      </c>
      <c r="BL69" s="3">
        <f t="shared" si="168"/>
        <v>0.88322815375334118</v>
      </c>
      <c r="BM69" s="3">
        <f t="shared" si="136"/>
        <v>0.97155096912867533</v>
      </c>
      <c r="BN69" s="18">
        <f t="shared" si="169"/>
        <v>9.6313378522646625E-2</v>
      </c>
      <c r="BO69" s="18">
        <f t="shared" si="170"/>
        <v>7.0603220713867847</v>
      </c>
      <c r="BP69" s="39">
        <f t="shared" si="137"/>
        <v>0.12509743108360183</v>
      </c>
      <c r="BQ69" s="35">
        <v>0.33960000000000001</v>
      </c>
      <c r="BR69" s="31">
        <v>2.4E-2</v>
      </c>
      <c r="BS69" s="31">
        <v>1.218</v>
      </c>
      <c r="BT69" s="3">
        <f t="shared" si="171"/>
        <v>1.1138777965140378</v>
      </c>
      <c r="BU69" s="3">
        <f t="shared" si="172"/>
        <v>7.0588945931035138E-2</v>
      </c>
      <c r="BV69" s="3">
        <f t="shared" si="173"/>
        <v>0.8470673511724216</v>
      </c>
      <c r="BW69" s="3">
        <f t="shared" si="138"/>
        <v>0.91765629710345675</v>
      </c>
      <c r="BX69" s="18">
        <f t="shared" si="174"/>
        <v>0.12464613703416325</v>
      </c>
      <c r="BY69" s="18">
        <f t="shared" si="175"/>
        <v>6.7538411884884875</v>
      </c>
      <c r="BZ69" s="39">
        <f t="shared" si="139"/>
        <v>0.12542008725585618</v>
      </c>
    </row>
    <row r="70" spans="2:78" ht="19.899999999999999" customHeight="1">
      <c r="B70" s="10" t="s">
        <v>7</v>
      </c>
      <c r="C70" s="11">
        <v>1.343</v>
      </c>
      <c r="D70" s="2"/>
      <c r="E70" s="29">
        <v>30</v>
      </c>
      <c r="F70" s="22">
        <f t="shared" si="177"/>
        <v>0.59460000000000002</v>
      </c>
      <c r="G70" s="22">
        <f t="shared" si="176"/>
        <v>6.1166467905235393</v>
      </c>
      <c r="H70" s="46">
        <f t="shared" si="140"/>
        <v>53179.014084507042</v>
      </c>
      <c r="I70" s="35">
        <v>0.78210000000000002</v>
      </c>
      <c r="J70" s="31">
        <v>4.3999999999999997E-2</v>
      </c>
      <c r="K70" s="31">
        <v>1.1579999999999999</v>
      </c>
      <c r="L70" s="3">
        <f t="shared" si="141"/>
        <v>1.0590069690995532</v>
      </c>
      <c r="M70" s="3">
        <f t="shared" si="142"/>
        <v>0.33841409849804077</v>
      </c>
      <c r="N70" s="3">
        <f t="shared" si="143"/>
        <v>0</v>
      </c>
      <c r="O70" s="3">
        <f t="shared" si="126"/>
        <v>0.33841409849804077</v>
      </c>
      <c r="P70" s="18">
        <f t="shared" si="144"/>
        <v>0</v>
      </c>
      <c r="Q70" s="18">
        <f t="shared" si="145"/>
        <v>12.709703918246213</v>
      </c>
      <c r="R70" s="39">
        <f t="shared" si="178"/>
        <v>0</v>
      </c>
      <c r="S70" s="35">
        <v>0.63949999999999996</v>
      </c>
      <c r="T70" s="31">
        <v>0.05</v>
      </c>
      <c r="U70" s="31">
        <v>1.1319999999999999</v>
      </c>
      <c r="V70" s="3">
        <f t="shared" si="146"/>
        <v>1.0352296105532766</v>
      </c>
      <c r="W70" s="3">
        <f t="shared" si="147"/>
        <v>0.21621245520195767</v>
      </c>
      <c r="X70" s="3">
        <f t="shared" si="148"/>
        <v>0.43242491040391534</v>
      </c>
      <c r="Y70" s="3">
        <f t="shared" si="128"/>
        <v>0.64863736560587304</v>
      </c>
      <c r="Z70" s="18">
        <f t="shared" si="149"/>
        <v>3.7383900574761701E-2</v>
      </c>
      <c r="AA70" s="18">
        <f t="shared" si="150"/>
        <v>11.296082688434256</v>
      </c>
      <c r="AB70" s="39">
        <f t="shared" si="129"/>
        <v>3.8280961845885135E-2</v>
      </c>
      <c r="AC70" s="35">
        <v>0.50039999999999996</v>
      </c>
      <c r="AD70" s="31">
        <v>7.2999999999999995E-2</v>
      </c>
      <c r="AE70" s="31">
        <v>1.147</v>
      </c>
      <c r="AF70" s="3">
        <f t="shared" si="151"/>
        <v>1.0489473174068977</v>
      </c>
      <c r="AG70" s="3">
        <f t="shared" si="152"/>
        <v>0.13591525208363026</v>
      </c>
      <c r="AH70" s="3">
        <f t="shared" si="153"/>
        <v>0.54366100833452102</v>
      </c>
      <c r="AI70" s="3">
        <f t="shared" si="130"/>
        <v>0.67957626041815122</v>
      </c>
      <c r="AJ70" s="18">
        <f t="shared" si="154"/>
        <v>0.11207311590050138</v>
      </c>
      <c r="AK70" s="18">
        <f t="shared" si="155"/>
        <v>9.9171576318645283</v>
      </c>
      <c r="AL70" s="39">
        <f t="shared" si="131"/>
        <v>5.4820244722913324E-2</v>
      </c>
      <c r="AM70" s="35">
        <v>0.4209</v>
      </c>
      <c r="AN70" s="31">
        <v>5.8999999999999997E-2</v>
      </c>
      <c r="AO70" s="31">
        <v>1.1739999999999999</v>
      </c>
      <c r="AP70" s="3">
        <f t="shared" si="156"/>
        <v>1.0736391897434157</v>
      </c>
      <c r="AQ70" s="3">
        <f t="shared" si="157"/>
        <v>0.10073973461321975</v>
      </c>
      <c r="AR70" s="3">
        <f t="shared" si="158"/>
        <v>0.60443840767931845</v>
      </c>
      <c r="AS70" s="3">
        <f t="shared" si="132"/>
        <v>0.70517814229253817</v>
      </c>
      <c r="AT70" s="18">
        <f t="shared" si="159"/>
        <v>0.14234139413494215</v>
      </c>
      <c r="AU70" s="18">
        <f t="shared" si="160"/>
        <v>9.1290588396481844</v>
      </c>
      <c r="AV70" s="39">
        <f t="shared" si="133"/>
        <v>6.6210374836691524E-2</v>
      </c>
      <c r="AW70" s="35">
        <v>0.36380000000000001</v>
      </c>
      <c r="AX70" s="31">
        <v>6.3E-2</v>
      </c>
      <c r="AY70" s="31">
        <v>1.2410000000000001</v>
      </c>
      <c r="AZ70" s="3">
        <f t="shared" si="161"/>
        <v>1.1349116136895905</v>
      </c>
      <c r="BA70" s="3">
        <f t="shared" si="162"/>
        <v>8.4096071714293105E-2</v>
      </c>
      <c r="BB70" s="3">
        <f t="shared" si="163"/>
        <v>0.67276857371434484</v>
      </c>
      <c r="BC70" s="3">
        <f t="shared" si="134"/>
        <v>0.75686464542863796</v>
      </c>
      <c r="BD70" s="18">
        <f t="shared" si="164"/>
        <v>0.22644662836394597</v>
      </c>
      <c r="BE70" s="18">
        <f t="shared" si="165"/>
        <v>8.5630155561821066</v>
      </c>
      <c r="BF70" s="39">
        <f t="shared" si="135"/>
        <v>7.856678167875529E-2</v>
      </c>
      <c r="BG70" s="35">
        <v>0.3513</v>
      </c>
      <c r="BH70" s="31">
        <v>4.9000000000000002E-2</v>
      </c>
      <c r="BI70" s="31">
        <v>1.2849999999999999</v>
      </c>
      <c r="BJ70" s="3">
        <f t="shared" si="166"/>
        <v>1.1751502204602122</v>
      </c>
      <c r="BK70" s="3">
        <f t="shared" si="167"/>
        <v>8.4075471593747578E-2</v>
      </c>
      <c r="BL70" s="3">
        <f t="shared" si="168"/>
        <v>0.84075471593747564</v>
      </c>
      <c r="BM70" s="3">
        <f t="shared" si="136"/>
        <v>0.92483018753122326</v>
      </c>
      <c r="BN70" s="18">
        <f t="shared" si="169"/>
        <v>0.23604461365648555</v>
      </c>
      <c r="BO70" s="18">
        <f t="shared" si="170"/>
        <v>8.4391006517455747</v>
      </c>
      <c r="BP70" s="39">
        <f t="shared" si="137"/>
        <v>9.9626103613726993E-2</v>
      </c>
      <c r="BQ70" s="35">
        <v>0.3327</v>
      </c>
      <c r="BR70" s="31">
        <v>0.03</v>
      </c>
      <c r="BS70" s="31">
        <v>1.286</v>
      </c>
      <c r="BT70" s="3">
        <f t="shared" si="171"/>
        <v>1.1760647342504538</v>
      </c>
      <c r="BU70" s="3">
        <f t="shared" si="172"/>
        <v>7.552561945728517E-2</v>
      </c>
      <c r="BV70" s="3">
        <f t="shared" si="173"/>
        <v>0.90630743348742193</v>
      </c>
      <c r="BW70" s="3">
        <f t="shared" si="138"/>
        <v>0.98183305294470713</v>
      </c>
      <c r="BX70" s="18">
        <f t="shared" si="174"/>
        <v>0.17369055273334896</v>
      </c>
      <c r="BY70" s="18">
        <f t="shared" si="175"/>
        <v>8.2547152739440133</v>
      </c>
      <c r="BZ70" s="39">
        <f t="shared" si="139"/>
        <v>0.10979269464910303</v>
      </c>
    </row>
    <row r="71" spans="2:78" ht="19.899999999999999" customHeight="1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77"/>
        <v>0.63460000000000005</v>
      </c>
      <c r="G71" s="22">
        <f t="shared" si="176"/>
        <v>6.5281265611608452</v>
      </c>
      <c r="H71" s="46">
        <f t="shared" si="140"/>
        <v>56756.478873239437</v>
      </c>
      <c r="I71" s="35">
        <v>0.90169999999999995</v>
      </c>
      <c r="J71" s="31">
        <v>3.5999999999999997E-2</v>
      </c>
      <c r="K71" s="31">
        <v>1.196</v>
      </c>
      <c r="L71" s="3">
        <f t="shared" si="141"/>
        <v>1.0937584931287267</v>
      </c>
      <c r="M71" s="3">
        <f t="shared" si="142"/>
        <v>0.47983647253812961</v>
      </c>
      <c r="N71" s="3">
        <f t="shared" si="143"/>
        <v>0</v>
      </c>
      <c r="O71" s="3">
        <f t="shared" si="126"/>
        <v>0.47983647253812961</v>
      </c>
      <c r="P71" s="18">
        <f t="shared" si="144"/>
        <v>0</v>
      </c>
      <c r="Q71" s="18">
        <f t="shared" si="145"/>
        <v>16.892506523381801</v>
      </c>
      <c r="R71" s="39">
        <f t="shared" si="178"/>
        <v>0</v>
      </c>
      <c r="S71" s="35">
        <v>0.7571</v>
      </c>
      <c r="T71" s="31">
        <v>4.8000000000000001E-2</v>
      </c>
      <c r="U71" s="31">
        <v>1.163</v>
      </c>
      <c r="V71" s="3">
        <f t="shared" si="146"/>
        <v>1.0635795380507602</v>
      </c>
      <c r="W71" s="3">
        <f t="shared" si="147"/>
        <v>0.319869387646393</v>
      </c>
      <c r="X71" s="3">
        <f t="shared" si="148"/>
        <v>0.639738775292786</v>
      </c>
      <c r="Y71" s="3">
        <f t="shared" si="128"/>
        <v>0.95960816293917905</v>
      </c>
      <c r="Z71" s="18">
        <f t="shared" si="149"/>
        <v>3.788108605414342E-2</v>
      </c>
      <c r="AA71" s="18">
        <f t="shared" si="150"/>
        <v>15.149867982124036</v>
      </c>
      <c r="AB71" s="39">
        <f t="shared" si="129"/>
        <v>4.2227349838799957E-2</v>
      </c>
      <c r="AC71" s="35">
        <v>0.61709999999999998</v>
      </c>
      <c r="AD71" s="31">
        <v>4.4999999999999998E-2</v>
      </c>
      <c r="AE71" s="31">
        <v>1.137</v>
      </c>
      <c r="AF71" s="3">
        <f t="shared" si="151"/>
        <v>1.0398021795044836</v>
      </c>
      <c r="AG71" s="3">
        <f t="shared" si="152"/>
        <v>0.20311349505822862</v>
      </c>
      <c r="AH71" s="3">
        <f t="shared" si="153"/>
        <v>0.81245398023291449</v>
      </c>
      <c r="AI71" s="3">
        <f t="shared" si="130"/>
        <v>1.0155674752911432</v>
      </c>
      <c r="AJ71" s="18">
        <f t="shared" si="154"/>
        <v>6.7886777500531764E-2</v>
      </c>
      <c r="AK71" s="18">
        <f t="shared" si="155"/>
        <v>13.462666074958845</v>
      </c>
      <c r="AL71" s="39">
        <f t="shared" si="131"/>
        <v>6.0348669105305591E-2</v>
      </c>
      <c r="AM71" s="35">
        <v>0.50129999999999997</v>
      </c>
      <c r="AN71" s="31">
        <v>7.9000000000000001E-2</v>
      </c>
      <c r="AO71" s="31">
        <v>1.1819999999999999</v>
      </c>
      <c r="AP71" s="3">
        <f t="shared" si="156"/>
        <v>1.0809553000653471</v>
      </c>
      <c r="AQ71" s="3">
        <f t="shared" si="157"/>
        <v>0.14485621041278141</v>
      </c>
      <c r="AR71" s="3">
        <f t="shared" si="158"/>
        <v>0.86913726247668832</v>
      </c>
      <c r="AS71" s="3">
        <f t="shared" si="132"/>
        <v>1.0139934728894697</v>
      </c>
      <c r="AT71" s="18">
        <f t="shared" si="159"/>
        <v>0.19319908001516076</v>
      </c>
      <c r="AU71" s="18">
        <f t="shared" si="160"/>
        <v>12.06710906888935</v>
      </c>
      <c r="AV71" s="39">
        <f t="shared" si="133"/>
        <v>7.2025309253020892E-2</v>
      </c>
      <c r="AW71" s="35">
        <v>0.41189999999999999</v>
      </c>
      <c r="AX71" s="31">
        <v>6.4000000000000001E-2</v>
      </c>
      <c r="AY71" s="31">
        <v>1.1579999999999999</v>
      </c>
      <c r="AZ71" s="3">
        <f t="shared" si="161"/>
        <v>1.0590069690995532</v>
      </c>
      <c r="BA71" s="3">
        <f t="shared" si="162"/>
        <v>9.3865815970591876E-2</v>
      </c>
      <c r="BB71" s="3">
        <f t="shared" si="163"/>
        <v>0.75092652776473501</v>
      </c>
      <c r="BC71" s="3">
        <f t="shared" si="134"/>
        <v>0.84479234373532686</v>
      </c>
      <c r="BD71" s="18">
        <f t="shared" si="164"/>
        <v>0.20029902673409736</v>
      </c>
      <c r="BE71" s="18">
        <f t="shared" si="165"/>
        <v>10.989710136742431</v>
      </c>
      <c r="BF71" s="39">
        <f t="shared" si="135"/>
        <v>6.8329966707140519E-2</v>
      </c>
      <c r="BG71" s="35">
        <v>0.36509999999999998</v>
      </c>
      <c r="BH71" s="31">
        <v>5.3999999999999999E-2</v>
      </c>
      <c r="BI71" s="31">
        <v>1.2310000000000001</v>
      </c>
      <c r="BJ71" s="3">
        <f t="shared" si="166"/>
        <v>1.1257664757871764</v>
      </c>
      <c r="BK71" s="3">
        <f t="shared" si="167"/>
        <v>8.3338663012876901E-2</v>
      </c>
      <c r="BL71" s="3">
        <f t="shared" si="168"/>
        <v>0.83338663012876879</v>
      </c>
      <c r="BM71" s="3">
        <f t="shared" si="136"/>
        <v>0.91672529314164564</v>
      </c>
      <c r="BN71" s="18">
        <f t="shared" si="169"/>
        <v>0.23872704645605664</v>
      </c>
      <c r="BO71" s="18">
        <f t="shared" si="170"/>
        <v>10.425702642061495</v>
      </c>
      <c r="BP71" s="39">
        <f t="shared" si="137"/>
        <v>7.9935775912747656E-2</v>
      </c>
      <c r="BQ71" s="35">
        <v>0.34350000000000003</v>
      </c>
      <c r="BR71" s="31">
        <v>5.8999999999999997E-2</v>
      </c>
      <c r="BS71" s="31">
        <v>1.2729999999999999</v>
      </c>
      <c r="BT71" s="3">
        <f t="shared" si="171"/>
        <v>1.1641760549773152</v>
      </c>
      <c r="BU71" s="3">
        <f t="shared" si="172"/>
        <v>7.8889108306958305E-2</v>
      </c>
      <c r="BV71" s="3">
        <f t="shared" si="173"/>
        <v>0.94666929968349955</v>
      </c>
      <c r="BW71" s="3">
        <f t="shared" si="138"/>
        <v>1.0255584079904578</v>
      </c>
      <c r="BX71" s="18">
        <f t="shared" si="174"/>
        <v>0.3347201244106458</v>
      </c>
      <c r="BY71" s="18">
        <f t="shared" si="175"/>
        <v>10.165391490670295</v>
      </c>
      <c r="BZ71" s="39">
        <f t="shared" si="139"/>
        <v>9.312669369914027E-2</v>
      </c>
    </row>
    <row r="72" spans="2:78" ht="19.899999999999999" customHeight="1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77"/>
        <v>0.67460000000000009</v>
      </c>
      <c r="G72" s="22">
        <f t="shared" si="176"/>
        <v>6.9396063317981502</v>
      </c>
      <c r="H72" s="46">
        <f t="shared" si="140"/>
        <v>60333.94366197184</v>
      </c>
      <c r="I72" s="35">
        <v>0.9466</v>
      </c>
      <c r="J72" s="31">
        <v>4.5999999999999999E-2</v>
      </c>
      <c r="K72" s="31">
        <v>1.2170000000000001</v>
      </c>
      <c r="L72" s="3">
        <f t="shared" si="141"/>
        <v>1.1129632827237965</v>
      </c>
      <c r="M72" s="3">
        <f t="shared" si="142"/>
        <v>0.54754638224454344</v>
      </c>
      <c r="N72" s="3">
        <f t="shared" si="143"/>
        <v>0</v>
      </c>
      <c r="O72" s="3">
        <f t="shared" si="126"/>
        <v>0.54754638224454344</v>
      </c>
      <c r="P72" s="18">
        <f t="shared" si="144"/>
        <v>0</v>
      </c>
      <c r="Q72" s="18">
        <f t="shared" si="145"/>
        <v>20.942392266824065</v>
      </c>
      <c r="R72" s="39">
        <f t="shared" si="178"/>
        <v>0</v>
      </c>
      <c r="S72" s="35">
        <v>0.85350000000000004</v>
      </c>
      <c r="T72" s="31">
        <v>3.4000000000000002E-2</v>
      </c>
      <c r="U72" s="31">
        <v>1.2050000000000001</v>
      </c>
      <c r="V72" s="3">
        <f t="shared" si="146"/>
        <v>1.1019891172408995</v>
      </c>
      <c r="W72" s="3">
        <f t="shared" si="147"/>
        <v>0.43640317524531691</v>
      </c>
      <c r="X72" s="3">
        <f t="shared" si="148"/>
        <v>0.87280635049063382</v>
      </c>
      <c r="Y72" s="3">
        <f t="shared" si="128"/>
        <v>1.3092095257359508</v>
      </c>
      <c r="Z72" s="18">
        <f t="shared" si="149"/>
        <v>2.8805456740162889E-2</v>
      </c>
      <c r="AA72" s="18">
        <f t="shared" si="150"/>
        <v>19.594585879404381</v>
      </c>
      <c r="AB72" s="39">
        <f t="shared" si="129"/>
        <v>4.454324045745868E-2</v>
      </c>
      <c r="AC72" s="35">
        <v>0.73470000000000002</v>
      </c>
      <c r="AD72" s="31">
        <v>4.2999999999999997E-2</v>
      </c>
      <c r="AE72" s="31">
        <v>1.171</v>
      </c>
      <c r="AF72" s="3">
        <f t="shared" si="151"/>
        <v>1.0708956483726917</v>
      </c>
      <c r="AG72" s="3">
        <f t="shared" si="152"/>
        <v>0.30538002543937492</v>
      </c>
      <c r="AH72" s="3">
        <f t="shared" si="153"/>
        <v>1.2215201017574997</v>
      </c>
      <c r="AI72" s="3">
        <f t="shared" si="130"/>
        <v>1.5269001271968747</v>
      </c>
      <c r="AJ72" s="18">
        <f t="shared" si="154"/>
        <v>6.8807217593726447E-2</v>
      </c>
      <c r="AK72" s="18">
        <f t="shared" si="155"/>
        <v>17.874721230366148</v>
      </c>
      <c r="AL72" s="39">
        <f t="shared" si="131"/>
        <v>6.8337854672795809E-2</v>
      </c>
      <c r="AM72" s="35">
        <v>0.6371</v>
      </c>
      <c r="AN72" s="31">
        <v>4.1000000000000002E-2</v>
      </c>
      <c r="AO72" s="31">
        <v>1.1499999999999999</v>
      </c>
      <c r="AP72" s="3">
        <f t="shared" si="156"/>
        <v>1.0516908587776219</v>
      </c>
      <c r="AQ72" s="3">
        <f t="shared" si="157"/>
        <v>0.22147139846326153</v>
      </c>
      <c r="AR72" s="3">
        <f t="shared" si="158"/>
        <v>1.328828390779569</v>
      </c>
      <c r="AS72" s="3">
        <f t="shared" si="132"/>
        <v>1.5502997892428305</v>
      </c>
      <c r="AT72" s="18">
        <f t="shared" si="159"/>
        <v>9.4912310784643461E-2</v>
      </c>
      <c r="AU72" s="18">
        <f t="shared" si="160"/>
        <v>16.461768454725316</v>
      </c>
      <c r="AV72" s="39">
        <f t="shared" si="133"/>
        <v>8.0722092187983097E-2</v>
      </c>
      <c r="AW72" s="35">
        <v>0.57050000000000001</v>
      </c>
      <c r="AX72" s="31">
        <v>4.7E-2</v>
      </c>
      <c r="AY72" s="31">
        <v>1.1379999999999999</v>
      </c>
      <c r="AZ72" s="3">
        <f t="shared" si="161"/>
        <v>1.0407166932947249</v>
      </c>
      <c r="BA72" s="3">
        <f t="shared" si="162"/>
        <v>0.17390119995379577</v>
      </c>
      <c r="BB72" s="3">
        <f t="shared" si="163"/>
        <v>1.3912095996303662</v>
      </c>
      <c r="BC72" s="3">
        <f t="shared" si="134"/>
        <v>1.565110799584162</v>
      </c>
      <c r="BD72" s="18">
        <f t="shared" si="164"/>
        <v>0.1420574871948245</v>
      </c>
      <c r="BE72" s="18">
        <f t="shared" si="165"/>
        <v>15.497601909052372</v>
      </c>
      <c r="BF72" s="39">
        <f t="shared" si="135"/>
        <v>8.976934675407687E-2</v>
      </c>
      <c r="BG72" s="35">
        <v>0.46700000000000003</v>
      </c>
      <c r="BH72" s="31">
        <v>6.3E-2</v>
      </c>
      <c r="BI72" s="31">
        <v>1.1850000000000001</v>
      </c>
      <c r="BJ72" s="3">
        <f t="shared" si="166"/>
        <v>1.0836988414360713</v>
      </c>
      <c r="BK72" s="3">
        <f t="shared" si="167"/>
        <v>0.12635057391503529</v>
      </c>
      <c r="BL72" s="3">
        <f t="shared" si="168"/>
        <v>1.2635057391503528</v>
      </c>
      <c r="BM72" s="3">
        <f t="shared" si="136"/>
        <v>1.389856313065388</v>
      </c>
      <c r="BN72" s="18">
        <f t="shared" si="169"/>
        <v>0.25808871149826046</v>
      </c>
      <c r="BO72" s="18">
        <f t="shared" si="170"/>
        <v>13.999234979966038</v>
      </c>
      <c r="BP72" s="39">
        <f t="shared" si="137"/>
        <v>9.0255341878218695E-2</v>
      </c>
      <c r="BQ72" s="35">
        <v>0.39150000000000001</v>
      </c>
      <c r="BR72" s="31">
        <v>5.7000000000000002E-2</v>
      </c>
      <c r="BS72" s="31">
        <v>1.2050000000000001</v>
      </c>
      <c r="BT72" s="3">
        <f t="shared" si="171"/>
        <v>1.1019891172408995</v>
      </c>
      <c r="BU72" s="3">
        <f t="shared" si="172"/>
        <v>9.1821500121652175E-2</v>
      </c>
      <c r="BV72" s="3">
        <f t="shared" si="173"/>
        <v>1.101858001459826</v>
      </c>
      <c r="BW72" s="3">
        <f t="shared" si="138"/>
        <v>1.1936795015814783</v>
      </c>
      <c r="BX72" s="18">
        <f t="shared" si="174"/>
        <v>0.28974900603340314</v>
      </c>
      <c r="BY72" s="18">
        <f t="shared" si="175"/>
        <v>12.90622335536683</v>
      </c>
      <c r="BZ72" s="39">
        <f t="shared" si="139"/>
        <v>8.5374161838105603E-2</v>
      </c>
    </row>
    <row r="73" spans="2:78" ht="19.899999999999999" customHeight="1">
      <c r="B73" s="27" t="s">
        <v>22</v>
      </c>
      <c r="C73" s="28">
        <v>0.02</v>
      </c>
      <c r="D73" s="2"/>
      <c r="E73" s="29">
        <v>36</v>
      </c>
      <c r="F73" s="22">
        <f t="shared" si="177"/>
        <v>0.71460000000000001</v>
      </c>
      <c r="G73" s="22">
        <f t="shared" si="176"/>
        <v>7.3510861024354552</v>
      </c>
      <c r="H73" s="46">
        <f t="shared" si="140"/>
        <v>63911.408450704221</v>
      </c>
      <c r="I73" s="35">
        <v>1.0088999999999999</v>
      </c>
      <c r="J73" s="31">
        <v>2.8000000000000001E-2</v>
      </c>
      <c r="K73" s="31">
        <v>1.2390000000000001</v>
      </c>
      <c r="L73" s="3">
        <f t="shared" si="141"/>
        <v>1.1330825861091076</v>
      </c>
      <c r="M73" s="3">
        <f t="shared" si="142"/>
        <v>0.64468210297788953</v>
      </c>
      <c r="N73" s="3">
        <f t="shared" si="143"/>
        <v>0</v>
      </c>
      <c r="O73" s="3">
        <f t="shared" si="126"/>
        <v>0.64468210297788953</v>
      </c>
      <c r="P73" s="18">
        <f t="shared" si="144"/>
        <v>0</v>
      </c>
      <c r="Q73" s="18">
        <f t="shared" si="145"/>
        <v>25.964999155861573</v>
      </c>
      <c r="R73" s="39">
        <f t="shared" si="178"/>
        <v>0</v>
      </c>
      <c r="S73" s="35">
        <v>0.92479999999999996</v>
      </c>
      <c r="T73" s="31">
        <v>3.5999999999999997E-2</v>
      </c>
      <c r="U73" s="31">
        <v>1.228</v>
      </c>
      <c r="V73" s="3">
        <f t="shared" si="146"/>
        <v>1.123022934416452</v>
      </c>
      <c r="W73" s="3">
        <f t="shared" si="147"/>
        <v>0.53210719683927077</v>
      </c>
      <c r="X73" s="3">
        <f t="shared" si="148"/>
        <v>1.0642143936785415</v>
      </c>
      <c r="Y73" s="3">
        <f t="shared" si="128"/>
        <v>1.5963215905178123</v>
      </c>
      <c r="Z73" s="18">
        <f t="shared" si="149"/>
        <v>3.1675318415698976E-2</v>
      </c>
      <c r="AA73" s="18">
        <f t="shared" si="150"/>
        <v>24.517814830188595</v>
      </c>
      <c r="AB73" s="39">
        <f t="shared" si="129"/>
        <v>4.3405760303246221E-2</v>
      </c>
      <c r="AC73" s="35">
        <v>0.8377</v>
      </c>
      <c r="AD73" s="31">
        <v>4.2000000000000003E-2</v>
      </c>
      <c r="AE73" s="31">
        <v>1.212</v>
      </c>
      <c r="AF73" s="3">
        <f t="shared" si="151"/>
        <v>1.1083907137725895</v>
      </c>
      <c r="AG73" s="3">
        <f t="shared" si="152"/>
        <v>0.42529377660082945</v>
      </c>
      <c r="AH73" s="3">
        <f t="shared" si="153"/>
        <v>1.7011751064033178</v>
      </c>
      <c r="AI73" s="3">
        <f t="shared" si="130"/>
        <v>2.1264688830041472</v>
      </c>
      <c r="AJ73" s="18">
        <f t="shared" si="154"/>
        <v>7.1995653920247968E-2</v>
      </c>
      <c r="AK73" s="18">
        <f t="shared" si="155"/>
        <v>23.019006806810282</v>
      </c>
      <c r="AL73" s="39">
        <f t="shared" si="131"/>
        <v>7.3903062833276412E-2</v>
      </c>
      <c r="AM73" s="35">
        <v>0.75219999999999998</v>
      </c>
      <c r="AN73" s="31">
        <v>3.9E-2</v>
      </c>
      <c r="AO73" s="31">
        <v>1.2010000000000001</v>
      </c>
      <c r="AP73" s="3">
        <f t="shared" si="156"/>
        <v>1.098331062079934</v>
      </c>
      <c r="AQ73" s="3">
        <f t="shared" si="157"/>
        <v>0.33671264792755295</v>
      </c>
      <c r="AR73" s="3">
        <f t="shared" si="158"/>
        <v>2.0202758875653175</v>
      </c>
      <c r="AS73" s="3">
        <f t="shared" si="132"/>
        <v>2.3569885354928704</v>
      </c>
      <c r="AT73" s="18">
        <f t="shared" si="159"/>
        <v>9.8467663193971905E-2</v>
      </c>
      <c r="AU73" s="18">
        <f t="shared" si="160"/>
        <v>21.547731422208145</v>
      </c>
      <c r="AV73" s="39">
        <f t="shared" si="133"/>
        <v>9.3758171010203076E-2</v>
      </c>
      <c r="AW73" s="35">
        <v>0.67369999999999997</v>
      </c>
      <c r="AX73" s="31">
        <v>4.4999999999999998E-2</v>
      </c>
      <c r="AY73" s="31">
        <v>1.1830000000000001</v>
      </c>
      <c r="AZ73" s="3">
        <f t="shared" si="161"/>
        <v>1.0818698138555884</v>
      </c>
      <c r="BA73" s="3">
        <f t="shared" si="162"/>
        <v>0.26206519206932932</v>
      </c>
      <c r="BB73" s="3">
        <f t="shared" si="163"/>
        <v>2.0965215365546346</v>
      </c>
      <c r="BC73" s="3">
        <f t="shared" si="134"/>
        <v>2.3585867286239637</v>
      </c>
      <c r="BD73" s="18">
        <f t="shared" si="164"/>
        <v>0.14698186351535611</v>
      </c>
      <c r="BE73" s="18">
        <f t="shared" si="165"/>
        <v>20.196911332251791</v>
      </c>
      <c r="BF73" s="39">
        <f t="shared" si="135"/>
        <v>0.10380406697170411</v>
      </c>
      <c r="BG73" s="35">
        <v>0.60580000000000001</v>
      </c>
      <c r="BH73" s="31">
        <v>4.7E-2</v>
      </c>
      <c r="BI73" s="31">
        <v>1.1779999999999999</v>
      </c>
      <c r="BJ73" s="3">
        <f t="shared" si="166"/>
        <v>1.0772972449043814</v>
      </c>
      <c r="BK73" s="3">
        <f t="shared" si="167"/>
        <v>0.21011442835020611</v>
      </c>
      <c r="BL73" s="3">
        <f t="shared" si="168"/>
        <v>2.1011442835020606</v>
      </c>
      <c r="BM73" s="3">
        <f t="shared" si="136"/>
        <v>2.3112587118522665</v>
      </c>
      <c r="BN73" s="18">
        <f t="shared" si="169"/>
        <v>0.19027432857538315</v>
      </c>
      <c r="BO73" s="18">
        <f t="shared" si="170"/>
        <v>19.028494974187641</v>
      </c>
      <c r="BP73" s="39">
        <f t="shared" si="137"/>
        <v>0.11042093903654943</v>
      </c>
      <c r="BQ73" s="35">
        <v>0.52270000000000005</v>
      </c>
      <c r="BR73" s="31">
        <v>6.8000000000000005E-2</v>
      </c>
      <c r="BS73" s="31">
        <v>1.1879999999999999</v>
      </c>
      <c r="BT73" s="3">
        <f t="shared" si="171"/>
        <v>1.0864423828067955</v>
      </c>
      <c r="BU73" s="3">
        <f t="shared" si="172"/>
        <v>0.15909064353264077</v>
      </c>
      <c r="BV73" s="3">
        <f t="shared" si="173"/>
        <v>1.9090877223916891</v>
      </c>
      <c r="BW73" s="3">
        <f t="shared" si="138"/>
        <v>2.06817836592433</v>
      </c>
      <c r="BX73" s="18">
        <f t="shared" si="174"/>
        <v>0.33598106261934979</v>
      </c>
      <c r="BY73" s="18">
        <f t="shared" si="175"/>
        <v>17.598518547749777</v>
      </c>
      <c r="BZ73" s="39">
        <f t="shared" si="139"/>
        <v>0.10848002445272835</v>
      </c>
    </row>
    <row r="74" spans="2:78" ht="19.899999999999999" customHeight="1" thickBot="1">
      <c r="B74" s="14" t="s">
        <v>16</v>
      </c>
      <c r="C74" s="15">
        <f>1/(2*PI())*SQRT($C$2/(C71+C72))</f>
        <v>1.0934772232751386</v>
      </c>
      <c r="D74" s="2"/>
      <c r="E74" s="29">
        <v>38</v>
      </c>
      <c r="F74" s="22">
        <f t="shared" si="177"/>
        <v>0.75460000000000005</v>
      </c>
      <c r="G74" s="22">
        <f t="shared" si="176"/>
        <v>7.7625658730727602</v>
      </c>
      <c r="H74" s="46">
        <f t="shared" si="140"/>
        <v>67488.873239436623</v>
      </c>
      <c r="I74" s="35">
        <v>1.0749</v>
      </c>
      <c r="J74" s="31">
        <v>3.2000000000000001E-2</v>
      </c>
      <c r="K74" s="31">
        <v>1.2529999999999999</v>
      </c>
      <c r="L74" s="3">
        <f t="shared" si="141"/>
        <v>1.145885779172487</v>
      </c>
      <c r="M74" s="3">
        <f t="shared" si="142"/>
        <v>0.74841938004025765</v>
      </c>
      <c r="N74" s="3">
        <f t="shared" si="143"/>
        <v>0</v>
      </c>
      <c r="O74" s="3">
        <f t="shared" si="126"/>
        <v>0.74841938004025765</v>
      </c>
      <c r="P74" s="18">
        <f t="shared" si="144"/>
        <v>0</v>
      </c>
      <c r="Q74" s="18">
        <f t="shared" si="145"/>
        <v>31.911131547996384</v>
      </c>
      <c r="R74" s="39">
        <f t="shared" si="178"/>
        <v>0</v>
      </c>
      <c r="S74" s="35">
        <v>0.98770000000000002</v>
      </c>
      <c r="T74" s="31">
        <v>3.9E-2</v>
      </c>
      <c r="U74" s="31">
        <v>1.238</v>
      </c>
      <c r="V74" s="3">
        <f t="shared" si="146"/>
        <v>1.1321680723188661</v>
      </c>
      <c r="W74" s="3">
        <f t="shared" si="147"/>
        <v>0.61687639768053948</v>
      </c>
      <c r="X74" s="3">
        <f t="shared" si="148"/>
        <v>1.233752795361079</v>
      </c>
      <c r="Y74" s="3">
        <f t="shared" si="128"/>
        <v>1.8506291930416183</v>
      </c>
      <c r="Z74" s="18">
        <f t="shared" si="149"/>
        <v>3.4876078887045942E-2</v>
      </c>
      <c r="AA74" s="18">
        <f t="shared" si="150"/>
        <v>30.144257034703294</v>
      </c>
      <c r="AB74" s="39">
        <f t="shared" si="129"/>
        <v>4.0928286736035081E-2</v>
      </c>
      <c r="AC74" s="35">
        <v>0.89890000000000003</v>
      </c>
      <c r="AD74" s="31">
        <v>4.2000000000000003E-2</v>
      </c>
      <c r="AE74" s="31">
        <v>1.2310000000000001</v>
      </c>
      <c r="AF74" s="3">
        <f t="shared" si="151"/>
        <v>1.1257664757871764</v>
      </c>
      <c r="AG74" s="3">
        <f t="shared" si="152"/>
        <v>0.50517938960564412</v>
      </c>
      <c r="AH74" s="3">
        <f t="shared" si="153"/>
        <v>2.0207175584225765</v>
      </c>
      <c r="AI74" s="3">
        <f t="shared" si="130"/>
        <v>2.5258969480282207</v>
      </c>
      <c r="AJ74" s="18">
        <f t="shared" si="154"/>
        <v>7.4270636675217647E-2</v>
      </c>
      <c r="AK74" s="18">
        <f t="shared" si="155"/>
        <v>28.34496280556997</v>
      </c>
      <c r="AL74" s="39">
        <f t="shared" si="131"/>
        <v>7.1290182043403219E-2</v>
      </c>
      <c r="AM74" s="35">
        <v>0.82940000000000003</v>
      </c>
      <c r="AN74" s="31">
        <v>4.2000000000000003E-2</v>
      </c>
      <c r="AO74" s="31">
        <v>1.224</v>
      </c>
      <c r="AP74" s="3">
        <f t="shared" si="156"/>
        <v>1.1193648792554862</v>
      </c>
      <c r="AQ74" s="3">
        <f t="shared" si="157"/>
        <v>0.42520430683552318</v>
      </c>
      <c r="AR74" s="3">
        <f t="shared" si="158"/>
        <v>2.5512258410131388</v>
      </c>
      <c r="AS74" s="3">
        <f t="shared" si="132"/>
        <v>2.9764301478486619</v>
      </c>
      <c r="AT74" s="18">
        <f t="shared" si="159"/>
        <v>0.11014255220854717</v>
      </c>
      <c r="AU74" s="18">
        <f t="shared" si="160"/>
        <v>26.936731398759537</v>
      </c>
      <c r="AV74" s="39">
        <f t="shared" si="133"/>
        <v>9.4711782333420938E-2</v>
      </c>
      <c r="AW74" s="35">
        <v>0.75519999999999998</v>
      </c>
      <c r="AX74" s="31">
        <v>4.2999999999999997E-2</v>
      </c>
      <c r="AY74" s="31">
        <v>1.2190000000000001</v>
      </c>
      <c r="AZ74" s="3">
        <f t="shared" si="161"/>
        <v>1.1147923103042794</v>
      </c>
      <c r="BA74" s="3">
        <f t="shared" si="162"/>
        <v>0.34965370214411789</v>
      </c>
      <c r="BB74" s="3">
        <f t="shared" si="163"/>
        <v>2.7972296171529432</v>
      </c>
      <c r="BC74" s="3">
        <f t="shared" si="134"/>
        <v>3.1468833192970611</v>
      </c>
      <c r="BD74" s="18">
        <f t="shared" si="164"/>
        <v>0.14912745733651686</v>
      </c>
      <c r="BE74" s="18">
        <f t="shared" si="165"/>
        <v>25.4332670766684</v>
      </c>
      <c r="BF74" s="39">
        <f t="shared" si="135"/>
        <v>0.10998310239579975</v>
      </c>
      <c r="BG74" s="35">
        <v>0.63639999999999997</v>
      </c>
      <c r="BH74" s="31">
        <v>7.1999999999999995E-2</v>
      </c>
      <c r="BI74" s="31">
        <v>1.222</v>
      </c>
      <c r="BJ74" s="3">
        <f t="shared" si="166"/>
        <v>1.1175358516750036</v>
      </c>
      <c r="BK74" s="3">
        <f t="shared" si="167"/>
        <v>0.24952238385117503</v>
      </c>
      <c r="BL74" s="3">
        <f t="shared" si="168"/>
        <v>2.49522383851175</v>
      </c>
      <c r="BM74" s="3">
        <f t="shared" si="136"/>
        <v>2.7447462223629251</v>
      </c>
      <c r="BN74" s="18">
        <f t="shared" si="169"/>
        <v>0.31366543799581836</v>
      </c>
      <c r="BO74" s="18">
        <f t="shared" si="170"/>
        <v>23.026103175530572</v>
      </c>
      <c r="BP74" s="39">
        <f t="shared" si="137"/>
        <v>0.1083650072915238</v>
      </c>
      <c r="BQ74" s="35">
        <v>0.56189999999999996</v>
      </c>
      <c r="BR74" s="31">
        <v>5.3999999999999999E-2</v>
      </c>
      <c r="BS74" s="31">
        <v>1.226</v>
      </c>
      <c r="BT74" s="3">
        <f t="shared" si="171"/>
        <v>1.1211939068359691</v>
      </c>
      <c r="BU74" s="3">
        <f t="shared" si="172"/>
        <v>0.19579687755210801</v>
      </c>
      <c r="BV74" s="3">
        <f t="shared" si="173"/>
        <v>2.3495625306252959</v>
      </c>
      <c r="BW74" s="3">
        <f t="shared" si="138"/>
        <v>2.5453594081774038</v>
      </c>
      <c r="BX74" s="18">
        <f t="shared" si="174"/>
        <v>0.28415002952747265</v>
      </c>
      <c r="BY74" s="18">
        <f t="shared" si="175"/>
        <v>21.516560156719382</v>
      </c>
      <c r="BZ74" s="39">
        <f t="shared" si="139"/>
        <v>0.10919786961818587</v>
      </c>
    </row>
    <row r="75" spans="2:78" ht="19.899999999999999" customHeight="1">
      <c r="B75" s="2"/>
      <c r="C75" s="2"/>
      <c r="D75" s="2"/>
      <c r="E75" s="29">
        <v>40</v>
      </c>
      <c r="F75" s="22">
        <f t="shared" si="177"/>
        <v>0.79460000000000008</v>
      </c>
      <c r="G75" s="22">
        <f t="shared" si="176"/>
        <v>8.1740456437100661</v>
      </c>
      <c r="H75" s="46">
        <f t="shared" si="140"/>
        <v>71066.338028169019</v>
      </c>
      <c r="I75" s="35">
        <v>1.1364000000000001</v>
      </c>
      <c r="J75" s="31">
        <v>3.9E-2</v>
      </c>
      <c r="K75" s="31">
        <v>1.2490000000000001</v>
      </c>
      <c r="L75" s="3">
        <f t="shared" si="141"/>
        <v>1.1422277240115217</v>
      </c>
      <c r="M75" s="3">
        <f t="shared" si="142"/>
        <v>0.83117808490101563</v>
      </c>
      <c r="N75" s="3">
        <f t="shared" si="143"/>
        <v>0</v>
      </c>
      <c r="O75" s="3">
        <f t="shared" si="126"/>
        <v>0.83117808490101563</v>
      </c>
      <c r="P75" s="18">
        <f t="shared" si="144"/>
        <v>0</v>
      </c>
      <c r="Q75" s="18">
        <f t="shared" si="145"/>
        <v>38.714528255030906</v>
      </c>
      <c r="R75" s="39">
        <f t="shared" si="178"/>
        <v>0</v>
      </c>
      <c r="S75" s="35">
        <v>1.0654999999999999</v>
      </c>
      <c r="T75" s="31">
        <v>4.2000000000000003E-2</v>
      </c>
      <c r="U75" s="31">
        <v>1.2430000000000001</v>
      </c>
      <c r="V75" s="3">
        <f t="shared" si="146"/>
        <v>1.1367406412700731</v>
      </c>
      <c r="W75" s="3">
        <f t="shared" si="147"/>
        <v>0.72369558387894029</v>
      </c>
      <c r="X75" s="3">
        <f t="shared" si="148"/>
        <v>1.4473911677578806</v>
      </c>
      <c r="Y75" s="3">
        <f t="shared" si="128"/>
        <v>2.1710867516368211</v>
      </c>
      <c r="Z75" s="18">
        <f t="shared" si="149"/>
        <v>3.7862850147393379E-2</v>
      </c>
      <c r="AA75" s="18">
        <f t="shared" si="150"/>
        <v>37.037151053074361</v>
      </c>
      <c r="AB75" s="39">
        <f t="shared" si="129"/>
        <v>3.9079441226020979E-2</v>
      </c>
      <c r="AC75" s="35">
        <v>0.96819999999999995</v>
      </c>
      <c r="AD75" s="31">
        <v>5.5E-2</v>
      </c>
      <c r="AE75" s="31">
        <v>1.24</v>
      </c>
      <c r="AF75" s="3">
        <f t="shared" si="151"/>
        <v>1.1339970998993489</v>
      </c>
      <c r="AG75" s="3">
        <f t="shared" si="152"/>
        <v>0.59467582540604946</v>
      </c>
      <c r="AH75" s="3">
        <f t="shared" si="153"/>
        <v>2.3787033016241979</v>
      </c>
      <c r="AI75" s="3">
        <f t="shared" si="130"/>
        <v>2.9733791270302472</v>
      </c>
      <c r="AJ75" s="18">
        <f t="shared" si="154"/>
        <v>9.868651449657409E-2</v>
      </c>
      <c r="AK75" s="18">
        <f t="shared" si="155"/>
        <v>34.735193341503525</v>
      </c>
      <c r="AL75" s="39">
        <f t="shared" si="131"/>
        <v>6.8481072733284368E-2</v>
      </c>
      <c r="AM75" s="35">
        <v>0.8639</v>
      </c>
      <c r="AN75" s="31">
        <v>5.7000000000000002E-2</v>
      </c>
      <c r="AO75" s="31">
        <v>1.2350000000000001</v>
      </c>
      <c r="AP75" s="3">
        <f t="shared" si="156"/>
        <v>1.1294245309481419</v>
      </c>
      <c r="AQ75" s="3">
        <f t="shared" si="157"/>
        <v>0.46964274773232817</v>
      </c>
      <c r="AR75" s="3">
        <f t="shared" si="158"/>
        <v>2.8178564863939686</v>
      </c>
      <c r="AS75" s="3">
        <f t="shared" si="132"/>
        <v>3.2874992341262965</v>
      </c>
      <c r="AT75" s="18">
        <f t="shared" si="159"/>
        <v>0.15217796791628843</v>
      </c>
      <c r="AU75" s="18">
        <f t="shared" si="160"/>
        <v>32.267627161474365</v>
      </c>
      <c r="AV75" s="39">
        <f t="shared" si="133"/>
        <v>8.7327663490494339E-2</v>
      </c>
      <c r="AW75" s="35">
        <v>0.72430000000000005</v>
      </c>
      <c r="AX75" s="31">
        <v>5.5E-2</v>
      </c>
      <c r="AY75" s="31">
        <v>1.2330000000000001</v>
      </c>
      <c r="AZ75" s="3">
        <f t="shared" si="161"/>
        <v>1.127595503367659</v>
      </c>
      <c r="BA75" s="3">
        <f t="shared" si="162"/>
        <v>0.32905605044294994</v>
      </c>
      <c r="BB75" s="3">
        <f t="shared" si="163"/>
        <v>2.6324484035435995</v>
      </c>
      <c r="BC75" s="3">
        <f t="shared" si="134"/>
        <v>2.9615044539865494</v>
      </c>
      <c r="BD75" s="18">
        <f t="shared" si="164"/>
        <v>0.19515091368038778</v>
      </c>
      <c r="BE75" s="18">
        <f t="shared" si="165"/>
        <v>28.964921133362463</v>
      </c>
      <c r="BF75" s="39">
        <f t="shared" si="135"/>
        <v>9.0884017650974536E-2</v>
      </c>
      <c r="BG75" s="35">
        <v>0.5625</v>
      </c>
      <c r="BH75" s="31">
        <v>8.4000000000000005E-2</v>
      </c>
      <c r="BI75" s="31">
        <v>1.2729999999999999</v>
      </c>
      <c r="BJ75" s="3">
        <f t="shared" si="166"/>
        <v>1.1641760549773152</v>
      </c>
      <c r="BK75" s="3">
        <f t="shared" si="167"/>
        <v>0.2115478510262202</v>
      </c>
      <c r="BL75" s="3">
        <f t="shared" si="168"/>
        <v>2.1154785102622014</v>
      </c>
      <c r="BM75" s="3">
        <f t="shared" si="136"/>
        <v>2.3270263612884214</v>
      </c>
      <c r="BN75" s="18">
        <f t="shared" si="169"/>
        <v>0.39712557133466447</v>
      </c>
      <c r="BO75" s="18">
        <f t="shared" si="170"/>
        <v>25.136999676711277</v>
      </c>
      <c r="BP75" s="39">
        <f t="shared" si="137"/>
        <v>8.4157955900446335E-2</v>
      </c>
      <c r="BQ75" s="35">
        <v>0.51580000000000004</v>
      </c>
      <c r="BR75" s="31">
        <v>6.7000000000000004E-2</v>
      </c>
      <c r="BS75" s="31">
        <v>1.258</v>
      </c>
      <c r="BT75" s="3">
        <f t="shared" si="171"/>
        <v>1.1504583481236943</v>
      </c>
      <c r="BU75" s="3">
        <f t="shared" si="172"/>
        <v>0.17371235776669913</v>
      </c>
      <c r="BV75" s="3">
        <f t="shared" si="173"/>
        <v>2.0845482932003891</v>
      </c>
      <c r="BW75" s="3">
        <f t="shared" si="138"/>
        <v>2.2582606509670882</v>
      </c>
      <c r="BX75" s="18">
        <f t="shared" si="174"/>
        <v>0.37120095959084998</v>
      </c>
      <c r="BY75" s="18">
        <f t="shared" si="175"/>
        <v>24.032154608567829</v>
      </c>
      <c r="BZ75" s="39">
        <f t="shared" si="139"/>
        <v>8.6739966813346642E-2</v>
      </c>
    </row>
    <row r="76" spans="2:78" ht="19.899999999999999" customHeight="1">
      <c r="B76" s="2"/>
      <c r="C76" s="2"/>
      <c r="D76" s="2"/>
      <c r="E76" s="29">
        <v>42</v>
      </c>
      <c r="F76" s="22">
        <f t="shared" si="177"/>
        <v>0.83460000000000001</v>
      </c>
      <c r="G76" s="22">
        <f t="shared" si="176"/>
        <v>8.5855254143473694</v>
      </c>
      <c r="H76" s="46">
        <f t="shared" si="140"/>
        <v>74643.8028169014</v>
      </c>
      <c r="I76" s="35">
        <v>1.216</v>
      </c>
      <c r="J76" s="31">
        <v>5.0999999999999997E-2</v>
      </c>
      <c r="K76" s="31">
        <v>1.246</v>
      </c>
      <c r="L76" s="3">
        <f t="shared" si="141"/>
        <v>1.1394841826407973</v>
      </c>
      <c r="M76" s="3">
        <f t="shared" si="142"/>
        <v>0.94713086945310321</v>
      </c>
      <c r="N76" s="3">
        <f t="shared" si="143"/>
        <v>0</v>
      </c>
      <c r="O76" s="3">
        <f t="shared" si="126"/>
        <v>0.94713086945310321</v>
      </c>
      <c r="P76" s="18">
        <f t="shared" si="144"/>
        <v>0</v>
      </c>
      <c r="Q76" s="18">
        <f t="shared" si="145"/>
        <v>47.042592042585731</v>
      </c>
      <c r="R76" s="39">
        <f t="shared" si="178"/>
        <v>0</v>
      </c>
      <c r="S76" s="35">
        <v>1.1017999999999999</v>
      </c>
      <c r="T76" s="31">
        <v>5.6000000000000001E-2</v>
      </c>
      <c r="U76" s="31">
        <v>1.242</v>
      </c>
      <c r="V76" s="3">
        <f t="shared" si="146"/>
        <v>1.1358261274798316</v>
      </c>
      <c r="W76" s="3">
        <f t="shared" si="147"/>
        <v>0.77260138947859069</v>
      </c>
      <c r="X76" s="3">
        <f t="shared" si="148"/>
        <v>1.5452027789571814</v>
      </c>
      <c r="Y76" s="3">
        <f t="shared" si="128"/>
        <v>2.3178041684357722</v>
      </c>
      <c r="Z76" s="18">
        <f t="shared" si="149"/>
        <v>5.0402603908582581E-2</v>
      </c>
      <c r="AA76" s="18">
        <f t="shared" si="150"/>
        <v>43.911902059332064</v>
      </c>
      <c r="AB76" s="39">
        <f t="shared" si="129"/>
        <v>3.5188700705092738E-2</v>
      </c>
      <c r="AC76" s="35">
        <v>1.0056</v>
      </c>
      <c r="AD76" s="31">
        <v>6.9000000000000006E-2</v>
      </c>
      <c r="AE76" s="31">
        <v>1.236</v>
      </c>
      <c r="AF76" s="3">
        <f t="shared" si="151"/>
        <v>1.1303390447383832</v>
      </c>
      <c r="AG76" s="3">
        <f t="shared" si="152"/>
        <v>0.63737383030544525</v>
      </c>
      <c r="AH76" s="3">
        <f t="shared" si="153"/>
        <v>2.549495321221781</v>
      </c>
      <c r="AI76" s="3">
        <f t="shared" si="130"/>
        <v>3.1868691515272261</v>
      </c>
      <c r="AJ76" s="18">
        <f t="shared" si="154"/>
        <v>0.1230092534773758</v>
      </c>
      <c r="AK76" s="18">
        <f t="shared" si="155"/>
        <v>41.274665838762871</v>
      </c>
      <c r="AL76" s="39">
        <f t="shared" si="131"/>
        <v>6.176901179966518E-2</v>
      </c>
      <c r="AM76" s="35">
        <v>0.88109999999999999</v>
      </c>
      <c r="AN76" s="31">
        <v>8.4000000000000005E-2</v>
      </c>
      <c r="AO76" s="31">
        <v>1.2290000000000001</v>
      </c>
      <c r="AP76" s="3">
        <f t="shared" si="156"/>
        <v>1.1239374482066935</v>
      </c>
      <c r="AQ76" s="3">
        <f t="shared" si="157"/>
        <v>0.48379449840909777</v>
      </c>
      <c r="AR76" s="3">
        <f t="shared" si="158"/>
        <v>2.9027669904545865</v>
      </c>
      <c r="AS76" s="3">
        <f t="shared" si="132"/>
        <v>3.3865614888636841</v>
      </c>
      <c r="AT76" s="18">
        <f t="shared" si="159"/>
        <v>0.22208849521074989</v>
      </c>
      <c r="AU76" s="18">
        <f t="shared" si="160"/>
        <v>37.861610646861983</v>
      </c>
      <c r="AV76" s="39">
        <f t="shared" si="133"/>
        <v>7.6667815786520724E-2</v>
      </c>
      <c r="AW76" s="35">
        <v>0.68679999999999997</v>
      </c>
      <c r="AX76" s="31">
        <v>0.112</v>
      </c>
      <c r="AY76" s="31">
        <v>1.282</v>
      </c>
      <c r="AZ76" s="3">
        <f t="shared" si="161"/>
        <v>1.172406679089488</v>
      </c>
      <c r="BA76" s="3">
        <f t="shared" si="162"/>
        <v>0.31984780926631384</v>
      </c>
      <c r="BB76" s="3">
        <f t="shared" si="163"/>
        <v>2.5587824741305107</v>
      </c>
      <c r="BC76" s="3">
        <f t="shared" si="134"/>
        <v>2.8786302833968245</v>
      </c>
      <c r="BD76" s="18">
        <f t="shared" si="164"/>
        <v>0.42961142195072244</v>
      </c>
      <c r="BE76" s="18">
        <f t="shared" si="165"/>
        <v>32.535051419662445</v>
      </c>
      <c r="BF76" s="39">
        <f t="shared" si="135"/>
        <v>7.864694729156381E-2</v>
      </c>
      <c r="BG76" s="35">
        <v>0.53169999999999995</v>
      </c>
      <c r="BH76" s="31">
        <v>6.9000000000000006E-2</v>
      </c>
      <c r="BI76" s="31">
        <v>1.3959999999999999</v>
      </c>
      <c r="BJ76" s="3">
        <f t="shared" si="166"/>
        <v>1.2766612511770088</v>
      </c>
      <c r="BK76" s="3">
        <f t="shared" si="167"/>
        <v>0.22730600771344636</v>
      </c>
      <c r="BL76" s="3">
        <f t="shared" si="168"/>
        <v>2.2730600771344633</v>
      </c>
      <c r="BM76" s="3">
        <f t="shared" si="136"/>
        <v>2.5003660848479097</v>
      </c>
      <c r="BN76" s="18">
        <f t="shared" si="169"/>
        <v>0.39229401877854875</v>
      </c>
      <c r="BO76" s="18">
        <f t="shared" si="170"/>
        <v>28.283124831197959</v>
      </c>
      <c r="BP76" s="39">
        <f t="shared" si="137"/>
        <v>8.0368067202643168E-2</v>
      </c>
      <c r="BQ76" s="35">
        <v>0.47320000000000001</v>
      </c>
      <c r="BR76" s="31">
        <v>7.0999999999999994E-2</v>
      </c>
      <c r="BS76" s="31">
        <v>1.4590000000000001</v>
      </c>
      <c r="BT76" s="3">
        <f t="shared" si="171"/>
        <v>1.3342756199622179</v>
      </c>
      <c r="BU76" s="3">
        <f t="shared" si="172"/>
        <v>0.19665582407021934</v>
      </c>
      <c r="BV76" s="3">
        <f t="shared" si="173"/>
        <v>2.3598698888426317</v>
      </c>
      <c r="BW76" s="3">
        <f t="shared" si="138"/>
        <v>2.5565257129128511</v>
      </c>
      <c r="BX76" s="18">
        <f t="shared" si="174"/>
        <v>0.52910508799737976</v>
      </c>
      <c r="BY76" s="18">
        <f t="shared" si="175"/>
        <v>26.679400102473451</v>
      </c>
      <c r="BZ76" s="39">
        <f t="shared" si="139"/>
        <v>8.8452884239471632E-2</v>
      </c>
    </row>
    <row r="77" spans="2:78" ht="19.899999999999999" customHeight="1">
      <c r="B77" s="2"/>
      <c r="C77" s="2"/>
      <c r="D77" s="2"/>
      <c r="E77" s="29">
        <v>44</v>
      </c>
      <c r="F77" s="22">
        <f t="shared" si="177"/>
        <v>0.87460000000000004</v>
      </c>
      <c r="G77" s="22">
        <f t="shared" si="176"/>
        <v>8.9970051849846762</v>
      </c>
      <c r="H77" s="46">
        <f t="shared" si="140"/>
        <v>78221.267605633795</v>
      </c>
      <c r="I77" s="35">
        <v>1.1861999999999999</v>
      </c>
      <c r="J77" s="31">
        <v>5.1999999999999998E-2</v>
      </c>
      <c r="K77" s="31">
        <v>1.2030000000000001</v>
      </c>
      <c r="L77" s="3">
        <f t="shared" si="141"/>
        <v>1.1001600896604167</v>
      </c>
      <c r="M77" s="3">
        <f t="shared" si="142"/>
        <v>0.84014423410908434</v>
      </c>
      <c r="N77" s="3">
        <f t="shared" si="143"/>
        <v>0</v>
      </c>
      <c r="O77" s="3">
        <f t="shared" si="126"/>
        <v>0.84014423410908434</v>
      </c>
      <c r="P77" s="18">
        <f t="shared" si="144"/>
        <v>0</v>
      </c>
      <c r="Q77" s="18">
        <f t="shared" si="145"/>
        <v>53.195674833647494</v>
      </c>
      <c r="R77" s="39">
        <f t="shared" si="178"/>
        <v>0</v>
      </c>
      <c r="S77" s="35">
        <v>1.0551999999999999</v>
      </c>
      <c r="T77" s="31">
        <v>7.4999999999999997E-2</v>
      </c>
      <c r="U77" s="31">
        <v>1.2070000000000001</v>
      </c>
      <c r="V77" s="3">
        <f t="shared" si="146"/>
        <v>1.1038181448213824</v>
      </c>
      <c r="W77" s="3">
        <f t="shared" si="147"/>
        <v>0.66925382558599755</v>
      </c>
      <c r="X77" s="3">
        <f t="shared" si="148"/>
        <v>1.3385076511719951</v>
      </c>
      <c r="Y77" s="3">
        <f t="shared" si="128"/>
        <v>2.0077614767579925</v>
      </c>
      <c r="Z77" s="18">
        <f t="shared" si="149"/>
        <v>6.3752549704595471E-2</v>
      </c>
      <c r="AA77" s="18">
        <f t="shared" si="150"/>
        <v>49.062930554672398</v>
      </c>
      <c r="AB77" s="39">
        <f t="shared" si="129"/>
        <v>2.7281445197825129E-2</v>
      </c>
      <c r="AC77" s="35">
        <v>1.0508</v>
      </c>
      <c r="AD77" s="31">
        <v>4.2999999999999997E-2</v>
      </c>
      <c r="AE77" s="31">
        <v>1.208</v>
      </c>
      <c r="AF77" s="3">
        <f t="shared" si="151"/>
        <v>1.1047326586116237</v>
      </c>
      <c r="AG77" s="3">
        <f t="shared" si="152"/>
        <v>0.66478429939273909</v>
      </c>
      <c r="AH77" s="3">
        <f t="shared" si="153"/>
        <v>2.6591371975709563</v>
      </c>
      <c r="AI77" s="3">
        <f t="shared" si="130"/>
        <v>3.3239214969636954</v>
      </c>
      <c r="AJ77" s="18">
        <f t="shared" si="154"/>
        <v>7.3224105445134455E-2</v>
      </c>
      <c r="AK77" s="18">
        <f t="shared" si="155"/>
        <v>48.924120823164834</v>
      </c>
      <c r="AL77" s="39">
        <f t="shared" si="131"/>
        <v>5.4352273537675813E-2</v>
      </c>
      <c r="AM77" s="35">
        <v>1.0168999999999999</v>
      </c>
      <c r="AN77" s="31">
        <v>3.6999999999999998E-2</v>
      </c>
      <c r="AO77" s="31">
        <v>1.2330000000000001</v>
      </c>
      <c r="AP77" s="3">
        <f t="shared" si="156"/>
        <v>1.127595503367659</v>
      </c>
      <c r="AQ77" s="3">
        <f t="shared" si="157"/>
        <v>0.64861860967837037</v>
      </c>
      <c r="AR77" s="3">
        <f t="shared" si="158"/>
        <v>3.8917116580702218</v>
      </c>
      <c r="AS77" s="3">
        <f t="shared" si="132"/>
        <v>4.5403302677485922</v>
      </c>
      <c r="AT77" s="18">
        <f t="shared" si="159"/>
        <v>9.8462506447831985E-2</v>
      </c>
      <c r="AU77" s="18">
        <f t="shared" si="160"/>
        <v>47.854654937231579</v>
      </c>
      <c r="AV77" s="39">
        <f t="shared" si="133"/>
        <v>8.1323575797898326E-2</v>
      </c>
      <c r="AW77" s="35">
        <v>0.78549999999999998</v>
      </c>
      <c r="AX77" s="31">
        <v>6.3E-2</v>
      </c>
      <c r="AY77" s="31">
        <v>1.2470000000000001</v>
      </c>
      <c r="AZ77" s="3">
        <f t="shared" si="161"/>
        <v>1.1403986964310389</v>
      </c>
      <c r="BA77" s="3">
        <f t="shared" si="162"/>
        <v>0.39585127018392191</v>
      </c>
      <c r="BB77" s="3">
        <f t="shared" si="163"/>
        <v>3.1668101614713753</v>
      </c>
      <c r="BC77" s="3">
        <f t="shared" si="134"/>
        <v>3.5626614316552971</v>
      </c>
      <c r="BD77" s="18">
        <f t="shared" si="164"/>
        <v>0.22864157477794433</v>
      </c>
      <c r="BE77" s="18">
        <f t="shared" si="165"/>
        <v>40.554524966583955</v>
      </c>
      <c r="BF77" s="39">
        <f t="shared" si="135"/>
        <v>7.8087714356924603E-2</v>
      </c>
      <c r="BG77" s="35">
        <v>0.64129999999999998</v>
      </c>
      <c r="BH77" s="31">
        <v>7.6999999999999999E-2</v>
      </c>
      <c r="BI77" s="31">
        <v>1.3320000000000001</v>
      </c>
      <c r="BJ77" s="3">
        <f t="shared" si="166"/>
        <v>1.2181323686015586</v>
      </c>
      <c r="BK77" s="3">
        <f t="shared" si="167"/>
        <v>0.30104934497952707</v>
      </c>
      <c r="BL77" s="3">
        <f t="shared" si="168"/>
        <v>3.0104934497952702</v>
      </c>
      <c r="BM77" s="3">
        <f t="shared" si="136"/>
        <v>3.3115427947747973</v>
      </c>
      <c r="BN77" s="18">
        <f t="shared" si="169"/>
        <v>0.39855745235210299</v>
      </c>
      <c r="BO77" s="18">
        <f t="shared" si="170"/>
        <v>36.00535149308616</v>
      </c>
      <c r="BP77" s="39">
        <f t="shared" si="137"/>
        <v>8.3612388852066968E-2</v>
      </c>
      <c r="BQ77" s="35">
        <v>0.51470000000000005</v>
      </c>
      <c r="BR77" s="31">
        <v>5.1999999999999998E-2</v>
      </c>
      <c r="BS77" s="31">
        <v>1.421</v>
      </c>
      <c r="BT77" s="3">
        <f t="shared" si="171"/>
        <v>1.2995240959330443</v>
      </c>
      <c r="BU77" s="3">
        <f t="shared" si="172"/>
        <v>0.22070046564667944</v>
      </c>
      <c r="BV77" s="3">
        <f t="shared" si="173"/>
        <v>2.6484055877601529</v>
      </c>
      <c r="BW77" s="3">
        <f t="shared" si="138"/>
        <v>2.8691060534068322</v>
      </c>
      <c r="BX77" s="18">
        <f t="shared" si="174"/>
        <v>0.36759069116093507</v>
      </c>
      <c r="BY77" s="18">
        <f t="shared" si="175"/>
        <v>32.01141694561862</v>
      </c>
      <c r="BZ77" s="39">
        <f t="shared" si="139"/>
        <v>8.2733157118889677E-2</v>
      </c>
    </row>
    <row r="78" spans="2:78" ht="19.899999999999999" customHeight="1">
      <c r="B78" s="16"/>
      <c r="C78" s="2"/>
      <c r="D78" s="2"/>
      <c r="E78" s="29">
        <v>46</v>
      </c>
      <c r="F78" s="22">
        <f t="shared" si="177"/>
        <v>0.91460000000000008</v>
      </c>
      <c r="G78" s="22">
        <f t="shared" si="176"/>
        <v>9.4084849556219812</v>
      </c>
      <c r="H78" s="46">
        <f t="shared" si="140"/>
        <v>81798.732394366205</v>
      </c>
      <c r="I78" s="35">
        <v>1.2048000000000001</v>
      </c>
      <c r="J78" s="31">
        <v>8.7999999999999995E-2</v>
      </c>
      <c r="K78" s="31">
        <v>1.1950000000000001</v>
      </c>
      <c r="L78" s="3">
        <f t="shared" si="141"/>
        <v>1.0928439793384854</v>
      </c>
      <c r="M78" s="3">
        <f t="shared" si="142"/>
        <v>0.85520943865768717</v>
      </c>
      <c r="N78" s="3">
        <f t="shared" si="143"/>
        <v>0</v>
      </c>
      <c r="O78" s="3">
        <f t="shared" si="126"/>
        <v>0.85520943865768717</v>
      </c>
      <c r="P78" s="18">
        <f t="shared" si="144"/>
        <v>0</v>
      </c>
      <c r="Q78" s="18">
        <f t="shared" si="145"/>
        <v>61.504351902696946</v>
      </c>
      <c r="R78" s="39">
        <f t="shared" si="178"/>
        <v>0</v>
      </c>
      <c r="S78" s="35">
        <v>1.1007</v>
      </c>
      <c r="T78" s="31">
        <v>6.9000000000000006E-2</v>
      </c>
      <c r="U78" s="31">
        <v>1.19</v>
      </c>
      <c r="V78" s="3">
        <f t="shared" si="146"/>
        <v>1.0882714103872784</v>
      </c>
      <c r="W78" s="3">
        <f t="shared" si="147"/>
        <v>0.70784572391994494</v>
      </c>
      <c r="X78" s="3">
        <f t="shared" si="148"/>
        <v>1.4156914478398899</v>
      </c>
      <c r="Y78" s="3">
        <f t="shared" si="128"/>
        <v>2.1235371717598346</v>
      </c>
      <c r="Z78" s="18">
        <f t="shared" si="149"/>
        <v>5.7011802036960192E-2</v>
      </c>
      <c r="AA78" s="18">
        <f t="shared" si="150"/>
        <v>57.748718964480879</v>
      </c>
      <c r="AB78" s="39">
        <f t="shared" si="129"/>
        <v>2.4514681420216955E-2</v>
      </c>
      <c r="AC78" s="35">
        <v>0.84589999999999999</v>
      </c>
      <c r="AD78" s="31">
        <v>0.13600000000000001</v>
      </c>
      <c r="AE78" s="31">
        <v>1.1919999999999999</v>
      </c>
      <c r="AF78" s="3">
        <f t="shared" si="151"/>
        <v>1.0901004379677612</v>
      </c>
      <c r="AG78" s="3">
        <f t="shared" si="152"/>
        <v>0.41946653428553771</v>
      </c>
      <c r="AH78" s="3">
        <f t="shared" si="153"/>
        <v>1.6778661371421508</v>
      </c>
      <c r="AI78" s="3">
        <f t="shared" si="130"/>
        <v>2.0973326714276883</v>
      </c>
      <c r="AJ78" s="18">
        <f t="shared" si="154"/>
        <v>0.22549824685197456</v>
      </c>
      <c r="AK78" s="18">
        <f t="shared" si="155"/>
        <v>48.556257171421755</v>
      </c>
      <c r="AL78" s="39">
        <f t="shared" si="131"/>
        <v>3.4555096189120497E-2</v>
      </c>
      <c r="AM78" s="35">
        <v>0.89329999999999998</v>
      </c>
      <c r="AN78" s="31">
        <v>0.05</v>
      </c>
      <c r="AO78" s="31">
        <v>1.1930000000000001</v>
      </c>
      <c r="AP78" s="3">
        <f t="shared" si="156"/>
        <v>1.0910149517580026</v>
      </c>
      <c r="AQ78" s="3">
        <f t="shared" si="157"/>
        <v>0.46857845105719648</v>
      </c>
      <c r="AR78" s="3">
        <f t="shared" si="158"/>
        <v>2.8114707063431785</v>
      </c>
      <c r="AS78" s="3">
        <f t="shared" si="132"/>
        <v>3.2800491574003749</v>
      </c>
      <c r="AT78" s="18">
        <f t="shared" si="159"/>
        <v>0.12456438877950397</v>
      </c>
      <c r="AU78" s="18">
        <f t="shared" si="160"/>
        <v>50.266314820523021</v>
      </c>
      <c r="AV78" s="39">
        <f t="shared" si="133"/>
        <v>5.5931506345384505E-2</v>
      </c>
      <c r="AW78" s="35">
        <v>0.85309999999999997</v>
      </c>
      <c r="AX78" s="31">
        <v>4.2999999999999997E-2</v>
      </c>
      <c r="AY78" s="31">
        <v>1.212</v>
      </c>
      <c r="AZ78" s="3">
        <f t="shared" si="161"/>
        <v>1.1083907137725895</v>
      </c>
      <c r="BA78" s="3">
        <f t="shared" si="162"/>
        <v>0.44107442911044703</v>
      </c>
      <c r="BB78" s="3">
        <f t="shared" si="163"/>
        <v>3.5285954328835762</v>
      </c>
      <c r="BC78" s="3">
        <f t="shared" si="134"/>
        <v>3.9696698619940234</v>
      </c>
      <c r="BD78" s="18">
        <f t="shared" si="164"/>
        <v>0.14741967231288866</v>
      </c>
      <c r="BE78" s="18">
        <f t="shared" si="165"/>
        <v>48.816012763690296</v>
      </c>
      <c r="BF78" s="39">
        <f t="shared" si="135"/>
        <v>7.2283565025371574E-2</v>
      </c>
      <c r="BG78" s="35">
        <v>0.70050000000000001</v>
      </c>
      <c r="BH78" s="31">
        <v>7.6999999999999999E-2</v>
      </c>
      <c r="BI78" s="31">
        <v>1.282</v>
      </c>
      <c r="BJ78" s="3">
        <f t="shared" si="166"/>
        <v>1.172406679089488</v>
      </c>
      <c r="BK78" s="3">
        <f t="shared" si="167"/>
        <v>0.33273546009154692</v>
      </c>
      <c r="BL78" s="3">
        <f t="shared" si="168"/>
        <v>3.3273546009154686</v>
      </c>
      <c r="BM78" s="3">
        <f t="shared" si="136"/>
        <v>3.6600900610070157</v>
      </c>
      <c r="BN78" s="18">
        <f t="shared" si="169"/>
        <v>0.36919731573890197</v>
      </c>
      <c r="BO78" s="18">
        <f t="shared" si="170"/>
        <v>43.31063729422084</v>
      </c>
      <c r="BP78" s="39">
        <f t="shared" si="137"/>
        <v>7.6825343813619079E-2</v>
      </c>
      <c r="BQ78" s="35">
        <v>0.56530000000000002</v>
      </c>
      <c r="BR78" s="31">
        <v>6.3E-2</v>
      </c>
      <c r="BS78" s="31">
        <v>1.369</v>
      </c>
      <c r="BT78" s="3">
        <f t="shared" si="171"/>
        <v>1.2519693788404909</v>
      </c>
      <c r="BU78" s="3">
        <f t="shared" si="172"/>
        <v>0.24709936212608158</v>
      </c>
      <c r="BV78" s="3">
        <f t="shared" si="173"/>
        <v>2.9651923455129787</v>
      </c>
      <c r="BW78" s="3">
        <f t="shared" si="138"/>
        <v>3.2122917076390602</v>
      </c>
      <c r="BX78" s="18">
        <f t="shared" si="174"/>
        <v>0.41335238808335539</v>
      </c>
      <c r="BY78" s="18">
        <f t="shared" si="175"/>
        <v>38.433004506067014</v>
      </c>
      <c r="BZ78" s="39">
        <f t="shared" si="139"/>
        <v>7.7152238905623297E-2</v>
      </c>
    </row>
    <row r="79" spans="2:78" ht="19.899999999999999" customHeight="1">
      <c r="B79" s="16"/>
      <c r="C79" s="2"/>
      <c r="D79" s="2"/>
      <c r="E79" s="29">
        <v>48</v>
      </c>
      <c r="F79" s="22">
        <f t="shared" si="177"/>
        <v>0.9546</v>
      </c>
      <c r="G79" s="22">
        <f t="shared" si="176"/>
        <v>9.8199647262592844</v>
      </c>
      <c r="H79" s="46">
        <f t="shared" si="140"/>
        <v>85376.1971830986</v>
      </c>
      <c r="I79" s="35">
        <v>1.3821000000000001</v>
      </c>
      <c r="J79" s="31">
        <v>0.104</v>
      </c>
      <c r="K79" s="31">
        <v>1.1719999999999999</v>
      </c>
      <c r="L79" s="3">
        <f t="shared" si="141"/>
        <v>1.071810162162933</v>
      </c>
      <c r="M79" s="3">
        <f t="shared" si="142"/>
        <v>1.0825324270207397</v>
      </c>
      <c r="N79" s="3">
        <f t="shared" si="143"/>
        <v>0</v>
      </c>
      <c r="O79" s="3">
        <f t="shared" si="126"/>
        <v>1.0825324270207397</v>
      </c>
      <c r="P79" s="18">
        <f t="shared" si="144"/>
        <v>0</v>
      </c>
      <c r="Q79" s="18">
        <f t="shared" si="145"/>
        <v>77.205066870151498</v>
      </c>
      <c r="R79" s="39">
        <f t="shared" si="178"/>
        <v>0</v>
      </c>
      <c r="S79" s="35">
        <v>1.0761000000000001</v>
      </c>
      <c r="T79" s="31">
        <v>0.14299999999999999</v>
      </c>
      <c r="U79" s="31">
        <v>1.1930000000000001</v>
      </c>
      <c r="V79" s="3">
        <f t="shared" si="146"/>
        <v>1.0910149517580026</v>
      </c>
      <c r="W79" s="3">
        <f t="shared" si="147"/>
        <v>0.67997493977567502</v>
      </c>
      <c r="X79" s="3">
        <f t="shared" si="148"/>
        <v>1.35994987955135</v>
      </c>
      <c r="Y79" s="3">
        <f t="shared" si="128"/>
        <v>2.039924819327025</v>
      </c>
      <c r="Z79" s="18">
        <f t="shared" si="149"/>
        <v>0.11875138396979376</v>
      </c>
      <c r="AA79" s="18">
        <f t="shared" si="150"/>
        <v>64.65273146700271</v>
      </c>
      <c r="AB79" s="39">
        <f t="shared" si="129"/>
        <v>2.1034685599407934E-2</v>
      </c>
      <c r="AC79" s="35">
        <v>0.80779999999999996</v>
      </c>
      <c r="AD79" s="31">
        <v>0.13100000000000001</v>
      </c>
      <c r="AE79" s="31">
        <v>1.1850000000000001</v>
      </c>
      <c r="AF79" s="3">
        <f t="shared" si="151"/>
        <v>1.0836988414360713</v>
      </c>
      <c r="AG79" s="3">
        <f t="shared" si="152"/>
        <v>0.37805166531553269</v>
      </c>
      <c r="AH79" s="3">
        <f t="shared" si="153"/>
        <v>1.5122066612621308</v>
      </c>
      <c r="AI79" s="3">
        <f t="shared" si="130"/>
        <v>1.8902583265776634</v>
      </c>
      <c r="AJ79" s="18">
        <f t="shared" si="154"/>
        <v>0.21466426162712463</v>
      </c>
      <c r="AK79" s="18">
        <f t="shared" si="155"/>
        <v>53.646876602084973</v>
      </c>
      <c r="AL79" s="39">
        <f t="shared" si="131"/>
        <v>2.8188158510673838E-2</v>
      </c>
      <c r="AM79" s="35">
        <v>0.72019999999999995</v>
      </c>
      <c r="AN79" s="31">
        <v>0.108</v>
      </c>
      <c r="AO79" s="31">
        <v>1.1870000000000001</v>
      </c>
      <c r="AP79" s="3">
        <f t="shared" si="156"/>
        <v>1.0855278690165542</v>
      </c>
      <c r="AQ79" s="3">
        <f t="shared" si="157"/>
        <v>0.30151882295911597</v>
      </c>
      <c r="AR79" s="3">
        <f t="shared" si="158"/>
        <v>1.8091129377546957</v>
      </c>
      <c r="AS79" s="3">
        <f t="shared" si="132"/>
        <v>2.1106317607138116</v>
      </c>
      <c r="AT79" s="18">
        <f t="shared" si="159"/>
        <v>0.26635950740567593</v>
      </c>
      <c r="AU79" s="18">
        <f t="shared" si="160"/>
        <v>50.053462937654146</v>
      </c>
      <c r="AV79" s="39">
        <f t="shared" si="133"/>
        <v>3.6143611881721355E-2</v>
      </c>
      <c r="AW79" s="35">
        <v>0.57609999999999995</v>
      </c>
      <c r="AX79" s="31">
        <v>9.5000000000000001E-2</v>
      </c>
      <c r="AY79" s="31">
        <v>1.1950000000000001</v>
      </c>
      <c r="AZ79" s="3">
        <f t="shared" si="161"/>
        <v>1.0928439793384854</v>
      </c>
      <c r="BA79" s="3">
        <f t="shared" si="162"/>
        <v>0.19554121894967752</v>
      </c>
      <c r="BB79" s="3">
        <f t="shared" si="163"/>
        <v>1.5643297515974202</v>
      </c>
      <c r="BC79" s="3">
        <f t="shared" si="134"/>
        <v>1.7598709705470976</v>
      </c>
      <c r="BD79" s="18">
        <f t="shared" si="164"/>
        <v>0.31662205413577632</v>
      </c>
      <c r="BE79" s="18">
        <f t="shared" si="165"/>
        <v>44.142379501073286</v>
      </c>
      <c r="BF79" s="39">
        <f t="shared" si="135"/>
        <v>3.5438274267914911E-2</v>
      </c>
      <c r="BG79" s="35">
        <v>0.4531</v>
      </c>
      <c r="BH79" s="31">
        <v>5.8999999999999997E-2</v>
      </c>
      <c r="BI79" s="31">
        <v>1.266</v>
      </c>
      <c r="BJ79" s="3">
        <f t="shared" si="166"/>
        <v>1.1577744584456255</v>
      </c>
      <c r="BK79" s="3">
        <f t="shared" si="167"/>
        <v>0.1357570189386135</v>
      </c>
      <c r="BL79" s="3">
        <f t="shared" si="168"/>
        <v>1.3575701893861347</v>
      </c>
      <c r="BM79" s="3">
        <f t="shared" si="136"/>
        <v>1.4933272083247482</v>
      </c>
      <c r="BN79" s="18">
        <f t="shared" si="169"/>
        <v>0.27587426066833171</v>
      </c>
      <c r="BO79" s="18">
        <f t="shared" si="170"/>
        <v>39.096832917454648</v>
      </c>
      <c r="BP79" s="39">
        <f t="shared" si="137"/>
        <v>3.4723277771690098E-2</v>
      </c>
      <c r="BQ79" s="35">
        <v>0.46339999999999998</v>
      </c>
      <c r="BR79" s="31">
        <v>8.2000000000000003E-2</v>
      </c>
      <c r="BS79" s="31">
        <v>1.266</v>
      </c>
      <c r="BT79" s="3">
        <f t="shared" si="171"/>
        <v>1.1577744584456255</v>
      </c>
      <c r="BU79" s="3">
        <f t="shared" si="172"/>
        <v>0.14199930781061648</v>
      </c>
      <c r="BV79" s="3">
        <f t="shared" si="173"/>
        <v>1.7039916937273978</v>
      </c>
      <c r="BW79" s="3">
        <f t="shared" si="138"/>
        <v>1.8459910015380143</v>
      </c>
      <c r="BX79" s="18">
        <f t="shared" si="174"/>
        <v>0.4601021567756583</v>
      </c>
      <c r="BY79" s="18">
        <f t="shared" si="175"/>
        <v>39.51934616795279</v>
      </c>
      <c r="BZ79" s="39">
        <f t="shared" si="139"/>
        <v>4.3117912085023476E-2</v>
      </c>
    </row>
    <row r="80" spans="2:78" ht="19.899999999999999" customHeight="1">
      <c r="B80" s="16"/>
      <c r="C80" s="2"/>
      <c r="D80" s="17"/>
      <c r="E80" s="29">
        <v>50</v>
      </c>
      <c r="F80" s="22">
        <f t="shared" si="177"/>
        <v>0.99460000000000004</v>
      </c>
      <c r="G80" s="22">
        <f t="shared" si="176"/>
        <v>10.231444496896591</v>
      </c>
      <c r="H80" s="46">
        <f t="shared" si="140"/>
        <v>88953.661971830996</v>
      </c>
      <c r="I80" s="36">
        <v>1.07</v>
      </c>
      <c r="J80" s="32">
        <v>0.08</v>
      </c>
      <c r="K80" s="32">
        <v>1.1519999999999999</v>
      </c>
      <c r="L80" s="3">
        <f t="shared" si="141"/>
        <v>1.0535198863581048</v>
      </c>
      <c r="M80" s="3">
        <f t="shared" si="142"/>
        <v>0.62687257545206088</v>
      </c>
      <c r="N80" s="3">
        <f t="shared" si="143"/>
        <v>0</v>
      </c>
      <c r="O80" s="3">
        <f t="shared" si="126"/>
        <v>0.62687257545206088</v>
      </c>
      <c r="P80" s="18">
        <f t="shared" si="144"/>
        <v>0</v>
      </c>
      <c r="Q80" s="18">
        <f t="shared" si="145"/>
        <v>72.842331122927064</v>
      </c>
      <c r="R80" s="39">
        <f t="shared" si="178"/>
        <v>0</v>
      </c>
      <c r="S80" s="36">
        <v>0.94589999999999996</v>
      </c>
      <c r="T80" s="32">
        <v>0.153</v>
      </c>
      <c r="U80" s="32">
        <v>1.153</v>
      </c>
      <c r="V80" s="3">
        <f t="shared" si="146"/>
        <v>1.0544344001483461</v>
      </c>
      <c r="W80" s="3">
        <f t="shared" si="147"/>
        <v>0.49074493128106705</v>
      </c>
      <c r="X80" s="3">
        <f t="shared" si="148"/>
        <v>0.98148986256213411</v>
      </c>
      <c r="Y80" s="3">
        <f t="shared" si="128"/>
        <v>1.4722347938432012</v>
      </c>
      <c r="Z80" s="18">
        <f t="shared" si="149"/>
        <v>0.11867843217415296</v>
      </c>
      <c r="AA80" s="18">
        <f t="shared" si="150"/>
        <v>67.084539216968309</v>
      </c>
      <c r="AB80" s="39">
        <f t="shared" si="129"/>
        <v>1.463064178450639E-2</v>
      </c>
      <c r="AC80" s="36">
        <v>0.63759999999999994</v>
      </c>
      <c r="AD80" s="32">
        <v>7.5999999999999998E-2</v>
      </c>
      <c r="AE80" s="32">
        <v>1.123</v>
      </c>
      <c r="AF80" s="3">
        <f t="shared" si="151"/>
        <v>1.0269989864411038</v>
      </c>
      <c r="AG80" s="3">
        <f t="shared" si="152"/>
        <v>0.21152557603196662</v>
      </c>
      <c r="AH80" s="3">
        <f t="shared" si="153"/>
        <v>0.84610230412786647</v>
      </c>
      <c r="AI80" s="3">
        <f t="shared" si="130"/>
        <v>1.0576278801598331</v>
      </c>
      <c r="AJ80" s="18">
        <f t="shared" si="154"/>
        <v>0.1118471327911479</v>
      </c>
      <c r="AK80" s="18">
        <f t="shared" si="155"/>
        <v>52.780532411109441</v>
      </c>
      <c r="AL80" s="39">
        <f t="shared" si="131"/>
        <v>1.6030575393547485E-2</v>
      </c>
      <c r="AM80" s="36">
        <v>0.60940000000000005</v>
      </c>
      <c r="AN80" s="32">
        <v>6.5000000000000002E-2</v>
      </c>
      <c r="AO80" s="32">
        <v>1.1120000000000001</v>
      </c>
      <c r="AP80" s="3">
        <f t="shared" si="156"/>
        <v>1.0169393347484483</v>
      </c>
      <c r="AQ80" s="3">
        <f t="shared" si="157"/>
        <v>0.18946161342707607</v>
      </c>
      <c r="AR80" s="3">
        <f t="shared" si="158"/>
        <v>1.1367696805624563</v>
      </c>
      <c r="AS80" s="3">
        <f t="shared" si="132"/>
        <v>1.3262312939895324</v>
      </c>
      <c r="AT80" s="18">
        <f t="shared" si="159"/>
        <v>0.14069087828387858</v>
      </c>
      <c r="AU80" s="18">
        <f t="shared" si="160"/>
        <v>51.472154234251775</v>
      </c>
      <c r="AV80" s="39">
        <f t="shared" si="133"/>
        <v>2.2085138993580361E-2</v>
      </c>
      <c r="AW80" s="36">
        <v>0.55430000000000001</v>
      </c>
      <c r="AX80" s="32">
        <v>9.6000000000000002E-2</v>
      </c>
      <c r="AY80" s="32">
        <v>1.147</v>
      </c>
      <c r="AZ80" s="3">
        <f t="shared" si="161"/>
        <v>1.0489473174068977</v>
      </c>
      <c r="BA80" s="3">
        <f t="shared" si="162"/>
        <v>0.16677208181761849</v>
      </c>
      <c r="BB80" s="3">
        <f t="shared" si="163"/>
        <v>1.3341766545409479</v>
      </c>
      <c r="BC80" s="3">
        <f t="shared" si="134"/>
        <v>1.5009487363585663</v>
      </c>
      <c r="BD80" s="18">
        <f t="shared" si="164"/>
        <v>0.29476764729994881</v>
      </c>
      <c r="BE80" s="18">
        <f t="shared" si="165"/>
        <v>48.915713186561788</v>
      </c>
      <c r="BF80" s="39">
        <f t="shared" si="135"/>
        <v>2.727501180351747E-2</v>
      </c>
      <c r="BG80" s="36">
        <v>0.4758</v>
      </c>
      <c r="BH80" s="32">
        <v>0.08</v>
      </c>
      <c r="BI80" s="32">
        <v>1.2190000000000001</v>
      </c>
      <c r="BJ80" s="3">
        <f t="shared" si="166"/>
        <v>1.1147923103042794</v>
      </c>
      <c r="BK80" s="3">
        <f t="shared" si="167"/>
        <v>0.13879155569805265</v>
      </c>
      <c r="BL80" s="3">
        <f t="shared" si="168"/>
        <v>1.3879155569805264</v>
      </c>
      <c r="BM80" s="3">
        <f t="shared" si="136"/>
        <v>1.5267071126785789</v>
      </c>
      <c r="BN80" s="18">
        <f t="shared" si="169"/>
        <v>0.34680804031748108</v>
      </c>
      <c r="BO80" s="18">
        <f t="shared" si="170"/>
        <v>45.273596630415426</v>
      </c>
      <c r="BP80" s="39">
        <f t="shared" si="137"/>
        <v>3.0656180650072445E-2</v>
      </c>
      <c r="BQ80" s="36">
        <v>0.35260000000000002</v>
      </c>
      <c r="BR80" s="32">
        <v>7.2999999999999995E-2</v>
      </c>
      <c r="BS80" s="32">
        <v>1.3169999999999999</v>
      </c>
      <c r="BT80" s="3">
        <f t="shared" si="171"/>
        <v>1.2044146617479374</v>
      </c>
      <c r="BU80" s="3">
        <f t="shared" si="172"/>
        <v>8.8969863232653101E-2</v>
      </c>
      <c r="BV80" s="3">
        <f t="shared" si="173"/>
        <v>1.0676383587918372</v>
      </c>
      <c r="BW80" s="3">
        <f t="shared" si="138"/>
        <v>1.1566082220244902</v>
      </c>
      <c r="BX80" s="18">
        <f t="shared" si="174"/>
        <v>0.4432690565171219</v>
      </c>
      <c r="BY80" s="18">
        <f t="shared" si="175"/>
        <v>39.55756147478192</v>
      </c>
      <c r="BZ80" s="39">
        <f t="shared" si="139"/>
        <v>2.6989488709319463E-2</v>
      </c>
    </row>
    <row r="81" spans="2:78" ht="19.899999999999999" customHeight="1">
      <c r="B81" s="2"/>
      <c r="C81" s="2"/>
      <c r="D81" s="17"/>
      <c r="E81" s="29">
        <v>52</v>
      </c>
      <c r="F81" s="22">
        <f t="shared" si="177"/>
        <v>1.0346</v>
      </c>
      <c r="G81" s="22">
        <f t="shared" si="176"/>
        <v>10.642924267533894</v>
      </c>
      <c r="H81" s="46">
        <f t="shared" si="140"/>
        <v>92531.126760563377</v>
      </c>
      <c r="I81" s="36">
        <v>1.1164000000000001</v>
      </c>
      <c r="J81" s="32">
        <v>9.1999999999999998E-2</v>
      </c>
      <c r="K81" s="32">
        <v>1.1459999999999999</v>
      </c>
      <c r="L81" s="3">
        <f t="shared" si="141"/>
        <v>1.0480328036166562</v>
      </c>
      <c r="M81" s="3">
        <f t="shared" si="142"/>
        <v>0.6753293862542864</v>
      </c>
      <c r="N81" s="3">
        <f t="shared" si="143"/>
        <v>0</v>
      </c>
      <c r="O81" s="3">
        <f t="shared" si="126"/>
        <v>0.6753293862542864</v>
      </c>
      <c r="P81" s="18">
        <f t="shared" si="144"/>
        <v>0</v>
      </c>
      <c r="Q81" s="18">
        <f t="shared" si="145"/>
        <v>84.412173451696106</v>
      </c>
      <c r="R81" s="39">
        <f t="shared" si="178"/>
        <v>0</v>
      </c>
      <c r="S81" s="36">
        <v>0.98109999999999997</v>
      </c>
      <c r="T81" s="32">
        <v>7.6999999999999999E-2</v>
      </c>
      <c r="U81" s="32">
        <v>1.1279999999999999</v>
      </c>
      <c r="V81" s="3">
        <f t="shared" si="146"/>
        <v>1.0315715553923108</v>
      </c>
      <c r="W81" s="3">
        <f t="shared" si="147"/>
        <v>0.50530257085586083</v>
      </c>
      <c r="X81" s="3">
        <f t="shared" si="148"/>
        <v>1.0106051417117217</v>
      </c>
      <c r="Y81" s="3">
        <f t="shared" si="128"/>
        <v>1.5159077125675826</v>
      </c>
      <c r="Z81" s="18">
        <f t="shared" si="149"/>
        <v>5.7165062072610691E-2</v>
      </c>
      <c r="AA81" s="18">
        <f t="shared" si="150"/>
        <v>77.346492266336995</v>
      </c>
      <c r="AB81" s="39">
        <f t="shared" si="129"/>
        <v>1.3065946652522737E-2</v>
      </c>
      <c r="AC81" s="36">
        <v>0.7863</v>
      </c>
      <c r="AD81" s="32">
        <v>0.151</v>
      </c>
      <c r="AE81" s="32">
        <v>1.1359999999999999</v>
      </c>
      <c r="AF81" s="3">
        <f t="shared" si="151"/>
        <v>1.0388876657142421</v>
      </c>
      <c r="AG81" s="3">
        <f t="shared" si="152"/>
        <v>0.32918494976962293</v>
      </c>
      <c r="AH81" s="3">
        <f t="shared" si="153"/>
        <v>1.3167397990784917</v>
      </c>
      <c r="AI81" s="3">
        <f t="shared" si="130"/>
        <v>1.6459247488481146</v>
      </c>
      <c r="AJ81" s="18">
        <f t="shared" si="154"/>
        <v>0.22739732976985849</v>
      </c>
      <c r="AK81" s="18">
        <f t="shared" si="155"/>
        <v>67.173582473964814</v>
      </c>
      <c r="AL81" s="39">
        <f t="shared" si="131"/>
        <v>1.9602048165122572E-2</v>
      </c>
      <c r="AM81" s="36">
        <v>0.77890000000000004</v>
      </c>
      <c r="AN81" s="32">
        <v>6.0999999999999999E-2</v>
      </c>
      <c r="AO81" s="32">
        <v>1.1140000000000001</v>
      </c>
      <c r="AP81" s="3">
        <f t="shared" si="156"/>
        <v>1.0187683623289312</v>
      </c>
      <c r="AQ81" s="3">
        <f t="shared" si="157"/>
        <v>0.31062796138452653</v>
      </c>
      <c r="AR81" s="3">
        <f t="shared" si="158"/>
        <v>1.863767768307159</v>
      </c>
      <c r="AS81" s="3">
        <f t="shared" si="132"/>
        <v>2.1743957296916854</v>
      </c>
      <c r="AT81" s="18">
        <f t="shared" si="159"/>
        <v>0.1325083439550826</v>
      </c>
      <c r="AU81" s="18">
        <f t="shared" si="160"/>
        <v>66.787137235445542</v>
      </c>
      <c r="AV81" s="39">
        <f t="shared" si="133"/>
        <v>2.7906088589136482E-2</v>
      </c>
      <c r="AW81" s="36">
        <v>0.77849999999999997</v>
      </c>
      <c r="AX81" s="32">
        <v>5.6000000000000001E-2</v>
      </c>
      <c r="AY81" s="32">
        <v>1.1160000000000001</v>
      </c>
      <c r="AZ81" s="3">
        <f t="shared" si="161"/>
        <v>1.0205973899094141</v>
      </c>
      <c r="BA81" s="3">
        <f t="shared" si="162"/>
        <v>0.3114242162283225</v>
      </c>
      <c r="BB81" s="3">
        <f t="shared" si="163"/>
        <v>2.49139372982658</v>
      </c>
      <c r="BC81" s="3">
        <f t="shared" si="134"/>
        <v>2.8028179460549025</v>
      </c>
      <c r="BD81" s="18">
        <f t="shared" si="164"/>
        <v>0.16277891991144003</v>
      </c>
      <c r="BE81" s="18">
        <f t="shared" si="165"/>
        <v>66.766248303633688</v>
      </c>
      <c r="BF81" s="39">
        <f t="shared" si="135"/>
        <v>3.7315167365649153E-2</v>
      </c>
      <c r="BG81" s="36">
        <v>0.64039999999999997</v>
      </c>
      <c r="BH81" s="32">
        <v>5.8000000000000003E-2</v>
      </c>
      <c r="BI81" s="32">
        <v>1.109</v>
      </c>
      <c r="BJ81" s="3">
        <f t="shared" si="166"/>
        <v>1.0141957933777241</v>
      </c>
      <c r="BK81" s="3">
        <f t="shared" si="167"/>
        <v>0.20810019918461825</v>
      </c>
      <c r="BL81" s="3">
        <f t="shared" si="168"/>
        <v>2.0810019918461822</v>
      </c>
      <c r="BM81" s="3">
        <f t="shared" si="136"/>
        <v>2.2891021910308003</v>
      </c>
      <c r="BN81" s="18">
        <f t="shared" si="169"/>
        <v>0.20810515827093393</v>
      </c>
      <c r="BO81" s="18">
        <f t="shared" si="170"/>
        <v>59.554344595591587</v>
      </c>
      <c r="BP81" s="39">
        <f t="shared" si="137"/>
        <v>3.4942908128321924E-2</v>
      </c>
      <c r="BQ81" s="36">
        <v>0.41070000000000001</v>
      </c>
      <c r="BR81" s="32">
        <v>7.8E-2</v>
      </c>
      <c r="BS81" s="32">
        <v>1.1679999999999999</v>
      </c>
      <c r="BT81" s="3">
        <f t="shared" si="171"/>
        <v>1.0681521070019673</v>
      </c>
      <c r="BU81" s="3">
        <f t="shared" si="172"/>
        <v>9.4938386906170305E-2</v>
      </c>
      <c r="BV81" s="3">
        <f t="shared" si="173"/>
        <v>1.1392606428740435</v>
      </c>
      <c r="BW81" s="3">
        <f t="shared" si="138"/>
        <v>1.2341990297802139</v>
      </c>
      <c r="BX81" s="18">
        <f t="shared" si="174"/>
        <v>0.37252317310687694</v>
      </c>
      <c r="BY81" s="18">
        <f t="shared" si="175"/>
        <v>47.558875502635274</v>
      </c>
      <c r="BZ81" s="39">
        <f t="shared" si="139"/>
        <v>2.3954743059703257E-2</v>
      </c>
    </row>
    <row r="82" spans="2:78" ht="19.899999999999999" customHeight="1">
      <c r="B82" s="17"/>
      <c r="C82" s="17"/>
      <c r="D82" s="17"/>
      <c r="E82" s="29">
        <v>54</v>
      </c>
      <c r="F82" s="22">
        <f t="shared" si="177"/>
        <v>1.0746</v>
      </c>
      <c r="G82" s="22">
        <f t="shared" si="176"/>
        <v>11.054404038171199</v>
      </c>
      <c r="H82" s="46">
        <f t="shared" si="140"/>
        <v>96108.591549295772</v>
      </c>
      <c r="I82" s="35">
        <v>1.3411999999999999</v>
      </c>
      <c r="J82" s="31">
        <v>0.08</v>
      </c>
      <c r="K82" s="32">
        <v>1.155</v>
      </c>
      <c r="L82" s="3">
        <f t="shared" si="141"/>
        <v>1.056263427728829</v>
      </c>
      <c r="M82" s="3">
        <f t="shared" si="142"/>
        <v>0.99005156606588618</v>
      </c>
      <c r="N82" s="3">
        <f t="shared" si="143"/>
        <v>0</v>
      </c>
      <c r="O82" s="3">
        <f t="shared" si="126"/>
        <v>0.99005156606588618</v>
      </c>
      <c r="P82" s="18">
        <f t="shared" si="144"/>
        <v>0</v>
      </c>
      <c r="Q82" s="18">
        <f t="shared" si="145"/>
        <v>107.74082422201582</v>
      </c>
      <c r="R82" s="39">
        <f t="shared" si="178"/>
        <v>0</v>
      </c>
      <c r="S82" s="35">
        <v>1.1163000000000001</v>
      </c>
      <c r="T82" s="31">
        <v>7.8E-2</v>
      </c>
      <c r="U82" s="32">
        <v>1.135</v>
      </c>
      <c r="V82" s="3">
        <f t="shared" si="146"/>
        <v>1.0379731519240007</v>
      </c>
      <c r="W82" s="3">
        <f t="shared" si="147"/>
        <v>0.66230850133266417</v>
      </c>
      <c r="X82" s="3">
        <f t="shared" si="148"/>
        <v>1.3246170026653283</v>
      </c>
      <c r="Y82" s="3">
        <f t="shared" si="128"/>
        <v>1.9869255039979925</v>
      </c>
      <c r="Z82" s="18">
        <f t="shared" si="149"/>
        <v>5.8628405192940783E-2</v>
      </c>
      <c r="AA82" s="18">
        <f t="shared" si="150"/>
        <v>94.580433516209112</v>
      </c>
      <c r="AB82" s="39">
        <f t="shared" si="129"/>
        <v>1.4005190644831593E-2</v>
      </c>
      <c r="AC82" s="35">
        <v>1.0016</v>
      </c>
      <c r="AD82" s="31">
        <v>7.1999999999999995E-2</v>
      </c>
      <c r="AE82" s="32">
        <v>1.123</v>
      </c>
      <c r="AF82" s="3">
        <f t="shared" si="151"/>
        <v>1.0269989864411038</v>
      </c>
      <c r="AG82" s="3">
        <f t="shared" si="152"/>
        <v>0.52198124795525858</v>
      </c>
      <c r="AH82" s="3">
        <f t="shared" si="153"/>
        <v>2.0879249918210343</v>
      </c>
      <c r="AI82" s="3">
        <f t="shared" si="130"/>
        <v>2.6099062397762927</v>
      </c>
      <c r="AJ82" s="18">
        <f t="shared" si="154"/>
        <v>0.1059604415916138</v>
      </c>
      <c r="AK82" s="18">
        <f t="shared" si="155"/>
        <v>87.868575739614911</v>
      </c>
      <c r="AL82" s="39">
        <f t="shared" si="131"/>
        <v>2.3761907761066719E-2</v>
      </c>
      <c r="AM82" s="35">
        <v>0.87180000000000002</v>
      </c>
      <c r="AN82" s="31">
        <v>6.0999999999999999E-2</v>
      </c>
      <c r="AO82" s="32">
        <v>1.1200000000000001</v>
      </c>
      <c r="AP82" s="3">
        <f t="shared" si="156"/>
        <v>1.0242554450703798</v>
      </c>
      <c r="AQ82" s="3">
        <f t="shared" si="157"/>
        <v>0.39334762457559946</v>
      </c>
      <c r="AR82" s="3">
        <f t="shared" si="158"/>
        <v>2.3600857474535966</v>
      </c>
      <c r="AS82" s="3">
        <f t="shared" si="132"/>
        <v>2.7534333720291961</v>
      </c>
      <c r="AT82" s="18">
        <f t="shared" si="159"/>
        <v>0.1339395668134753</v>
      </c>
      <c r="AU82" s="18">
        <f t="shared" si="160"/>
        <v>80.273116808473461</v>
      </c>
      <c r="AV82" s="39">
        <f t="shared" si="133"/>
        <v>2.9400699029596803E-2</v>
      </c>
      <c r="AW82" s="35">
        <v>0.95589999999999997</v>
      </c>
      <c r="AX82" s="31">
        <v>4.7E-2</v>
      </c>
      <c r="AY82" s="32">
        <v>1.121</v>
      </c>
      <c r="AZ82" s="3">
        <f t="shared" si="161"/>
        <v>1.0251699588606211</v>
      </c>
      <c r="BA82" s="3">
        <f t="shared" si="162"/>
        <v>0.4737431086450748</v>
      </c>
      <c r="BB82" s="3">
        <f t="shared" si="163"/>
        <v>3.7899448691605984</v>
      </c>
      <c r="BC82" s="3">
        <f t="shared" si="134"/>
        <v>4.2636879778056729</v>
      </c>
      <c r="BD82" s="18">
        <f t="shared" si="164"/>
        <v>0.13784494022287386</v>
      </c>
      <c r="BE82" s="18">
        <f t="shared" si="165"/>
        <v>85.19436562287251</v>
      </c>
      <c r="BF82" s="39">
        <f t="shared" si="135"/>
        <v>4.4485862902453432E-2</v>
      </c>
      <c r="BG82" s="35">
        <v>0.80530000000000002</v>
      </c>
      <c r="BH82" s="31">
        <v>0.05</v>
      </c>
      <c r="BI82" s="32">
        <v>1.1180000000000001</v>
      </c>
      <c r="BJ82" s="3">
        <f t="shared" si="166"/>
        <v>1.0224264174898969</v>
      </c>
      <c r="BK82" s="3">
        <f t="shared" si="167"/>
        <v>0.33443041086065256</v>
      </c>
      <c r="BL82" s="3">
        <f t="shared" si="168"/>
        <v>3.3443041086065253</v>
      </c>
      <c r="BM82" s="3">
        <f t="shared" si="136"/>
        <v>3.6787345194671777</v>
      </c>
      <c r="BN82" s="18">
        <f t="shared" si="169"/>
        <v>0.1823246425149227</v>
      </c>
      <c r="BO82" s="18">
        <f t="shared" si="170"/>
        <v>76.381760730500375</v>
      </c>
      <c r="BP82" s="39">
        <f t="shared" si="137"/>
        <v>4.3784066727740344E-2</v>
      </c>
      <c r="BQ82" s="35">
        <v>0.58230000000000004</v>
      </c>
      <c r="BR82" s="31">
        <v>0.05</v>
      </c>
      <c r="BS82" s="32">
        <v>1.1040000000000001</v>
      </c>
      <c r="BT82" s="3">
        <f t="shared" si="171"/>
        <v>1.0096232244265171</v>
      </c>
      <c r="BU82" s="3">
        <f t="shared" si="172"/>
        <v>0.17050553592617504</v>
      </c>
      <c r="BV82" s="3">
        <f t="shared" si="173"/>
        <v>2.0460664311141001</v>
      </c>
      <c r="BW82" s="3">
        <f t="shared" si="138"/>
        <v>2.216571967040275</v>
      </c>
      <c r="BX82" s="18">
        <f t="shared" si="174"/>
        <v>0.21334435516860351</v>
      </c>
      <c r="BY82" s="18">
        <f t="shared" si="175"/>
        <v>63.332551626921436</v>
      </c>
      <c r="BZ82" s="39">
        <f t="shared" si="139"/>
        <v>3.23067108233226E-2</v>
      </c>
    </row>
    <row r="83" spans="2:78" ht="19.899999999999999" customHeight="1">
      <c r="B83" s="17"/>
      <c r="C83" s="17"/>
      <c r="D83" s="17"/>
      <c r="E83" s="29">
        <v>56</v>
      </c>
      <c r="F83" s="22">
        <f t="shared" si="177"/>
        <v>1.1146</v>
      </c>
      <c r="G83" s="22">
        <f t="shared" si="176"/>
        <v>11.465883808808506</v>
      </c>
      <c r="H83" s="46">
        <f t="shared" si="140"/>
        <v>99686.056338028182</v>
      </c>
      <c r="I83" s="36">
        <v>1.4059999999999999</v>
      </c>
      <c r="J83" s="32">
        <v>7.0000000000000007E-2</v>
      </c>
      <c r="K83" s="32">
        <v>1.1539999999999999</v>
      </c>
      <c r="L83" s="3">
        <f t="shared" si="141"/>
        <v>1.0553489139385874</v>
      </c>
      <c r="M83" s="3">
        <f t="shared" si="142"/>
        <v>1.0861480231934111</v>
      </c>
      <c r="N83" s="3">
        <f t="shared" si="143"/>
        <v>0</v>
      </c>
      <c r="O83" s="3">
        <f t="shared" si="126"/>
        <v>1.0861480231934111</v>
      </c>
      <c r="P83" s="18">
        <f t="shared" si="144"/>
        <v>0</v>
      </c>
      <c r="Q83" s="18">
        <f t="shared" si="145"/>
        <v>124.45685754633229</v>
      </c>
      <c r="R83" s="39">
        <f t="shared" si="178"/>
        <v>0</v>
      </c>
      <c r="S83" s="36">
        <v>1.2793000000000001</v>
      </c>
      <c r="T83" s="32">
        <v>6.4000000000000001E-2</v>
      </c>
      <c r="U83" s="32">
        <v>1.143</v>
      </c>
      <c r="V83" s="3">
        <f t="shared" si="146"/>
        <v>1.045289262245932</v>
      </c>
      <c r="W83" s="3">
        <f t="shared" si="147"/>
        <v>0.88215320774404804</v>
      </c>
      <c r="X83" s="3">
        <f t="shared" si="148"/>
        <v>1.7643064154880961</v>
      </c>
      <c r="Y83" s="3">
        <f t="shared" si="128"/>
        <v>2.6464596232321442</v>
      </c>
      <c r="Z83" s="18">
        <f t="shared" si="149"/>
        <v>4.8785885224684397E-2</v>
      </c>
      <c r="AA83" s="18">
        <f t="shared" si="150"/>
        <v>116.18367609243917</v>
      </c>
      <c r="AB83" s="39">
        <f t="shared" si="129"/>
        <v>1.5185493133169256E-2</v>
      </c>
      <c r="AC83" s="36">
        <v>1.1367</v>
      </c>
      <c r="AD83" s="32">
        <v>7.0000000000000007E-2</v>
      </c>
      <c r="AE83" s="32">
        <v>1.133</v>
      </c>
      <c r="AF83" s="3">
        <f t="shared" si="151"/>
        <v>1.0361441243435179</v>
      </c>
      <c r="AG83" s="3">
        <f t="shared" si="152"/>
        <v>0.6843185250006103</v>
      </c>
      <c r="AH83" s="3">
        <f t="shared" si="153"/>
        <v>2.7372741000024412</v>
      </c>
      <c r="AI83" s="3">
        <f t="shared" si="130"/>
        <v>3.4215926250030515</v>
      </c>
      <c r="AJ83" s="18">
        <f t="shared" si="154"/>
        <v>0.10485994131978393</v>
      </c>
      <c r="AK83" s="18">
        <f t="shared" si="155"/>
        <v>106.87226586887832</v>
      </c>
      <c r="AL83" s="39">
        <f t="shared" si="131"/>
        <v>2.5612576637617148E-2</v>
      </c>
      <c r="AM83" s="36">
        <v>1.0422</v>
      </c>
      <c r="AN83" s="32">
        <v>5.6000000000000001E-2</v>
      </c>
      <c r="AO83" s="32">
        <v>1.127</v>
      </c>
      <c r="AP83" s="3">
        <f t="shared" si="156"/>
        <v>1.0306570416020695</v>
      </c>
      <c r="AQ83" s="3">
        <f t="shared" si="157"/>
        <v>0.56918929938280483</v>
      </c>
      <c r="AR83" s="3">
        <f t="shared" si="158"/>
        <v>3.4151357962968287</v>
      </c>
      <c r="AS83" s="3">
        <f t="shared" si="132"/>
        <v>3.9843250956796337</v>
      </c>
      <c r="AT83" s="18">
        <f t="shared" si="159"/>
        <v>0.1245027283791222</v>
      </c>
      <c r="AU83" s="18">
        <f t="shared" si="160"/>
        <v>100.70166091707959</v>
      </c>
      <c r="AV83" s="39">
        <f t="shared" si="133"/>
        <v>3.391340088331752E-2</v>
      </c>
      <c r="AW83" s="36">
        <v>0.95320000000000005</v>
      </c>
      <c r="AX83" s="32">
        <v>0.05</v>
      </c>
      <c r="AY83" s="32">
        <v>1.1259999999999999</v>
      </c>
      <c r="AZ83" s="3">
        <f t="shared" si="161"/>
        <v>1.029742527811828</v>
      </c>
      <c r="BA83" s="3">
        <f t="shared" si="162"/>
        <v>0.47528226110835431</v>
      </c>
      <c r="BB83" s="3">
        <f t="shared" si="163"/>
        <v>3.8022580888668345</v>
      </c>
      <c r="BC83" s="3">
        <f t="shared" si="134"/>
        <v>4.2775403499751885</v>
      </c>
      <c r="BD83" s="18">
        <f t="shared" si="164"/>
        <v>0.14795462025099129</v>
      </c>
      <c r="BE83" s="18">
        <f t="shared" si="165"/>
        <v>94.890191703216217</v>
      </c>
      <c r="BF83" s="39">
        <f t="shared" si="135"/>
        <v>4.0070085438956494E-2</v>
      </c>
      <c r="BG83" s="36">
        <v>0.81730000000000003</v>
      </c>
      <c r="BH83" s="32">
        <v>4.1000000000000002E-2</v>
      </c>
      <c r="BI83" s="32">
        <v>1.1240000000000001</v>
      </c>
      <c r="BJ83" s="3">
        <f t="shared" si="166"/>
        <v>1.0279135002313453</v>
      </c>
      <c r="BK83" s="3">
        <f t="shared" si="167"/>
        <v>0.34817884269767857</v>
      </c>
      <c r="BL83" s="3">
        <f t="shared" si="168"/>
        <v>3.4817884269767849</v>
      </c>
      <c r="BM83" s="3">
        <f t="shared" si="136"/>
        <v>3.8299672696744635</v>
      </c>
      <c r="BN83" s="18">
        <f t="shared" si="169"/>
        <v>0.15111523068665375</v>
      </c>
      <c r="BO83" s="18">
        <f t="shared" si="170"/>
        <v>86.016274105867566</v>
      </c>
      <c r="BP83" s="39">
        <f t="shared" si="137"/>
        <v>4.0478252088569318E-2</v>
      </c>
      <c r="BQ83" s="36">
        <v>0.6845</v>
      </c>
      <c r="BR83" s="32">
        <v>5.1999999999999998E-2</v>
      </c>
      <c r="BS83" s="32">
        <v>1.115</v>
      </c>
      <c r="BT83" s="3">
        <f t="shared" si="171"/>
        <v>1.0196828761191725</v>
      </c>
      <c r="BU83" s="3">
        <f t="shared" si="172"/>
        <v>0.24032746019679319</v>
      </c>
      <c r="BV83" s="3">
        <f t="shared" si="173"/>
        <v>2.8839295223615178</v>
      </c>
      <c r="BW83" s="3">
        <f t="shared" si="138"/>
        <v>3.1242569825583111</v>
      </c>
      <c r="BX83" s="18">
        <f t="shared" si="174"/>
        <v>0.22632164116049225</v>
      </c>
      <c r="BY83" s="18">
        <f t="shared" si="175"/>
        <v>77.344778469900646</v>
      </c>
      <c r="BZ83" s="39">
        <f t="shared" si="139"/>
        <v>3.7286673766656696E-2</v>
      </c>
    </row>
    <row r="84" spans="2:78" ht="19.899999999999999" customHeight="1">
      <c r="B84" s="17"/>
      <c r="C84" s="17"/>
      <c r="D84" s="19"/>
      <c r="E84" s="29">
        <v>58</v>
      </c>
      <c r="F84" s="22">
        <f t="shared" si="177"/>
        <v>1.1545999999999998</v>
      </c>
      <c r="G84" s="22">
        <f t="shared" si="176"/>
        <v>11.877363579445809</v>
      </c>
      <c r="H84" s="46">
        <f t="shared" si="140"/>
        <v>103263.52112676055</v>
      </c>
      <c r="I84" s="37">
        <v>1.5353000000000001</v>
      </c>
      <c r="J84" s="33">
        <v>6.8000000000000005E-2</v>
      </c>
      <c r="K84" s="33">
        <v>1.1599999999999999</v>
      </c>
      <c r="L84" s="3">
        <f t="shared" si="141"/>
        <v>1.060835996680036</v>
      </c>
      <c r="M84" s="3">
        <f t="shared" si="142"/>
        <v>1.3086069888669938</v>
      </c>
      <c r="N84" s="3">
        <f t="shared" si="143"/>
        <v>0</v>
      </c>
      <c r="O84" s="3">
        <f t="shared" si="126"/>
        <v>1.3086069888669938</v>
      </c>
      <c r="P84" s="18">
        <f t="shared" si="144"/>
        <v>0</v>
      </c>
      <c r="Q84" s="18">
        <f t="shared" si="145"/>
        <v>147.72769132372738</v>
      </c>
      <c r="R84" s="39">
        <f t="shared" si="178"/>
        <v>0</v>
      </c>
      <c r="S84" s="37">
        <v>1.3743000000000001</v>
      </c>
      <c r="T84" s="33">
        <v>6.8000000000000005E-2</v>
      </c>
      <c r="U84" s="33">
        <v>1.1459999999999999</v>
      </c>
      <c r="V84" s="3">
        <f t="shared" si="146"/>
        <v>1.0480328036166562</v>
      </c>
      <c r="W84" s="3">
        <f t="shared" si="147"/>
        <v>1.0233850901033932</v>
      </c>
      <c r="X84" s="3">
        <f t="shared" si="148"/>
        <v>2.0467701802067864</v>
      </c>
      <c r="Y84" s="3">
        <f t="shared" si="128"/>
        <v>3.0701552703101793</v>
      </c>
      <c r="Z84" s="18">
        <f t="shared" si="149"/>
        <v>5.2107459891067652E-2</v>
      </c>
      <c r="AA84" s="18">
        <f t="shared" si="150"/>
        <v>136.04186697197574</v>
      </c>
      <c r="AB84" s="39">
        <f t="shared" si="129"/>
        <v>1.5045149157122458E-2</v>
      </c>
      <c r="AC84" s="37">
        <v>1.2237</v>
      </c>
      <c r="AD84" s="33">
        <v>0.06</v>
      </c>
      <c r="AE84" s="33">
        <v>1.1399999999999999</v>
      </c>
      <c r="AF84" s="3">
        <f t="shared" si="151"/>
        <v>1.0425457208752078</v>
      </c>
      <c r="AG84" s="3">
        <f t="shared" si="152"/>
        <v>0.80290909946270894</v>
      </c>
      <c r="AH84" s="3">
        <f t="shared" si="153"/>
        <v>3.2116363978508358</v>
      </c>
      <c r="AI84" s="3">
        <f t="shared" si="130"/>
        <v>4.014545497313545</v>
      </c>
      <c r="AJ84" s="18">
        <f t="shared" si="154"/>
        <v>9.0993988912884988E-2</v>
      </c>
      <c r="AK84" s="18">
        <f t="shared" si="155"/>
        <v>125.11090332369129</v>
      </c>
      <c r="AL84" s="39">
        <f t="shared" si="131"/>
        <v>2.5670315796070771E-2</v>
      </c>
      <c r="AM84" s="37">
        <v>1.1054999999999999</v>
      </c>
      <c r="AN84" s="33">
        <v>4.9000000000000002E-2</v>
      </c>
      <c r="AO84" s="33">
        <v>1.1339999999999999</v>
      </c>
      <c r="AP84" s="3">
        <f t="shared" si="156"/>
        <v>1.0370586381337592</v>
      </c>
      <c r="AQ84" s="3">
        <f t="shared" si="157"/>
        <v>0.64841097939850334</v>
      </c>
      <c r="AR84" s="3">
        <f t="shared" si="158"/>
        <v>3.89046587639102</v>
      </c>
      <c r="AS84" s="3">
        <f t="shared" si="132"/>
        <v>4.5388768557895229</v>
      </c>
      <c r="AT84" s="18">
        <f t="shared" si="159"/>
        <v>0.1102973806232002</v>
      </c>
      <c r="AU84" s="18">
        <f t="shared" si="160"/>
        <v>116.53162109774691</v>
      </c>
      <c r="AV84" s="39">
        <f t="shared" si="133"/>
        <v>3.3385495196429915E-2</v>
      </c>
      <c r="AW84" s="37">
        <v>1.0335000000000001</v>
      </c>
      <c r="AX84" s="33">
        <v>4.4999999999999998E-2</v>
      </c>
      <c r="AY84" s="33">
        <v>1.131</v>
      </c>
      <c r="AZ84" s="3">
        <f t="shared" si="161"/>
        <v>1.0343150967630352</v>
      </c>
      <c r="BA84" s="3">
        <f t="shared" si="162"/>
        <v>0.56370635237099087</v>
      </c>
      <c r="BB84" s="3">
        <f t="shared" si="163"/>
        <v>4.509650818967927</v>
      </c>
      <c r="BC84" s="3">
        <f t="shared" si="134"/>
        <v>5.0733571713389178</v>
      </c>
      <c r="BD84" s="18">
        <f t="shared" si="164"/>
        <v>0.13434436963503565</v>
      </c>
      <c r="BE84" s="18">
        <f t="shared" si="165"/>
        <v>111.30566238143564</v>
      </c>
      <c r="BF84" s="39">
        <f t="shared" si="135"/>
        <v>4.0515915565137312E-2</v>
      </c>
      <c r="BG84" s="37">
        <v>0.89059999999999995</v>
      </c>
      <c r="BH84" s="33">
        <v>5.0999999999999997E-2</v>
      </c>
      <c r="BI84" s="33">
        <v>1.1339999999999999</v>
      </c>
      <c r="BJ84" s="3">
        <f t="shared" si="166"/>
        <v>1.0370586381337592</v>
      </c>
      <c r="BK84" s="3">
        <f t="shared" si="167"/>
        <v>0.42082181758900467</v>
      </c>
      <c r="BL84" s="3">
        <f t="shared" si="168"/>
        <v>4.2082181758900461</v>
      </c>
      <c r="BM84" s="3">
        <f t="shared" si="136"/>
        <v>4.6290399934790507</v>
      </c>
      <c r="BN84" s="18">
        <f t="shared" si="169"/>
        <v>0.19133219087697989</v>
      </c>
      <c r="BO84" s="18">
        <f t="shared" si="170"/>
        <v>100.93358598475669</v>
      </c>
      <c r="BP84" s="39">
        <f t="shared" si="137"/>
        <v>4.1692942293020133E-2</v>
      </c>
      <c r="BQ84" s="37">
        <v>0.75390000000000001</v>
      </c>
      <c r="BR84" s="33">
        <v>4.2000000000000003E-2</v>
      </c>
      <c r="BS84" s="33">
        <v>1.123</v>
      </c>
      <c r="BT84" s="3">
        <f t="shared" si="171"/>
        <v>1.0269989864411038</v>
      </c>
      <c r="BU84" s="3">
        <f t="shared" si="172"/>
        <v>0.29572889208950243</v>
      </c>
      <c r="BV84" s="3">
        <f t="shared" si="173"/>
        <v>3.5487467050740289</v>
      </c>
      <c r="BW84" s="3">
        <f t="shared" si="138"/>
        <v>3.8444755971635312</v>
      </c>
      <c r="BX84" s="18">
        <f t="shared" si="174"/>
        <v>0.18543077278532413</v>
      </c>
      <c r="BY84" s="18">
        <f t="shared" si="175"/>
        <v>91.011522699760107</v>
      </c>
      <c r="BZ84" s="39">
        <f t="shared" si="139"/>
        <v>3.8992279217007132E-2</v>
      </c>
    </row>
    <row r="85" spans="2:78" ht="19.899999999999999" customHeight="1">
      <c r="B85" s="17"/>
      <c r="C85" s="17"/>
      <c r="D85" s="19"/>
      <c r="E85" s="29">
        <v>60</v>
      </c>
      <c r="F85" s="22">
        <f t="shared" si="177"/>
        <v>1.1945999999999999</v>
      </c>
      <c r="G85" s="22">
        <f t="shared" si="176"/>
        <v>12.288843350083114</v>
      </c>
      <c r="H85" s="46">
        <f t="shared" si="140"/>
        <v>106840.98591549294</v>
      </c>
      <c r="I85" s="37">
        <v>1.5857000000000001</v>
      </c>
      <c r="J85" s="33">
        <v>6.9000000000000006E-2</v>
      </c>
      <c r="K85" s="33">
        <v>1.1639999999999999</v>
      </c>
      <c r="L85" s="3">
        <f t="shared" si="141"/>
        <v>1.0644940518410015</v>
      </c>
      <c r="M85" s="3">
        <f t="shared" si="142"/>
        <v>1.4055774145963826</v>
      </c>
      <c r="N85" s="3">
        <f t="shared" si="143"/>
        <v>0</v>
      </c>
      <c r="O85" s="3">
        <f t="shared" si="126"/>
        <v>1.4055774145963826</v>
      </c>
      <c r="P85" s="18">
        <f t="shared" si="144"/>
        <v>0</v>
      </c>
      <c r="Q85" s="18">
        <f t="shared" si="145"/>
        <v>167.67109132492803</v>
      </c>
      <c r="R85" s="39">
        <f t="shared" si="178"/>
        <v>0</v>
      </c>
      <c r="S85" s="37">
        <v>1.4005000000000001</v>
      </c>
      <c r="T85" s="33">
        <v>5.2999999999999999E-2</v>
      </c>
      <c r="U85" s="33">
        <v>1.151</v>
      </c>
      <c r="V85" s="3">
        <f t="shared" si="146"/>
        <v>1.0526053725678635</v>
      </c>
      <c r="W85" s="3">
        <f t="shared" si="147"/>
        <v>1.0720712033447883</v>
      </c>
      <c r="X85" s="3">
        <f t="shared" si="148"/>
        <v>2.1441424066895767</v>
      </c>
      <c r="Y85" s="3">
        <f t="shared" si="128"/>
        <v>3.216213610034365</v>
      </c>
      <c r="Z85" s="18">
        <f t="shared" si="149"/>
        <v>4.0968331010864154E-2</v>
      </c>
      <c r="AA85" s="18">
        <f t="shared" si="150"/>
        <v>152.78271518580129</v>
      </c>
      <c r="AB85" s="39">
        <f t="shared" si="129"/>
        <v>1.4033933119214786E-2</v>
      </c>
      <c r="AC85" s="37">
        <v>1.2395</v>
      </c>
      <c r="AD85" s="33">
        <v>6.0999999999999999E-2</v>
      </c>
      <c r="AE85" s="33">
        <v>1.145</v>
      </c>
      <c r="AF85" s="3">
        <f t="shared" si="151"/>
        <v>1.0471182898264149</v>
      </c>
      <c r="AG85" s="3">
        <f t="shared" si="152"/>
        <v>0.83101869246095683</v>
      </c>
      <c r="AH85" s="3">
        <f t="shared" si="153"/>
        <v>3.3240747698438273</v>
      </c>
      <c r="AI85" s="3">
        <f t="shared" si="130"/>
        <v>4.1550934623047837</v>
      </c>
      <c r="AJ85" s="18">
        <f t="shared" si="154"/>
        <v>9.3323831091430942E-2</v>
      </c>
      <c r="AK85" s="18">
        <f t="shared" si="155"/>
        <v>139.83979640394702</v>
      </c>
      <c r="AL85" s="39">
        <f t="shared" si="131"/>
        <v>2.377059217278726E-2</v>
      </c>
      <c r="AM85" s="37">
        <v>1.1595</v>
      </c>
      <c r="AN85" s="33">
        <v>5.6000000000000001E-2</v>
      </c>
      <c r="AO85" s="33">
        <v>1.139</v>
      </c>
      <c r="AP85" s="3">
        <f t="shared" si="156"/>
        <v>1.0416312070849665</v>
      </c>
      <c r="AQ85" s="3">
        <f t="shared" si="157"/>
        <v>0.71960754995372533</v>
      </c>
      <c r="AR85" s="3">
        <f t="shared" si="158"/>
        <v>4.3176452997223516</v>
      </c>
      <c r="AS85" s="3">
        <f t="shared" si="132"/>
        <v>5.0372528496760767</v>
      </c>
      <c r="AT85" s="18">
        <f t="shared" si="159"/>
        <v>0.12716818849387046</v>
      </c>
      <c r="AU85" s="18">
        <f t="shared" si="160"/>
        <v>133.40853241296352</v>
      </c>
      <c r="AV85" s="39">
        <f t="shared" si="133"/>
        <v>3.2364086626462271E-2</v>
      </c>
      <c r="AW85" s="37">
        <v>1.0668</v>
      </c>
      <c r="AX85" s="33">
        <v>4.3999999999999997E-2</v>
      </c>
      <c r="AY85" s="33">
        <v>1.1359999999999999</v>
      </c>
      <c r="AZ85" s="3">
        <f t="shared" si="161"/>
        <v>1.0388876657142421</v>
      </c>
      <c r="BA85" s="3">
        <f t="shared" si="162"/>
        <v>0.60593973673297497</v>
      </c>
      <c r="BB85" s="3">
        <f t="shared" si="163"/>
        <v>4.8475178938637997</v>
      </c>
      <c r="BC85" s="3">
        <f t="shared" si="134"/>
        <v>5.453457630596775</v>
      </c>
      <c r="BD85" s="18">
        <f t="shared" si="164"/>
        <v>0.13252294715064603</v>
      </c>
      <c r="BE85" s="18">
        <f t="shared" si="165"/>
        <v>125.95630526341144</v>
      </c>
      <c r="BF85" s="39">
        <f t="shared" si="135"/>
        <v>3.8485710451145926E-2</v>
      </c>
      <c r="BG85" s="37">
        <v>0.93630000000000002</v>
      </c>
      <c r="BH85" s="33">
        <v>3.5000000000000003E-2</v>
      </c>
      <c r="BI85" s="33">
        <v>1.1359999999999999</v>
      </c>
      <c r="BJ85" s="3">
        <f t="shared" si="166"/>
        <v>1.0388876657142421</v>
      </c>
      <c r="BK85" s="3">
        <f t="shared" si="167"/>
        <v>0.46675982315654196</v>
      </c>
      <c r="BL85" s="3">
        <f t="shared" si="168"/>
        <v>4.6675982315654192</v>
      </c>
      <c r="BM85" s="3">
        <f t="shared" si="136"/>
        <v>5.1343580547219609</v>
      </c>
      <c r="BN85" s="18">
        <f t="shared" si="169"/>
        <v>0.13176997586001735</v>
      </c>
      <c r="BO85" s="18">
        <f t="shared" si="170"/>
        <v>115.46530587811962</v>
      </c>
      <c r="BP85" s="39">
        <f t="shared" si="137"/>
        <v>4.0424248617955787E-2</v>
      </c>
      <c r="BQ85" s="37">
        <v>0.77880000000000005</v>
      </c>
      <c r="BR85" s="33">
        <v>4.4999999999999998E-2</v>
      </c>
      <c r="BS85" s="33">
        <v>1.129</v>
      </c>
      <c r="BT85" s="3">
        <f t="shared" si="171"/>
        <v>1.0324860691825524</v>
      </c>
      <c r="BU85" s="3">
        <f t="shared" si="172"/>
        <v>0.31896756768171569</v>
      </c>
      <c r="BV85" s="3">
        <f t="shared" si="173"/>
        <v>3.8276108121805876</v>
      </c>
      <c r="BW85" s="3">
        <f t="shared" si="138"/>
        <v>4.1465783798623033</v>
      </c>
      <c r="BX85" s="18">
        <f t="shared" si="174"/>
        <v>0.20080448237865067</v>
      </c>
      <c r="BY85" s="18">
        <f t="shared" si="175"/>
        <v>102.80375489587092</v>
      </c>
      <c r="BZ85" s="39">
        <f t="shared" si="139"/>
        <v>3.723220825987867E-2</v>
      </c>
    </row>
    <row r="86" spans="2:78" ht="19.899999999999999" customHeight="1">
      <c r="B86" s="19"/>
      <c r="C86" s="19"/>
      <c r="D86" s="19"/>
      <c r="E86" s="29">
        <v>62</v>
      </c>
      <c r="F86" s="22">
        <f t="shared" si="177"/>
        <v>1.2345999999999999</v>
      </c>
      <c r="G86" s="22">
        <f t="shared" si="176"/>
        <v>12.700323120720419</v>
      </c>
      <c r="H86" s="46">
        <f t="shared" si="140"/>
        <v>110418.45070422534</v>
      </c>
      <c r="I86" s="37">
        <v>1.5641</v>
      </c>
      <c r="J86" s="33">
        <v>6.6000000000000003E-2</v>
      </c>
      <c r="K86" s="33">
        <v>1.1659999999999999</v>
      </c>
      <c r="L86" s="3">
        <f t="shared" si="141"/>
        <v>1.0663230794214844</v>
      </c>
      <c r="M86" s="3">
        <f t="shared" si="142"/>
        <v>1.3722488958369516</v>
      </c>
      <c r="N86" s="3">
        <f t="shared" si="143"/>
        <v>0</v>
      </c>
      <c r="O86" s="3">
        <f t="shared" si="126"/>
        <v>1.3722488958369516</v>
      </c>
      <c r="P86" s="18">
        <f t="shared" si="144"/>
        <v>0</v>
      </c>
      <c r="Q86" s="18">
        <f t="shared" si="145"/>
        <v>183.16747997282661</v>
      </c>
      <c r="R86" s="39">
        <f t="shared" si="178"/>
        <v>0</v>
      </c>
      <c r="S86" s="37">
        <v>1.3883000000000001</v>
      </c>
      <c r="T86" s="33">
        <v>6.2E-2</v>
      </c>
      <c r="U86" s="33">
        <v>1.155</v>
      </c>
      <c r="V86" s="3">
        <f t="shared" si="146"/>
        <v>1.056263427728829</v>
      </c>
      <c r="W86" s="3">
        <f t="shared" si="147"/>
        <v>1.0608094328592332</v>
      </c>
      <c r="X86" s="3">
        <f t="shared" si="148"/>
        <v>2.1216188657184665</v>
      </c>
      <c r="Y86" s="3">
        <f t="shared" si="128"/>
        <v>3.1824282985776997</v>
      </c>
      <c r="Z86" s="18">
        <f t="shared" si="149"/>
        <v>4.8258899377306527E-2</v>
      </c>
      <c r="AA86" s="18">
        <f t="shared" si="150"/>
        <v>167.56705219354126</v>
      </c>
      <c r="AB86" s="39">
        <f t="shared" si="129"/>
        <v>1.2661312817438479E-2</v>
      </c>
      <c r="AC86" s="37">
        <v>1.3187</v>
      </c>
      <c r="AD86" s="33">
        <v>4.9000000000000002E-2</v>
      </c>
      <c r="AE86" s="33">
        <v>1.149</v>
      </c>
      <c r="AF86" s="3">
        <f t="shared" si="151"/>
        <v>1.0507763449873806</v>
      </c>
      <c r="AG86" s="3">
        <f t="shared" si="152"/>
        <v>0.94719375684212881</v>
      </c>
      <c r="AH86" s="3">
        <f t="shared" si="153"/>
        <v>3.7887750273685152</v>
      </c>
      <c r="AI86" s="3">
        <f t="shared" si="130"/>
        <v>4.7359687842106437</v>
      </c>
      <c r="AJ86" s="18">
        <f t="shared" si="154"/>
        <v>7.548973277267626E-2</v>
      </c>
      <c r="AK86" s="18">
        <f t="shared" si="155"/>
        <v>161.39077361880712</v>
      </c>
      <c r="AL86" s="39">
        <f t="shared" si="131"/>
        <v>2.3475784534730079E-2</v>
      </c>
      <c r="AM86" s="37">
        <v>1.2132000000000001</v>
      </c>
      <c r="AN86" s="33">
        <v>5.1999999999999998E-2</v>
      </c>
      <c r="AO86" s="33">
        <v>1.143</v>
      </c>
      <c r="AP86" s="3">
        <f t="shared" si="156"/>
        <v>1.045289262245932</v>
      </c>
      <c r="AQ86" s="3">
        <f t="shared" si="157"/>
        <v>0.79334852964601099</v>
      </c>
      <c r="AR86" s="3">
        <f t="shared" si="158"/>
        <v>4.7600911778760651</v>
      </c>
      <c r="AS86" s="3">
        <f t="shared" si="132"/>
        <v>5.5534397075220756</v>
      </c>
      <c r="AT86" s="18">
        <f t="shared" si="159"/>
        <v>0.11891559523516818</v>
      </c>
      <c r="AU86" s="18">
        <f t="shared" si="160"/>
        <v>152.028742158542</v>
      </c>
      <c r="AV86" s="39">
        <f t="shared" si="133"/>
        <v>3.1310468733024448E-2</v>
      </c>
      <c r="AW86" s="37">
        <v>1.1133</v>
      </c>
      <c r="AX86" s="33">
        <v>4.4999999999999998E-2</v>
      </c>
      <c r="AY86" s="33">
        <v>1.1399999999999999</v>
      </c>
      <c r="AZ86" s="3">
        <f t="shared" si="161"/>
        <v>1.0425457208752078</v>
      </c>
      <c r="BA86" s="3">
        <f t="shared" si="162"/>
        <v>0.66457022255788856</v>
      </c>
      <c r="BB86" s="3">
        <f t="shared" si="163"/>
        <v>5.3165617804631085</v>
      </c>
      <c r="BC86" s="3">
        <f t="shared" si="134"/>
        <v>5.9811320030209973</v>
      </c>
      <c r="BD86" s="18">
        <f t="shared" si="164"/>
        <v>0.1364909833693275</v>
      </c>
      <c r="BE86" s="18">
        <f t="shared" si="165"/>
        <v>143.16365265256584</v>
      </c>
      <c r="BF86" s="39">
        <f t="shared" si="135"/>
        <v>3.7136254083747863E-2</v>
      </c>
      <c r="BG86" s="37">
        <v>0.95709999999999995</v>
      </c>
      <c r="BH86" s="33">
        <v>4.8000000000000001E-2</v>
      </c>
      <c r="BI86" s="33">
        <v>1.141</v>
      </c>
      <c r="BJ86" s="3">
        <f t="shared" si="166"/>
        <v>1.0434602346654493</v>
      </c>
      <c r="BK86" s="3">
        <f t="shared" si="167"/>
        <v>0.4920312406533433</v>
      </c>
      <c r="BL86" s="3">
        <f t="shared" si="168"/>
        <v>4.9203124065334327</v>
      </c>
      <c r="BM86" s="3">
        <f t="shared" si="136"/>
        <v>5.4123436471867761</v>
      </c>
      <c r="BN86" s="18">
        <f t="shared" si="169"/>
        <v>0.18230739501368978</v>
      </c>
      <c r="BO86" s="18">
        <f t="shared" si="170"/>
        <v>129.30252171329184</v>
      </c>
      <c r="BP86" s="39">
        <f t="shared" si="137"/>
        <v>3.8052718085757505E-2</v>
      </c>
      <c r="BQ86" s="37">
        <v>0.84619999999999995</v>
      </c>
      <c r="BR86" s="33">
        <v>4.4999999999999998E-2</v>
      </c>
      <c r="BS86" s="33">
        <v>1.1359999999999999</v>
      </c>
      <c r="BT86" s="3">
        <f t="shared" si="171"/>
        <v>1.0388876657142421</v>
      </c>
      <c r="BU86" s="3">
        <f t="shared" si="172"/>
        <v>0.38124965718929194</v>
      </c>
      <c r="BV86" s="3">
        <f t="shared" si="173"/>
        <v>4.5749958862715028</v>
      </c>
      <c r="BW86" s="3">
        <f t="shared" si="138"/>
        <v>4.9562455434607946</v>
      </c>
      <c r="BX86" s="18">
        <f t="shared" si="174"/>
        <v>0.20330224846974101</v>
      </c>
      <c r="BY86" s="18">
        <f t="shared" si="175"/>
        <v>119.46129622567666</v>
      </c>
      <c r="BZ86" s="39">
        <f t="shared" si="139"/>
        <v>3.829688803668084E-2</v>
      </c>
    </row>
    <row r="87" spans="2:78" ht="19.899999999999999" customHeight="1">
      <c r="B87" s="19"/>
      <c r="C87" s="19"/>
      <c r="D87" s="19"/>
      <c r="E87" s="29">
        <v>64</v>
      </c>
      <c r="F87" s="22">
        <f t="shared" si="177"/>
        <v>1.2746</v>
      </c>
      <c r="G87" s="22">
        <f t="shared" si="176"/>
        <v>13.111802891357724</v>
      </c>
      <c r="H87" s="46">
        <f t="shared" si="140"/>
        <v>113995.91549295773</v>
      </c>
      <c r="I87" s="37">
        <v>1.5901000000000001</v>
      </c>
      <c r="J87" s="33">
        <v>7.8E-2</v>
      </c>
      <c r="K87" s="33">
        <v>1.17</v>
      </c>
      <c r="L87" s="3">
        <f t="shared" si="141"/>
        <v>1.0699811345824501</v>
      </c>
      <c r="M87" s="3">
        <f t="shared" si="142"/>
        <v>1.4279971995979825</v>
      </c>
      <c r="N87" s="3">
        <f t="shared" si="143"/>
        <v>0</v>
      </c>
      <c r="O87" s="3">
        <f t="shared" si="126"/>
        <v>1.4279971995979825</v>
      </c>
      <c r="P87" s="18">
        <f t="shared" si="144"/>
        <v>0</v>
      </c>
      <c r="Q87" s="18">
        <f t="shared" si="145"/>
        <v>204.09277295248376</v>
      </c>
      <c r="R87" s="39">
        <f t="shared" si="178"/>
        <v>0</v>
      </c>
      <c r="S87" s="37">
        <v>1.41</v>
      </c>
      <c r="T87" s="33">
        <v>6.6000000000000003E-2</v>
      </c>
      <c r="U87" s="33">
        <v>1.1579999999999999</v>
      </c>
      <c r="V87" s="3">
        <f t="shared" si="146"/>
        <v>1.0590069690995532</v>
      </c>
      <c r="W87" s="3">
        <f t="shared" si="147"/>
        <v>1.0999225383463809</v>
      </c>
      <c r="X87" s="3">
        <f t="shared" si="148"/>
        <v>2.1998450766927617</v>
      </c>
      <c r="Y87" s="3">
        <f t="shared" si="128"/>
        <v>3.2997676150391424</v>
      </c>
      <c r="Z87" s="18">
        <f t="shared" si="149"/>
        <v>5.1639592829884465E-2</v>
      </c>
      <c r="AA87" s="18">
        <f t="shared" si="150"/>
        <v>186.50648119192573</v>
      </c>
      <c r="AB87" s="39">
        <f t="shared" si="129"/>
        <v>1.1795006064314712E-2</v>
      </c>
      <c r="AC87" s="37">
        <v>1.3382000000000001</v>
      </c>
      <c r="AD87" s="33">
        <v>6.0999999999999999E-2</v>
      </c>
      <c r="AE87" s="33">
        <v>1.151</v>
      </c>
      <c r="AF87" s="3">
        <f t="shared" si="151"/>
        <v>1.0526053725678635</v>
      </c>
      <c r="AG87" s="3">
        <f t="shared" si="152"/>
        <v>0.97881238403618276</v>
      </c>
      <c r="AH87" s="3">
        <f t="shared" si="153"/>
        <v>3.915249536144731</v>
      </c>
      <c r="AI87" s="3">
        <f t="shared" si="130"/>
        <v>4.8940619201809135</v>
      </c>
      <c r="AJ87" s="18">
        <f t="shared" si="154"/>
        <v>9.4304460062743886E-2</v>
      </c>
      <c r="AK87" s="18">
        <f t="shared" si="155"/>
        <v>179.49539985706699</v>
      </c>
      <c r="AL87" s="39">
        <f t="shared" si="131"/>
        <v>2.181253413325613E-2</v>
      </c>
      <c r="AM87" s="37">
        <v>1.2433000000000001</v>
      </c>
      <c r="AN87" s="33">
        <v>5.3999999999999999E-2</v>
      </c>
      <c r="AO87" s="33">
        <v>1.147</v>
      </c>
      <c r="AP87" s="3">
        <f t="shared" si="156"/>
        <v>1.0489473174068977</v>
      </c>
      <c r="AQ87" s="3">
        <f t="shared" si="157"/>
        <v>0.83904539894837793</v>
      </c>
      <c r="AR87" s="3">
        <f t="shared" si="158"/>
        <v>5.0342723936902676</v>
      </c>
      <c r="AS87" s="3">
        <f t="shared" si="132"/>
        <v>5.8733177926386455</v>
      </c>
      <c r="AT87" s="18">
        <f t="shared" si="159"/>
        <v>0.1243551012046659</v>
      </c>
      <c r="AU87" s="18">
        <f t="shared" si="160"/>
        <v>170.2286642208818</v>
      </c>
      <c r="AV87" s="39">
        <f t="shared" si="133"/>
        <v>2.9573588071853753E-2</v>
      </c>
      <c r="AW87" s="37">
        <v>1.1003000000000001</v>
      </c>
      <c r="AX87" s="33">
        <v>4.5999999999999999E-2</v>
      </c>
      <c r="AY87" s="33">
        <v>1.145</v>
      </c>
      <c r="AZ87" s="3">
        <f t="shared" si="161"/>
        <v>1.0471182898264149</v>
      </c>
      <c r="BA87" s="3">
        <f t="shared" si="162"/>
        <v>0.65484717207859566</v>
      </c>
      <c r="BB87" s="3">
        <f t="shared" si="163"/>
        <v>5.2387773766287653</v>
      </c>
      <c r="BC87" s="3">
        <f t="shared" si="134"/>
        <v>5.8936245487073613</v>
      </c>
      <c r="BD87" s="18">
        <f t="shared" si="164"/>
        <v>0.14075069607232205</v>
      </c>
      <c r="BE87" s="18">
        <f t="shared" si="165"/>
        <v>156.26508997457526</v>
      </c>
      <c r="BF87" s="39">
        <f t="shared" si="135"/>
        <v>3.3524937511514107E-2</v>
      </c>
      <c r="BG87" s="37">
        <v>0.96279999999999999</v>
      </c>
      <c r="BH87" s="33">
        <v>3.5000000000000003E-2</v>
      </c>
      <c r="BI87" s="33">
        <v>1.1439999999999999</v>
      </c>
      <c r="BJ87" s="3">
        <f t="shared" si="166"/>
        <v>1.0462037760361733</v>
      </c>
      <c r="BK87" s="3">
        <f t="shared" si="167"/>
        <v>0.50053098719123745</v>
      </c>
      <c r="BL87" s="3">
        <f t="shared" si="168"/>
        <v>5.0053098719123739</v>
      </c>
      <c r="BM87" s="3">
        <f t="shared" si="136"/>
        <v>5.5058408591036114</v>
      </c>
      <c r="BN87" s="18">
        <f t="shared" si="169"/>
        <v>0.13363242592548574</v>
      </c>
      <c r="BO87" s="18">
        <f t="shared" si="170"/>
        <v>142.83857627620367</v>
      </c>
      <c r="BP87" s="39">
        <f t="shared" si="137"/>
        <v>3.5041723338334885E-2</v>
      </c>
      <c r="BQ87" s="37">
        <v>0.85750000000000004</v>
      </c>
      <c r="BR87" s="33">
        <v>4.3999999999999997E-2</v>
      </c>
      <c r="BS87" s="33">
        <v>1.137</v>
      </c>
      <c r="BT87" s="3">
        <f t="shared" si="171"/>
        <v>1.0398021795044836</v>
      </c>
      <c r="BU87" s="3">
        <f t="shared" si="172"/>
        <v>0.39218948346683241</v>
      </c>
      <c r="BV87" s="3">
        <f t="shared" si="173"/>
        <v>4.7062738016019887</v>
      </c>
      <c r="BW87" s="3">
        <f t="shared" si="138"/>
        <v>5.0984632850688207</v>
      </c>
      <c r="BX87" s="18">
        <f t="shared" si="174"/>
        <v>0.19913454733489311</v>
      </c>
      <c r="BY87" s="18">
        <f t="shared" si="175"/>
        <v>132.5563079675598</v>
      </c>
      <c r="BZ87" s="39">
        <f t="shared" si="139"/>
        <v>3.5503959590921501E-2</v>
      </c>
    </row>
    <row r="88" spans="2:78" ht="19.899999999999999" customHeight="1" thickBot="1">
      <c r="B88" s="19"/>
      <c r="C88" s="19"/>
      <c r="E88" s="48">
        <v>66</v>
      </c>
      <c r="F88" s="25">
        <f t="shared" si="177"/>
        <v>1.3146</v>
      </c>
      <c r="G88" s="22">
        <f t="shared" si="176"/>
        <v>13.523282661995031</v>
      </c>
      <c r="H88" s="46">
        <f t="shared" si="140"/>
        <v>117573.38028169014</v>
      </c>
      <c r="I88" s="38">
        <v>1.6017999999999999</v>
      </c>
      <c r="J88" s="34">
        <v>7.2999999999999995E-2</v>
      </c>
      <c r="K88" s="34">
        <v>1.1779999999999999</v>
      </c>
      <c r="L88" s="41">
        <f t="shared" si="141"/>
        <v>1.0772972449043814</v>
      </c>
      <c r="M88" s="41">
        <f t="shared" si="142"/>
        <v>1.4689733491146402</v>
      </c>
      <c r="N88" s="41">
        <f t="shared" si="143"/>
        <v>0</v>
      </c>
      <c r="O88" s="41">
        <f t="shared" si="126"/>
        <v>1.4689733491146402</v>
      </c>
      <c r="P88" s="40">
        <f t="shared" si="144"/>
        <v>0</v>
      </c>
      <c r="Q88" s="40">
        <f t="shared" si="145"/>
        <v>225.17029158328671</v>
      </c>
      <c r="R88" s="42">
        <f t="shared" si="178"/>
        <v>0</v>
      </c>
      <c r="S88" s="38">
        <v>1.4713000000000001</v>
      </c>
      <c r="T88" s="34">
        <v>7.6999999999999999E-2</v>
      </c>
      <c r="U88" s="34">
        <v>1.163</v>
      </c>
      <c r="V88" s="41">
        <f t="shared" si="146"/>
        <v>1.0635795380507602</v>
      </c>
      <c r="W88" s="41">
        <f t="shared" si="147"/>
        <v>1.2080047904081934</v>
      </c>
      <c r="X88" s="41">
        <f t="shared" si="148"/>
        <v>2.4160095808163868</v>
      </c>
      <c r="Y88" s="41">
        <f t="shared" si="128"/>
        <v>3.6240143712245803</v>
      </c>
      <c r="Z88" s="40">
        <f t="shared" si="149"/>
        <v>6.0767575545188399E-2</v>
      </c>
      <c r="AA88" s="40">
        <f t="shared" si="150"/>
        <v>211.18954981355654</v>
      </c>
      <c r="AB88" s="42">
        <f t="shared" si="129"/>
        <v>1.1440005355138552E-2</v>
      </c>
      <c r="AC88" s="38">
        <v>1.3190999999999999</v>
      </c>
      <c r="AD88" s="34">
        <v>5.5E-2</v>
      </c>
      <c r="AE88" s="34">
        <v>1.155</v>
      </c>
      <c r="AF88" s="41">
        <f t="shared" si="151"/>
        <v>1.056263427728829</v>
      </c>
      <c r="AG88" s="41">
        <f t="shared" si="152"/>
        <v>0.9576926762139889</v>
      </c>
      <c r="AH88" s="41">
        <f t="shared" si="153"/>
        <v>3.8307707048559556</v>
      </c>
      <c r="AI88" s="41">
        <f t="shared" si="130"/>
        <v>4.7884633810699446</v>
      </c>
      <c r="AJ88" s="40">
        <f t="shared" si="154"/>
        <v>8.5620627927479334E-2</v>
      </c>
      <c r="AK88" s="40">
        <f t="shared" si="155"/>
        <v>194.88404102158003</v>
      </c>
      <c r="AL88" s="42">
        <f t="shared" si="131"/>
        <v>1.9656667035305185E-2</v>
      </c>
      <c r="AM88" s="38">
        <v>1.2357</v>
      </c>
      <c r="AN88" s="34">
        <v>6.5000000000000002E-2</v>
      </c>
      <c r="AO88" s="34">
        <v>1.155</v>
      </c>
      <c r="AP88" s="41">
        <f t="shared" si="156"/>
        <v>1.056263427728829</v>
      </c>
      <c r="AQ88" s="41">
        <f t="shared" si="157"/>
        <v>0.84042085123203902</v>
      </c>
      <c r="AR88" s="41">
        <f t="shared" si="158"/>
        <v>5.0425251073922341</v>
      </c>
      <c r="AS88" s="41">
        <f t="shared" si="132"/>
        <v>5.8829459586242727</v>
      </c>
      <c r="AT88" s="40">
        <f t="shared" si="159"/>
        <v>0.151782022235077</v>
      </c>
      <c r="AU88" s="40">
        <f t="shared" si="160"/>
        <v>185.94922214345362</v>
      </c>
      <c r="AV88" s="42">
        <f t="shared" si="133"/>
        <v>2.711775316544263E-2</v>
      </c>
      <c r="AW88" s="38">
        <v>1.0832999999999999</v>
      </c>
      <c r="AX88" s="34">
        <v>0.05</v>
      </c>
      <c r="AY88" s="34">
        <v>1.1499999999999999</v>
      </c>
      <c r="AZ88" s="41">
        <f t="shared" si="161"/>
        <v>1.0516908587776219</v>
      </c>
      <c r="BA88" s="41">
        <f t="shared" si="162"/>
        <v>0.64032421257266992</v>
      </c>
      <c r="BB88" s="41">
        <f t="shared" si="163"/>
        <v>5.1225937005813593</v>
      </c>
      <c r="BC88" s="41">
        <f t="shared" si="134"/>
        <v>5.7629179131540296</v>
      </c>
      <c r="BD88" s="40">
        <f t="shared" si="164"/>
        <v>0.15432896062543655</v>
      </c>
      <c r="BE88" s="40">
        <f t="shared" si="165"/>
        <v>169.62228692730892</v>
      </c>
      <c r="BF88" s="42">
        <f t="shared" si="135"/>
        <v>3.0200003745832232E-2</v>
      </c>
      <c r="BG88" s="38">
        <v>0.94030000000000002</v>
      </c>
      <c r="BH88" s="34">
        <v>4.4999999999999998E-2</v>
      </c>
      <c r="BI88" s="34">
        <v>1.1459999999999999</v>
      </c>
      <c r="BJ88" s="41">
        <f t="shared" si="166"/>
        <v>1.0480328036166562</v>
      </c>
      <c r="BK88" s="41">
        <f t="shared" si="167"/>
        <v>0.47908090864678826</v>
      </c>
      <c r="BL88" s="41">
        <f t="shared" si="168"/>
        <v>4.7908090864678821</v>
      </c>
      <c r="BM88" s="41">
        <f t="shared" si="136"/>
        <v>5.2698899951146707</v>
      </c>
      <c r="BN88" s="40">
        <f t="shared" si="169"/>
        <v>0.17241438934544442</v>
      </c>
      <c r="BO88" s="40">
        <f t="shared" si="170"/>
        <v>154.30239364706819</v>
      </c>
      <c r="BP88" s="42">
        <f t="shared" si="137"/>
        <v>3.1048183850120783E-2</v>
      </c>
      <c r="BQ88" s="38">
        <v>0.8216</v>
      </c>
      <c r="BR88" s="34">
        <v>0.14899999999999999</v>
      </c>
      <c r="BS88" s="34">
        <v>1.161</v>
      </c>
      <c r="BT88" s="41">
        <f t="shared" si="171"/>
        <v>1.0617505104702776</v>
      </c>
      <c r="BU88" s="41">
        <f t="shared" si="172"/>
        <v>0.37539808925022139</v>
      </c>
      <c r="BV88" s="41">
        <f t="shared" si="173"/>
        <v>4.504777071002656</v>
      </c>
      <c r="BW88" s="41">
        <f t="shared" si="138"/>
        <v>4.8801751602528771</v>
      </c>
      <c r="BX88" s="40">
        <f t="shared" si="174"/>
        <v>0.70311070986793189</v>
      </c>
      <c r="BY88" s="40">
        <f t="shared" si="175"/>
        <v>141.58581090325995</v>
      </c>
      <c r="BZ88" s="42">
        <f t="shared" si="139"/>
        <v>3.1816585590491081E-2</v>
      </c>
    </row>
    <row r="92" spans="2:78" ht="19.899999999999999" customHeight="1" thickBot="1">
      <c r="E92" s="65" t="s">
        <v>37</v>
      </c>
    </row>
    <row r="93" spans="2:78" ht="19.899999999999999" customHeight="1">
      <c r="E93" s="81" t="s">
        <v>19</v>
      </c>
      <c r="F93" s="82"/>
      <c r="G93" s="82"/>
      <c r="H93" s="82"/>
      <c r="I93" s="76" t="s">
        <v>21</v>
      </c>
      <c r="J93" s="77"/>
      <c r="K93" s="77"/>
      <c r="L93" s="77"/>
      <c r="M93" s="77"/>
      <c r="N93" s="78">
        <v>0</v>
      </c>
      <c r="O93" s="78"/>
      <c r="P93" s="57"/>
      <c r="Q93" s="57"/>
      <c r="R93" s="58"/>
      <c r="S93" s="77" t="s">
        <v>21</v>
      </c>
      <c r="T93" s="77"/>
      <c r="U93" s="77"/>
      <c r="V93" s="77"/>
      <c r="W93" s="77"/>
      <c r="X93" s="78">
        <v>0.04</v>
      </c>
      <c r="Y93" s="78"/>
      <c r="Z93" s="43"/>
      <c r="AA93" s="43"/>
      <c r="AB93" s="44"/>
      <c r="AC93" s="76" t="s">
        <v>21</v>
      </c>
      <c r="AD93" s="77"/>
      <c r="AE93" s="77"/>
      <c r="AF93" s="77"/>
      <c r="AG93" s="77"/>
      <c r="AH93" s="78">
        <v>0.08</v>
      </c>
      <c r="AI93" s="78"/>
      <c r="AJ93" s="43"/>
      <c r="AK93" s="43"/>
      <c r="AL93" s="44"/>
      <c r="AM93" s="76" t="s">
        <v>21</v>
      </c>
      <c r="AN93" s="77"/>
      <c r="AO93" s="77"/>
      <c r="AP93" s="77"/>
      <c r="AQ93" s="77"/>
      <c r="AR93" s="78">
        <v>0.12</v>
      </c>
      <c r="AS93" s="78"/>
      <c r="AT93" s="43"/>
      <c r="AU93" s="43"/>
      <c r="AV93" s="44"/>
      <c r="AW93" s="76" t="s">
        <v>21</v>
      </c>
      <c r="AX93" s="77"/>
      <c r="AY93" s="77"/>
      <c r="AZ93" s="77"/>
      <c r="BA93" s="77"/>
      <c r="BB93" s="78">
        <v>0.16</v>
      </c>
      <c r="BC93" s="78"/>
      <c r="BD93" s="43"/>
      <c r="BE93" s="43"/>
      <c r="BF93" s="44"/>
      <c r="BG93" s="76" t="s">
        <v>21</v>
      </c>
      <c r="BH93" s="77"/>
      <c r="BI93" s="77"/>
      <c r="BJ93" s="77"/>
      <c r="BK93" s="77"/>
      <c r="BL93" s="78">
        <v>0.2</v>
      </c>
      <c r="BM93" s="78"/>
      <c r="BN93" s="43"/>
      <c r="BO93" s="43"/>
      <c r="BP93" s="44"/>
      <c r="BQ93" s="76" t="s">
        <v>21</v>
      </c>
      <c r="BR93" s="77"/>
      <c r="BS93" s="77"/>
      <c r="BT93" s="77"/>
      <c r="BU93" s="77"/>
      <c r="BV93" s="78">
        <v>0.24</v>
      </c>
      <c r="BW93" s="78"/>
      <c r="BX93" s="57"/>
      <c r="BY93" s="77"/>
      <c r="BZ93" s="80"/>
    </row>
    <row r="94" spans="2:78" ht="19.899999999999999" customHeight="1">
      <c r="E94" s="24" t="s">
        <v>25</v>
      </c>
      <c r="F94" s="21" t="s">
        <v>27</v>
      </c>
      <c r="G94" s="30" t="s">
        <v>0</v>
      </c>
      <c r="H94" s="66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67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19.899999999999999" customHeight="1">
      <c r="E95" s="29">
        <v>16</v>
      </c>
      <c r="F95" s="21">
        <v>0.31459999999999999</v>
      </c>
      <c r="G95" s="22">
        <f t="shared" ref="G95:G120" si="179">F95/$C$14/$C$7</f>
        <v>3.2362883960624038</v>
      </c>
      <c r="H95" s="68">
        <f t="shared" ref="H95:H120" si="180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181">N3+N33+N63</f>
        <v>0</v>
      </c>
      <c r="O95" s="3">
        <f t="shared" si="181"/>
        <v>0</v>
      </c>
      <c r="P95" s="18"/>
      <c r="Q95" s="18">
        <f t="shared" ref="Q95:Q120" si="182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183">X3+X33+X63</f>
        <v>0</v>
      </c>
      <c r="Y95" s="3">
        <f t="shared" si="183"/>
        <v>0</v>
      </c>
      <c r="Z95" s="18"/>
      <c r="AA95" s="18">
        <f t="shared" ref="AA95:AA120" si="184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185">AH3+AH33+AH63</f>
        <v>0</v>
      </c>
      <c r="AI95" s="3">
        <f t="shared" si="185"/>
        <v>0</v>
      </c>
      <c r="AJ95" s="18"/>
      <c r="AK95" s="18">
        <f t="shared" ref="AK95:AK120" si="186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187">AR3+AR33+AR63</f>
        <v>0</v>
      </c>
      <c r="AS95" s="3">
        <f t="shared" si="187"/>
        <v>0</v>
      </c>
      <c r="AT95" s="18"/>
      <c r="AU95" s="18">
        <f t="shared" ref="AU95:AU120" si="188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189">BB3+BB33+BB63</f>
        <v>0</v>
      </c>
      <c r="BC95" s="3">
        <f t="shared" si="189"/>
        <v>0</v>
      </c>
      <c r="BD95" s="18"/>
      <c r="BE95" s="18">
        <f t="shared" ref="BE95:BE120" si="190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191">BL3+BL33+BL63</f>
        <v>0</v>
      </c>
      <c r="BM95" s="3">
        <f t="shared" si="191"/>
        <v>0</v>
      </c>
      <c r="BN95" s="18"/>
      <c r="BO95" s="18">
        <f t="shared" ref="BO95:BO120" si="192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193">BV3+BV33+BV63</f>
        <v>0</v>
      </c>
      <c r="BW95" s="3">
        <f t="shared" si="193"/>
        <v>0</v>
      </c>
      <c r="BX95" s="18"/>
      <c r="BY95" s="18">
        <f t="shared" ref="BY95:BY120" si="194">BY3+BY33</f>
        <v>1.4683005907941684</v>
      </c>
      <c r="BZ95" s="39"/>
    </row>
    <row r="96" spans="2:78" ht="19.899999999999999" customHeight="1">
      <c r="E96" s="29">
        <v>18</v>
      </c>
      <c r="F96" s="21">
        <v>0.35460000000000003</v>
      </c>
      <c r="G96" s="22">
        <f t="shared" si="179"/>
        <v>3.6477681666997093</v>
      </c>
      <c r="H96" s="68">
        <f t="shared" si="180"/>
        <v>31714.22535211268</v>
      </c>
      <c r="I96" s="54"/>
      <c r="J96" s="3"/>
      <c r="K96" s="3"/>
      <c r="L96" s="3"/>
      <c r="M96" s="3">
        <f t="shared" ref="M96:O111" si="195">M4+M34+M64</f>
        <v>0.46733835897764964</v>
      </c>
      <c r="N96" s="3">
        <f t="shared" si="195"/>
        <v>0</v>
      </c>
      <c r="O96" s="3">
        <f t="shared" si="195"/>
        <v>0.46733835897764964</v>
      </c>
      <c r="P96" s="18"/>
      <c r="Q96" s="18">
        <f t="shared" si="182"/>
        <v>4.1309625480938736</v>
      </c>
      <c r="R96" s="39"/>
      <c r="S96" s="3"/>
      <c r="T96" s="3"/>
      <c r="U96" s="3"/>
      <c r="V96" s="3"/>
      <c r="W96" s="3">
        <f t="shared" ref="W96:Y111" si="196">W4+W34+W64</f>
        <v>0.26696242587124086</v>
      </c>
      <c r="X96" s="3">
        <f t="shared" si="196"/>
        <v>0.53392485174248172</v>
      </c>
      <c r="Y96" s="3">
        <f t="shared" si="196"/>
        <v>0.80088727761372269</v>
      </c>
      <c r="Z96" s="18"/>
      <c r="AA96" s="18">
        <f t="shared" si="184"/>
        <v>3.5245750085864311</v>
      </c>
      <c r="AB96" s="39"/>
      <c r="AC96" s="54"/>
      <c r="AD96" s="3"/>
      <c r="AE96" s="3"/>
      <c r="AF96" s="3"/>
      <c r="AG96" s="3">
        <f t="shared" ref="AG96:AI111" si="197">AG4+AG34+AG64</f>
        <v>0.14354208478652614</v>
      </c>
      <c r="AH96" s="3">
        <f t="shared" si="197"/>
        <v>0.57416833914610454</v>
      </c>
      <c r="AI96" s="3">
        <f t="shared" si="197"/>
        <v>0.71771042393263063</v>
      </c>
      <c r="AJ96" s="18"/>
      <c r="AK96" s="18">
        <f t="shared" si="186"/>
        <v>3.137067298700086</v>
      </c>
      <c r="AL96" s="39"/>
      <c r="AM96" s="54"/>
      <c r="AN96" s="3"/>
      <c r="AO96" s="3"/>
      <c r="AP96" s="3"/>
      <c r="AQ96" s="3">
        <f t="shared" ref="AQ96:AS111" si="198">AQ4+AQ34+AQ64</f>
        <v>9.0919419779034422E-2</v>
      </c>
      <c r="AR96" s="3">
        <f t="shared" si="198"/>
        <v>0.54551651867420647</v>
      </c>
      <c r="AS96" s="3">
        <f t="shared" si="198"/>
        <v>0.63643593845324087</v>
      </c>
      <c r="AT96" s="18"/>
      <c r="AU96" s="18">
        <f t="shared" si="188"/>
        <v>2.9739061576953096</v>
      </c>
      <c r="AV96" s="39"/>
      <c r="AW96" s="54"/>
      <c r="AX96" s="3"/>
      <c r="AY96" s="3"/>
      <c r="AZ96" s="3"/>
      <c r="BA96" s="3">
        <f t="shared" ref="BA96:BC111" si="199">BA4+BA34+BA64</f>
        <v>0</v>
      </c>
      <c r="BB96" s="3">
        <f t="shared" si="199"/>
        <v>0</v>
      </c>
      <c r="BC96" s="3">
        <f t="shared" si="199"/>
        <v>0</v>
      </c>
      <c r="BD96" s="18"/>
      <c r="BE96" s="18">
        <f t="shared" si="190"/>
        <v>2.1025920232574307</v>
      </c>
      <c r="BF96" s="39"/>
      <c r="BG96" s="54"/>
      <c r="BH96" s="3"/>
      <c r="BI96" s="3"/>
      <c r="BJ96" s="3"/>
      <c r="BK96" s="3">
        <f t="shared" ref="BK96:BM111" si="200">BK4+BK34+BK64</f>
        <v>0</v>
      </c>
      <c r="BL96" s="3">
        <f t="shared" si="200"/>
        <v>0</v>
      </c>
      <c r="BM96" s="3">
        <f t="shared" si="200"/>
        <v>0</v>
      </c>
      <c r="BN96" s="18"/>
      <c r="BO96" s="18">
        <f t="shared" si="192"/>
        <v>2.1025920232574307</v>
      </c>
      <c r="BP96" s="39"/>
      <c r="BQ96" s="54"/>
      <c r="BR96" s="3"/>
      <c r="BS96" s="3"/>
      <c r="BT96" s="3"/>
      <c r="BU96" s="3">
        <f t="shared" ref="BU96:BW111" si="201">BU4+BU34+BU64</f>
        <v>0</v>
      </c>
      <c r="BV96" s="3">
        <f t="shared" si="201"/>
        <v>0</v>
      </c>
      <c r="BW96" s="3">
        <f t="shared" si="201"/>
        <v>0</v>
      </c>
      <c r="BX96" s="18"/>
      <c r="BY96" s="18">
        <f t="shared" si="194"/>
        <v>2.1025920232574307</v>
      </c>
      <c r="BZ96" s="39"/>
    </row>
    <row r="97" spans="5:78" ht="19.899999999999999" customHeight="1">
      <c r="E97" s="29">
        <v>20</v>
      </c>
      <c r="F97" s="22">
        <f>0.02*E97-0.0054</f>
        <v>0.39460000000000001</v>
      </c>
      <c r="G97" s="22">
        <f t="shared" si="179"/>
        <v>4.0592479373370143</v>
      </c>
      <c r="H97" s="68">
        <f t="shared" si="180"/>
        <v>35291.690140845072</v>
      </c>
      <c r="I97" s="36"/>
      <c r="J97" s="32"/>
      <c r="K97" s="32"/>
      <c r="L97" s="3"/>
      <c r="M97" s="3">
        <f t="shared" si="195"/>
        <v>0.49913915121917096</v>
      </c>
      <c r="N97" s="3">
        <f t="shared" si="195"/>
        <v>0</v>
      </c>
      <c r="O97" s="3">
        <f t="shared" si="195"/>
        <v>0.49913915121917096</v>
      </c>
      <c r="P97" s="18"/>
      <c r="Q97" s="18">
        <f t="shared" si="182"/>
        <v>6.2100203791505155</v>
      </c>
      <c r="R97" s="39"/>
      <c r="S97" s="32"/>
      <c r="T97" s="32"/>
      <c r="U97" s="32"/>
      <c r="V97" s="3"/>
      <c r="W97" s="3">
        <f t="shared" si="196"/>
        <v>0.29409003158998104</v>
      </c>
      <c r="X97" s="3">
        <f t="shared" si="196"/>
        <v>0.58818006317996208</v>
      </c>
      <c r="Y97" s="3">
        <f t="shared" si="196"/>
        <v>0.88227009476994323</v>
      </c>
      <c r="Z97" s="18"/>
      <c r="AA97" s="18">
        <f t="shared" si="184"/>
        <v>5.2767643887971447</v>
      </c>
      <c r="AB97" s="39"/>
      <c r="AC97" s="36"/>
      <c r="AD97" s="32"/>
      <c r="AE97" s="32"/>
      <c r="AF97" s="3"/>
      <c r="AG97" s="3">
        <f t="shared" si="197"/>
        <v>0.17726404853331323</v>
      </c>
      <c r="AH97" s="3">
        <f t="shared" si="197"/>
        <v>0.70905619413325294</v>
      </c>
      <c r="AI97" s="3">
        <f t="shared" si="197"/>
        <v>0.88632024266656617</v>
      </c>
      <c r="AJ97" s="18"/>
      <c r="AK97" s="18">
        <f t="shared" si="186"/>
        <v>4.687141308893664</v>
      </c>
      <c r="AL97" s="39"/>
      <c r="AM97" s="36"/>
      <c r="AN97" s="32"/>
      <c r="AO97" s="32"/>
      <c r="AP97" s="3"/>
      <c r="AQ97" s="3">
        <f t="shared" si="198"/>
        <v>0.11942516134357055</v>
      </c>
      <c r="AR97" s="3">
        <f t="shared" si="198"/>
        <v>0.71655096806142327</v>
      </c>
      <c r="AS97" s="3">
        <f t="shared" si="198"/>
        <v>0.83597612940499377</v>
      </c>
      <c r="AT97" s="18"/>
      <c r="AU97" s="18">
        <f t="shared" si="188"/>
        <v>4.4544792287155346</v>
      </c>
      <c r="AV97" s="39"/>
      <c r="AW97" s="36"/>
      <c r="AX97" s="32"/>
      <c r="AY97" s="32"/>
      <c r="AZ97" s="3"/>
      <c r="BA97" s="3">
        <f t="shared" si="199"/>
        <v>8.954019351720488E-2</v>
      </c>
      <c r="BB97" s="3">
        <f t="shared" si="199"/>
        <v>0.71632154813763904</v>
      </c>
      <c r="BC97" s="3">
        <f t="shared" si="199"/>
        <v>0.80586174165484392</v>
      </c>
      <c r="BD97" s="18"/>
      <c r="BE97" s="18">
        <f t="shared" si="190"/>
        <v>4.3197496306049104</v>
      </c>
      <c r="BF97" s="39"/>
      <c r="BG97" s="36"/>
      <c r="BH97" s="32"/>
      <c r="BI97" s="32"/>
      <c r="BJ97" s="3"/>
      <c r="BK97" s="3">
        <f t="shared" si="200"/>
        <v>6.8269067814017842E-2</v>
      </c>
      <c r="BL97" s="3">
        <f t="shared" si="200"/>
        <v>0.68269067814017825</v>
      </c>
      <c r="BM97" s="3">
        <f t="shared" si="200"/>
        <v>0.75095974595419612</v>
      </c>
      <c r="BN97" s="18"/>
      <c r="BO97" s="18">
        <f t="shared" si="192"/>
        <v>4.253978407441231</v>
      </c>
      <c r="BP97" s="39"/>
      <c r="BQ97" s="36"/>
      <c r="BR97" s="32"/>
      <c r="BS97" s="32"/>
      <c r="BT97" s="3"/>
      <c r="BU97" s="3">
        <f t="shared" si="201"/>
        <v>5.7372041505631743E-2</v>
      </c>
      <c r="BV97" s="3">
        <f t="shared" si="201"/>
        <v>0.68846449806758092</v>
      </c>
      <c r="BW97" s="3">
        <f t="shared" si="201"/>
        <v>0.74583653957321261</v>
      </c>
      <c r="BX97" s="18"/>
      <c r="BY97" s="18">
        <f t="shared" si="194"/>
        <v>4.1855995146366984</v>
      </c>
      <c r="BZ97" s="39"/>
    </row>
    <row r="98" spans="5:78" ht="19.899999999999999" customHeight="1">
      <c r="E98" s="29">
        <v>22</v>
      </c>
      <c r="F98" s="22">
        <f t="shared" ref="F98:F120" si="202">0.02*E98-0.0054</f>
        <v>0.43459999999999999</v>
      </c>
      <c r="G98" s="22">
        <f t="shared" si="179"/>
        <v>4.4707277079743193</v>
      </c>
      <c r="H98" s="68">
        <f t="shared" si="180"/>
        <v>38869.15492957746</v>
      </c>
      <c r="I98" s="35"/>
      <c r="J98" s="31"/>
      <c r="K98" s="31"/>
      <c r="L98" s="3"/>
      <c r="M98" s="3">
        <f t="shared" si="195"/>
        <v>0.72601501847742145</v>
      </c>
      <c r="N98" s="3">
        <f t="shared" si="195"/>
        <v>0</v>
      </c>
      <c r="O98" s="3">
        <f t="shared" si="195"/>
        <v>0.72601501847742145</v>
      </c>
      <c r="P98" s="18"/>
      <c r="Q98" s="18">
        <f t="shared" si="182"/>
        <v>9.3717503768274568</v>
      </c>
      <c r="R98" s="39"/>
      <c r="S98" s="31"/>
      <c r="T98" s="31"/>
      <c r="U98" s="31"/>
      <c r="V98" s="3"/>
      <c r="W98" s="3">
        <f t="shared" si="196"/>
        <v>0.50213437514636494</v>
      </c>
      <c r="X98" s="3">
        <f t="shared" si="196"/>
        <v>1.0042687502927299</v>
      </c>
      <c r="Y98" s="3">
        <f t="shared" si="196"/>
        <v>1.506403125439095</v>
      </c>
      <c r="Z98" s="18"/>
      <c r="AA98" s="18">
        <f t="shared" si="184"/>
        <v>8.468290570148044</v>
      </c>
      <c r="AB98" s="39"/>
      <c r="AC98" s="35"/>
      <c r="AD98" s="31"/>
      <c r="AE98" s="31"/>
      <c r="AF98" s="3"/>
      <c r="AG98" s="3">
        <f t="shared" si="197"/>
        <v>0.30286858193419053</v>
      </c>
      <c r="AH98" s="3">
        <f t="shared" si="197"/>
        <v>1.2114743277367621</v>
      </c>
      <c r="AI98" s="3">
        <f t="shared" si="197"/>
        <v>1.5143429096709524</v>
      </c>
      <c r="AJ98" s="18"/>
      <c r="AK98" s="18">
        <f t="shared" si="186"/>
        <v>7.501735669857343</v>
      </c>
      <c r="AL98" s="39"/>
      <c r="AM98" s="35"/>
      <c r="AN98" s="31"/>
      <c r="AO98" s="31"/>
      <c r="AP98" s="3"/>
      <c r="AQ98" s="3">
        <f t="shared" si="198"/>
        <v>0.21408803110195829</v>
      </c>
      <c r="AR98" s="3">
        <f t="shared" si="198"/>
        <v>1.2845281866117495</v>
      </c>
      <c r="AS98" s="3">
        <f t="shared" si="198"/>
        <v>1.4986162177137079</v>
      </c>
      <c r="AT98" s="18"/>
      <c r="AU98" s="18">
        <f t="shared" si="188"/>
        <v>7.0364577402820832</v>
      </c>
      <c r="AV98" s="39"/>
      <c r="AW98" s="35"/>
      <c r="AX98" s="31"/>
      <c r="AY98" s="31"/>
      <c r="AZ98" s="3"/>
      <c r="BA98" s="3">
        <f t="shared" si="199"/>
        <v>0.16082366378814114</v>
      </c>
      <c r="BB98" s="3">
        <f t="shared" si="199"/>
        <v>1.2865893103051291</v>
      </c>
      <c r="BC98" s="3">
        <f t="shared" si="199"/>
        <v>1.4474129740932704</v>
      </c>
      <c r="BD98" s="18"/>
      <c r="BE98" s="18">
        <f t="shared" si="190"/>
        <v>6.6865315769409577</v>
      </c>
      <c r="BF98" s="39"/>
      <c r="BG98" s="36"/>
      <c r="BH98" s="31"/>
      <c r="BI98" s="31"/>
      <c r="BJ98" s="3"/>
      <c r="BK98" s="3">
        <f t="shared" si="200"/>
        <v>0.12426330151207783</v>
      </c>
      <c r="BL98" s="3">
        <f t="shared" si="200"/>
        <v>1.2426330151207781</v>
      </c>
      <c r="BM98" s="3">
        <f t="shared" si="200"/>
        <v>1.3668963166328558</v>
      </c>
      <c r="BN98" s="18"/>
      <c r="BO98" s="18">
        <f t="shared" si="192"/>
        <v>6.4395704129900277</v>
      </c>
      <c r="BP98" s="39"/>
      <c r="BQ98" s="35"/>
      <c r="BR98" s="31"/>
      <c r="BS98" s="31"/>
      <c r="BT98" s="3"/>
      <c r="BU98" s="3">
        <f t="shared" si="201"/>
        <v>0.10496960848410565</v>
      </c>
      <c r="BV98" s="3">
        <f t="shared" si="201"/>
        <v>1.2596353018092676</v>
      </c>
      <c r="BW98" s="3">
        <f t="shared" si="201"/>
        <v>1.3646049102933733</v>
      </c>
      <c r="BX98" s="18"/>
      <c r="BY98" s="18">
        <f t="shared" si="194"/>
        <v>6.2088668805217626</v>
      </c>
      <c r="BZ98" s="39"/>
    </row>
    <row r="99" spans="5:78" ht="19.899999999999999" customHeight="1">
      <c r="E99" s="29">
        <v>24</v>
      </c>
      <c r="F99" s="22">
        <f t="shared" si="202"/>
        <v>0.47459999999999997</v>
      </c>
      <c r="G99" s="22">
        <f t="shared" si="179"/>
        <v>4.8822074786116243</v>
      </c>
      <c r="H99" s="68">
        <f t="shared" si="180"/>
        <v>42446.619718309856</v>
      </c>
      <c r="I99" s="35"/>
      <c r="J99" s="31"/>
      <c r="K99" s="32"/>
      <c r="L99" s="3"/>
      <c r="M99" s="3">
        <f t="shared" si="195"/>
        <v>1.0298773392657448</v>
      </c>
      <c r="N99" s="3">
        <f t="shared" si="195"/>
        <v>0</v>
      </c>
      <c r="O99" s="3">
        <f t="shared" si="195"/>
        <v>1.0298773392657448</v>
      </c>
      <c r="P99" s="18"/>
      <c r="Q99" s="18">
        <f t="shared" si="182"/>
        <v>13.558439776436193</v>
      </c>
      <c r="R99" s="39"/>
      <c r="S99" s="31"/>
      <c r="T99" s="31"/>
      <c r="U99" s="32"/>
      <c r="V99" s="3"/>
      <c r="W99" s="3">
        <f t="shared" si="196"/>
        <v>0.81820536398693866</v>
      </c>
      <c r="X99" s="3">
        <f t="shared" si="196"/>
        <v>1.6364107279738773</v>
      </c>
      <c r="Y99" s="3">
        <f t="shared" si="196"/>
        <v>2.454616091960816</v>
      </c>
      <c r="Z99" s="18"/>
      <c r="AA99" s="18">
        <f t="shared" si="184"/>
        <v>12.928811159512902</v>
      </c>
      <c r="AB99" s="39"/>
      <c r="AC99" s="35"/>
      <c r="AD99" s="31"/>
      <c r="AE99" s="32"/>
      <c r="AF99" s="3"/>
      <c r="AG99" s="3">
        <f t="shared" si="197"/>
        <v>0.61692937089521716</v>
      </c>
      <c r="AH99" s="3">
        <f t="shared" si="197"/>
        <v>2.4677174835808686</v>
      </c>
      <c r="AI99" s="3">
        <f t="shared" si="197"/>
        <v>3.0846468544760861</v>
      </c>
      <c r="AJ99" s="18"/>
      <c r="AK99" s="18">
        <f t="shared" si="186"/>
        <v>12.067797806666643</v>
      </c>
      <c r="AL99" s="39"/>
      <c r="AM99" s="35"/>
      <c r="AN99" s="31"/>
      <c r="AO99" s="32"/>
      <c r="AP99" s="3"/>
      <c r="AQ99" s="3">
        <f t="shared" si="198"/>
        <v>0.43843863303185904</v>
      </c>
      <c r="AR99" s="3">
        <f t="shared" si="198"/>
        <v>2.6306317981911542</v>
      </c>
      <c r="AS99" s="3">
        <f t="shared" si="198"/>
        <v>3.0690704312230137</v>
      </c>
      <c r="AT99" s="18"/>
      <c r="AU99" s="18">
        <f t="shared" si="188"/>
        <v>11.070171679451917</v>
      </c>
      <c r="AV99" s="39"/>
      <c r="AW99" s="35"/>
      <c r="AX99" s="31"/>
      <c r="AY99" s="32"/>
      <c r="AZ99" s="3"/>
      <c r="BA99" s="3">
        <f t="shared" si="199"/>
        <v>0.3155287921047471</v>
      </c>
      <c r="BB99" s="3">
        <f t="shared" si="199"/>
        <v>2.5242303368379768</v>
      </c>
      <c r="BC99" s="3">
        <f t="shared" si="199"/>
        <v>2.839759128942724</v>
      </c>
      <c r="BD99" s="18"/>
      <c r="BE99" s="18">
        <f t="shared" si="190"/>
        <v>10.193531035072734</v>
      </c>
      <c r="BF99" s="39"/>
      <c r="BG99" s="36"/>
      <c r="BH99" s="31"/>
      <c r="BI99" s="32"/>
      <c r="BJ99" s="3"/>
      <c r="BK99" s="3">
        <f t="shared" si="200"/>
        <v>0.24817026335936959</v>
      </c>
      <c r="BL99" s="3">
        <f t="shared" si="200"/>
        <v>2.4817026335936951</v>
      </c>
      <c r="BM99" s="3">
        <f t="shared" si="200"/>
        <v>2.7298728969530655</v>
      </c>
      <c r="BN99" s="18"/>
      <c r="BO99" s="18">
        <f t="shared" si="192"/>
        <v>9.6995069801609457</v>
      </c>
      <c r="BP99" s="39"/>
      <c r="BQ99" s="35"/>
      <c r="BR99" s="31"/>
      <c r="BS99" s="32"/>
      <c r="BT99" s="3"/>
      <c r="BU99" s="3">
        <f t="shared" si="201"/>
        <v>0.19113354541336561</v>
      </c>
      <c r="BV99" s="3">
        <f t="shared" si="201"/>
        <v>2.293602544960387</v>
      </c>
      <c r="BW99" s="3">
        <f t="shared" si="201"/>
        <v>2.4847360903737523</v>
      </c>
      <c r="BX99" s="18"/>
      <c r="BY99" s="18">
        <f t="shared" si="194"/>
        <v>9.2795865334859258</v>
      </c>
      <c r="BZ99" s="39"/>
    </row>
    <row r="100" spans="5:78" ht="19.899999999999999" customHeight="1">
      <c r="E100" s="29">
        <v>26</v>
      </c>
      <c r="F100" s="22">
        <f t="shared" si="202"/>
        <v>0.51460000000000006</v>
      </c>
      <c r="G100" s="22">
        <f t="shared" si="179"/>
        <v>5.2936872492489302</v>
      </c>
      <c r="H100" s="68">
        <f t="shared" si="180"/>
        <v>46024.084507042258</v>
      </c>
      <c r="I100" s="35"/>
      <c r="J100" s="31"/>
      <c r="K100" s="31"/>
      <c r="L100" s="3"/>
      <c r="M100" s="3">
        <f t="shared" si="195"/>
        <v>1.0179347909650067</v>
      </c>
      <c r="N100" s="3">
        <f t="shared" si="195"/>
        <v>0</v>
      </c>
      <c r="O100" s="3">
        <f t="shared" si="195"/>
        <v>1.0179347909650067</v>
      </c>
      <c r="P100" s="18"/>
      <c r="Q100" s="18">
        <f t="shared" si="182"/>
        <v>16.265127354723639</v>
      </c>
      <c r="R100" s="39"/>
      <c r="S100" s="31"/>
      <c r="T100" s="31"/>
      <c r="U100" s="31"/>
      <c r="V100" s="3"/>
      <c r="W100" s="3">
        <f t="shared" si="196"/>
        <v>0.7915446930806368</v>
      </c>
      <c r="X100" s="3">
        <f t="shared" si="196"/>
        <v>1.5830893861612736</v>
      </c>
      <c r="Y100" s="3">
        <f t="shared" si="196"/>
        <v>2.3746340792419103</v>
      </c>
      <c r="Z100" s="18"/>
      <c r="AA100" s="18">
        <f t="shared" si="184"/>
        <v>15.420093872385458</v>
      </c>
      <c r="AB100" s="39"/>
      <c r="AC100" s="35"/>
      <c r="AD100" s="31"/>
      <c r="AE100" s="31"/>
      <c r="AF100" s="3"/>
      <c r="AG100" s="3">
        <f t="shared" si="197"/>
        <v>0.73589257379283912</v>
      </c>
      <c r="AH100" s="3">
        <f t="shared" si="197"/>
        <v>2.9435702951713565</v>
      </c>
      <c r="AI100" s="3">
        <f t="shared" si="197"/>
        <v>3.6794628689641957</v>
      </c>
      <c r="AJ100" s="18"/>
      <c r="AK100" s="18">
        <f t="shared" si="186"/>
        <v>15.423306927451385</v>
      </c>
      <c r="AL100" s="39"/>
      <c r="AM100" s="35"/>
      <c r="AN100" s="31"/>
      <c r="AO100" s="31"/>
      <c r="AP100" s="3"/>
      <c r="AQ100" s="3">
        <f t="shared" si="198"/>
        <v>0.61849674895609863</v>
      </c>
      <c r="AR100" s="3">
        <f t="shared" si="198"/>
        <v>3.7109804937365918</v>
      </c>
      <c r="AS100" s="3">
        <f t="shared" si="198"/>
        <v>4.3294772426926906</v>
      </c>
      <c r="AT100" s="18"/>
      <c r="AU100" s="18">
        <f t="shared" si="188"/>
        <v>14.865520568006868</v>
      </c>
      <c r="AV100" s="39"/>
      <c r="AW100" s="35"/>
      <c r="AX100" s="31"/>
      <c r="AY100" s="31"/>
      <c r="AZ100" s="3"/>
      <c r="BA100" s="3">
        <f t="shared" si="199"/>
        <v>0.48023385780538419</v>
      </c>
      <c r="BB100" s="3">
        <f t="shared" si="199"/>
        <v>3.8418708624430735</v>
      </c>
      <c r="BC100" s="3">
        <f t="shared" si="199"/>
        <v>4.3221047202484577</v>
      </c>
      <c r="BD100" s="18"/>
      <c r="BE100" s="18">
        <f t="shared" si="190"/>
        <v>14.205559057465951</v>
      </c>
      <c r="BF100" s="39"/>
      <c r="BG100" s="35"/>
      <c r="BH100" s="31"/>
      <c r="BI100" s="31"/>
      <c r="BJ100" s="3"/>
      <c r="BK100" s="3">
        <f t="shared" si="200"/>
        <v>0.38698364154974263</v>
      </c>
      <c r="BL100" s="3">
        <f t="shared" si="200"/>
        <v>3.8698364154974261</v>
      </c>
      <c r="BM100" s="3">
        <f t="shared" si="200"/>
        <v>4.256820057047169</v>
      </c>
      <c r="BN100" s="18"/>
      <c r="BO100" s="18">
        <f t="shared" si="192"/>
        <v>13.552666268070066</v>
      </c>
      <c r="BP100" s="39"/>
      <c r="BQ100" s="35"/>
      <c r="BR100" s="31"/>
      <c r="BS100" s="31"/>
      <c r="BT100" s="3"/>
      <c r="BU100" s="3">
        <f t="shared" si="201"/>
        <v>0.32539776750309807</v>
      </c>
      <c r="BV100" s="3">
        <f t="shared" si="201"/>
        <v>3.904773210037177</v>
      </c>
      <c r="BW100" s="3">
        <f t="shared" si="201"/>
        <v>4.2301709775402756</v>
      </c>
      <c r="BX100" s="18"/>
      <c r="BY100" s="18">
        <f t="shared" si="194"/>
        <v>12.928048363254319</v>
      </c>
      <c r="BZ100" s="39"/>
    </row>
    <row r="101" spans="5:78" ht="19.899999999999999" customHeight="1">
      <c r="E101" s="29">
        <v>28</v>
      </c>
      <c r="F101" s="22">
        <f t="shared" si="202"/>
        <v>0.55460000000000009</v>
      </c>
      <c r="G101" s="22">
        <f t="shared" si="179"/>
        <v>5.7051670198862352</v>
      </c>
      <c r="H101" s="68">
        <f t="shared" si="180"/>
        <v>49601.549295774654</v>
      </c>
      <c r="I101" s="35"/>
      <c r="J101" s="31"/>
      <c r="K101" s="31"/>
      <c r="L101" s="3"/>
      <c r="M101" s="3">
        <f t="shared" si="195"/>
        <v>1.1991350134480823</v>
      </c>
      <c r="N101" s="3">
        <f t="shared" si="195"/>
        <v>0</v>
      </c>
      <c r="O101" s="3">
        <f t="shared" si="195"/>
        <v>1.1991350134480823</v>
      </c>
      <c r="P101" s="18"/>
      <c r="Q101" s="18">
        <f t="shared" si="182"/>
        <v>22.37712651040647</v>
      </c>
      <c r="R101" s="39"/>
      <c r="S101" s="31"/>
      <c r="T101" s="31"/>
      <c r="U101" s="31"/>
      <c r="V101" s="3"/>
      <c r="W101" s="3">
        <f t="shared" si="196"/>
        <v>0.87919525956883859</v>
      </c>
      <c r="X101" s="3">
        <f t="shared" si="196"/>
        <v>1.7583905191376772</v>
      </c>
      <c r="Y101" s="3">
        <f t="shared" si="196"/>
        <v>2.6375857787065158</v>
      </c>
      <c r="Z101" s="18"/>
      <c r="AA101" s="18">
        <f t="shared" si="184"/>
        <v>19.619602976087926</v>
      </c>
      <c r="AB101" s="39"/>
      <c r="AC101" s="35"/>
      <c r="AD101" s="31"/>
      <c r="AE101" s="31"/>
      <c r="AF101" s="3"/>
      <c r="AG101" s="3">
        <f t="shared" si="197"/>
        <v>0.7127672002391614</v>
      </c>
      <c r="AH101" s="3">
        <f t="shared" si="197"/>
        <v>2.8510688009566456</v>
      </c>
      <c r="AI101" s="3">
        <f t="shared" si="197"/>
        <v>3.5638360011958072</v>
      </c>
      <c r="AJ101" s="18"/>
      <c r="AK101" s="18">
        <f t="shared" si="186"/>
        <v>18.341392679695808</v>
      </c>
      <c r="AL101" s="39"/>
      <c r="AM101" s="35"/>
      <c r="AN101" s="31"/>
      <c r="AO101" s="31"/>
      <c r="AP101" s="3"/>
      <c r="AQ101" s="3">
        <f t="shared" si="198"/>
        <v>0.64656034142544661</v>
      </c>
      <c r="AR101" s="3">
        <f t="shared" si="198"/>
        <v>3.8793620485526796</v>
      </c>
      <c r="AS101" s="3">
        <f t="shared" si="198"/>
        <v>4.5259223899781267</v>
      </c>
      <c r="AT101" s="18"/>
      <c r="AU101" s="18">
        <f t="shared" si="188"/>
        <v>18.199816208855648</v>
      </c>
      <c r="AV101" s="39"/>
      <c r="AW101" s="35"/>
      <c r="AX101" s="31"/>
      <c r="AY101" s="31"/>
      <c r="AZ101" s="3"/>
      <c r="BA101" s="3">
        <f t="shared" si="199"/>
        <v>0.57005547169646298</v>
      </c>
      <c r="BB101" s="3">
        <f t="shared" si="199"/>
        <v>4.5604437735717038</v>
      </c>
      <c r="BC101" s="3">
        <f t="shared" si="199"/>
        <v>5.130499245268167</v>
      </c>
      <c r="BD101" s="18"/>
      <c r="BE101" s="18">
        <f t="shared" si="190"/>
        <v>17.734061796262168</v>
      </c>
      <c r="BF101" s="39"/>
      <c r="BG101" s="35"/>
      <c r="BH101" s="31"/>
      <c r="BI101" s="31"/>
      <c r="BJ101" s="3"/>
      <c r="BK101" s="3">
        <f t="shared" si="200"/>
        <v>0.50009207088699648</v>
      </c>
      <c r="BL101" s="3">
        <f t="shared" si="200"/>
        <v>5.0009207088699643</v>
      </c>
      <c r="BM101" s="3">
        <f t="shared" si="200"/>
        <v>5.5010127797569606</v>
      </c>
      <c r="BN101" s="18"/>
      <c r="BO101" s="18">
        <f t="shared" si="192"/>
        <v>17.199932383547026</v>
      </c>
      <c r="BP101" s="39"/>
      <c r="BQ101" s="35"/>
      <c r="BR101" s="31"/>
      <c r="BS101" s="31"/>
      <c r="BT101" s="3"/>
      <c r="BU101" s="3">
        <f t="shared" si="201"/>
        <v>0.4230753395775062</v>
      </c>
      <c r="BV101" s="3">
        <f t="shared" si="201"/>
        <v>5.0769040749300745</v>
      </c>
      <c r="BW101" s="3">
        <f t="shared" si="201"/>
        <v>5.4999794145075809</v>
      </c>
      <c r="BX101" s="18"/>
      <c r="BY101" s="18">
        <f t="shared" si="194"/>
        <v>16.55157650004039</v>
      </c>
      <c r="BZ101" s="39"/>
    </row>
    <row r="102" spans="5:78" ht="19.899999999999999" customHeight="1">
      <c r="E102" s="29">
        <v>30</v>
      </c>
      <c r="F102" s="22">
        <f t="shared" si="202"/>
        <v>0.59460000000000002</v>
      </c>
      <c r="G102" s="22">
        <f t="shared" si="179"/>
        <v>6.1166467905235393</v>
      </c>
      <c r="H102" s="68">
        <f t="shared" si="180"/>
        <v>53179.014084507042</v>
      </c>
      <c r="I102" s="35"/>
      <c r="J102" s="31"/>
      <c r="K102" s="31"/>
      <c r="L102" s="3"/>
      <c r="M102" s="3">
        <f t="shared" si="195"/>
        <v>1.5720709762099925</v>
      </c>
      <c r="N102" s="3">
        <f t="shared" si="195"/>
        <v>0</v>
      </c>
      <c r="O102" s="3">
        <f t="shared" si="195"/>
        <v>1.5720709762099925</v>
      </c>
      <c r="P102" s="18"/>
      <c r="Q102" s="18">
        <f t="shared" si="182"/>
        <v>29.264735150966885</v>
      </c>
      <c r="R102" s="39"/>
      <c r="S102" s="31"/>
      <c r="T102" s="31"/>
      <c r="U102" s="31"/>
      <c r="V102" s="3"/>
      <c r="W102" s="3">
        <f t="shared" si="196"/>
        <v>1.1545591736326579</v>
      </c>
      <c r="X102" s="3">
        <f t="shared" si="196"/>
        <v>2.3091183472653158</v>
      </c>
      <c r="Y102" s="3">
        <f t="shared" si="196"/>
        <v>3.4636775208979738</v>
      </c>
      <c r="Z102" s="18"/>
      <c r="AA102" s="18">
        <f t="shared" si="184"/>
        <v>26.668470073212667</v>
      </c>
      <c r="AB102" s="39"/>
      <c r="AC102" s="35"/>
      <c r="AD102" s="31"/>
      <c r="AE102" s="31"/>
      <c r="AF102" s="3"/>
      <c r="AG102" s="3">
        <f t="shared" si="197"/>
        <v>0.83857543738535778</v>
      </c>
      <c r="AH102" s="3">
        <f t="shared" si="197"/>
        <v>3.3543017495414311</v>
      </c>
      <c r="AI102" s="3">
        <f t="shared" si="197"/>
        <v>4.1928771869267889</v>
      </c>
      <c r="AJ102" s="18"/>
      <c r="AK102" s="18">
        <f t="shared" si="186"/>
        <v>23.947298771786429</v>
      </c>
      <c r="AL102" s="39"/>
      <c r="AM102" s="35"/>
      <c r="AN102" s="31"/>
      <c r="AO102" s="31"/>
      <c r="AP102" s="3"/>
      <c r="AQ102" s="3">
        <f t="shared" si="198"/>
        <v>0.67984815288927503</v>
      </c>
      <c r="AR102" s="3">
        <f t="shared" si="198"/>
        <v>4.0790889173356497</v>
      </c>
      <c r="AS102" s="3">
        <f t="shared" si="198"/>
        <v>4.7589370702249241</v>
      </c>
      <c r="AT102" s="18"/>
      <c r="AU102" s="18">
        <f t="shared" si="188"/>
        <v>22.504929284145195</v>
      </c>
      <c r="AV102" s="39"/>
      <c r="AW102" s="35"/>
      <c r="AX102" s="31"/>
      <c r="AY102" s="31"/>
      <c r="AZ102" s="3"/>
      <c r="BA102" s="3">
        <f t="shared" si="199"/>
        <v>0.57569900344207436</v>
      </c>
      <c r="BB102" s="3">
        <f t="shared" si="199"/>
        <v>4.6055920275365949</v>
      </c>
      <c r="BC102" s="3">
        <f t="shared" si="199"/>
        <v>5.1812910309786693</v>
      </c>
      <c r="BD102" s="18"/>
      <c r="BE102" s="18">
        <f t="shared" si="190"/>
        <v>21.129969504517433</v>
      </c>
      <c r="BF102" s="39"/>
      <c r="BG102" s="35"/>
      <c r="BH102" s="31"/>
      <c r="BI102" s="31"/>
      <c r="BJ102" s="3"/>
      <c r="BK102" s="3">
        <f t="shared" si="200"/>
        <v>0.53088362672104383</v>
      </c>
      <c r="BL102" s="3">
        <f t="shared" si="200"/>
        <v>5.3088362672104381</v>
      </c>
      <c r="BM102" s="3">
        <f t="shared" si="200"/>
        <v>5.8397198939314823</v>
      </c>
      <c r="BN102" s="18"/>
      <c r="BO102" s="18">
        <f t="shared" si="192"/>
        <v>20.872226503289447</v>
      </c>
      <c r="BP102" s="39"/>
      <c r="BQ102" s="35"/>
      <c r="BR102" s="31"/>
      <c r="BS102" s="31"/>
      <c r="BT102" s="3"/>
      <c r="BU102" s="3">
        <f t="shared" si="201"/>
        <v>0.47754928344275049</v>
      </c>
      <c r="BV102" s="3">
        <f t="shared" si="201"/>
        <v>5.7305914013130055</v>
      </c>
      <c r="BW102" s="3">
        <f t="shared" si="201"/>
        <v>6.2081406847557563</v>
      </c>
      <c r="BX102" s="18"/>
      <c r="BY102" s="18">
        <f t="shared" si="194"/>
        <v>20.380532162485288</v>
      </c>
      <c r="BZ102" s="39"/>
    </row>
    <row r="103" spans="5:78" ht="19.899999999999999" customHeight="1">
      <c r="E103" s="29">
        <v>32</v>
      </c>
      <c r="F103" s="22">
        <f t="shared" si="202"/>
        <v>0.63460000000000005</v>
      </c>
      <c r="G103" s="22">
        <f t="shared" si="179"/>
        <v>6.5281265611608452</v>
      </c>
      <c r="H103" s="68">
        <f t="shared" si="180"/>
        <v>56756.478873239437</v>
      </c>
      <c r="I103" s="35"/>
      <c r="J103" s="31"/>
      <c r="K103" s="31"/>
      <c r="L103" s="3"/>
      <c r="M103" s="3">
        <f t="shared" si="195"/>
        <v>1.8858410087352935</v>
      </c>
      <c r="N103" s="3">
        <f t="shared" si="195"/>
        <v>0</v>
      </c>
      <c r="O103" s="3">
        <f t="shared" si="195"/>
        <v>1.8858410087352935</v>
      </c>
      <c r="P103" s="18"/>
      <c r="Q103" s="18">
        <f t="shared" si="182"/>
        <v>36.896695421263992</v>
      </c>
      <c r="R103" s="39"/>
      <c r="S103" s="31"/>
      <c r="T103" s="31"/>
      <c r="U103" s="31"/>
      <c r="V103" s="3"/>
      <c r="W103" s="3">
        <f t="shared" si="196"/>
        <v>1.4554921288223155</v>
      </c>
      <c r="X103" s="3">
        <f t="shared" si="196"/>
        <v>2.910984257644631</v>
      </c>
      <c r="Y103" s="3">
        <f t="shared" si="196"/>
        <v>4.3664763864669469</v>
      </c>
      <c r="Z103" s="18"/>
      <c r="AA103" s="18">
        <f t="shared" si="184"/>
        <v>34.505689289967023</v>
      </c>
      <c r="AB103" s="39"/>
      <c r="AC103" s="35"/>
      <c r="AD103" s="31"/>
      <c r="AE103" s="31"/>
      <c r="AF103" s="3"/>
      <c r="AG103" s="3">
        <f t="shared" si="197"/>
        <v>1.075906933825908</v>
      </c>
      <c r="AH103" s="3">
        <f t="shared" si="197"/>
        <v>4.3036277353036319</v>
      </c>
      <c r="AI103" s="3">
        <f t="shared" si="197"/>
        <v>5.3795346691295398</v>
      </c>
      <c r="AJ103" s="18"/>
      <c r="AK103" s="18">
        <f t="shared" si="186"/>
        <v>31.575983692596605</v>
      </c>
      <c r="AL103" s="39"/>
      <c r="AM103" s="35"/>
      <c r="AN103" s="31"/>
      <c r="AO103" s="31"/>
      <c r="AP103" s="3"/>
      <c r="AQ103" s="3">
        <f t="shared" si="198"/>
        <v>0.77804706423577941</v>
      </c>
      <c r="AR103" s="3">
        <f t="shared" si="198"/>
        <v>4.6682823854146758</v>
      </c>
      <c r="AS103" s="3">
        <f t="shared" si="198"/>
        <v>5.446329449650456</v>
      </c>
      <c r="AT103" s="18"/>
      <c r="AU103" s="18">
        <f t="shared" si="188"/>
        <v>27.65564954687634</v>
      </c>
      <c r="AV103" s="39"/>
      <c r="AW103" s="35"/>
      <c r="AX103" s="31"/>
      <c r="AY103" s="31"/>
      <c r="AZ103" s="3"/>
      <c r="BA103" s="3">
        <f t="shared" si="199"/>
        <v>0.63153642693682821</v>
      </c>
      <c r="BB103" s="3">
        <f t="shared" si="199"/>
        <v>5.0522914154946257</v>
      </c>
      <c r="BC103" s="3">
        <f t="shared" si="199"/>
        <v>5.6838278424314552</v>
      </c>
      <c r="BD103" s="18"/>
      <c r="BE103" s="18">
        <f t="shared" si="190"/>
        <v>26.013037975829079</v>
      </c>
      <c r="BF103" s="39"/>
      <c r="BG103" s="35"/>
      <c r="BH103" s="31"/>
      <c r="BI103" s="31"/>
      <c r="BJ103" s="3"/>
      <c r="BK103" s="3">
        <f t="shared" si="200"/>
        <v>0.55275346492887523</v>
      </c>
      <c r="BL103" s="3">
        <f t="shared" si="200"/>
        <v>5.5275346492887518</v>
      </c>
      <c r="BM103" s="3">
        <f t="shared" si="200"/>
        <v>6.0802881142176268</v>
      </c>
      <c r="BN103" s="18"/>
      <c r="BO103" s="18">
        <f t="shared" si="192"/>
        <v>24.83681721769106</v>
      </c>
      <c r="BP103" s="39"/>
      <c r="BQ103" s="35"/>
      <c r="BR103" s="31"/>
      <c r="BS103" s="31"/>
      <c r="BT103" s="3"/>
      <c r="BU103" s="3">
        <f t="shared" si="201"/>
        <v>0.50775020915997948</v>
      </c>
      <c r="BV103" s="3">
        <f t="shared" si="201"/>
        <v>6.0930025099197538</v>
      </c>
      <c r="BW103" s="3">
        <f t="shared" si="201"/>
        <v>6.6007527190797326</v>
      </c>
      <c r="BX103" s="18"/>
      <c r="BY103" s="18">
        <f t="shared" si="194"/>
        <v>24.40778587558334</v>
      </c>
      <c r="BZ103" s="39"/>
    </row>
    <row r="104" spans="5:78" ht="19.899999999999999" customHeight="1">
      <c r="E104" s="29">
        <v>34</v>
      </c>
      <c r="F104" s="22">
        <f t="shared" si="202"/>
        <v>0.67460000000000009</v>
      </c>
      <c r="G104" s="22">
        <f t="shared" si="179"/>
        <v>6.9396063317981502</v>
      </c>
      <c r="H104" s="68">
        <f t="shared" si="180"/>
        <v>60333.94366197184</v>
      </c>
      <c r="I104" s="35"/>
      <c r="J104" s="31"/>
      <c r="K104" s="31"/>
      <c r="L104" s="3"/>
      <c r="M104" s="3">
        <f t="shared" si="195"/>
        <v>2.0991780485545348</v>
      </c>
      <c r="N104" s="3">
        <f t="shared" si="195"/>
        <v>0</v>
      </c>
      <c r="O104" s="3">
        <f t="shared" si="195"/>
        <v>2.0991780485545348</v>
      </c>
      <c r="P104" s="18"/>
      <c r="Q104" s="18">
        <f t="shared" si="182"/>
        <v>45.389660219945739</v>
      </c>
      <c r="R104" s="39"/>
      <c r="S104" s="31"/>
      <c r="T104" s="31"/>
      <c r="U104" s="31"/>
      <c r="V104" s="3"/>
      <c r="W104" s="3">
        <f t="shared" si="196"/>
        <v>1.7388320764962963</v>
      </c>
      <c r="X104" s="3">
        <f t="shared" si="196"/>
        <v>3.4776641529925927</v>
      </c>
      <c r="Y104" s="3">
        <f t="shared" si="196"/>
        <v>5.2164962294888895</v>
      </c>
      <c r="Z104" s="18"/>
      <c r="AA104" s="18">
        <f t="shared" si="184"/>
        <v>42.814206338936465</v>
      </c>
      <c r="AB104" s="39"/>
      <c r="AC104" s="35"/>
      <c r="AD104" s="31"/>
      <c r="AE104" s="31"/>
      <c r="AF104" s="3"/>
      <c r="AG104" s="3">
        <f t="shared" si="197"/>
        <v>1.3090338693148236</v>
      </c>
      <c r="AH104" s="3">
        <f t="shared" si="197"/>
        <v>5.2361354772592943</v>
      </c>
      <c r="AI104" s="3">
        <f t="shared" si="197"/>
        <v>6.5451693465741183</v>
      </c>
      <c r="AJ104" s="18"/>
      <c r="AK104" s="18">
        <f t="shared" si="186"/>
        <v>39.326703022831175</v>
      </c>
      <c r="AL104" s="39"/>
      <c r="AM104" s="35"/>
      <c r="AN104" s="31"/>
      <c r="AO104" s="31"/>
      <c r="AP104" s="3"/>
      <c r="AQ104" s="3">
        <f t="shared" si="198"/>
        <v>1.0446234898881976</v>
      </c>
      <c r="AR104" s="3">
        <f t="shared" si="198"/>
        <v>6.2677409393291859</v>
      </c>
      <c r="AS104" s="3">
        <f t="shared" si="198"/>
        <v>7.3123644292173822</v>
      </c>
      <c r="AT104" s="18"/>
      <c r="AU104" s="18">
        <f t="shared" si="188"/>
        <v>36.929315936293037</v>
      </c>
      <c r="AV104" s="39"/>
      <c r="AW104" s="35"/>
      <c r="AX104" s="31"/>
      <c r="AY104" s="31"/>
      <c r="AZ104" s="3"/>
      <c r="BA104" s="3">
        <f t="shared" si="199"/>
        <v>0.83667040431157713</v>
      </c>
      <c r="BB104" s="3">
        <f t="shared" si="199"/>
        <v>6.6933632344926171</v>
      </c>
      <c r="BC104" s="3">
        <f t="shared" si="199"/>
        <v>7.5300336388041949</v>
      </c>
      <c r="BD104" s="18"/>
      <c r="BE104" s="18">
        <f t="shared" si="190"/>
        <v>34.249627834129946</v>
      </c>
      <c r="BF104" s="39"/>
      <c r="BG104" s="35"/>
      <c r="BH104" s="31"/>
      <c r="BI104" s="31"/>
      <c r="BJ104" s="3"/>
      <c r="BK104" s="3">
        <f t="shared" si="200"/>
        <v>0.65142900321938368</v>
      </c>
      <c r="BL104" s="3">
        <f t="shared" si="200"/>
        <v>6.5142900321938368</v>
      </c>
      <c r="BM104" s="3">
        <f t="shared" si="200"/>
        <v>7.1657190354132201</v>
      </c>
      <c r="BN104" s="18"/>
      <c r="BO104" s="18">
        <f t="shared" si="192"/>
        <v>30.983622237976544</v>
      </c>
      <c r="BP104" s="39"/>
      <c r="BQ104" s="35"/>
      <c r="BR104" s="31"/>
      <c r="BS104" s="31"/>
      <c r="BT104" s="3"/>
      <c r="BU104" s="3">
        <f t="shared" si="201"/>
        <v>0.55117628925802087</v>
      </c>
      <c r="BV104" s="3">
        <f t="shared" si="201"/>
        <v>6.6141154710962509</v>
      </c>
      <c r="BW104" s="3">
        <f t="shared" si="201"/>
        <v>7.1652917603542718</v>
      </c>
      <c r="BX104" s="18"/>
      <c r="BY104" s="18">
        <f t="shared" si="194"/>
        <v>29.576460252399812</v>
      </c>
      <c r="BZ104" s="39"/>
    </row>
    <row r="105" spans="5:78" ht="19.899999999999999" customHeight="1">
      <c r="E105" s="29">
        <v>36</v>
      </c>
      <c r="F105" s="22">
        <f t="shared" si="202"/>
        <v>0.71460000000000001</v>
      </c>
      <c r="G105" s="22">
        <f t="shared" si="179"/>
        <v>7.3510861024354552</v>
      </c>
      <c r="H105" s="68">
        <f t="shared" si="180"/>
        <v>63911.408450704221</v>
      </c>
      <c r="I105" s="35"/>
      <c r="J105" s="31"/>
      <c r="K105" s="31"/>
      <c r="L105" s="3"/>
      <c r="M105" s="3">
        <f t="shared" si="195"/>
        <v>2.3298549438443734</v>
      </c>
      <c r="N105" s="3">
        <f t="shared" si="195"/>
        <v>0</v>
      </c>
      <c r="O105" s="3">
        <f t="shared" si="195"/>
        <v>2.3298549438443734</v>
      </c>
      <c r="P105" s="18"/>
      <c r="Q105" s="18">
        <f t="shared" si="182"/>
        <v>54.962030156950014</v>
      </c>
      <c r="R105" s="39"/>
      <c r="S105" s="31"/>
      <c r="T105" s="31"/>
      <c r="U105" s="31"/>
      <c r="V105" s="3"/>
      <c r="W105" s="3">
        <f t="shared" si="196"/>
        <v>1.9342124048295581</v>
      </c>
      <c r="X105" s="3">
        <f t="shared" si="196"/>
        <v>3.8684248096591163</v>
      </c>
      <c r="Y105" s="3">
        <f t="shared" si="196"/>
        <v>5.8026372144886738</v>
      </c>
      <c r="Z105" s="18"/>
      <c r="AA105" s="18">
        <f t="shared" si="184"/>
        <v>51.627139285185173</v>
      </c>
      <c r="AB105" s="39"/>
      <c r="AC105" s="35"/>
      <c r="AD105" s="31"/>
      <c r="AE105" s="31"/>
      <c r="AF105" s="3"/>
      <c r="AG105" s="3">
        <f t="shared" si="197"/>
        <v>1.5573082722357294</v>
      </c>
      <c r="AH105" s="3">
        <f t="shared" si="197"/>
        <v>6.2292330889429177</v>
      </c>
      <c r="AI105" s="3">
        <f t="shared" si="197"/>
        <v>7.7865413611786476</v>
      </c>
      <c r="AJ105" s="18"/>
      <c r="AK105" s="18">
        <f t="shared" si="186"/>
        <v>48.008318076040965</v>
      </c>
      <c r="AL105" s="39"/>
      <c r="AM105" s="35"/>
      <c r="AN105" s="31"/>
      <c r="AO105" s="31"/>
      <c r="AP105" s="3"/>
      <c r="AQ105" s="3">
        <f t="shared" si="198"/>
        <v>1.2720801135807007</v>
      </c>
      <c r="AR105" s="3">
        <f t="shared" si="198"/>
        <v>7.6324806814842017</v>
      </c>
      <c r="AS105" s="3">
        <f t="shared" si="198"/>
        <v>8.9045607950649028</v>
      </c>
      <c r="AT105" s="18"/>
      <c r="AU105" s="18">
        <f t="shared" si="188"/>
        <v>45.101903895230421</v>
      </c>
      <c r="AV105" s="39"/>
      <c r="AW105" s="35"/>
      <c r="AX105" s="31"/>
      <c r="AY105" s="31"/>
      <c r="AZ105" s="3"/>
      <c r="BA105" s="3">
        <f t="shared" si="199"/>
        <v>1.0213270570352511</v>
      </c>
      <c r="BB105" s="3">
        <f t="shared" si="199"/>
        <v>8.1706164562820085</v>
      </c>
      <c r="BC105" s="3">
        <f t="shared" si="199"/>
        <v>9.1919435133172591</v>
      </c>
      <c r="BD105" s="18"/>
      <c r="BE105" s="18">
        <f t="shared" si="190"/>
        <v>42.295295529983548</v>
      </c>
      <c r="BF105" s="39"/>
      <c r="BG105" s="35"/>
      <c r="BH105" s="31"/>
      <c r="BI105" s="31"/>
      <c r="BJ105" s="3"/>
      <c r="BK105" s="3">
        <f t="shared" si="200"/>
        <v>0.83033649138612109</v>
      </c>
      <c r="BL105" s="3">
        <f t="shared" si="200"/>
        <v>8.3033649138612091</v>
      </c>
      <c r="BM105" s="3">
        <f t="shared" si="200"/>
        <v>9.1337014052473293</v>
      </c>
      <c r="BN105" s="18"/>
      <c r="BO105" s="18">
        <f t="shared" si="192"/>
        <v>39.380277399555446</v>
      </c>
      <c r="BP105" s="39"/>
      <c r="BQ105" s="35"/>
      <c r="BR105" s="31"/>
      <c r="BS105" s="31"/>
      <c r="BT105" s="3"/>
      <c r="BU105" s="3">
        <f t="shared" si="201"/>
        <v>0.65515421384178907</v>
      </c>
      <c r="BV105" s="3">
        <f t="shared" si="201"/>
        <v>7.8618505661014684</v>
      </c>
      <c r="BW105" s="3">
        <f t="shared" si="201"/>
        <v>8.5170047799432567</v>
      </c>
      <c r="BX105" s="18"/>
      <c r="BY105" s="18">
        <f t="shared" si="194"/>
        <v>36.816300413523663</v>
      </c>
      <c r="BZ105" s="39"/>
    </row>
    <row r="106" spans="5:78" ht="19.899999999999999" customHeight="1">
      <c r="E106" s="29">
        <v>38</v>
      </c>
      <c r="F106" s="22">
        <f t="shared" si="202"/>
        <v>0.75460000000000005</v>
      </c>
      <c r="G106" s="22">
        <f t="shared" si="179"/>
        <v>7.7625658730727602</v>
      </c>
      <c r="H106" s="68">
        <f t="shared" si="180"/>
        <v>67488.873239436623</v>
      </c>
      <c r="I106" s="35"/>
      <c r="J106" s="31"/>
      <c r="K106" s="31"/>
      <c r="L106" s="3"/>
      <c r="M106" s="3">
        <f t="shared" si="195"/>
        <v>2.5371808055971274</v>
      </c>
      <c r="N106" s="3">
        <f t="shared" si="195"/>
        <v>0</v>
      </c>
      <c r="O106" s="3">
        <f t="shared" si="195"/>
        <v>2.5371808055971274</v>
      </c>
      <c r="P106" s="18"/>
      <c r="Q106" s="18">
        <f t="shared" si="182"/>
        <v>65.891046213048099</v>
      </c>
      <c r="R106" s="39"/>
      <c r="S106" s="31"/>
      <c r="T106" s="31"/>
      <c r="U106" s="31"/>
      <c r="V106" s="3"/>
      <c r="W106" s="3">
        <f t="shared" si="196"/>
        <v>2.0716843087082477</v>
      </c>
      <c r="X106" s="3">
        <f t="shared" si="196"/>
        <v>4.1433686174164954</v>
      </c>
      <c r="Y106" s="3">
        <f t="shared" si="196"/>
        <v>6.2150529261247431</v>
      </c>
      <c r="Z106" s="18"/>
      <c r="AA106" s="18">
        <f t="shared" si="184"/>
        <v>61.471833697575363</v>
      </c>
      <c r="AB106" s="39"/>
      <c r="AC106" s="35"/>
      <c r="AD106" s="31"/>
      <c r="AE106" s="31"/>
      <c r="AF106" s="3"/>
      <c r="AG106" s="3">
        <f t="shared" si="197"/>
        <v>1.6909333943258771</v>
      </c>
      <c r="AH106" s="3">
        <f t="shared" si="197"/>
        <v>6.7637335773035083</v>
      </c>
      <c r="AI106" s="3">
        <f t="shared" si="197"/>
        <v>8.4546669716293845</v>
      </c>
      <c r="AJ106" s="18"/>
      <c r="AK106" s="18">
        <f t="shared" si="186"/>
        <v>57.234982083703983</v>
      </c>
      <c r="AL106" s="39"/>
      <c r="AM106" s="35"/>
      <c r="AN106" s="31"/>
      <c r="AO106" s="31"/>
      <c r="AP106" s="3"/>
      <c r="AQ106" s="3">
        <f t="shared" si="198"/>
        <v>1.4193426088567505</v>
      </c>
      <c r="AR106" s="3">
        <f t="shared" si="198"/>
        <v>8.5160556531405014</v>
      </c>
      <c r="AS106" s="3">
        <f t="shared" si="198"/>
        <v>9.9353982619972534</v>
      </c>
      <c r="AT106" s="18"/>
      <c r="AU106" s="18">
        <f t="shared" si="188"/>
        <v>53.913987442319382</v>
      </c>
      <c r="AV106" s="39"/>
      <c r="AW106" s="35"/>
      <c r="AX106" s="31"/>
      <c r="AY106" s="31"/>
      <c r="AZ106" s="3"/>
      <c r="BA106" s="3">
        <f t="shared" si="199"/>
        <v>1.143045774365659</v>
      </c>
      <c r="BB106" s="3">
        <f t="shared" si="199"/>
        <v>9.1443661949252721</v>
      </c>
      <c r="BC106" s="3">
        <f t="shared" si="199"/>
        <v>10.287411969290931</v>
      </c>
      <c r="BD106" s="18"/>
      <c r="BE106" s="18">
        <f t="shared" si="190"/>
        <v>50.108723295571195</v>
      </c>
      <c r="BF106" s="39"/>
      <c r="BG106" s="35"/>
      <c r="BH106" s="31"/>
      <c r="BI106" s="31"/>
      <c r="BJ106" s="3"/>
      <c r="BK106" s="3">
        <f t="shared" si="200"/>
        <v>0.86331765036294539</v>
      </c>
      <c r="BL106" s="3">
        <f t="shared" si="200"/>
        <v>8.6331765036294534</v>
      </c>
      <c r="BM106" s="3">
        <f t="shared" si="200"/>
        <v>9.4964941539923995</v>
      </c>
      <c r="BN106" s="18"/>
      <c r="BO106" s="18">
        <f t="shared" si="192"/>
        <v>45.695589476818498</v>
      </c>
      <c r="BP106" s="39"/>
      <c r="BQ106" s="35"/>
      <c r="BR106" s="31"/>
      <c r="BS106" s="31"/>
      <c r="BT106" s="3"/>
      <c r="BU106" s="3">
        <f t="shared" si="201"/>
        <v>0.69192130695959286</v>
      </c>
      <c r="BV106" s="3">
        <f t="shared" si="201"/>
        <v>8.3030556835151135</v>
      </c>
      <c r="BW106" s="3">
        <f t="shared" si="201"/>
        <v>8.9949769904747061</v>
      </c>
      <c r="BX106" s="18"/>
      <c r="BY106" s="18">
        <f t="shared" si="194"/>
        <v>41.515472365667534</v>
      </c>
      <c r="BZ106" s="39"/>
    </row>
    <row r="107" spans="5:78" ht="19.899999999999999" customHeight="1">
      <c r="E107" s="29">
        <v>40</v>
      </c>
      <c r="F107" s="22">
        <f t="shared" si="202"/>
        <v>0.79460000000000008</v>
      </c>
      <c r="G107" s="22">
        <f t="shared" si="179"/>
        <v>8.1740456437100661</v>
      </c>
      <c r="H107" s="68">
        <f t="shared" si="180"/>
        <v>71066.338028169019</v>
      </c>
      <c r="I107" s="35"/>
      <c r="J107" s="31"/>
      <c r="K107" s="31"/>
      <c r="L107" s="3"/>
      <c r="M107" s="3">
        <f t="shared" si="195"/>
        <v>2.7368177164035332</v>
      </c>
      <c r="N107" s="3">
        <f t="shared" si="195"/>
        <v>0</v>
      </c>
      <c r="O107" s="3">
        <f t="shared" si="195"/>
        <v>2.7368177164035332</v>
      </c>
      <c r="P107" s="18"/>
      <c r="Q107" s="18">
        <f t="shared" si="182"/>
        <v>78.964483596196928</v>
      </c>
      <c r="R107" s="39"/>
      <c r="S107" s="31"/>
      <c r="T107" s="31"/>
      <c r="U107" s="31"/>
      <c r="V107" s="3"/>
      <c r="W107" s="3">
        <f t="shared" si="196"/>
        <v>2.2722481496373206</v>
      </c>
      <c r="X107" s="3">
        <f t="shared" si="196"/>
        <v>4.5444962992746412</v>
      </c>
      <c r="Y107" s="3">
        <f t="shared" si="196"/>
        <v>6.8167444489119617</v>
      </c>
      <c r="Z107" s="18"/>
      <c r="AA107" s="18">
        <f t="shared" si="184"/>
        <v>73.859011097152887</v>
      </c>
      <c r="AB107" s="39"/>
      <c r="AC107" s="35"/>
      <c r="AD107" s="31"/>
      <c r="AE107" s="31"/>
      <c r="AF107" s="3"/>
      <c r="AG107" s="3">
        <f t="shared" si="197"/>
        <v>1.7808961252550914</v>
      </c>
      <c r="AH107" s="3">
        <f t="shared" si="197"/>
        <v>7.1235845010203658</v>
      </c>
      <c r="AI107" s="3">
        <f t="shared" si="197"/>
        <v>8.9044806262754577</v>
      </c>
      <c r="AJ107" s="18"/>
      <c r="AK107" s="18">
        <f t="shared" si="186"/>
        <v>67.18972148880944</v>
      </c>
      <c r="AL107" s="39"/>
      <c r="AM107" s="35"/>
      <c r="AN107" s="31"/>
      <c r="AO107" s="31"/>
      <c r="AP107" s="3"/>
      <c r="AQ107" s="3">
        <f t="shared" si="198"/>
        <v>1.4116119597244787</v>
      </c>
      <c r="AR107" s="3">
        <f t="shared" si="198"/>
        <v>8.4696717583468732</v>
      </c>
      <c r="AS107" s="3">
        <f t="shared" si="198"/>
        <v>9.8812837180713515</v>
      </c>
      <c r="AT107" s="18"/>
      <c r="AU107" s="18">
        <f t="shared" si="188"/>
        <v>62.060590637128485</v>
      </c>
      <c r="AV107" s="39"/>
      <c r="AW107" s="35"/>
      <c r="AX107" s="31"/>
      <c r="AY107" s="31"/>
      <c r="AZ107" s="3"/>
      <c r="BA107" s="3">
        <f t="shared" si="199"/>
        <v>1.0105260088380124</v>
      </c>
      <c r="BB107" s="3">
        <f t="shared" si="199"/>
        <v>8.0842080707040989</v>
      </c>
      <c r="BC107" s="3">
        <f t="shared" si="199"/>
        <v>9.0947340795421105</v>
      </c>
      <c r="BD107" s="18"/>
      <c r="BE107" s="18">
        <f t="shared" si="190"/>
        <v>55.187839196107674</v>
      </c>
      <c r="BF107" s="39"/>
      <c r="BG107" s="35"/>
      <c r="BH107" s="31"/>
      <c r="BI107" s="31"/>
      <c r="BJ107" s="3"/>
      <c r="BK107" s="3">
        <f t="shared" si="200"/>
        <v>0.71448678880905925</v>
      </c>
      <c r="BL107" s="3">
        <f t="shared" si="200"/>
        <v>7.1448678880905909</v>
      </c>
      <c r="BM107" s="3">
        <f t="shared" si="200"/>
        <v>7.8593546768996498</v>
      </c>
      <c r="BN107" s="18"/>
      <c r="BO107" s="18">
        <f t="shared" si="192"/>
        <v>49.117105909477914</v>
      </c>
      <c r="BP107" s="39"/>
      <c r="BQ107" s="35"/>
      <c r="BR107" s="31"/>
      <c r="BS107" s="31"/>
      <c r="BT107" s="3"/>
      <c r="BU107" s="3">
        <f t="shared" si="201"/>
        <v>0.60347893241878259</v>
      </c>
      <c r="BV107" s="3">
        <f t="shared" si="201"/>
        <v>7.2417471890253893</v>
      </c>
      <c r="BW107" s="3">
        <f t="shared" si="201"/>
        <v>7.8452261214441723</v>
      </c>
      <c r="BX107" s="18"/>
      <c r="BY107" s="18">
        <f t="shared" si="194"/>
        <v>46.412956203079702</v>
      </c>
      <c r="BZ107" s="39"/>
    </row>
    <row r="108" spans="5:78" ht="19.899999999999999" customHeight="1">
      <c r="E108" s="29">
        <v>42</v>
      </c>
      <c r="F108" s="22">
        <f t="shared" si="202"/>
        <v>0.83460000000000001</v>
      </c>
      <c r="G108" s="22">
        <f t="shared" si="179"/>
        <v>8.5855254143473694</v>
      </c>
      <c r="H108" s="68">
        <f t="shared" si="180"/>
        <v>74643.8028169014</v>
      </c>
      <c r="I108" s="35"/>
      <c r="J108" s="31"/>
      <c r="K108" s="31"/>
      <c r="L108" s="3"/>
      <c r="M108" s="3">
        <f t="shared" si="195"/>
        <v>3.0392876693588753</v>
      </c>
      <c r="N108" s="3">
        <f t="shared" si="195"/>
        <v>0</v>
      </c>
      <c r="O108" s="3">
        <f t="shared" si="195"/>
        <v>3.0392876693588753</v>
      </c>
      <c r="P108" s="18"/>
      <c r="Q108" s="18">
        <f t="shared" si="182"/>
        <v>95.965791202957831</v>
      </c>
      <c r="R108" s="39"/>
      <c r="S108" s="31"/>
      <c r="T108" s="31"/>
      <c r="U108" s="31"/>
      <c r="V108" s="3"/>
      <c r="W108" s="3">
        <f t="shared" si="196"/>
        <v>2.3885118819967643</v>
      </c>
      <c r="X108" s="3">
        <f t="shared" si="196"/>
        <v>4.7770237639935287</v>
      </c>
      <c r="Y108" s="3">
        <f t="shared" si="196"/>
        <v>7.1655356459902944</v>
      </c>
      <c r="Z108" s="18"/>
      <c r="AA108" s="18">
        <f t="shared" si="184"/>
        <v>87.834769757834906</v>
      </c>
      <c r="AB108" s="39"/>
      <c r="AC108" s="35"/>
      <c r="AD108" s="31"/>
      <c r="AE108" s="31"/>
      <c r="AF108" s="3"/>
      <c r="AG108" s="3">
        <f t="shared" si="197"/>
        <v>1.8622932925956714</v>
      </c>
      <c r="AH108" s="3">
        <f t="shared" si="197"/>
        <v>7.4491731703826858</v>
      </c>
      <c r="AI108" s="3">
        <f t="shared" si="197"/>
        <v>9.3114664629783572</v>
      </c>
      <c r="AJ108" s="18"/>
      <c r="AK108" s="18">
        <f t="shared" si="186"/>
        <v>79.55571218390665</v>
      </c>
      <c r="AL108" s="39"/>
      <c r="AM108" s="35"/>
      <c r="AN108" s="31"/>
      <c r="AO108" s="31"/>
      <c r="AP108" s="3"/>
      <c r="AQ108" s="3">
        <f t="shared" si="198"/>
        <v>1.4271616353625138</v>
      </c>
      <c r="AR108" s="3">
        <f t="shared" si="198"/>
        <v>8.5629698121750817</v>
      </c>
      <c r="AS108" s="3">
        <f t="shared" si="198"/>
        <v>9.9901314475375962</v>
      </c>
      <c r="AT108" s="18"/>
      <c r="AU108" s="18">
        <f t="shared" si="188"/>
        <v>72.907793436629817</v>
      </c>
      <c r="AV108" s="39"/>
      <c r="AW108" s="35"/>
      <c r="AX108" s="31"/>
      <c r="AY108" s="31"/>
      <c r="AZ108" s="3"/>
      <c r="BA108" s="3">
        <f t="shared" si="199"/>
        <v>0.94993262380359877</v>
      </c>
      <c r="BB108" s="3">
        <f t="shared" si="199"/>
        <v>7.5994609904287902</v>
      </c>
      <c r="BC108" s="3">
        <f t="shared" si="199"/>
        <v>8.5493936142323896</v>
      </c>
      <c r="BD108" s="18"/>
      <c r="BE108" s="18">
        <f t="shared" si="190"/>
        <v>63.537654765210348</v>
      </c>
      <c r="BF108" s="39"/>
      <c r="BG108" s="35"/>
      <c r="BH108" s="31"/>
      <c r="BI108" s="31"/>
      <c r="BJ108" s="3"/>
      <c r="BK108" s="3">
        <f t="shared" si="200"/>
        <v>0.65092518932116383</v>
      </c>
      <c r="BL108" s="3">
        <f t="shared" si="200"/>
        <v>6.5092518932116379</v>
      </c>
      <c r="BM108" s="3">
        <f t="shared" si="200"/>
        <v>7.1601770825328019</v>
      </c>
      <c r="BN108" s="18"/>
      <c r="BO108" s="18">
        <f t="shared" si="192"/>
        <v>54.798040346109929</v>
      </c>
      <c r="BP108" s="39"/>
      <c r="BQ108" s="35"/>
      <c r="BR108" s="31"/>
      <c r="BS108" s="31"/>
      <c r="BT108" s="3"/>
      <c r="BU108" s="3">
        <f t="shared" si="201"/>
        <v>0.55545982386234705</v>
      </c>
      <c r="BV108" s="3">
        <f t="shared" si="201"/>
        <v>6.6655178863481641</v>
      </c>
      <c r="BW108" s="3">
        <f t="shared" si="201"/>
        <v>7.2209777102105104</v>
      </c>
      <c r="BX108" s="18"/>
      <c r="BY108" s="18">
        <f t="shared" si="194"/>
        <v>51.453520399026317</v>
      </c>
      <c r="BZ108" s="39"/>
    </row>
    <row r="109" spans="5:78" ht="19.899999999999999" customHeight="1">
      <c r="E109" s="29">
        <v>44</v>
      </c>
      <c r="F109" s="22">
        <f t="shared" si="202"/>
        <v>0.87460000000000004</v>
      </c>
      <c r="G109" s="22">
        <f t="shared" si="179"/>
        <v>8.9970051849846762</v>
      </c>
      <c r="H109" s="68">
        <f t="shared" si="180"/>
        <v>78221.267605633795</v>
      </c>
      <c r="I109" s="35"/>
      <c r="J109" s="31"/>
      <c r="K109" s="31"/>
      <c r="L109" s="3"/>
      <c r="M109" s="3">
        <f t="shared" si="195"/>
        <v>3.9929764898527349</v>
      </c>
      <c r="N109" s="3">
        <f t="shared" si="195"/>
        <v>0</v>
      </c>
      <c r="O109" s="3">
        <f t="shared" si="195"/>
        <v>3.9929764898527349</v>
      </c>
      <c r="P109" s="18"/>
      <c r="Q109" s="18">
        <f t="shared" si="182"/>
        <v>134.79686836034222</v>
      </c>
      <c r="R109" s="39"/>
      <c r="S109" s="31"/>
      <c r="T109" s="31"/>
      <c r="U109" s="31"/>
      <c r="V109" s="3"/>
      <c r="W109" s="3">
        <f t="shared" si="196"/>
        <v>2.4991659227423195</v>
      </c>
      <c r="X109" s="3">
        <f t="shared" si="196"/>
        <v>4.998331845484639</v>
      </c>
      <c r="Y109" s="3">
        <f t="shared" si="196"/>
        <v>7.4974977682269586</v>
      </c>
      <c r="Z109" s="18"/>
      <c r="AA109" s="18">
        <f t="shared" si="184"/>
        <v>111.68189329770817</v>
      </c>
      <c r="AB109" s="39"/>
      <c r="AC109" s="35"/>
      <c r="AD109" s="31"/>
      <c r="AE109" s="31"/>
      <c r="AF109" s="3"/>
      <c r="AG109" s="3">
        <f t="shared" si="197"/>
        <v>1.8855934308936513</v>
      </c>
      <c r="AH109" s="3">
        <f t="shared" si="197"/>
        <v>7.5423737235746051</v>
      </c>
      <c r="AI109" s="3">
        <f t="shared" si="197"/>
        <v>9.4279671544682557</v>
      </c>
      <c r="AJ109" s="18"/>
      <c r="AK109" s="18">
        <f t="shared" si="186"/>
        <v>95.012106450300195</v>
      </c>
      <c r="AL109" s="39"/>
      <c r="AM109" s="35"/>
      <c r="AN109" s="31"/>
      <c r="AO109" s="31"/>
      <c r="AP109" s="3"/>
      <c r="AQ109" s="3">
        <f t="shared" si="198"/>
        <v>1.6444951740707081</v>
      </c>
      <c r="AR109" s="3">
        <f t="shared" si="198"/>
        <v>9.8669710444242469</v>
      </c>
      <c r="AS109" s="3">
        <f t="shared" si="198"/>
        <v>11.511466218494956</v>
      </c>
      <c r="AT109" s="18"/>
      <c r="AU109" s="18">
        <f t="shared" si="188"/>
        <v>87.074713621367863</v>
      </c>
      <c r="AV109" s="39"/>
      <c r="AW109" s="35"/>
      <c r="AX109" s="31"/>
      <c r="AY109" s="31"/>
      <c r="AZ109" s="3"/>
      <c r="BA109" s="3">
        <f t="shared" si="199"/>
        <v>0.96711938683906173</v>
      </c>
      <c r="BB109" s="3">
        <f t="shared" si="199"/>
        <v>7.7369550947124939</v>
      </c>
      <c r="BC109" s="3">
        <f t="shared" si="199"/>
        <v>8.7040744815515545</v>
      </c>
      <c r="BD109" s="18"/>
      <c r="BE109" s="18">
        <f t="shared" si="190"/>
        <v>73.253681036490036</v>
      </c>
      <c r="BF109" s="39"/>
      <c r="BG109" s="35"/>
      <c r="BH109" s="31"/>
      <c r="BI109" s="31"/>
      <c r="BJ109" s="3"/>
      <c r="BK109" s="3">
        <f t="shared" si="200"/>
        <v>0.64190125273005549</v>
      </c>
      <c r="BL109" s="3">
        <f t="shared" si="200"/>
        <v>6.4190125273005538</v>
      </c>
      <c r="BM109" s="3">
        <f t="shared" si="200"/>
        <v>7.0609137800306101</v>
      </c>
      <c r="BN109" s="18"/>
      <c r="BO109" s="18">
        <f t="shared" si="192"/>
        <v>63.451821132081136</v>
      </c>
      <c r="BP109" s="39"/>
      <c r="BQ109" s="35"/>
      <c r="BR109" s="31"/>
      <c r="BS109" s="31"/>
      <c r="BT109" s="3"/>
      <c r="BU109" s="3">
        <f t="shared" si="201"/>
        <v>0.41824124058053558</v>
      </c>
      <c r="BV109" s="3">
        <f t="shared" si="201"/>
        <v>5.0188948869664269</v>
      </c>
      <c r="BW109" s="3">
        <f t="shared" si="201"/>
        <v>5.4371361275469621</v>
      </c>
      <c r="BX109" s="18"/>
      <c r="BY109" s="18">
        <f t="shared" si="194"/>
        <v>53.731985159926708</v>
      </c>
      <c r="BZ109" s="39"/>
    </row>
    <row r="110" spans="5:78" ht="19.899999999999999" customHeight="1">
      <c r="E110" s="29">
        <v>46</v>
      </c>
      <c r="F110" s="22">
        <f t="shared" si="202"/>
        <v>0.91460000000000008</v>
      </c>
      <c r="G110" s="22">
        <f t="shared" si="179"/>
        <v>9.4084849556219812</v>
      </c>
      <c r="H110" s="68">
        <f t="shared" si="180"/>
        <v>81798.732394366205</v>
      </c>
      <c r="I110" s="35"/>
      <c r="J110" s="31"/>
      <c r="K110" s="31"/>
      <c r="L110" s="3"/>
      <c r="M110" s="3">
        <f t="shared" si="195"/>
        <v>4.6095211962437501</v>
      </c>
      <c r="N110" s="3">
        <f t="shared" si="195"/>
        <v>0</v>
      </c>
      <c r="O110" s="3">
        <f t="shared" si="195"/>
        <v>4.6095211962437501</v>
      </c>
      <c r="P110" s="18"/>
      <c r="Q110" s="18">
        <f t="shared" si="182"/>
        <v>168.00775244936023</v>
      </c>
      <c r="R110" s="39"/>
      <c r="S110" s="31"/>
      <c r="T110" s="31"/>
      <c r="U110" s="31"/>
      <c r="V110" s="3"/>
      <c r="W110" s="3">
        <f t="shared" si="196"/>
        <v>2.816908469146342</v>
      </c>
      <c r="X110" s="3">
        <f t="shared" si="196"/>
        <v>5.6338169382926839</v>
      </c>
      <c r="Y110" s="3">
        <f t="shared" si="196"/>
        <v>8.4507254074390232</v>
      </c>
      <c r="Z110" s="18"/>
      <c r="AA110" s="18">
        <f t="shared" si="184"/>
        <v>136.69998814788184</v>
      </c>
      <c r="AB110" s="39"/>
      <c r="AC110" s="35"/>
      <c r="AD110" s="31"/>
      <c r="AE110" s="31"/>
      <c r="AF110" s="3"/>
      <c r="AG110" s="3">
        <f t="shared" si="197"/>
        <v>1.7294501084722782</v>
      </c>
      <c r="AH110" s="3">
        <f t="shared" si="197"/>
        <v>6.9178004338891128</v>
      </c>
      <c r="AI110" s="3">
        <f t="shared" si="197"/>
        <v>8.647250542361391</v>
      </c>
      <c r="AJ110" s="18"/>
      <c r="AK110" s="18">
        <f t="shared" si="186"/>
        <v>114.58468563946253</v>
      </c>
      <c r="AL110" s="39"/>
      <c r="AM110" s="35"/>
      <c r="AN110" s="31"/>
      <c r="AO110" s="31"/>
      <c r="AP110" s="3"/>
      <c r="AQ110" s="3">
        <f t="shared" si="198"/>
        <v>1.4097207646957839</v>
      </c>
      <c r="AR110" s="3">
        <f t="shared" si="198"/>
        <v>8.4583245881747029</v>
      </c>
      <c r="AS110" s="3">
        <f t="shared" si="198"/>
        <v>9.868045352870487</v>
      </c>
      <c r="AT110" s="18"/>
      <c r="AU110" s="18">
        <f t="shared" si="188"/>
        <v>100.5398450741646</v>
      </c>
      <c r="AV110" s="39"/>
      <c r="AW110" s="35"/>
      <c r="AX110" s="31"/>
      <c r="AY110" s="31"/>
      <c r="AZ110" s="3"/>
      <c r="BA110" s="3">
        <f t="shared" si="199"/>
        <v>1.2850631980896481</v>
      </c>
      <c r="BB110" s="3">
        <f t="shared" si="199"/>
        <v>10.280505584717185</v>
      </c>
      <c r="BC110" s="3">
        <f t="shared" si="199"/>
        <v>11.565568782806833</v>
      </c>
      <c r="BD110" s="18"/>
      <c r="BE110" s="18">
        <f t="shared" si="190"/>
        <v>94.100071015840228</v>
      </c>
      <c r="BF110" s="39"/>
      <c r="BG110" s="35"/>
      <c r="BH110" s="31"/>
      <c r="BI110" s="31"/>
      <c r="BJ110" s="3"/>
      <c r="BK110" s="3">
        <f t="shared" si="200"/>
        <v>0.78484129778381084</v>
      </c>
      <c r="BL110" s="3">
        <f t="shared" si="200"/>
        <v>7.8484129778381071</v>
      </c>
      <c r="BM110" s="3">
        <f t="shared" si="200"/>
        <v>8.633254275621919</v>
      </c>
      <c r="BN110" s="18"/>
      <c r="BO110" s="18">
        <f t="shared" si="192"/>
        <v>78.507520046608875</v>
      </c>
      <c r="BP110" s="39"/>
      <c r="BQ110" s="35"/>
      <c r="BR110" s="31"/>
      <c r="BS110" s="31"/>
      <c r="BT110" s="3"/>
      <c r="BU110" s="3">
        <f t="shared" si="201"/>
        <v>0.43760799643722437</v>
      </c>
      <c r="BV110" s="3">
        <f t="shared" si="201"/>
        <v>5.2512959572466915</v>
      </c>
      <c r="BW110" s="3">
        <f t="shared" si="201"/>
        <v>5.6889039536839157</v>
      </c>
      <c r="BX110" s="18"/>
      <c r="BY110" s="18">
        <f t="shared" si="194"/>
        <v>62.031078520352601</v>
      </c>
      <c r="BZ110" s="39"/>
    </row>
    <row r="111" spans="5:78" ht="19.899999999999999" customHeight="1">
      <c r="E111" s="29">
        <v>48</v>
      </c>
      <c r="F111" s="22">
        <f t="shared" si="202"/>
        <v>0.9546</v>
      </c>
      <c r="G111" s="22">
        <f t="shared" si="179"/>
        <v>9.8199647262592844</v>
      </c>
      <c r="H111" s="68">
        <f t="shared" si="180"/>
        <v>85376.1971830986</v>
      </c>
      <c r="I111" s="35"/>
      <c r="J111" s="31"/>
      <c r="K111" s="31"/>
      <c r="L111" s="3"/>
      <c r="M111" s="3">
        <f t="shared" si="195"/>
        <v>4.8485035911184786</v>
      </c>
      <c r="N111" s="3">
        <f t="shared" si="195"/>
        <v>0</v>
      </c>
      <c r="O111" s="3">
        <f t="shared" si="195"/>
        <v>4.8485035911184786</v>
      </c>
      <c r="P111" s="18"/>
      <c r="Q111" s="18">
        <f t="shared" si="182"/>
        <v>191.24672587111223</v>
      </c>
      <c r="R111" s="39"/>
      <c r="S111" s="31"/>
      <c r="T111" s="31"/>
      <c r="U111" s="31"/>
      <c r="V111" s="3"/>
      <c r="W111" s="3">
        <f t="shared" si="196"/>
        <v>3.2166021696376905</v>
      </c>
      <c r="X111" s="3">
        <f t="shared" si="196"/>
        <v>6.433204339275381</v>
      </c>
      <c r="Y111" s="3">
        <f t="shared" si="196"/>
        <v>9.6498065089130698</v>
      </c>
      <c r="Z111" s="18"/>
      <c r="AA111" s="18">
        <f t="shared" si="184"/>
        <v>168.4761331185374</v>
      </c>
      <c r="AB111" s="39"/>
      <c r="AC111" s="35"/>
      <c r="AD111" s="31"/>
      <c r="AE111" s="31"/>
      <c r="AF111" s="3"/>
      <c r="AG111" s="3">
        <f t="shared" si="197"/>
        <v>2.1121568832495412</v>
      </c>
      <c r="AH111" s="3">
        <f t="shared" si="197"/>
        <v>8.4486275329981648</v>
      </c>
      <c r="AI111" s="3">
        <f t="shared" si="197"/>
        <v>10.560784416247706</v>
      </c>
      <c r="AJ111" s="18"/>
      <c r="AK111" s="18">
        <f t="shared" si="186"/>
        <v>146.64901655639531</v>
      </c>
      <c r="AL111" s="39"/>
      <c r="AM111" s="35"/>
      <c r="AN111" s="31"/>
      <c r="AO111" s="31"/>
      <c r="AP111" s="3"/>
      <c r="AQ111" s="3">
        <f t="shared" si="198"/>
        <v>1.5050611357509041</v>
      </c>
      <c r="AR111" s="3">
        <f t="shared" si="198"/>
        <v>9.0303668145054239</v>
      </c>
      <c r="AS111" s="3">
        <f t="shared" si="198"/>
        <v>10.535427950256329</v>
      </c>
      <c r="AT111" s="18"/>
      <c r="AU111" s="18">
        <f t="shared" si="188"/>
        <v>129.19470703338939</v>
      </c>
      <c r="AV111" s="39"/>
      <c r="AW111" s="35"/>
      <c r="AX111" s="31"/>
      <c r="AY111" s="31"/>
      <c r="AZ111" s="3"/>
      <c r="BA111" s="3">
        <f t="shared" si="199"/>
        <v>0.94262954363987062</v>
      </c>
      <c r="BB111" s="3">
        <f t="shared" si="199"/>
        <v>7.5410363491189649</v>
      </c>
      <c r="BC111" s="3">
        <f t="shared" si="199"/>
        <v>8.483665892758836</v>
      </c>
      <c r="BD111" s="18"/>
      <c r="BE111" s="18">
        <f t="shared" si="190"/>
        <v>110.70257370090742</v>
      </c>
      <c r="BF111" s="39"/>
      <c r="BG111" s="35"/>
      <c r="BH111" s="31"/>
      <c r="BI111" s="31"/>
      <c r="BJ111" s="3"/>
      <c r="BK111" s="3">
        <f t="shared" si="200"/>
        <v>0.60843838423898422</v>
      </c>
      <c r="BL111" s="3">
        <f t="shared" si="200"/>
        <v>6.0843838423898422</v>
      </c>
      <c r="BM111" s="3">
        <f t="shared" si="200"/>
        <v>6.6928222266288255</v>
      </c>
      <c r="BN111" s="18"/>
      <c r="BO111" s="18">
        <f t="shared" si="192"/>
        <v>96.304306620824974</v>
      </c>
      <c r="BP111" s="39"/>
      <c r="BQ111" s="35"/>
      <c r="BR111" s="31"/>
      <c r="BS111" s="31"/>
      <c r="BT111" s="3"/>
      <c r="BU111" s="3">
        <f t="shared" si="201"/>
        <v>0.57410617369914752</v>
      </c>
      <c r="BV111" s="3">
        <f t="shared" si="201"/>
        <v>6.8892740843897702</v>
      </c>
      <c r="BW111" s="3">
        <f t="shared" si="201"/>
        <v>7.4633802580889181</v>
      </c>
      <c r="BX111" s="18"/>
      <c r="BY111" s="18">
        <f t="shared" si="194"/>
        <v>94.515803929395929</v>
      </c>
      <c r="BZ111" s="39"/>
    </row>
    <row r="112" spans="5:78" ht="19.899999999999999" customHeight="1">
      <c r="E112" s="29">
        <v>50</v>
      </c>
      <c r="F112" s="22">
        <f t="shared" si="202"/>
        <v>0.99460000000000004</v>
      </c>
      <c r="G112" s="22">
        <f t="shared" si="179"/>
        <v>10.231444496896591</v>
      </c>
      <c r="H112" s="68">
        <f t="shared" si="180"/>
        <v>88953.661971830996</v>
      </c>
      <c r="I112" s="36"/>
      <c r="J112" s="32"/>
      <c r="K112" s="32"/>
      <c r="L112" s="3"/>
      <c r="M112" s="3">
        <f t="shared" ref="M112:O120" si="203">M20+M50+M80</f>
        <v>4.4572684928571391</v>
      </c>
      <c r="N112" s="3">
        <f t="shared" si="203"/>
        <v>0</v>
      </c>
      <c r="O112" s="3">
        <f t="shared" si="203"/>
        <v>4.4572684928571391</v>
      </c>
      <c r="P112" s="18"/>
      <c r="Q112" s="18">
        <f t="shared" si="182"/>
        <v>217.55266919452544</v>
      </c>
      <c r="R112" s="39"/>
      <c r="S112" s="32"/>
      <c r="T112" s="32"/>
      <c r="U112" s="32"/>
      <c r="V112" s="3"/>
      <c r="W112" s="3">
        <f t="shared" ref="W112:Y120" si="204">W20+W50+W80</f>
        <v>3.286991578008879</v>
      </c>
      <c r="X112" s="3">
        <f t="shared" si="204"/>
        <v>6.573983156017758</v>
      </c>
      <c r="Y112" s="3">
        <f t="shared" si="204"/>
        <v>9.8609747340266356</v>
      </c>
      <c r="Z112" s="18"/>
      <c r="AA112" s="18">
        <f t="shared" si="184"/>
        <v>196.57686161447748</v>
      </c>
      <c r="AB112" s="39"/>
      <c r="AC112" s="36"/>
      <c r="AD112" s="32"/>
      <c r="AE112" s="32"/>
      <c r="AF112" s="3"/>
      <c r="AG112" s="3">
        <f t="shared" ref="AG112:AI120" si="205">AG20+AG50+AG80</f>
        <v>2.3637591821869628</v>
      </c>
      <c r="AH112" s="3">
        <f t="shared" si="205"/>
        <v>9.4550367287478512</v>
      </c>
      <c r="AI112" s="3">
        <f t="shared" si="205"/>
        <v>11.818795910934814</v>
      </c>
      <c r="AJ112" s="18"/>
      <c r="AK112" s="18">
        <f t="shared" si="186"/>
        <v>179.02974720002459</v>
      </c>
      <c r="AL112" s="39"/>
      <c r="AM112" s="35"/>
      <c r="AN112" s="31"/>
      <c r="AO112" s="31"/>
      <c r="AP112" s="3"/>
      <c r="AQ112" s="3">
        <f t="shared" ref="AQ112:AS120" si="206">AQ20+AQ50+AQ80</f>
        <v>1.7840601408507186</v>
      </c>
      <c r="AR112" s="3">
        <f t="shared" si="206"/>
        <v>10.704360845104311</v>
      </c>
      <c r="AS112" s="3">
        <f t="shared" si="206"/>
        <v>12.488420985955029</v>
      </c>
      <c r="AT112" s="18"/>
      <c r="AU112" s="18">
        <f t="shared" si="188"/>
        <v>160.55470500056629</v>
      </c>
      <c r="AV112" s="39"/>
      <c r="AW112" s="36"/>
      <c r="AX112" s="32"/>
      <c r="AY112" s="32"/>
      <c r="AZ112" s="3"/>
      <c r="BA112" s="3">
        <f t="shared" ref="BA112:BC120" si="207">BA20+BA50+BA80</f>
        <v>1.3159136581187343</v>
      </c>
      <c r="BB112" s="3">
        <f t="shared" si="207"/>
        <v>10.527309264949874</v>
      </c>
      <c r="BC112" s="3">
        <f t="shared" si="207"/>
        <v>11.843222923068609</v>
      </c>
      <c r="BD112" s="18"/>
      <c r="BE112" s="18">
        <f t="shared" si="190"/>
        <v>143.38804097796566</v>
      </c>
      <c r="BF112" s="39"/>
      <c r="BG112" s="36"/>
      <c r="BH112" s="32"/>
      <c r="BI112" s="32"/>
      <c r="BJ112" s="3"/>
      <c r="BK112" s="3">
        <f t="shared" ref="BK112:BM120" si="208">BK20+BK50+BK80</f>
        <v>0.8866497968573982</v>
      </c>
      <c r="BL112" s="3">
        <f t="shared" si="208"/>
        <v>8.8664979685739826</v>
      </c>
      <c r="BM112" s="3">
        <f t="shared" si="208"/>
        <v>9.753147765431379</v>
      </c>
      <c r="BN112" s="18"/>
      <c r="BO112" s="18">
        <f t="shared" si="192"/>
        <v>124.78308888860658</v>
      </c>
      <c r="BP112" s="39"/>
      <c r="BQ112" s="36"/>
      <c r="BR112" s="32"/>
      <c r="BS112" s="32"/>
      <c r="BT112" s="3"/>
      <c r="BU112" s="3">
        <f t="shared" ref="BU112:BW120" si="209">BU20+BU50+BU80</f>
        <v>0.57185706920598489</v>
      </c>
      <c r="BV112" s="3">
        <f t="shared" si="209"/>
        <v>6.8622848304718183</v>
      </c>
      <c r="BW112" s="3">
        <f t="shared" si="209"/>
        <v>7.4341418996778028</v>
      </c>
      <c r="BX112" s="18"/>
      <c r="BY112" s="18">
        <f t="shared" si="194"/>
        <v>109.5557939366673</v>
      </c>
      <c r="BZ112" s="39"/>
    </row>
    <row r="113" spans="5:78" ht="19.899999999999999" customHeight="1">
      <c r="E113" s="29">
        <v>52</v>
      </c>
      <c r="F113" s="22">
        <f t="shared" si="202"/>
        <v>1.0346</v>
      </c>
      <c r="G113" s="22">
        <f t="shared" si="179"/>
        <v>10.642924267533894</v>
      </c>
      <c r="H113" s="68">
        <f t="shared" si="180"/>
        <v>92531.126760563377</v>
      </c>
      <c r="I113" s="36"/>
      <c r="J113" s="32"/>
      <c r="K113" s="32"/>
      <c r="L113" s="3"/>
      <c r="M113" s="3">
        <f t="shared" si="203"/>
        <v>4.8651061016047876</v>
      </c>
      <c r="N113" s="3">
        <f t="shared" si="203"/>
        <v>0</v>
      </c>
      <c r="O113" s="3">
        <f t="shared" si="203"/>
        <v>4.8651061016047876</v>
      </c>
      <c r="P113" s="18"/>
      <c r="Q113" s="18">
        <f t="shared" si="182"/>
        <v>255.27319120674397</v>
      </c>
      <c r="R113" s="39"/>
      <c r="S113" s="32"/>
      <c r="T113" s="32"/>
      <c r="U113" s="32"/>
      <c r="V113" s="3"/>
      <c r="W113" s="3">
        <f t="shared" si="204"/>
        <v>3.7048163764715301</v>
      </c>
      <c r="X113" s="3">
        <f t="shared" si="204"/>
        <v>7.4096327529430601</v>
      </c>
      <c r="Y113" s="3">
        <f t="shared" si="204"/>
        <v>11.114449129414592</v>
      </c>
      <c r="Z113" s="18"/>
      <c r="AA113" s="18">
        <f t="shared" si="184"/>
        <v>232.29014398075321</v>
      </c>
      <c r="AB113" s="39"/>
      <c r="AC113" s="36"/>
      <c r="AD113" s="32"/>
      <c r="AE113" s="32"/>
      <c r="AF113" s="3"/>
      <c r="AG113" s="3">
        <f t="shared" si="205"/>
        <v>2.9435093314799006</v>
      </c>
      <c r="AH113" s="3">
        <f t="shared" si="205"/>
        <v>11.774037325919602</v>
      </c>
      <c r="AI113" s="3">
        <f t="shared" si="205"/>
        <v>14.717546657399501</v>
      </c>
      <c r="AJ113" s="18"/>
      <c r="AK113" s="18">
        <f t="shared" si="186"/>
        <v>216.50855599689862</v>
      </c>
      <c r="AL113" s="39"/>
      <c r="AM113" s="36"/>
      <c r="AN113" s="32"/>
      <c r="AO113" s="32"/>
      <c r="AP113" s="3"/>
      <c r="AQ113" s="3">
        <f t="shared" si="206"/>
        <v>2.3802271837718565</v>
      </c>
      <c r="AR113" s="3">
        <f t="shared" si="206"/>
        <v>14.281363102631138</v>
      </c>
      <c r="AS113" s="3">
        <f t="shared" si="206"/>
        <v>16.661590286402994</v>
      </c>
      <c r="AT113" s="18"/>
      <c r="AU113" s="18">
        <f t="shared" si="188"/>
        <v>198.37696318421064</v>
      </c>
      <c r="AV113" s="39"/>
      <c r="AW113" s="36"/>
      <c r="AX113" s="32"/>
      <c r="AY113" s="32"/>
      <c r="AZ113" s="3"/>
      <c r="BA113" s="3">
        <f t="shared" si="207"/>
        <v>1.8566098518460383</v>
      </c>
      <c r="BB113" s="3">
        <f t="shared" si="207"/>
        <v>14.852878814768307</v>
      </c>
      <c r="BC113" s="3">
        <f t="shared" si="207"/>
        <v>16.709488666614345</v>
      </c>
      <c r="BD113" s="18"/>
      <c r="BE113" s="18">
        <f t="shared" si="190"/>
        <v>177.84314321315958</v>
      </c>
      <c r="BF113" s="39"/>
      <c r="BG113" s="36"/>
      <c r="BH113" s="32"/>
      <c r="BI113" s="32"/>
      <c r="BJ113" s="3"/>
      <c r="BK113" s="3">
        <f t="shared" si="208"/>
        <v>1.3349801262375827</v>
      </c>
      <c r="BL113" s="3">
        <f t="shared" si="208"/>
        <v>13.349801262375824</v>
      </c>
      <c r="BM113" s="3">
        <f t="shared" si="208"/>
        <v>14.684781388613406</v>
      </c>
      <c r="BN113" s="18"/>
      <c r="BO113" s="18">
        <f t="shared" si="192"/>
        <v>160.18155136623827</v>
      </c>
      <c r="BP113" s="39"/>
      <c r="BQ113" s="36"/>
      <c r="BR113" s="32"/>
      <c r="BS113" s="32"/>
      <c r="BT113" s="3"/>
      <c r="BU113" s="3">
        <f t="shared" si="209"/>
        <v>0.89373536772407602</v>
      </c>
      <c r="BV113" s="3">
        <f t="shared" si="209"/>
        <v>10.724824412688911</v>
      </c>
      <c r="BW113" s="3">
        <f t="shared" si="209"/>
        <v>11.618559780412987</v>
      </c>
      <c r="BX113" s="18"/>
      <c r="BY113" s="18">
        <f t="shared" si="194"/>
        <v>143.46518368380328</v>
      </c>
      <c r="BZ113" s="39"/>
    </row>
    <row r="114" spans="5:78" ht="19.899999999999999" customHeight="1">
      <c r="E114" s="29">
        <v>54</v>
      </c>
      <c r="F114" s="22">
        <f t="shared" si="202"/>
        <v>1.0746</v>
      </c>
      <c r="G114" s="22">
        <f t="shared" si="179"/>
        <v>11.054404038171199</v>
      </c>
      <c r="H114" s="68">
        <f t="shared" si="180"/>
        <v>96108.591549295772</v>
      </c>
      <c r="I114" s="35"/>
      <c r="J114" s="31"/>
      <c r="K114" s="32"/>
      <c r="L114" s="3"/>
      <c r="M114" s="3">
        <f t="shared" si="203"/>
        <v>5.4436848495970498</v>
      </c>
      <c r="N114" s="3">
        <f t="shared" si="203"/>
        <v>0</v>
      </c>
      <c r="O114" s="3">
        <f t="shared" si="203"/>
        <v>5.4436848495970498</v>
      </c>
      <c r="P114" s="18"/>
      <c r="Q114" s="18">
        <f t="shared" si="182"/>
        <v>292.1033273688131</v>
      </c>
      <c r="R114" s="39"/>
      <c r="S114" s="31"/>
      <c r="T114" s="31"/>
      <c r="U114" s="32"/>
      <c r="V114" s="3"/>
      <c r="W114" s="3">
        <f t="shared" si="204"/>
        <v>4.2483125587935522</v>
      </c>
      <c r="X114" s="3">
        <f t="shared" si="204"/>
        <v>8.4966251175871044</v>
      </c>
      <c r="Y114" s="3">
        <f t="shared" si="204"/>
        <v>12.744937676380657</v>
      </c>
      <c r="Z114" s="18"/>
      <c r="AA114" s="18">
        <f t="shared" si="184"/>
        <v>271.52302763011937</v>
      </c>
      <c r="AB114" s="39"/>
      <c r="AC114" s="35"/>
      <c r="AD114" s="31"/>
      <c r="AE114" s="32"/>
      <c r="AF114" s="3"/>
      <c r="AG114" s="3">
        <f t="shared" si="205"/>
        <v>3.4222350835689381</v>
      </c>
      <c r="AH114" s="3">
        <f t="shared" si="205"/>
        <v>13.688940334275753</v>
      </c>
      <c r="AI114" s="3">
        <f t="shared" si="205"/>
        <v>17.111175417844692</v>
      </c>
      <c r="AJ114" s="18"/>
      <c r="AK114" s="18">
        <f t="shared" si="186"/>
        <v>251.62737249461779</v>
      </c>
      <c r="AL114" s="39"/>
      <c r="AM114" s="36"/>
      <c r="AN114" s="32"/>
      <c r="AO114" s="32"/>
      <c r="AP114" s="3"/>
      <c r="AQ114" s="3">
        <f t="shared" si="206"/>
        <v>2.6722284300281163</v>
      </c>
      <c r="AR114" s="3">
        <f t="shared" si="206"/>
        <v>16.033370580168697</v>
      </c>
      <c r="AS114" s="3">
        <f t="shared" si="206"/>
        <v>18.705599010196813</v>
      </c>
      <c r="AT114" s="18"/>
      <c r="AU114" s="18">
        <f t="shared" si="188"/>
        <v>230.04058667259864</v>
      </c>
      <c r="AV114" s="39"/>
      <c r="AW114" s="35"/>
      <c r="AX114" s="31"/>
      <c r="AY114" s="32"/>
      <c r="AZ114" s="3"/>
      <c r="BA114" s="3">
        <f t="shared" si="207"/>
        <v>2.3111337301214361</v>
      </c>
      <c r="BB114" s="3">
        <f t="shared" si="207"/>
        <v>18.489069840971489</v>
      </c>
      <c r="BC114" s="3">
        <f t="shared" si="207"/>
        <v>20.800203571092922</v>
      </c>
      <c r="BD114" s="18"/>
      <c r="BE114" s="18">
        <f t="shared" si="190"/>
        <v>212.57922345955848</v>
      </c>
      <c r="BF114" s="39"/>
      <c r="BG114" s="35"/>
      <c r="BH114" s="31"/>
      <c r="BI114" s="32"/>
      <c r="BJ114" s="3"/>
      <c r="BK114" s="3">
        <f t="shared" si="208"/>
        <v>1.705061937453787</v>
      </c>
      <c r="BL114" s="3">
        <f t="shared" si="208"/>
        <v>17.050619374537867</v>
      </c>
      <c r="BM114" s="3">
        <f t="shared" si="208"/>
        <v>18.755681311991655</v>
      </c>
      <c r="BN114" s="18"/>
      <c r="BO114" s="18">
        <f t="shared" si="192"/>
        <v>191.51323566902749</v>
      </c>
      <c r="BP114" s="39"/>
      <c r="BQ114" s="35"/>
      <c r="BR114" s="31"/>
      <c r="BS114" s="32"/>
      <c r="BT114" s="3"/>
      <c r="BU114" s="3">
        <f t="shared" si="209"/>
        <v>1.1427599889542421</v>
      </c>
      <c r="BV114" s="3">
        <f t="shared" si="209"/>
        <v>13.713119867450905</v>
      </c>
      <c r="BW114" s="3">
        <f t="shared" si="209"/>
        <v>14.855879856405148</v>
      </c>
      <c r="BX114" s="18"/>
      <c r="BY114" s="18">
        <f t="shared" si="194"/>
        <v>171.52395392112362</v>
      </c>
      <c r="BZ114" s="39"/>
    </row>
    <row r="115" spans="5:78" ht="19.899999999999999" customHeight="1">
      <c r="E115" s="29">
        <v>56</v>
      </c>
      <c r="F115" s="22">
        <f t="shared" si="202"/>
        <v>1.1146</v>
      </c>
      <c r="G115" s="23">
        <f t="shared" si="179"/>
        <v>11.465883808808506</v>
      </c>
      <c r="H115" s="69">
        <f t="shared" si="180"/>
        <v>99686.056338028182</v>
      </c>
      <c r="I115" s="36"/>
      <c r="J115" s="32"/>
      <c r="K115" s="32"/>
      <c r="L115" s="3"/>
      <c r="M115" s="3">
        <f t="shared" si="203"/>
        <v>5.6287810150892925</v>
      </c>
      <c r="N115" s="3">
        <f t="shared" si="203"/>
        <v>0</v>
      </c>
      <c r="O115" s="3">
        <f t="shared" si="203"/>
        <v>5.6287810150892925</v>
      </c>
      <c r="P115" s="18"/>
      <c r="Q115" s="18">
        <f t="shared" si="182"/>
        <v>328.53737306328242</v>
      </c>
      <c r="R115" s="39"/>
      <c r="S115" s="32"/>
      <c r="T115" s="32"/>
      <c r="U115" s="32"/>
      <c r="V115" s="3"/>
      <c r="W115" s="3">
        <f t="shared" si="204"/>
        <v>4.5560787069631807</v>
      </c>
      <c r="X115" s="3">
        <f t="shared" si="204"/>
        <v>9.1121574139263615</v>
      </c>
      <c r="Y115" s="3">
        <f t="shared" si="204"/>
        <v>13.668236120889542</v>
      </c>
      <c r="Z115" s="18"/>
      <c r="AA115" s="18">
        <f t="shared" si="184"/>
        <v>304.70381954575294</v>
      </c>
      <c r="AB115" s="39"/>
      <c r="AC115" s="36"/>
      <c r="AD115" s="32"/>
      <c r="AE115" s="32"/>
      <c r="AF115" s="3"/>
      <c r="AG115" s="3">
        <f t="shared" si="205"/>
        <v>3.6800023338606405</v>
      </c>
      <c r="AH115" s="3">
        <f t="shared" si="205"/>
        <v>14.720009335442562</v>
      </c>
      <c r="AI115" s="3">
        <f t="shared" si="205"/>
        <v>18.400011669303201</v>
      </c>
      <c r="AJ115" s="18"/>
      <c r="AK115" s="18">
        <f t="shared" si="186"/>
        <v>282.74430160617703</v>
      </c>
      <c r="AL115" s="39"/>
      <c r="AM115" s="35"/>
      <c r="AN115" s="31"/>
      <c r="AO115" s="32"/>
      <c r="AP115" s="3"/>
      <c r="AQ115" s="3">
        <f t="shared" si="206"/>
        <v>2.9020312111810656</v>
      </c>
      <c r="AR115" s="3">
        <f t="shared" si="206"/>
        <v>17.412187267086395</v>
      </c>
      <c r="AS115" s="3">
        <f t="shared" si="206"/>
        <v>20.31421847826746</v>
      </c>
      <c r="AT115" s="18"/>
      <c r="AU115" s="18">
        <f t="shared" si="188"/>
        <v>257.53297280311369</v>
      </c>
      <c r="AV115" s="39"/>
      <c r="AW115" s="36"/>
      <c r="AX115" s="32"/>
      <c r="AY115" s="32"/>
      <c r="AZ115" s="3"/>
      <c r="BA115" s="3">
        <f t="shared" si="207"/>
        <v>2.3632550206373542</v>
      </c>
      <c r="BB115" s="3">
        <f t="shared" si="207"/>
        <v>18.906040165098833</v>
      </c>
      <c r="BC115" s="3">
        <f t="shared" si="207"/>
        <v>21.269295185736183</v>
      </c>
      <c r="BD115" s="18"/>
      <c r="BE115" s="18">
        <f t="shared" si="190"/>
        <v>238.40083258219266</v>
      </c>
      <c r="BF115" s="39"/>
      <c r="BG115" s="36"/>
      <c r="BH115" s="32"/>
      <c r="BI115" s="32"/>
      <c r="BJ115" s="3"/>
      <c r="BK115" s="3">
        <f t="shared" si="208"/>
        <v>1.7878254411013508</v>
      </c>
      <c r="BL115" s="3">
        <f t="shared" si="208"/>
        <v>17.878254411013504</v>
      </c>
      <c r="BM115" s="3">
        <f t="shared" si="208"/>
        <v>19.666079852114855</v>
      </c>
      <c r="BN115" s="18"/>
      <c r="BO115" s="18">
        <f t="shared" si="192"/>
        <v>216.15400605226853</v>
      </c>
      <c r="BP115" s="39"/>
      <c r="BQ115" s="36"/>
      <c r="BR115" s="32"/>
      <c r="BS115" s="32"/>
      <c r="BT115" s="3"/>
      <c r="BU115" s="3">
        <f t="shared" si="209"/>
        <v>1.2999382505162065</v>
      </c>
      <c r="BV115" s="3">
        <f t="shared" si="209"/>
        <v>15.599259006194474</v>
      </c>
      <c r="BW115" s="3">
        <f t="shared" si="209"/>
        <v>16.899197256710682</v>
      </c>
      <c r="BX115" s="18"/>
      <c r="BY115" s="18">
        <f t="shared" si="194"/>
        <v>195.38943065891402</v>
      </c>
      <c r="BZ115" s="39"/>
    </row>
    <row r="116" spans="5:78" ht="19.899999999999999" customHeight="1">
      <c r="E116" s="29">
        <v>58</v>
      </c>
      <c r="F116" s="22">
        <f t="shared" si="202"/>
        <v>1.1545999999999998</v>
      </c>
      <c r="G116" s="23">
        <f t="shared" si="179"/>
        <v>11.877363579445809</v>
      </c>
      <c r="H116" s="69">
        <f t="shared" si="180"/>
        <v>103263.52112676055</v>
      </c>
      <c r="I116" s="37"/>
      <c r="J116" s="33"/>
      <c r="K116" s="33"/>
      <c r="L116" s="3"/>
      <c r="M116" s="3">
        <f t="shared" si="203"/>
        <v>6.0283589535503985</v>
      </c>
      <c r="N116" s="3">
        <f t="shared" si="203"/>
        <v>0</v>
      </c>
      <c r="O116" s="3">
        <f t="shared" si="203"/>
        <v>6.0283589535503985</v>
      </c>
      <c r="P116" s="18"/>
      <c r="Q116" s="18">
        <f t="shared" si="182"/>
        <v>369.54060572716219</v>
      </c>
      <c r="R116" s="39"/>
      <c r="S116" s="33"/>
      <c r="T116" s="33"/>
      <c r="U116" s="33"/>
      <c r="V116" s="3"/>
      <c r="W116" s="3">
        <f t="shared" si="204"/>
        <v>4.8418571958142165</v>
      </c>
      <c r="X116" s="3">
        <f t="shared" si="204"/>
        <v>9.6837143916284329</v>
      </c>
      <c r="Y116" s="3">
        <f t="shared" si="204"/>
        <v>14.525571587442649</v>
      </c>
      <c r="Z116" s="18"/>
      <c r="AA116" s="18">
        <f t="shared" si="184"/>
        <v>342.38739523032808</v>
      </c>
      <c r="AB116" s="39"/>
      <c r="AC116" s="37"/>
      <c r="AD116" s="33"/>
      <c r="AE116" s="33"/>
      <c r="AF116" s="3"/>
      <c r="AG116" s="3">
        <f t="shared" si="205"/>
        <v>3.8842669596278037</v>
      </c>
      <c r="AH116" s="3">
        <f t="shared" si="205"/>
        <v>15.537067838511215</v>
      </c>
      <c r="AI116" s="3">
        <f t="shared" si="205"/>
        <v>19.421334798139021</v>
      </c>
      <c r="AJ116" s="18"/>
      <c r="AK116" s="18">
        <f t="shared" si="186"/>
        <v>315.23418473349398</v>
      </c>
      <c r="AL116" s="39"/>
      <c r="AM116" s="36"/>
      <c r="AN116" s="32"/>
      <c r="AO116" s="32"/>
      <c r="AP116" s="3"/>
      <c r="AQ116" s="3">
        <f t="shared" si="206"/>
        <v>3.1941024761648484</v>
      </c>
      <c r="AR116" s="3">
        <f t="shared" si="206"/>
        <v>19.16461485698909</v>
      </c>
      <c r="AS116" s="3">
        <f t="shared" si="206"/>
        <v>22.35871733315394</v>
      </c>
      <c r="AT116" s="18"/>
      <c r="AU116" s="18">
        <f t="shared" si="188"/>
        <v>293.93840296452549</v>
      </c>
      <c r="AV116" s="39"/>
      <c r="AW116" s="37"/>
      <c r="AX116" s="33"/>
      <c r="AY116" s="33"/>
      <c r="AZ116" s="3"/>
      <c r="BA116" s="3">
        <f t="shared" si="207"/>
        <v>2.6286171738944115</v>
      </c>
      <c r="BB116" s="3">
        <f t="shared" si="207"/>
        <v>21.028937391155292</v>
      </c>
      <c r="BC116" s="3">
        <f t="shared" si="207"/>
        <v>23.657554565049708</v>
      </c>
      <c r="BD116" s="18"/>
      <c r="BE116" s="18">
        <f t="shared" si="190"/>
        <v>272.64987947155186</v>
      </c>
      <c r="BF116" s="39"/>
      <c r="BG116" s="37"/>
      <c r="BH116" s="33"/>
      <c r="BI116" s="33"/>
      <c r="BJ116" s="3"/>
      <c r="BK116" s="3">
        <f t="shared" si="208"/>
        <v>2.0200349840150507</v>
      </c>
      <c r="BL116" s="3">
        <f t="shared" si="208"/>
        <v>20.200349840150501</v>
      </c>
      <c r="BM116" s="3">
        <f t="shared" si="208"/>
        <v>22.220384824165553</v>
      </c>
      <c r="BN116" s="18"/>
      <c r="BO116" s="18">
        <f t="shared" si="192"/>
        <v>247.89190005302709</v>
      </c>
      <c r="BP116" s="39"/>
      <c r="BQ116" s="37"/>
      <c r="BR116" s="33"/>
      <c r="BS116" s="33"/>
      <c r="BT116" s="3"/>
      <c r="BU116" s="3">
        <f t="shared" si="209"/>
        <v>1.5008354230006467</v>
      </c>
      <c r="BV116" s="3">
        <f t="shared" si="209"/>
        <v>18.010025076007757</v>
      </c>
      <c r="BW116" s="3">
        <f t="shared" si="209"/>
        <v>19.510860499008405</v>
      </c>
      <c r="BX116" s="18"/>
      <c r="BY116" s="18">
        <f t="shared" si="194"/>
        <v>225.572701368781</v>
      </c>
      <c r="BZ116" s="39"/>
    </row>
    <row r="117" spans="5:78" ht="19.899999999999999" customHeight="1">
      <c r="E117" s="29">
        <v>60</v>
      </c>
      <c r="F117" s="22">
        <f t="shared" si="202"/>
        <v>1.1945999999999999</v>
      </c>
      <c r="G117" s="23">
        <f t="shared" si="179"/>
        <v>12.288843350083114</v>
      </c>
      <c r="H117" s="69">
        <f t="shared" si="180"/>
        <v>106840.98591549294</v>
      </c>
      <c r="I117" s="37"/>
      <c r="J117" s="33"/>
      <c r="K117" s="33"/>
      <c r="L117" s="3"/>
      <c r="M117" s="3">
        <f t="shared" si="203"/>
        <v>6.4335023631352275</v>
      </c>
      <c r="N117" s="3">
        <f t="shared" si="203"/>
        <v>0</v>
      </c>
      <c r="O117" s="3">
        <f t="shared" si="203"/>
        <v>6.4335023631352275</v>
      </c>
      <c r="P117" s="18"/>
      <c r="Q117" s="18">
        <f t="shared" si="182"/>
        <v>418.63509041308083</v>
      </c>
      <c r="R117" s="39"/>
      <c r="S117" s="33"/>
      <c r="T117" s="33"/>
      <c r="U117" s="33"/>
      <c r="V117" s="3"/>
      <c r="W117" s="3">
        <f t="shared" si="204"/>
        <v>5.196445939533322</v>
      </c>
      <c r="X117" s="3">
        <f t="shared" si="204"/>
        <v>10.392891879066644</v>
      </c>
      <c r="Y117" s="3">
        <f t="shared" si="204"/>
        <v>15.589337818599965</v>
      </c>
      <c r="Z117" s="18"/>
      <c r="AA117" s="18">
        <f t="shared" si="184"/>
        <v>389.52558177389182</v>
      </c>
      <c r="AB117" s="39"/>
      <c r="AC117" s="37"/>
      <c r="AD117" s="33"/>
      <c r="AE117" s="33"/>
      <c r="AF117" s="3"/>
      <c r="AG117" s="3">
        <f t="shared" si="205"/>
        <v>4.1926117194885286</v>
      </c>
      <c r="AH117" s="3">
        <f t="shared" si="205"/>
        <v>16.770446877954114</v>
      </c>
      <c r="AI117" s="3">
        <f t="shared" si="205"/>
        <v>20.963058597442643</v>
      </c>
      <c r="AJ117" s="18"/>
      <c r="AK117" s="18">
        <f t="shared" si="186"/>
        <v>360.07843177517623</v>
      </c>
      <c r="AL117" s="39"/>
      <c r="AM117" s="37"/>
      <c r="AN117" s="33"/>
      <c r="AO117" s="33"/>
      <c r="AP117" s="3"/>
      <c r="AQ117" s="3">
        <f t="shared" si="206"/>
        <v>3.4319297873763643</v>
      </c>
      <c r="AR117" s="3">
        <f t="shared" si="206"/>
        <v>20.591578724258188</v>
      </c>
      <c r="AS117" s="3">
        <f t="shared" si="206"/>
        <v>24.023508511634549</v>
      </c>
      <c r="AT117" s="18"/>
      <c r="AU117" s="18">
        <f t="shared" si="188"/>
        <v>331.86126101473621</v>
      </c>
      <c r="AV117" s="39"/>
      <c r="AW117" s="37"/>
      <c r="AX117" s="33"/>
      <c r="AY117" s="33"/>
      <c r="AZ117" s="3"/>
      <c r="BA117" s="3">
        <f t="shared" si="207"/>
        <v>2.9106103552667499</v>
      </c>
      <c r="BB117" s="3">
        <f t="shared" si="207"/>
        <v>23.284882842134</v>
      </c>
      <c r="BC117" s="3">
        <f t="shared" si="207"/>
        <v>26.195493197400751</v>
      </c>
      <c r="BD117" s="18"/>
      <c r="BE117" s="18">
        <f t="shared" si="190"/>
        <v>313.5241195604446</v>
      </c>
      <c r="BF117" s="39"/>
      <c r="BG117" s="37"/>
      <c r="BH117" s="33"/>
      <c r="BI117" s="33"/>
      <c r="BJ117" s="3"/>
      <c r="BK117" s="3">
        <f t="shared" si="208"/>
        <v>2.3344960575159499</v>
      </c>
      <c r="BL117" s="3">
        <f t="shared" si="208"/>
        <v>23.344960575159497</v>
      </c>
      <c r="BM117" s="3">
        <f t="shared" si="208"/>
        <v>25.679456632675446</v>
      </c>
      <c r="BN117" s="18"/>
      <c r="BO117" s="18">
        <f t="shared" si="192"/>
        <v>290.58862435259977</v>
      </c>
      <c r="BP117" s="39"/>
      <c r="BQ117" s="37"/>
      <c r="BR117" s="33"/>
      <c r="BS117" s="33"/>
      <c r="BT117" s="3"/>
      <c r="BU117" s="3">
        <f t="shared" si="209"/>
        <v>1.7265877707507111</v>
      </c>
      <c r="BV117" s="3">
        <f t="shared" si="209"/>
        <v>20.719053249008535</v>
      </c>
      <c r="BW117" s="3">
        <f t="shared" si="209"/>
        <v>22.445641019759243</v>
      </c>
      <c r="BX117" s="18"/>
      <c r="BY117" s="18">
        <f t="shared" si="194"/>
        <v>263.12712711110032</v>
      </c>
      <c r="BZ117" s="39"/>
    </row>
    <row r="118" spans="5:78" ht="19.899999999999999" customHeight="1">
      <c r="E118" s="29">
        <v>62</v>
      </c>
      <c r="F118" s="22">
        <f t="shared" si="202"/>
        <v>1.2345999999999999</v>
      </c>
      <c r="G118" s="23">
        <f t="shared" si="179"/>
        <v>12.700323120720419</v>
      </c>
      <c r="H118" s="69">
        <f t="shared" si="180"/>
        <v>110418.45070422534</v>
      </c>
      <c r="I118" s="37"/>
      <c r="J118" s="33"/>
      <c r="K118" s="33"/>
      <c r="L118" s="3"/>
      <c r="M118" s="3">
        <f t="shared" si="203"/>
        <v>6.6917382686447588</v>
      </c>
      <c r="N118" s="3">
        <f t="shared" si="203"/>
        <v>0</v>
      </c>
      <c r="O118" s="3">
        <f t="shared" si="203"/>
        <v>6.6917382686447588</v>
      </c>
      <c r="P118" s="18"/>
      <c r="Q118" s="18">
        <f t="shared" si="182"/>
        <v>471.80201578001413</v>
      </c>
      <c r="R118" s="39"/>
      <c r="S118" s="33"/>
      <c r="T118" s="33"/>
      <c r="U118" s="33"/>
      <c r="V118" s="3"/>
      <c r="W118" s="3">
        <f t="shared" si="204"/>
        <v>5.4655699828667146</v>
      </c>
      <c r="X118" s="3">
        <f t="shared" si="204"/>
        <v>10.931139965733429</v>
      </c>
      <c r="Y118" s="3">
        <f t="shared" si="204"/>
        <v>16.39670994860014</v>
      </c>
      <c r="Z118" s="18"/>
      <c r="AA118" s="18">
        <f t="shared" si="184"/>
        <v>440.28169753654333</v>
      </c>
      <c r="AB118" s="39"/>
      <c r="AC118" s="37"/>
      <c r="AD118" s="33"/>
      <c r="AE118" s="33"/>
      <c r="AF118" s="3"/>
      <c r="AG118" s="3">
        <f t="shared" si="205"/>
        <v>4.6380610792666763</v>
      </c>
      <c r="AH118" s="3">
        <f t="shared" si="205"/>
        <v>18.552244317066705</v>
      </c>
      <c r="AI118" s="3">
        <f t="shared" si="205"/>
        <v>23.190305396333383</v>
      </c>
      <c r="AJ118" s="18"/>
      <c r="AK118" s="18">
        <f t="shared" si="186"/>
        <v>411.98262803248133</v>
      </c>
      <c r="AL118" s="39"/>
      <c r="AM118" s="37"/>
      <c r="AN118" s="33"/>
      <c r="AO118" s="33"/>
      <c r="AP118" s="3"/>
      <c r="AQ118" s="3">
        <f t="shared" si="206"/>
        <v>3.8664467627986805</v>
      </c>
      <c r="AR118" s="3">
        <f t="shared" si="206"/>
        <v>23.198680576792079</v>
      </c>
      <c r="AS118" s="3">
        <f t="shared" si="206"/>
        <v>27.065127339590759</v>
      </c>
      <c r="AT118" s="18"/>
      <c r="AU118" s="18">
        <f t="shared" si="188"/>
        <v>384.1095087749527</v>
      </c>
      <c r="AV118" s="39"/>
      <c r="AW118" s="37"/>
      <c r="AX118" s="33"/>
      <c r="AY118" s="33"/>
      <c r="AZ118" s="3"/>
      <c r="BA118" s="3">
        <f t="shared" si="207"/>
        <v>3.2048734791469093</v>
      </c>
      <c r="BB118" s="3">
        <f t="shared" si="207"/>
        <v>25.638987833175275</v>
      </c>
      <c r="BC118" s="3">
        <f t="shared" si="207"/>
        <v>28.843861312322183</v>
      </c>
      <c r="BD118" s="18"/>
      <c r="BE118" s="18">
        <f t="shared" si="190"/>
        <v>358.83646081397171</v>
      </c>
      <c r="BF118" s="39"/>
      <c r="BG118" s="37"/>
      <c r="BH118" s="33"/>
      <c r="BI118" s="33"/>
      <c r="BJ118" s="3"/>
      <c r="BK118" s="3">
        <f t="shared" si="208"/>
        <v>2.5387880956465962</v>
      </c>
      <c r="BL118" s="3">
        <f t="shared" si="208"/>
        <v>25.387880956465956</v>
      </c>
      <c r="BM118" s="3">
        <f t="shared" si="208"/>
        <v>27.926669052112555</v>
      </c>
      <c r="BN118" s="18"/>
      <c r="BO118" s="18">
        <f t="shared" si="192"/>
        <v>331.04320722766806</v>
      </c>
      <c r="BP118" s="39"/>
      <c r="BQ118" s="37"/>
      <c r="BR118" s="33"/>
      <c r="BS118" s="33"/>
      <c r="BT118" s="3"/>
      <c r="BU118" s="3">
        <f t="shared" si="209"/>
        <v>1.991232324792358</v>
      </c>
      <c r="BV118" s="3">
        <f t="shared" si="209"/>
        <v>23.894787897508298</v>
      </c>
      <c r="BW118" s="3">
        <f t="shared" si="209"/>
        <v>25.886020222300658</v>
      </c>
      <c r="BX118" s="18"/>
      <c r="BY118" s="18">
        <f t="shared" si="194"/>
        <v>304.47456060014792</v>
      </c>
      <c r="BZ118" s="39"/>
    </row>
    <row r="119" spans="5:78" ht="19.899999999999999" customHeight="1">
      <c r="E119" s="29">
        <v>64</v>
      </c>
      <c r="F119" s="22">
        <f t="shared" si="202"/>
        <v>1.2746</v>
      </c>
      <c r="G119" s="23">
        <f t="shared" si="179"/>
        <v>13.111802891357724</v>
      </c>
      <c r="H119" s="69">
        <f t="shared" si="180"/>
        <v>113995.91549295773</v>
      </c>
      <c r="I119" s="37"/>
      <c r="J119" s="33"/>
      <c r="K119" s="33"/>
      <c r="L119" s="3"/>
      <c r="M119" s="3">
        <f t="shared" si="203"/>
        <v>6.8856499416433188</v>
      </c>
      <c r="N119" s="3">
        <f t="shared" si="203"/>
        <v>0</v>
      </c>
      <c r="O119" s="3">
        <f t="shared" si="203"/>
        <v>6.8856499416433188</v>
      </c>
      <c r="P119" s="18"/>
      <c r="Q119" s="18">
        <f t="shared" si="182"/>
        <v>522.88214946938433</v>
      </c>
      <c r="R119" s="39"/>
      <c r="S119" s="33"/>
      <c r="T119" s="33"/>
      <c r="U119" s="33"/>
      <c r="V119" s="3"/>
      <c r="W119" s="3">
        <f t="shared" si="204"/>
        <v>5.6942125350434578</v>
      </c>
      <c r="X119" s="3">
        <f t="shared" si="204"/>
        <v>11.388425070086916</v>
      </c>
      <c r="Y119" s="3">
        <f t="shared" si="204"/>
        <v>17.082637605130373</v>
      </c>
      <c r="Z119" s="18"/>
      <c r="AA119" s="18">
        <f t="shared" si="184"/>
        <v>491.34204819975491</v>
      </c>
      <c r="AB119" s="39"/>
      <c r="AC119" s="37"/>
      <c r="AD119" s="33"/>
      <c r="AE119" s="33"/>
      <c r="AF119" s="3"/>
      <c r="AG119" s="3">
        <f t="shared" si="205"/>
        <v>4.8840788582488992</v>
      </c>
      <c r="AH119" s="3">
        <f t="shared" si="205"/>
        <v>19.536315432995597</v>
      </c>
      <c r="AI119" s="3">
        <f t="shared" si="205"/>
        <v>24.420394291244495</v>
      </c>
      <c r="AJ119" s="18"/>
      <c r="AK119" s="18">
        <f t="shared" si="186"/>
        <v>462.82901547303118</v>
      </c>
      <c r="AL119" s="39"/>
      <c r="AM119" s="37"/>
      <c r="AN119" s="33"/>
      <c r="AO119" s="33"/>
      <c r="AP119" s="3"/>
      <c r="AQ119" s="3">
        <f t="shared" si="206"/>
        <v>4.0548637180427693</v>
      </c>
      <c r="AR119" s="3">
        <f t="shared" si="206"/>
        <v>24.329182308256613</v>
      </c>
      <c r="AS119" s="3">
        <f t="shared" si="206"/>
        <v>28.384046026299387</v>
      </c>
      <c r="AT119" s="18"/>
      <c r="AU119" s="18">
        <f t="shared" si="188"/>
        <v>429.71679150853811</v>
      </c>
      <c r="AV119" s="39"/>
      <c r="AW119" s="37"/>
      <c r="AX119" s="33"/>
      <c r="AY119" s="33"/>
      <c r="AZ119" s="3"/>
      <c r="BA119" s="3">
        <f t="shared" si="207"/>
        <v>3.3151306743748381</v>
      </c>
      <c r="BB119" s="3">
        <f t="shared" si="207"/>
        <v>26.521045394998705</v>
      </c>
      <c r="BC119" s="3">
        <f t="shared" si="207"/>
        <v>29.836176069373547</v>
      </c>
      <c r="BD119" s="18"/>
      <c r="BE119" s="18">
        <f t="shared" si="190"/>
        <v>400.44210927747031</v>
      </c>
      <c r="BF119" s="39"/>
      <c r="BG119" s="37"/>
      <c r="BH119" s="33"/>
      <c r="BI119" s="33"/>
      <c r="BJ119" s="3"/>
      <c r="BK119" s="3">
        <f t="shared" si="208"/>
        <v>2.6372926241265295</v>
      </c>
      <c r="BL119" s="3">
        <f t="shared" si="208"/>
        <v>26.37292624126529</v>
      </c>
      <c r="BM119" s="3">
        <f t="shared" si="208"/>
        <v>29.010218865391817</v>
      </c>
      <c r="BN119" s="18"/>
      <c r="BO119" s="18">
        <f t="shared" si="192"/>
        <v>369.73201067283122</v>
      </c>
      <c r="BP119" s="39"/>
      <c r="BQ119" s="37"/>
      <c r="BR119" s="33"/>
      <c r="BS119" s="33"/>
      <c r="BT119" s="3"/>
      <c r="BU119" s="3">
        <f t="shared" si="209"/>
        <v>2.0955244787799434</v>
      </c>
      <c r="BV119" s="3">
        <f t="shared" si="209"/>
        <v>25.146293745359319</v>
      </c>
      <c r="BW119" s="3">
        <f t="shared" si="209"/>
        <v>27.241818224139262</v>
      </c>
      <c r="BX119" s="18"/>
      <c r="BY119" s="18">
        <f t="shared" si="194"/>
        <v>341.29709584398893</v>
      </c>
      <c r="BZ119" s="39"/>
    </row>
    <row r="120" spans="5:78" ht="19.899999999999999" customHeight="1" thickBot="1">
      <c r="E120" s="48">
        <v>66</v>
      </c>
      <c r="F120" s="25">
        <f t="shared" si="202"/>
        <v>1.3146</v>
      </c>
      <c r="G120" s="26">
        <f t="shared" si="179"/>
        <v>13.523282661995031</v>
      </c>
      <c r="H120" s="70">
        <f t="shared" si="180"/>
        <v>117573.38028169014</v>
      </c>
      <c r="I120" s="38"/>
      <c r="J120" s="34"/>
      <c r="K120" s="34"/>
      <c r="L120" s="41"/>
      <c r="M120" s="41">
        <f t="shared" si="203"/>
        <v>7.1191436560078296</v>
      </c>
      <c r="N120" s="41">
        <f t="shared" si="203"/>
        <v>0</v>
      </c>
      <c r="O120" s="41">
        <f t="shared" si="203"/>
        <v>7.1191436560078296</v>
      </c>
      <c r="P120" s="40"/>
      <c r="Q120" s="40">
        <f t="shared" si="182"/>
        <v>580.88107241114221</v>
      </c>
      <c r="R120" s="42"/>
      <c r="S120" s="34"/>
      <c r="T120" s="34"/>
      <c r="U120" s="34"/>
      <c r="V120" s="41"/>
      <c r="W120" s="41">
        <f t="shared" si="204"/>
        <v>5.8032052320317185</v>
      </c>
      <c r="X120" s="41">
        <f t="shared" si="204"/>
        <v>11.606410464063437</v>
      </c>
      <c r="Y120" s="41">
        <f t="shared" si="204"/>
        <v>17.409615696095159</v>
      </c>
      <c r="Z120" s="40"/>
      <c r="AA120" s="40">
        <f t="shared" si="184"/>
        <v>537.58898237935705</v>
      </c>
      <c r="AB120" s="42"/>
      <c r="AC120" s="38"/>
      <c r="AD120" s="34"/>
      <c r="AE120" s="34"/>
      <c r="AF120" s="41"/>
      <c r="AG120" s="41">
        <f t="shared" si="205"/>
        <v>4.8553587382784302</v>
      </c>
      <c r="AH120" s="41">
        <f t="shared" si="205"/>
        <v>19.421434953113721</v>
      </c>
      <c r="AI120" s="41">
        <f t="shared" si="205"/>
        <v>24.276793691392154</v>
      </c>
      <c r="AJ120" s="40"/>
      <c r="AK120" s="40">
        <f t="shared" si="186"/>
        <v>505.37435364251519</v>
      </c>
      <c r="AL120" s="42"/>
      <c r="AM120" s="38"/>
      <c r="AN120" s="34"/>
      <c r="AO120" s="34"/>
      <c r="AP120" s="41"/>
      <c r="AQ120" s="41">
        <f t="shared" si="206"/>
        <v>4.1092167359188583</v>
      </c>
      <c r="AR120" s="41">
        <f t="shared" si="206"/>
        <v>24.65530041551315</v>
      </c>
      <c r="AS120" s="41">
        <f t="shared" si="206"/>
        <v>28.76451715143201</v>
      </c>
      <c r="AT120" s="40"/>
      <c r="AU120" s="40">
        <f t="shared" si="188"/>
        <v>472.66691714980533</v>
      </c>
      <c r="AV120" s="42"/>
      <c r="AW120" s="38"/>
      <c r="AX120" s="34"/>
      <c r="AY120" s="34"/>
      <c r="AZ120" s="41"/>
      <c r="BA120" s="41">
        <f t="shared" si="207"/>
        <v>3.3386308055981644</v>
      </c>
      <c r="BB120" s="41">
        <f t="shared" si="207"/>
        <v>26.709046444785315</v>
      </c>
      <c r="BC120" s="41">
        <f t="shared" si="207"/>
        <v>30.047677250383483</v>
      </c>
      <c r="BD120" s="40"/>
      <c r="BE120" s="40">
        <f t="shared" si="190"/>
        <v>440.92366974466324</v>
      </c>
      <c r="BF120" s="42"/>
      <c r="BG120" s="38"/>
      <c r="BH120" s="34"/>
      <c r="BI120" s="34"/>
      <c r="BJ120" s="41"/>
      <c r="BK120" s="41">
        <f t="shared" si="208"/>
        <v>2.6256633154149767</v>
      </c>
      <c r="BL120" s="41">
        <f t="shared" si="208"/>
        <v>26.25663315414976</v>
      </c>
      <c r="BM120" s="41">
        <f t="shared" si="208"/>
        <v>28.882296469564739</v>
      </c>
      <c r="BN120" s="40"/>
      <c r="BO120" s="40">
        <f t="shared" si="192"/>
        <v>405.49507738259604</v>
      </c>
      <c r="BP120" s="42"/>
      <c r="BQ120" s="38"/>
      <c r="BR120" s="34"/>
      <c r="BS120" s="34"/>
      <c r="BT120" s="41"/>
      <c r="BU120" s="41">
        <f t="shared" si="209"/>
        <v>2.078403041733929</v>
      </c>
      <c r="BV120" s="41">
        <f t="shared" si="209"/>
        <v>24.940836500807148</v>
      </c>
      <c r="BW120" s="41">
        <f t="shared" si="209"/>
        <v>27.019239542541072</v>
      </c>
      <c r="BX120" s="40"/>
      <c r="BY120" s="40">
        <f t="shared" si="194"/>
        <v>373.14117688866099</v>
      </c>
      <c r="BZ120" s="42"/>
    </row>
  </sheetData>
  <mergeCells count="62">
    <mergeCell ref="BV93:BW93"/>
    <mergeCell ref="BY93:BZ93"/>
    <mergeCell ref="AR93:AS93"/>
    <mergeCell ref="AW93:BA93"/>
    <mergeCell ref="BB93:BC93"/>
    <mergeCell ref="BG93:BK93"/>
    <mergeCell ref="BL93:BM93"/>
    <mergeCell ref="BQ93:BU93"/>
    <mergeCell ref="BQ61:BU61"/>
    <mergeCell ref="BV61:BW61"/>
    <mergeCell ref="E93:H93"/>
    <mergeCell ref="I93:M93"/>
    <mergeCell ref="N93:O93"/>
    <mergeCell ref="S93:W93"/>
    <mergeCell ref="X93:Y93"/>
    <mergeCell ref="AC93:AG93"/>
    <mergeCell ref="AH93:AI93"/>
    <mergeCell ref="AM93:AQ93"/>
    <mergeCell ref="AM61:AQ61"/>
    <mergeCell ref="AR61:AS61"/>
    <mergeCell ref="AW61:BA61"/>
    <mergeCell ref="BB61:BC61"/>
    <mergeCell ref="BG61:BK61"/>
    <mergeCell ref="BL61:BM61"/>
    <mergeCell ref="BL31:BM31"/>
    <mergeCell ref="BQ31:BU31"/>
    <mergeCell ref="BV31:BW31"/>
    <mergeCell ref="E61:H61"/>
    <mergeCell ref="I61:M61"/>
    <mergeCell ref="N61:O61"/>
    <mergeCell ref="S61:W61"/>
    <mergeCell ref="X61:Y61"/>
    <mergeCell ref="AC61:AG61"/>
    <mergeCell ref="AH61:AI61"/>
    <mergeCell ref="AH31:AI31"/>
    <mergeCell ref="AM31:AQ31"/>
    <mergeCell ref="AR31:AS31"/>
    <mergeCell ref="AW31:BA31"/>
    <mergeCell ref="BB31:BC31"/>
    <mergeCell ref="BG31:BK31"/>
    <mergeCell ref="BL1:BM1"/>
    <mergeCell ref="BQ1:BU1"/>
    <mergeCell ref="BV1:BW1"/>
    <mergeCell ref="BY1:BZ1"/>
    <mergeCell ref="E31:H31"/>
    <mergeCell ref="I31:M31"/>
    <mergeCell ref="N31:O31"/>
    <mergeCell ref="S31:W31"/>
    <mergeCell ref="X31:Y31"/>
    <mergeCell ref="AC31:AG31"/>
    <mergeCell ref="AH1:AI1"/>
    <mergeCell ref="AM1:AQ1"/>
    <mergeCell ref="AR1:AS1"/>
    <mergeCell ref="AW1:BA1"/>
    <mergeCell ref="BB1:BC1"/>
    <mergeCell ref="BG1:BK1"/>
    <mergeCell ref="E1:H1"/>
    <mergeCell ref="I1:M1"/>
    <mergeCell ref="N1:O1"/>
    <mergeCell ref="S1:W1"/>
    <mergeCell ref="X1:Y1"/>
    <mergeCell ref="AC1:AG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120"/>
  <sheetViews>
    <sheetView topLeftCell="AI67" zoomScale="70" zoomScaleNormal="70" zoomScalePageLayoutView="85" workbookViewId="0">
      <selection activeCell="BB128" sqref="BB128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26" width="11.140625" style="1" customWidth="1"/>
    <col min="27" max="27" width="12.28515625" style="1" customWidth="1"/>
    <col min="28" max="36" width="11.140625" style="1" customWidth="1"/>
    <col min="37" max="37" width="13.28515625" style="1" customWidth="1"/>
    <col min="38" max="46" width="11.140625" style="1" customWidth="1"/>
    <col min="47" max="47" width="13.7109375" style="1" customWidth="1"/>
    <col min="48" max="56" width="11.140625" style="1" customWidth="1"/>
    <col min="57" max="57" width="13.42578125" style="1" customWidth="1"/>
    <col min="58" max="66" width="11.140625" style="1" customWidth="1"/>
    <col min="67" max="67" width="13.7109375" style="1" customWidth="1"/>
    <col min="6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B1" s="64" t="s">
        <v>36</v>
      </c>
      <c r="D1" s="2"/>
      <c r="E1" s="73" t="s">
        <v>19</v>
      </c>
      <c r="F1" s="74"/>
      <c r="G1" s="74"/>
      <c r="H1" s="75"/>
      <c r="I1" s="76" t="s">
        <v>21</v>
      </c>
      <c r="J1" s="77"/>
      <c r="K1" s="77"/>
      <c r="L1" s="77"/>
      <c r="M1" s="77"/>
      <c r="N1" s="78">
        <v>0</v>
      </c>
      <c r="O1" s="78"/>
      <c r="P1" s="57"/>
      <c r="Q1" s="57"/>
      <c r="R1" s="58"/>
      <c r="S1" s="71" t="s">
        <v>21</v>
      </c>
      <c r="T1" s="72"/>
      <c r="U1" s="72"/>
      <c r="V1" s="72"/>
      <c r="W1" s="72"/>
      <c r="X1" s="79">
        <v>0.04</v>
      </c>
      <c r="Y1" s="79"/>
      <c r="Z1" s="43"/>
      <c r="AA1" s="43"/>
      <c r="AB1" s="44"/>
      <c r="AC1" s="71" t="s">
        <v>21</v>
      </c>
      <c r="AD1" s="72"/>
      <c r="AE1" s="72"/>
      <c r="AF1" s="72"/>
      <c r="AG1" s="72"/>
      <c r="AH1" s="79">
        <v>0.08</v>
      </c>
      <c r="AI1" s="79"/>
      <c r="AJ1" s="43"/>
      <c r="AK1" s="43"/>
      <c r="AL1" s="44"/>
      <c r="AM1" s="71" t="s">
        <v>21</v>
      </c>
      <c r="AN1" s="72"/>
      <c r="AO1" s="72"/>
      <c r="AP1" s="72"/>
      <c r="AQ1" s="72"/>
      <c r="AR1" s="79">
        <v>0.12</v>
      </c>
      <c r="AS1" s="79"/>
      <c r="AT1" s="43"/>
      <c r="AU1" s="43"/>
      <c r="AV1" s="44"/>
      <c r="AW1" s="71" t="s">
        <v>21</v>
      </c>
      <c r="AX1" s="72"/>
      <c r="AY1" s="72"/>
      <c r="AZ1" s="72"/>
      <c r="BA1" s="72"/>
      <c r="BB1" s="79">
        <v>0.16</v>
      </c>
      <c r="BC1" s="79"/>
      <c r="BD1" s="43"/>
      <c r="BE1" s="43"/>
      <c r="BF1" s="44"/>
      <c r="BG1" s="71" t="s">
        <v>21</v>
      </c>
      <c r="BH1" s="72"/>
      <c r="BI1" s="72"/>
      <c r="BJ1" s="72"/>
      <c r="BK1" s="72"/>
      <c r="BL1" s="79">
        <v>0.2</v>
      </c>
      <c r="BM1" s="79"/>
      <c r="BN1" s="43"/>
      <c r="BO1" s="43"/>
      <c r="BP1" s="44"/>
      <c r="BQ1" s="76" t="s">
        <v>21</v>
      </c>
      <c r="BR1" s="77"/>
      <c r="BS1" s="77"/>
      <c r="BT1" s="77"/>
      <c r="BU1" s="77"/>
      <c r="BV1" s="78">
        <v>0.24</v>
      </c>
      <c r="BW1" s="78"/>
      <c r="BX1" s="57"/>
      <c r="BY1" s="77"/>
      <c r="BZ1" s="80"/>
    </row>
    <row r="2" spans="2:78" ht="19.899999999999999" customHeight="1">
      <c r="B2" s="4" t="s">
        <v>1</v>
      </c>
      <c r="C2" s="5">
        <v>800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19.899999999999999" customHeight="1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2.802707964962837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3.1590598994781374</v>
      </c>
      <c r="H4" s="46">
        <f t="shared" si="1"/>
        <v>31714.22535211268</v>
      </c>
      <c r="I4" s="54"/>
      <c r="J4" s="3"/>
      <c r="K4" s="3"/>
      <c r="L4" s="3">
        <f t="shared" si="2"/>
        <v>0</v>
      </c>
      <c r="M4" s="3">
        <f t="shared" si="3"/>
        <v>0</v>
      </c>
      <c r="N4" s="3">
        <f t="shared" si="4"/>
        <v>0</v>
      </c>
      <c r="O4" s="3">
        <f t="shared" si="5"/>
        <v>0</v>
      </c>
      <c r="P4" s="18">
        <f t="shared" si="6"/>
        <v>0</v>
      </c>
      <c r="Q4" s="18">
        <f t="shared" si="7"/>
        <v>1.0512960116287153</v>
      </c>
      <c r="R4" s="39">
        <f t="shared" si="8"/>
        <v>0</v>
      </c>
      <c r="S4" s="54"/>
      <c r="T4" s="3"/>
      <c r="U4" s="3"/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18">
        <f t="shared" si="13"/>
        <v>0</v>
      </c>
      <c r="AA4" s="18">
        <f t="shared" si="14"/>
        <v>1.0512960116287153</v>
      </c>
      <c r="AB4" s="39">
        <f t="shared" si="15"/>
        <v>0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/>
      <c r="AN4" s="3"/>
      <c r="AO4" s="3"/>
      <c r="AP4" s="3">
        <f t="shared" si="23"/>
        <v>0</v>
      </c>
      <c r="AQ4" s="3">
        <f t="shared" si="24"/>
        <v>0</v>
      </c>
      <c r="AR4" s="3">
        <f t="shared" si="25"/>
        <v>0</v>
      </c>
      <c r="AS4" s="3">
        <f t="shared" si="26"/>
        <v>0</v>
      </c>
      <c r="AT4" s="18">
        <f t="shared" si="27"/>
        <v>0</v>
      </c>
      <c r="AU4" s="18">
        <f t="shared" si="28"/>
        <v>1.0512960116287153</v>
      </c>
      <c r="AV4" s="39">
        <f t="shared" si="29"/>
        <v>0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3.5154118339934377</v>
      </c>
      <c r="H5" s="46">
        <f t="shared" si="1"/>
        <v>35291.690140845072</v>
      </c>
      <c r="I5" s="36">
        <v>0.47020000000000001</v>
      </c>
      <c r="J5" s="32">
        <v>0.03</v>
      </c>
      <c r="K5" s="32">
        <v>1.2050000000000001</v>
      </c>
      <c r="L5" s="3">
        <f t="shared" si="2"/>
        <v>0.95435057022460712</v>
      </c>
      <c r="M5" s="3">
        <f t="shared" si="3"/>
        <v>0.15293802193007155</v>
      </c>
      <c r="N5" s="3">
        <f t="shared" si="4"/>
        <v>0</v>
      </c>
      <c r="O5" s="3">
        <f>M5+N5</f>
        <v>0.15293802193007155</v>
      </c>
      <c r="P5" s="18">
        <f t="shared" si="6"/>
        <v>0</v>
      </c>
      <c r="Q5" s="18">
        <f>0.5926*0.5*$C$6*$F5^3*($C$7*I5*2+$C$7)*$C$8</f>
        <v>2.811067872837135</v>
      </c>
      <c r="R5" s="39">
        <f>N5/Q5</f>
        <v>0</v>
      </c>
      <c r="S5" s="36">
        <v>0.32919999999999999</v>
      </c>
      <c r="T5" s="32">
        <v>2.7E-2</v>
      </c>
      <c r="U5" s="32">
        <v>1.1830000000000001</v>
      </c>
      <c r="V5" s="3">
        <f t="shared" si="9"/>
        <v>0.93692674238648155</v>
      </c>
      <c r="W5" s="3">
        <f t="shared" si="10"/>
        <v>7.2254561171403914E-2</v>
      </c>
      <c r="X5" s="3">
        <f t="shared" si="11"/>
        <v>0.14450912234280783</v>
      </c>
      <c r="Y5" s="3">
        <f>W5+X5</f>
        <v>0.21676368351421174</v>
      </c>
      <c r="Z5" s="18">
        <f t="shared" si="13"/>
        <v>2.5458005539975112E-2</v>
      </c>
      <c r="AA5" s="18">
        <f>0.5926*0.5*$C$6*$F5^3*($C$7*S5*2+$C$7)*$C$8</f>
        <v>2.4025329624371801</v>
      </c>
      <c r="AB5" s="39">
        <f>X5/AA5</f>
        <v>6.0148653359667008E-2</v>
      </c>
      <c r="AC5" s="36">
        <v>0</v>
      </c>
      <c r="AD5" s="32">
        <v>0</v>
      </c>
      <c r="AE5" s="32">
        <v>0</v>
      </c>
      <c r="AF5" s="3">
        <f t="shared" si="16"/>
        <v>0</v>
      </c>
      <c r="AG5" s="3">
        <f t="shared" si="17"/>
        <v>0</v>
      </c>
      <c r="AH5" s="3">
        <f t="shared" si="18"/>
        <v>0</v>
      </c>
      <c r="AI5" s="3">
        <f>AG5+AH5</f>
        <v>0</v>
      </c>
      <c r="AJ5" s="18">
        <f t="shared" si="20"/>
        <v>0</v>
      </c>
      <c r="AK5" s="18">
        <f>0.5926*0.5*$C$6*$F5^3*($C$7*AC5*2+$C$7)*$C$8</f>
        <v>1.4487053560282079</v>
      </c>
      <c r="AL5" s="39">
        <f>AH5/AK5</f>
        <v>0</v>
      </c>
      <c r="AM5" s="36">
        <v>0.19900000000000001</v>
      </c>
      <c r="AN5" s="32">
        <v>6.4000000000000001E-2</v>
      </c>
      <c r="AO5" s="32">
        <v>0.56000000000000005</v>
      </c>
      <c r="AP5" s="3">
        <f t="shared" si="23"/>
        <v>0.44351561769774278</v>
      </c>
      <c r="AQ5" s="3">
        <f t="shared" si="24"/>
        <v>5.9164109508503138E-3</v>
      </c>
      <c r="AR5" s="3">
        <f t="shared" si="25"/>
        <v>3.549846570510188E-2</v>
      </c>
      <c r="AS5" s="3">
        <f>AQ5+AR5</f>
        <v>4.1414876655952192E-2</v>
      </c>
      <c r="AT5" s="18">
        <f t="shared" si="27"/>
        <v>4.0566580959948507E-2</v>
      </c>
      <c r="AU5" s="18">
        <f>0.5926*0.5*$C$6*$F5^3*($C$7*AM5*2+$C$7)*$C$8</f>
        <v>2.0252900877274347</v>
      </c>
      <c r="AV5" s="39">
        <f>AR5/AU5</f>
        <v>1.7527595636896879E-2</v>
      </c>
      <c r="AW5" s="36">
        <v>0</v>
      </c>
      <c r="AX5" s="32">
        <v>0</v>
      </c>
      <c r="AY5" s="32">
        <v>0</v>
      </c>
      <c r="AZ5" s="3">
        <f t="shared" si="30"/>
        <v>0</v>
      </c>
      <c r="BA5" s="3">
        <f t="shared" si="31"/>
        <v>0</v>
      </c>
      <c r="BB5" s="3">
        <f t="shared" si="32"/>
        <v>0</v>
      </c>
      <c r="BC5" s="3">
        <f>BA5+BB5</f>
        <v>0</v>
      </c>
      <c r="BD5" s="18">
        <f t="shared" si="34"/>
        <v>0</v>
      </c>
      <c r="BE5" s="18">
        <f>0.5926*0.5*$C$6*$F5^3*($C$7*AW5*2+$C$7)*$C$8</f>
        <v>1.4487053560282079</v>
      </c>
      <c r="BF5" s="39">
        <f>BB5/BE5</f>
        <v>0</v>
      </c>
      <c r="BG5" s="36"/>
      <c r="BH5" s="32"/>
      <c r="BI5" s="32"/>
      <c r="BJ5" s="3">
        <f t="shared" si="37"/>
        <v>0</v>
      </c>
      <c r="BK5" s="3">
        <f t="shared" si="38"/>
        <v>0</v>
      </c>
      <c r="BL5" s="3">
        <f t="shared" si="39"/>
        <v>0</v>
      </c>
      <c r="BM5" s="3">
        <f>BK5+BL5</f>
        <v>0</v>
      </c>
      <c r="BN5" s="18">
        <f t="shared" si="41"/>
        <v>0</v>
      </c>
      <c r="BO5" s="18">
        <f>0.5926*0.5*$C$6*$F5^3*($C$7*BG5*2+$C$7)*$C$8</f>
        <v>1.4487053560282079</v>
      </c>
      <c r="BP5" s="39">
        <f>BL5/BO5</f>
        <v>0</v>
      </c>
      <c r="BQ5" s="36"/>
      <c r="BR5" s="32"/>
      <c r="BS5" s="32"/>
      <c r="BT5" s="3">
        <f t="shared" si="44"/>
        <v>0</v>
      </c>
      <c r="BU5" s="3">
        <f t="shared" si="45"/>
        <v>0</v>
      </c>
      <c r="BV5" s="3">
        <f t="shared" si="46"/>
        <v>0</v>
      </c>
      <c r="BW5" s="3">
        <f>BU5+BV5</f>
        <v>0</v>
      </c>
      <c r="BX5" s="18">
        <f t="shared" si="48"/>
        <v>0</v>
      </c>
      <c r="BY5" s="18">
        <f>0.5926*0.5*$C$6*$F5^3*($C$7*BQ5*2+$C$7)*$C$8</f>
        <v>1.4487053560282079</v>
      </c>
      <c r="BZ5" s="39">
        <f>BV5/BY5</f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3.8717637685087376</v>
      </c>
      <c r="H6" s="46">
        <f t="shared" si="1"/>
        <v>38869.15492957746</v>
      </c>
      <c r="I6" s="35">
        <v>0.61980000000000002</v>
      </c>
      <c r="J6" s="31">
        <v>0.03</v>
      </c>
      <c r="K6" s="31">
        <v>1.1910000000000001</v>
      </c>
      <c r="L6" s="3">
        <f t="shared" si="2"/>
        <v>0.9432626797821636</v>
      </c>
      <c r="M6" s="3">
        <f t="shared" si="3"/>
        <v>0.25959886669928534</v>
      </c>
      <c r="N6" s="3">
        <f t="shared" si="4"/>
        <v>0</v>
      </c>
      <c r="O6" s="3">
        <f t="shared" ref="O6:O28" si="52">M6+N6</f>
        <v>0.25959886669928534</v>
      </c>
      <c r="P6" s="18">
        <f t="shared" si="6"/>
        <v>0</v>
      </c>
      <c r="Q6" s="18">
        <f t="shared" ref="Q6:Q28" si="53">0.5926*0.5*$C$6*$F6^3*($C$7*I6*2+$C$7)*$C$8</f>
        <v>4.3345942224490468</v>
      </c>
      <c r="R6" s="39">
        <f t="shared" ref="R6:R28" si="54">N6/Q6</f>
        <v>0</v>
      </c>
      <c r="S6" s="35">
        <v>0.43070000000000003</v>
      </c>
      <c r="T6" s="31">
        <v>2.1000000000000001E-2</v>
      </c>
      <c r="U6" s="31">
        <v>1.1879999999999999</v>
      </c>
      <c r="V6" s="3">
        <f t="shared" si="9"/>
        <v>0.94088670325878276</v>
      </c>
      <c r="W6" s="3">
        <f t="shared" si="10"/>
        <v>0.12472650419950033</v>
      </c>
      <c r="X6" s="3">
        <f t="shared" si="11"/>
        <v>0.24945300839900067</v>
      </c>
      <c r="Y6" s="3">
        <f t="shared" ref="Y6:Y28" si="55">W6+X6</f>
        <v>0.37417951259850102</v>
      </c>
      <c r="Z6" s="18">
        <f t="shared" si="13"/>
        <v>1.9968401450313044E-2</v>
      </c>
      <c r="AA6" s="18">
        <f t="shared" ref="AA6:AA28" si="56">0.5926*0.5*$C$6*$F6^3*($C$7*S6*2+$C$7)*$C$8</f>
        <v>3.6026137192653396</v>
      </c>
      <c r="AB6" s="39">
        <f t="shared" ref="AB6:AB28" si="57">X6/AA6</f>
        <v>6.9242230180001141E-2</v>
      </c>
      <c r="AC6" s="35">
        <v>0.33110000000000001</v>
      </c>
      <c r="AD6" s="31">
        <v>1.7999999999999999E-2</v>
      </c>
      <c r="AE6" s="31">
        <v>1.1479999999999999</v>
      </c>
      <c r="AF6" s="3">
        <f t="shared" si="16"/>
        <v>0.90920701628037248</v>
      </c>
      <c r="AG6" s="3">
        <f t="shared" si="17"/>
        <v>6.8830078211057535E-2</v>
      </c>
      <c r="AH6" s="3">
        <f t="shared" si="18"/>
        <v>0.27532031284423014</v>
      </c>
      <c r="AI6" s="3">
        <f t="shared" ref="AI6:AI28" si="58">AG6+AH6</f>
        <v>0.34415039105528766</v>
      </c>
      <c r="AJ6" s="18">
        <f t="shared" si="20"/>
        <v>3.1965198090784415E-2</v>
      </c>
      <c r="AK6" s="18">
        <f t="shared" ref="AK6:AK28" si="59">0.5926*0.5*$C$6*$F6^3*($C$7*AC6*2+$C$7)*$C$8</f>
        <v>3.2170756012479038</v>
      </c>
      <c r="AL6" s="39">
        <f t="shared" ref="AL6:AL28" si="60">AH6/AK6</f>
        <v>8.5580927205264737E-2</v>
      </c>
      <c r="AM6" s="35">
        <v>0</v>
      </c>
      <c r="AN6" s="31">
        <v>0</v>
      </c>
      <c r="AO6" s="31">
        <v>0</v>
      </c>
      <c r="AP6" s="3">
        <f t="shared" si="23"/>
        <v>0</v>
      </c>
      <c r="AQ6" s="3">
        <f t="shared" si="24"/>
        <v>0</v>
      </c>
      <c r="AR6" s="3">
        <f t="shared" si="25"/>
        <v>0</v>
      </c>
      <c r="AS6" s="3">
        <f t="shared" ref="AS6:AS28" si="61">AQ6+AR6</f>
        <v>0</v>
      </c>
      <c r="AT6" s="18">
        <f t="shared" si="27"/>
        <v>0</v>
      </c>
      <c r="AU6" s="18">
        <f t="shared" ref="AU6:AU28" si="62">0.5926*0.5*$C$6*$F6^3*($C$7*AM6*2+$C$7)*$C$8</f>
        <v>1.9354323193646394</v>
      </c>
      <c r="AV6" s="39">
        <f t="shared" ref="AV6:AV28" si="63">AR6/AU6</f>
        <v>0</v>
      </c>
      <c r="AW6" s="35">
        <v>0</v>
      </c>
      <c r="AX6" s="31">
        <v>0</v>
      </c>
      <c r="AY6" s="31">
        <v>0</v>
      </c>
      <c r="AZ6" s="3">
        <f t="shared" si="30"/>
        <v>0</v>
      </c>
      <c r="BA6" s="3">
        <f t="shared" si="31"/>
        <v>0</v>
      </c>
      <c r="BB6" s="3">
        <f t="shared" si="32"/>
        <v>0</v>
      </c>
      <c r="BC6" s="3">
        <f t="shared" ref="BC6:BC28" si="64">BA6+BB6</f>
        <v>0</v>
      </c>
      <c r="BD6" s="18">
        <f t="shared" si="34"/>
        <v>0</v>
      </c>
      <c r="BE6" s="18">
        <f t="shared" ref="BE6:BE28" si="65">0.5926*0.5*$C$6*$F6^3*($C$7*AW6*2+$C$7)*$C$8</f>
        <v>1.9354323193646394</v>
      </c>
      <c r="BF6" s="39">
        <f t="shared" ref="BF6:BF28" si="66">BB6/BE6</f>
        <v>0</v>
      </c>
      <c r="BG6" s="36"/>
      <c r="BH6" s="31"/>
      <c r="BI6" s="31"/>
      <c r="BJ6" s="3">
        <f t="shared" si="37"/>
        <v>0</v>
      </c>
      <c r="BK6" s="3">
        <f t="shared" si="38"/>
        <v>0</v>
      </c>
      <c r="BL6" s="3">
        <f t="shared" si="39"/>
        <v>0</v>
      </c>
      <c r="BM6" s="3">
        <f t="shared" ref="BM6:BM28" si="67">BK6+BL6</f>
        <v>0</v>
      </c>
      <c r="BN6" s="18">
        <f t="shared" si="41"/>
        <v>0</v>
      </c>
      <c r="BO6" s="18">
        <f t="shared" ref="BO6:BO28" si="68">0.5926*0.5*$C$6*$F6^3*($C$7*BG6*2+$C$7)*$C$8</f>
        <v>1.9354323193646394</v>
      </c>
      <c r="BP6" s="39">
        <f t="shared" ref="BP6:BP28" si="69">BL6/BO6</f>
        <v>0</v>
      </c>
      <c r="BQ6" s="35">
        <v>0.1983</v>
      </c>
      <c r="BR6" s="31">
        <v>2.3E-2</v>
      </c>
      <c r="BS6" s="31">
        <v>0.996</v>
      </c>
      <c r="BT6" s="3">
        <f t="shared" si="44"/>
        <v>0.78882420576241385</v>
      </c>
      <c r="BU6" s="3">
        <f t="shared" si="45"/>
        <v>1.8584044240936133E-2</v>
      </c>
      <c r="BV6" s="3">
        <f t="shared" si="46"/>
        <v>0.2230085308912336</v>
      </c>
      <c r="BW6" s="3">
        <f t="shared" ref="BW6:BW28" si="70">BU6+BV6</f>
        <v>0.24159257513216972</v>
      </c>
      <c r="BX6" s="18">
        <f t="shared" si="48"/>
        <v>9.2233541900906629E-2</v>
      </c>
      <c r="BY6" s="18">
        <f t="shared" ref="BY6:BY28" si="71">0.5926*0.5*$C$6*$F6^3*($C$7*BQ6*2+$C$7)*$C$8</f>
        <v>2.7030247772246554</v>
      </c>
      <c r="BZ6" s="39">
        <f t="shared" ref="BZ6:BZ28" si="72">BV6/BY6</f>
        <v>8.2503324708776346E-2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4.2281157030240379</v>
      </c>
      <c r="H7" s="46">
        <f t="shared" si="1"/>
        <v>42446.619718309856</v>
      </c>
      <c r="I7" s="35">
        <v>0.88190000000000002</v>
      </c>
      <c r="J7" s="31">
        <v>0.02</v>
      </c>
      <c r="K7" s="32">
        <v>1.216</v>
      </c>
      <c r="L7" s="3">
        <f t="shared" si="2"/>
        <v>0.96306248414366991</v>
      </c>
      <c r="M7" s="3">
        <f t="shared" si="3"/>
        <v>0.54787560153359105</v>
      </c>
      <c r="N7" s="3">
        <f t="shared" si="4"/>
        <v>0</v>
      </c>
      <c r="O7" s="3">
        <f t="shared" si="52"/>
        <v>0.54787560153359105</v>
      </c>
      <c r="P7" s="18">
        <f t="shared" si="6"/>
        <v>0</v>
      </c>
      <c r="Q7" s="18">
        <f t="shared" si="53"/>
        <v>6.9662432804347016</v>
      </c>
      <c r="R7" s="39">
        <f t="shared" si="54"/>
        <v>0</v>
      </c>
      <c r="S7" s="35">
        <v>0.66920000000000002</v>
      </c>
      <c r="T7" s="31">
        <v>1.6E-2</v>
      </c>
      <c r="U7" s="32">
        <v>1.1819999999999999</v>
      </c>
      <c r="V7" s="3">
        <f t="shared" si="9"/>
        <v>0.93613475021202119</v>
      </c>
      <c r="W7" s="3">
        <f t="shared" si="10"/>
        <v>0.29807320896289796</v>
      </c>
      <c r="X7" s="3">
        <f t="shared" si="11"/>
        <v>0.59614641792579592</v>
      </c>
      <c r="Y7" s="3">
        <f t="shared" si="55"/>
        <v>0.89421962688869394</v>
      </c>
      <c r="Z7" s="18">
        <f t="shared" si="13"/>
        <v>1.5060731254540573E-2</v>
      </c>
      <c r="AA7" s="18">
        <f t="shared" si="56"/>
        <v>5.8940094388047282</v>
      </c>
      <c r="AB7" s="39">
        <f t="shared" si="57"/>
        <v>0.10114446271512777</v>
      </c>
      <c r="AC7" s="35">
        <v>0.5252</v>
      </c>
      <c r="AD7" s="31">
        <v>2.3E-2</v>
      </c>
      <c r="AE7" s="32">
        <v>1.1779999999999999</v>
      </c>
      <c r="AF7" s="3">
        <f t="shared" si="16"/>
        <v>0.93296678151418011</v>
      </c>
      <c r="AG7" s="3">
        <f t="shared" si="17"/>
        <v>0.18235435563913874</v>
      </c>
      <c r="AH7" s="3">
        <f t="shared" si="18"/>
        <v>0.72941742255655495</v>
      </c>
      <c r="AI7" s="3">
        <f t="shared" si="58"/>
        <v>0.91177177819569366</v>
      </c>
      <c r="AJ7" s="18">
        <f t="shared" si="20"/>
        <v>4.300703831363531E-2</v>
      </c>
      <c r="AK7" s="18">
        <f t="shared" si="59"/>
        <v>5.1680965417914875</v>
      </c>
      <c r="AL7" s="39">
        <f t="shared" si="60"/>
        <v>0.1411385055712808</v>
      </c>
      <c r="AM7" s="35">
        <v>0.43149999999999999</v>
      </c>
      <c r="AN7" s="31">
        <v>1.7000000000000001E-2</v>
      </c>
      <c r="AO7" s="32">
        <v>1.171</v>
      </c>
      <c r="AP7" s="3">
        <f t="shared" si="23"/>
        <v>0.92742283629295841</v>
      </c>
      <c r="AQ7" s="3">
        <f t="shared" si="24"/>
        <v>0.1216330272197727</v>
      </c>
      <c r="AR7" s="3">
        <f t="shared" si="25"/>
        <v>0.72979816331863623</v>
      </c>
      <c r="AS7" s="3">
        <f t="shared" si="61"/>
        <v>0.85143119053840888</v>
      </c>
      <c r="AT7" s="18">
        <f t="shared" si="27"/>
        <v>4.711672431619264E-2</v>
      </c>
      <c r="AU7" s="18">
        <f t="shared" si="62"/>
        <v>4.6957490525543992</v>
      </c>
      <c r="AV7" s="39">
        <f t="shared" si="63"/>
        <v>0.15541677273440321</v>
      </c>
      <c r="AW7" s="35">
        <v>0.36620000000000003</v>
      </c>
      <c r="AX7" s="31">
        <v>2.1000000000000001E-2</v>
      </c>
      <c r="AY7" s="32">
        <v>1.1519999999999999</v>
      </c>
      <c r="AZ7" s="3">
        <f t="shared" si="30"/>
        <v>0.91237498497821357</v>
      </c>
      <c r="BA7" s="3">
        <f t="shared" si="31"/>
        <v>8.4784753824630452E-2</v>
      </c>
      <c r="BB7" s="3">
        <f t="shared" si="32"/>
        <v>0.67827803059704361</v>
      </c>
      <c r="BC7" s="3">
        <f t="shared" si="64"/>
        <v>0.76306278442167408</v>
      </c>
      <c r="BD7" s="18">
        <f t="shared" si="34"/>
        <v>7.5106127034418935E-2</v>
      </c>
      <c r="BE7" s="18">
        <f t="shared" si="65"/>
        <v>4.3665677180060349</v>
      </c>
      <c r="BF7" s="39">
        <f t="shared" si="66"/>
        <v>0.15533436657814503</v>
      </c>
      <c r="BG7" s="36">
        <v>0.33350000000000002</v>
      </c>
      <c r="BH7" s="31">
        <v>1.6E-2</v>
      </c>
      <c r="BI7" s="32">
        <v>1.133</v>
      </c>
      <c r="BJ7" s="3">
        <f t="shared" si="37"/>
        <v>0.89732713366346872</v>
      </c>
      <c r="BK7" s="3">
        <f t="shared" si="38"/>
        <v>6.8018589485631234E-2</v>
      </c>
      <c r="BL7" s="3">
        <f t="shared" si="39"/>
        <v>0.68018589485631231</v>
      </c>
      <c r="BM7" s="3">
        <f t="shared" si="67"/>
        <v>0.74820448434194353</v>
      </c>
      <c r="BN7" s="18">
        <f t="shared" si="41"/>
        <v>6.9189617540783566E-2</v>
      </c>
      <c r="BO7" s="18">
        <f t="shared" si="68"/>
        <v>4.2017249976426116</v>
      </c>
      <c r="BP7" s="39">
        <f t="shared" si="69"/>
        <v>0.16188253520588147</v>
      </c>
      <c r="BQ7" s="35">
        <v>0.29480000000000001</v>
      </c>
      <c r="BR7" s="31">
        <v>1.2999999999999999E-2</v>
      </c>
      <c r="BS7" s="32">
        <v>1.113</v>
      </c>
      <c r="BT7" s="3">
        <f t="shared" si="44"/>
        <v>0.88148729017426364</v>
      </c>
      <c r="BU7" s="3">
        <f t="shared" si="45"/>
        <v>5.1288667073188542E-2</v>
      </c>
      <c r="BV7" s="3">
        <f t="shared" si="46"/>
        <v>0.61546400487826247</v>
      </c>
      <c r="BW7" s="3">
        <f t="shared" si="70"/>
        <v>0.66675267195145105</v>
      </c>
      <c r="BX7" s="18">
        <f t="shared" si="48"/>
        <v>6.5099260411279086E-2</v>
      </c>
      <c r="BY7" s="18">
        <f t="shared" si="71"/>
        <v>4.0066359065703026</v>
      </c>
      <c r="BZ7" s="39">
        <f t="shared" si="72"/>
        <v>0.15361116388663881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4.5844676375393387</v>
      </c>
      <c r="H8" s="46">
        <f t="shared" si="1"/>
        <v>46024.084507042258</v>
      </c>
      <c r="I8" s="35">
        <v>0.97430000000000005</v>
      </c>
      <c r="J8" s="31">
        <v>1.7000000000000001E-2</v>
      </c>
      <c r="K8" s="31">
        <v>1.2749999999999999</v>
      </c>
      <c r="L8" s="3">
        <f t="shared" si="2"/>
        <v>1.0097900224368248</v>
      </c>
      <c r="M8" s="3">
        <f t="shared" si="3"/>
        <v>0.73516005240788473</v>
      </c>
      <c r="N8" s="3">
        <f t="shared" si="4"/>
        <v>0</v>
      </c>
      <c r="O8" s="3">
        <f t="shared" si="52"/>
        <v>0.73516005240788473</v>
      </c>
      <c r="P8" s="18">
        <f t="shared" si="6"/>
        <v>0</v>
      </c>
      <c r="Q8" s="18">
        <f t="shared" si="53"/>
        <v>9.4740141673853469</v>
      </c>
      <c r="R8" s="39">
        <f t="shared" si="54"/>
        <v>0</v>
      </c>
      <c r="S8" s="35">
        <v>0.83909999999999996</v>
      </c>
      <c r="T8" s="31">
        <v>1.7000000000000001E-2</v>
      </c>
      <c r="U8" s="31">
        <v>1.252</v>
      </c>
      <c r="V8" s="3">
        <f t="shared" si="9"/>
        <v>0.9915742024242391</v>
      </c>
      <c r="W8" s="3">
        <f t="shared" si="10"/>
        <v>0.52578988297642015</v>
      </c>
      <c r="X8" s="3">
        <f t="shared" si="11"/>
        <v>1.0515797659528403</v>
      </c>
      <c r="Y8" s="3">
        <f t="shared" si="55"/>
        <v>1.5773696489292606</v>
      </c>
      <c r="Z8" s="18">
        <f t="shared" si="13"/>
        <v>1.7953482485945027E-2</v>
      </c>
      <c r="AA8" s="18">
        <f t="shared" si="56"/>
        <v>8.6052040775593301</v>
      </c>
      <c r="AB8" s="39">
        <f t="shared" si="57"/>
        <v>0.12220276898431175</v>
      </c>
      <c r="AC8" s="35">
        <v>0.72409999999999997</v>
      </c>
      <c r="AD8" s="31">
        <v>1.7999999999999999E-2</v>
      </c>
      <c r="AE8" s="31">
        <v>1.234</v>
      </c>
      <c r="AF8" s="3">
        <f t="shared" si="16"/>
        <v>0.9773183432839545</v>
      </c>
      <c r="AG8" s="3">
        <f t="shared" si="17"/>
        <v>0.38036762054570084</v>
      </c>
      <c r="AH8" s="3">
        <f t="shared" si="18"/>
        <v>1.5214704821828033</v>
      </c>
      <c r="AI8" s="3">
        <f t="shared" si="58"/>
        <v>1.9018381027285041</v>
      </c>
      <c r="AJ8" s="18">
        <f t="shared" si="20"/>
        <v>3.6933795772628751E-2</v>
      </c>
      <c r="AK8" s="18">
        <f t="shared" si="59"/>
        <v>7.8662014123966664</v>
      </c>
      <c r="AL8" s="39">
        <f t="shared" si="60"/>
        <v>0.19341870394839575</v>
      </c>
      <c r="AM8" s="35">
        <v>0.58479999999999999</v>
      </c>
      <c r="AN8" s="31">
        <v>2.4E-2</v>
      </c>
      <c r="AO8" s="31">
        <v>1.2150000000000001</v>
      </c>
      <c r="AP8" s="3">
        <f t="shared" si="23"/>
        <v>0.96227049196920966</v>
      </c>
      <c r="AQ8" s="3">
        <f t="shared" si="24"/>
        <v>0.24051568801687828</v>
      </c>
      <c r="AR8" s="3">
        <f t="shared" si="25"/>
        <v>1.4430941281012697</v>
      </c>
      <c r="AS8" s="3">
        <f t="shared" si="61"/>
        <v>1.6836098161181479</v>
      </c>
      <c r="AT8" s="18">
        <f t="shared" si="27"/>
        <v>7.1610412521045899E-2</v>
      </c>
      <c r="AU8" s="18">
        <f t="shared" si="62"/>
        <v>6.971044271030066</v>
      </c>
      <c r="AV8" s="39">
        <f t="shared" si="63"/>
        <v>0.20701261848219951</v>
      </c>
      <c r="AW8" s="35">
        <v>0.50770000000000004</v>
      </c>
      <c r="AX8" s="31">
        <v>2.1000000000000001E-2</v>
      </c>
      <c r="AY8" s="31">
        <v>1.2070000000000001</v>
      </c>
      <c r="AZ8" s="3">
        <f t="shared" si="30"/>
        <v>0.95593455457352761</v>
      </c>
      <c r="BA8" s="3">
        <f t="shared" si="31"/>
        <v>0.17889779693599722</v>
      </c>
      <c r="BB8" s="3">
        <f t="shared" si="32"/>
        <v>1.4311823754879778</v>
      </c>
      <c r="BC8" s="3">
        <f t="shared" si="64"/>
        <v>1.6100801724239751</v>
      </c>
      <c r="BD8" s="18">
        <f t="shared" si="34"/>
        <v>8.2448915882979951E-2</v>
      </c>
      <c r="BE8" s="18">
        <f t="shared" si="65"/>
        <v>6.4755911798644892</v>
      </c>
      <c r="BF8" s="39">
        <f t="shared" si="66"/>
        <v>0.22101184829860232</v>
      </c>
      <c r="BG8" s="35">
        <v>0.44119999999999998</v>
      </c>
      <c r="BH8" s="31">
        <v>0.02</v>
      </c>
      <c r="BI8" s="31">
        <v>1.2010000000000001</v>
      </c>
      <c r="BJ8" s="3">
        <f t="shared" si="37"/>
        <v>0.95118260152676615</v>
      </c>
      <c r="BK8" s="3">
        <f t="shared" si="38"/>
        <v>0.13376212137279064</v>
      </c>
      <c r="BL8" s="3">
        <f t="shared" si="39"/>
        <v>1.3376212137279062</v>
      </c>
      <c r="BM8" s="3">
        <f t="shared" si="67"/>
        <v>1.4713833351006969</v>
      </c>
      <c r="BN8" s="18">
        <f t="shared" si="41"/>
        <v>9.7180054447030928E-2</v>
      </c>
      <c r="BO8" s="18">
        <f t="shared" si="68"/>
        <v>6.0482548560965146</v>
      </c>
      <c r="BP8" s="39">
        <f t="shared" si="69"/>
        <v>0.22115820936011185</v>
      </c>
      <c r="BQ8" s="35">
        <v>0.39140000000000003</v>
      </c>
      <c r="BR8" s="31">
        <v>1.9E-2</v>
      </c>
      <c r="BS8" s="31">
        <v>1.1930000000000001</v>
      </c>
      <c r="BT8" s="3">
        <f t="shared" si="44"/>
        <v>0.94484666413108409</v>
      </c>
      <c r="BU8" s="3">
        <f t="shared" si="45"/>
        <v>0.10387203864714403</v>
      </c>
      <c r="BV8" s="3">
        <f t="shared" si="46"/>
        <v>1.2464644637657283</v>
      </c>
      <c r="BW8" s="3">
        <f t="shared" si="70"/>
        <v>1.3503365024128724</v>
      </c>
      <c r="BX8" s="18">
        <f t="shared" si="48"/>
        <v>0.10931427075779748</v>
      </c>
      <c r="BY8" s="18">
        <f t="shared" si="71"/>
        <v>5.7282345715304208</v>
      </c>
      <c r="BZ8" s="39">
        <f t="shared" si="72"/>
        <v>0.2176001084104886</v>
      </c>
    </row>
    <row r="9" spans="2:78" ht="19.899999999999999" customHeight="1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4.9408195720546395</v>
      </c>
      <c r="H9" s="46">
        <f t="shared" si="1"/>
        <v>49601.549295774654</v>
      </c>
      <c r="I9" s="35">
        <v>1.0196000000000001</v>
      </c>
      <c r="J9" s="31">
        <v>0.02</v>
      </c>
      <c r="K9" s="31">
        <v>1.3460000000000001</v>
      </c>
      <c r="L9" s="3">
        <f t="shared" si="2"/>
        <v>1.0660214668235031</v>
      </c>
      <c r="M9" s="3">
        <f t="shared" si="3"/>
        <v>0.89727568434885863</v>
      </c>
      <c r="N9" s="3">
        <f t="shared" si="4"/>
        <v>0</v>
      </c>
      <c r="O9" s="3">
        <f t="shared" si="52"/>
        <v>0.89727568434885863</v>
      </c>
      <c r="P9" s="18">
        <f t="shared" si="6"/>
        <v>0</v>
      </c>
      <c r="Q9" s="18">
        <f t="shared" si="53"/>
        <v>12.2238411982219</v>
      </c>
      <c r="R9" s="39">
        <f t="shared" si="54"/>
        <v>0</v>
      </c>
      <c r="S9" s="35">
        <v>0.91439999999999999</v>
      </c>
      <c r="T9" s="31">
        <v>1.7999999999999999E-2</v>
      </c>
      <c r="U9" s="31">
        <v>1.33</v>
      </c>
      <c r="V9" s="3">
        <f t="shared" si="9"/>
        <v>1.053349592032139</v>
      </c>
      <c r="W9" s="3">
        <f t="shared" si="10"/>
        <v>0.70461493156440647</v>
      </c>
      <c r="X9" s="3">
        <f t="shared" si="11"/>
        <v>1.4092298631288129</v>
      </c>
      <c r="Y9" s="3">
        <f t="shared" si="55"/>
        <v>2.1138447946932195</v>
      </c>
      <c r="Z9" s="18">
        <f t="shared" si="13"/>
        <v>2.1451956630675891E-2</v>
      </c>
      <c r="AA9" s="18">
        <f t="shared" si="56"/>
        <v>11.377600020245493</v>
      </c>
      <c r="AB9" s="39">
        <f t="shared" si="57"/>
        <v>0.12386002853160645</v>
      </c>
      <c r="AC9" s="35">
        <v>0.81789999999999996</v>
      </c>
      <c r="AD9" s="31">
        <v>1.4E-2</v>
      </c>
      <c r="AE9" s="31">
        <v>1.3089999999999999</v>
      </c>
      <c r="AF9" s="3">
        <f t="shared" si="16"/>
        <v>1.0367177563684735</v>
      </c>
      <c r="AG9" s="3">
        <f t="shared" si="17"/>
        <v>0.54607945172536809</v>
      </c>
      <c r="AH9" s="3">
        <f t="shared" si="18"/>
        <v>2.1843178069014724</v>
      </c>
      <c r="AI9" s="3">
        <f t="shared" si="58"/>
        <v>2.7303972586268404</v>
      </c>
      <c r="AJ9" s="18">
        <f t="shared" si="20"/>
        <v>3.2324249307028229E-2</v>
      </c>
      <c r="AK9" s="18">
        <f t="shared" si="59"/>
        <v>10.601342665923031</v>
      </c>
      <c r="AL9" s="39">
        <f t="shared" si="60"/>
        <v>0.20604161904159046</v>
      </c>
      <c r="AM9" s="35">
        <v>0.71230000000000004</v>
      </c>
      <c r="AN9" s="31">
        <v>1.7999999999999999E-2</v>
      </c>
      <c r="AO9" s="31">
        <v>1.286</v>
      </c>
      <c r="AP9" s="3">
        <f t="shared" si="23"/>
        <v>1.0185019363558878</v>
      </c>
      <c r="AQ9" s="3">
        <f t="shared" si="24"/>
        <v>0.39974583849905354</v>
      </c>
      <c r="AR9" s="3">
        <f t="shared" si="25"/>
        <v>2.3984750309943208</v>
      </c>
      <c r="AS9" s="3">
        <f t="shared" si="61"/>
        <v>2.7982208694933743</v>
      </c>
      <c r="AT9" s="18">
        <f t="shared" si="27"/>
        <v>6.0168172425776358E-2</v>
      </c>
      <c r="AU9" s="18">
        <f t="shared" si="62"/>
        <v>9.751883840882078</v>
      </c>
      <c r="AV9" s="39">
        <f t="shared" si="63"/>
        <v>0.24594991799834376</v>
      </c>
      <c r="AW9" s="35">
        <v>0.62270000000000003</v>
      </c>
      <c r="AX9" s="31">
        <v>0.02</v>
      </c>
      <c r="AY9" s="31">
        <v>1.274</v>
      </c>
      <c r="AZ9" s="3">
        <f t="shared" si="30"/>
        <v>1.0089980302623647</v>
      </c>
      <c r="BA9" s="3">
        <f t="shared" si="31"/>
        <v>0.2998283624784544</v>
      </c>
      <c r="BB9" s="3">
        <f t="shared" si="32"/>
        <v>2.3986268998276352</v>
      </c>
      <c r="BC9" s="3">
        <f t="shared" si="64"/>
        <v>2.6984552623060898</v>
      </c>
      <c r="BD9" s="18">
        <f t="shared" si="34"/>
        <v>8.7482254408680626E-2</v>
      </c>
      <c r="BE9" s="18">
        <f t="shared" si="65"/>
        <v>9.031130898423088</v>
      </c>
      <c r="BF9" s="39">
        <f t="shared" si="66"/>
        <v>0.26559540846057894</v>
      </c>
      <c r="BG9" s="35">
        <v>0.55249999999999999</v>
      </c>
      <c r="BH9" s="31">
        <v>2.1999999999999999E-2</v>
      </c>
      <c r="BI9" s="31">
        <v>1.2649999999999999</v>
      </c>
      <c r="BJ9" s="3">
        <f t="shared" si="37"/>
        <v>1.0018701006922224</v>
      </c>
      <c r="BK9" s="3">
        <f t="shared" si="38"/>
        <v>0.23271358743230725</v>
      </c>
      <c r="BL9" s="3">
        <f t="shared" si="39"/>
        <v>2.3271358743230723</v>
      </c>
      <c r="BM9" s="3">
        <f t="shared" si="67"/>
        <v>2.5598494617553795</v>
      </c>
      <c r="BN9" s="18">
        <f t="shared" si="41"/>
        <v>0.11859458492489261</v>
      </c>
      <c r="BO9" s="18">
        <f t="shared" si="68"/>
        <v>8.4664338385947264</v>
      </c>
      <c r="BP9" s="39">
        <f t="shared" si="69"/>
        <v>0.27486612648110348</v>
      </c>
      <c r="BQ9" s="35">
        <v>0.48080000000000001</v>
      </c>
      <c r="BR9" s="31">
        <v>1.7999999999999999E-2</v>
      </c>
      <c r="BS9" s="31">
        <v>1.2569999999999999</v>
      </c>
      <c r="BT9" s="3">
        <f t="shared" si="44"/>
        <v>0.99553416329654021</v>
      </c>
      <c r="BU9" s="3">
        <f t="shared" si="45"/>
        <v>0.17401055763896978</v>
      </c>
      <c r="BV9" s="3">
        <f t="shared" si="46"/>
        <v>2.0881266916676373</v>
      </c>
      <c r="BW9" s="3">
        <f t="shared" si="70"/>
        <v>2.262137249306607</v>
      </c>
      <c r="BX9" s="18">
        <f t="shared" si="48"/>
        <v>0.11497023898131994</v>
      </c>
      <c r="BY9" s="18">
        <f t="shared" si="71"/>
        <v>7.8896706022743057</v>
      </c>
      <c r="BZ9" s="39">
        <f t="shared" si="72"/>
        <v>0.26466588998857649</v>
      </c>
    </row>
    <row r="10" spans="2:78" ht="19.899999999999999" customHeight="1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5.2971715065699394</v>
      </c>
      <c r="H10" s="46">
        <f t="shared" si="1"/>
        <v>53179.014084507042</v>
      </c>
      <c r="I10" s="35">
        <v>1.0343</v>
      </c>
      <c r="J10" s="31">
        <v>1.7000000000000001E-2</v>
      </c>
      <c r="K10" s="31">
        <v>1.395</v>
      </c>
      <c r="L10" s="3">
        <f t="shared" si="2"/>
        <v>1.1048290833720555</v>
      </c>
      <c r="M10" s="3">
        <f t="shared" si="3"/>
        <v>0.99178512416363007</v>
      </c>
      <c r="N10" s="3">
        <f t="shared" si="4"/>
        <v>0</v>
      </c>
      <c r="O10" s="3">
        <f t="shared" si="52"/>
        <v>0.99178512416363007</v>
      </c>
      <c r="P10" s="18">
        <f t="shared" si="6"/>
        <v>0</v>
      </c>
      <c r="Q10" s="18">
        <f t="shared" si="53"/>
        <v>15.209811030157683</v>
      </c>
      <c r="R10" s="39">
        <f t="shared" si="54"/>
        <v>0</v>
      </c>
      <c r="S10" s="35">
        <v>0.93940000000000001</v>
      </c>
      <c r="T10" s="31">
        <v>1.2999999999999999E-2</v>
      </c>
      <c r="U10" s="31">
        <v>1.385</v>
      </c>
      <c r="V10" s="3">
        <f t="shared" si="9"/>
        <v>1.0969091616274529</v>
      </c>
      <c r="W10" s="3">
        <f t="shared" si="10"/>
        <v>0.80644877008632376</v>
      </c>
      <c r="X10" s="3">
        <f t="shared" si="11"/>
        <v>1.6128975401726475</v>
      </c>
      <c r="Y10" s="3">
        <f t="shared" si="55"/>
        <v>2.4193463102589714</v>
      </c>
      <c r="Z10" s="18">
        <f t="shared" si="13"/>
        <v>1.6800957079491256E-2</v>
      </c>
      <c r="AA10" s="18">
        <f t="shared" si="56"/>
        <v>14.269049075675529</v>
      </c>
      <c r="AB10" s="39">
        <f t="shared" si="57"/>
        <v>0.11303469009172844</v>
      </c>
      <c r="AC10" s="35">
        <v>0.86450000000000005</v>
      </c>
      <c r="AD10" s="31">
        <v>1.7000000000000001E-2</v>
      </c>
      <c r="AE10" s="31">
        <v>1.367</v>
      </c>
      <c r="AF10" s="3">
        <f t="shared" si="16"/>
        <v>1.0826533024871683</v>
      </c>
      <c r="AG10" s="3">
        <f t="shared" si="17"/>
        <v>0.66533925837170582</v>
      </c>
      <c r="AH10" s="3">
        <f t="shared" si="18"/>
        <v>2.6613570334868233</v>
      </c>
      <c r="AI10" s="3">
        <f t="shared" si="58"/>
        <v>3.326696291858529</v>
      </c>
      <c r="AJ10" s="18">
        <f t="shared" si="20"/>
        <v>4.2806238750495218E-2</v>
      </c>
      <c r="AK10" s="18">
        <f t="shared" si="59"/>
        <v>13.526550968291833</v>
      </c>
      <c r="AL10" s="39">
        <f t="shared" si="60"/>
        <v>0.19675060107527959</v>
      </c>
      <c r="AM10" s="35">
        <v>0.7732</v>
      </c>
      <c r="AN10" s="31">
        <v>1.7999999999999999E-2</v>
      </c>
      <c r="AO10" s="31">
        <v>1.36</v>
      </c>
      <c r="AP10" s="3">
        <f t="shared" si="23"/>
        <v>1.0771093572659467</v>
      </c>
      <c r="AQ10" s="3">
        <f t="shared" si="24"/>
        <v>0.52679013423296339</v>
      </c>
      <c r="AR10" s="3">
        <f t="shared" si="25"/>
        <v>3.1607408053977801</v>
      </c>
      <c r="AS10" s="3">
        <f t="shared" si="61"/>
        <v>3.6875309396307436</v>
      </c>
      <c r="AT10" s="18">
        <f t="shared" si="27"/>
        <v>6.7291885890832945E-2</v>
      </c>
      <c r="AU10" s="18">
        <f t="shared" si="62"/>
        <v>12.621476506287401</v>
      </c>
      <c r="AV10" s="39">
        <f t="shared" si="63"/>
        <v>0.25042559829060046</v>
      </c>
      <c r="AW10" s="35">
        <v>0.70779999999999998</v>
      </c>
      <c r="AX10" s="31">
        <v>1.6E-2</v>
      </c>
      <c r="AY10" s="31">
        <v>1.3460000000000001</v>
      </c>
      <c r="AZ10" s="3">
        <f t="shared" si="30"/>
        <v>1.0660214668235031</v>
      </c>
      <c r="BA10" s="3">
        <f t="shared" si="31"/>
        <v>0.43240166919883216</v>
      </c>
      <c r="BB10" s="3">
        <f t="shared" si="32"/>
        <v>3.4592133535906573</v>
      </c>
      <c r="BC10" s="3">
        <f t="shared" si="64"/>
        <v>3.8916150227894892</v>
      </c>
      <c r="BD10" s="18">
        <f t="shared" si="34"/>
        <v>7.8119816954117849E-2</v>
      </c>
      <c r="BE10" s="18">
        <f t="shared" si="65"/>
        <v>11.973153726275468</v>
      </c>
      <c r="BF10" s="39">
        <f t="shared" si="66"/>
        <v>0.28891413512876757</v>
      </c>
      <c r="BG10" s="35">
        <v>0.62809999999999999</v>
      </c>
      <c r="BH10" s="31">
        <v>1.7999999999999999E-2</v>
      </c>
      <c r="BI10" s="31">
        <v>1.335</v>
      </c>
      <c r="BJ10" s="3">
        <f t="shared" si="37"/>
        <v>1.0573095529044403</v>
      </c>
      <c r="BK10" s="3">
        <f t="shared" si="38"/>
        <v>0.33496254192590103</v>
      </c>
      <c r="BL10" s="3">
        <f t="shared" si="39"/>
        <v>3.3496254192590103</v>
      </c>
      <c r="BM10" s="3">
        <f t="shared" si="67"/>
        <v>3.6845879611849113</v>
      </c>
      <c r="BN10" s="18">
        <f t="shared" si="41"/>
        <v>0.10806776359914731</v>
      </c>
      <c r="BO10" s="18">
        <f t="shared" si="68"/>
        <v>11.183072295588138</v>
      </c>
      <c r="BP10" s="39">
        <f t="shared" si="69"/>
        <v>0.29952640300648681</v>
      </c>
      <c r="BQ10" s="35">
        <v>0.57479999999999998</v>
      </c>
      <c r="BR10" s="31">
        <v>1.9E-2</v>
      </c>
      <c r="BS10" s="31">
        <v>1.3260000000000001</v>
      </c>
      <c r="BT10" s="3">
        <f t="shared" si="44"/>
        <v>1.050181623334298</v>
      </c>
      <c r="BU10" s="3">
        <f t="shared" si="45"/>
        <v>0.2767557753207619</v>
      </c>
      <c r="BV10" s="3">
        <f t="shared" si="46"/>
        <v>3.3210693038491423</v>
      </c>
      <c r="BW10" s="3">
        <f t="shared" si="70"/>
        <v>3.5978250791699042</v>
      </c>
      <c r="BX10" s="18">
        <f t="shared" si="48"/>
        <v>0.13504640349716537</v>
      </c>
      <c r="BY10" s="18">
        <f t="shared" si="71"/>
        <v>10.654699143070765</v>
      </c>
      <c r="BZ10" s="39">
        <f t="shared" si="72"/>
        <v>0.31169996067030992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5.6535234410852402</v>
      </c>
      <c r="H11" s="46">
        <f t="shared" si="1"/>
        <v>56756.478873239437</v>
      </c>
      <c r="I11" s="35">
        <v>1.0306</v>
      </c>
      <c r="J11" s="31">
        <v>2.1000000000000001E-2</v>
      </c>
      <c r="K11" s="31">
        <v>1.4419999999999999</v>
      </c>
      <c r="L11" s="3">
        <f t="shared" si="2"/>
        <v>1.1420527155716875</v>
      </c>
      <c r="M11" s="3">
        <f t="shared" si="3"/>
        <v>1.0521724411581697</v>
      </c>
      <c r="N11" s="3">
        <f t="shared" si="4"/>
        <v>0</v>
      </c>
      <c r="O11" s="3">
        <f t="shared" si="52"/>
        <v>1.0521724411581697</v>
      </c>
      <c r="P11" s="18">
        <f t="shared" si="6"/>
        <v>0</v>
      </c>
      <c r="Q11" s="18">
        <f t="shared" si="53"/>
        <v>18.445937422193186</v>
      </c>
      <c r="R11" s="39">
        <f t="shared" si="54"/>
        <v>0</v>
      </c>
      <c r="S11" s="35">
        <v>0.95189999999999997</v>
      </c>
      <c r="T11" s="31">
        <v>0.02</v>
      </c>
      <c r="U11" s="31">
        <v>1.4259999999999999</v>
      </c>
      <c r="V11" s="3">
        <f t="shared" si="9"/>
        <v>1.1293808407803234</v>
      </c>
      <c r="W11" s="3">
        <f t="shared" si="10"/>
        <v>0.87780455495659049</v>
      </c>
      <c r="X11" s="3">
        <f t="shared" si="11"/>
        <v>1.755609109913181</v>
      </c>
      <c r="Y11" s="3">
        <f t="shared" si="55"/>
        <v>2.6334136648697717</v>
      </c>
      <c r="Z11" s="18">
        <f t="shared" si="13"/>
        <v>2.7400606127800889E-2</v>
      </c>
      <c r="AA11" s="18">
        <f t="shared" si="56"/>
        <v>17.497488921522464</v>
      </c>
      <c r="AB11" s="39">
        <f t="shared" si="57"/>
        <v>0.10033491764373836</v>
      </c>
      <c r="AC11" s="35">
        <v>0.87770000000000004</v>
      </c>
      <c r="AD11" s="31">
        <v>1.7000000000000001E-2</v>
      </c>
      <c r="AE11" s="31">
        <v>1.42</v>
      </c>
      <c r="AF11" s="3">
        <f t="shared" si="16"/>
        <v>1.1246288877335617</v>
      </c>
      <c r="AG11" s="3">
        <f t="shared" si="17"/>
        <v>0.74002264732570955</v>
      </c>
      <c r="AH11" s="3">
        <f t="shared" si="18"/>
        <v>2.9600905893028382</v>
      </c>
      <c r="AI11" s="3">
        <f t="shared" si="58"/>
        <v>3.7001132366285479</v>
      </c>
      <c r="AJ11" s="18">
        <f t="shared" si="20"/>
        <v>4.6189868842005571E-2</v>
      </c>
      <c r="AK11" s="18">
        <f t="shared" si="59"/>
        <v>16.603271910724914</v>
      </c>
      <c r="AL11" s="39">
        <f t="shared" si="60"/>
        <v>0.17828356996254227</v>
      </c>
      <c r="AM11" s="35">
        <v>0.80479999999999996</v>
      </c>
      <c r="AN11" s="31">
        <v>0.02</v>
      </c>
      <c r="AO11" s="31">
        <v>1.41</v>
      </c>
      <c r="AP11" s="3">
        <f t="shared" si="23"/>
        <v>1.1167089659889593</v>
      </c>
      <c r="AQ11" s="3">
        <f t="shared" si="24"/>
        <v>0.61346570086202434</v>
      </c>
      <c r="AR11" s="3">
        <f t="shared" si="25"/>
        <v>3.6807942051721456</v>
      </c>
      <c r="AS11" s="3">
        <f t="shared" si="61"/>
        <v>4.2942599060341697</v>
      </c>
      <c r="AT11" s="18">
        <f t="shared" si="27"/>
        <v>8.0367525915251911E-2</v>
      </c>
      <c r="AU11" s="18">
        <f t="shared" si="62"/>
        <v>15.724721774779608</v>
      </c>
      <c r="AV11" s="39">
        <f t="shared" si="63"/>
        <v>0.23407690500926107</v>
      </c>
      <c r="AW11" s="35">
        <v>0.74050000000000005</v>
      </c>
      <c r="AX11" s="31">
        <v>1.7999999999999999E-2</v>
      </c>
      <c r="AY11" s="31">
        <v>1.4019999999999999</v>
      </c>
      <c r="AZ11" s="3">
        <f t="shared" si="30"/>
        <v>1.1103730285932771</v>
      </c>
      <c r="BA11" s="3">
        <f t="shared" si="31"/>
        <v>0.51347851718764181</v>
      </c>
      <c r="BB11" s="3">
        <f t="shared" si="32"/>
        <v>4.1078281375011345</v>
      </c>
      <c r="BC11" s="3">
        <f t="shared" si="64"/>
        <v>4.6213066546887767</v>
      </c>
      <c r="BD11" s="18">
        <f t="shared" si="34"/>
        <v>9.5349769373244506E-2</v>
      </c>
      <c r="BE11" s="18">
        <f t="shared" si="65"/>
        <v>14.949814041703027</v>
      </c>
      <c r="BF11" s="39">
        <f t="shared" si="66"/>
        <v>0.27477453070935898</v>
      </c>
      <c r="BG11" s="35">
        <v>0.67379999999999995</v>
      </c>
      <c r="BH11" s="31">
        <v>1.6E-2</v>
      </c>
      <c r="BI11" s="31">
        <v>1.3979999999999999</v>
      </c>
      <c r="BJ11" s="3">
        <f t="shared" si="37"/>
        <v>1.1072050598954362</v>
      </c>
      <c r="BK11" s="3">
        <f t="shared" si="38"/>
        <v>0.42271969396596765</v>
      </c>
      <c r="BL11" s="3">
        <f t="shared" si="39"/>
        <v>4.2271969396596765</v>
      </c>
      <c r="BM11" s="3">
        <f t="shared" si="67"/>
        <v>4.6499166336256437</v>
      </c>
      <c r="BN11" s="18">
        <f t="shared" si="41"/>
        <v>0.10534051883297087</v>
      </c>
      <c r="BO11" s="18">
        <f t="shared" si="68"/>
        <v>14.145982847360747</v>
      </c>
      <c r="BP11" s="39">
        <f t="shared" si="69"/>
        <v>0.2988266693995289</v>
      </c>
      <c r="BQ11" s="35">
        <v>0.625</v>
      </c>
      <c r="BR11" s="31">
        <v>2.1000000000000001E-2</v>
      </c>
      <c r="BS11" s="31">
        <v>1.3979999999999999</v>
      </c>
      <c r="BT11" s="3">
        <f t="shared" si="44"/>
        <v>1.1072050598954362</v>
      </c>
      <c r="BU11" s="3">
        <f t="shared" si="45"/>
        <v>0.36370603125245565</v>
      </c>
      <c r="BV11" s="3">
        <f t="shared" si="46"/>
        <v>4.3644723750294672</v>
      </c>
      <c r="BW11" s="3">
        <f t="shared" si="70"/>
        <v>4.7281784062819225</v>
      </c>
      <c r="BX11" s="18">
        <f t="shared" si="48"/>
        <v>0.16591131716192908</v>
      </c>
      <c r="BY11" s="18">
        <f t="shared" si="71"/>
        <v>13.557872468291738</v>
      </c>
      <c r="BZ11" s="39">
        <f t="shared" si="72"/>
        <v>0.32191425205074092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6.0098753756005401</v>
      </c>
      <c r="H12" s="46">
        <f t="shared" si="1"/>
        <v>60333.94366197184</v>
      </c>
      <c r="I12" s="35">
        <v>1.0437000000000001</v>
      </c>
      <c r="J12" s="31">
        <v>1.9E-2</v>
      </c>
      <c r="K12" s="31">
        <v>1.474</v>
      </c>
      <c r="L12" s="3">
        <f t="shared" si="2"/>
        <v>1.1673964651544155</v>
      </c>
      <c r="M12" s="3">
        <f t="shared" si="3"/>
        <v>1.1275153404308678</v>
      </c>
      <c r="N12" s="3">
        <f t="shared" si="4"/>
        <v>0</v>
      </c>
      <c r="O12" s="3">
        <f t="shared" si="52"/>
        <v>1.1275153404308678</v>
      </c>
      <c r="P12" s="18">
        <f t="shared" si="6"/>
        <v>0</v>
      </c>
      <c r="Q12" s="18">
        <f t="shared" si="53"/>
        <v>22.348106554884776</v>
      </c>
      <c r="R12" s="39">
        <f t="shared" si="54"/>
        <v>0</v>
      </c>
      <c r="S12" s="35">
        <v>0.96760000000000002</v>
      </c>
      <c r="T12" s="31">
        <v>1.4999999999999999E-2</v>
      </c>
      <c r="U12" s="31">
        <v>1.4690000000000001</v>
      </c>
      <c r="V12" s="3">
        <f t="shared" si="9"/>
        <v>1.1634365042821144</v>
      </c>
      <c r="W12" s="3">
        <f t="shared" si="10"/>
        <v>0.96252371003088288</v>
      </c>
      <c r="X12" s="3">
        <f t="shared" si="11"/>
        <v>1.9250474200617658</v>
      </c>
      <c r="Y12" s="3">
        <f t="shared" si="55"/>
        <v>2.8875711300926485</v>
      </c>
      <c r="Z12" s="18">
        <f t="shared" si="13"/>
        <v>2.180850895221606E-2</v>
      </c>
      <c r="AA12" s="18">
        <f t="shared" si="56"/>
        <v>21.246408745189409</v>
      </c>
      <c r="AB12" s="39">
        <f t="shared" si="57"/>
        <v>9.0605779223636232E-2</v>
      </c>
      <c r="AC12" s="35">
        <v>0.89149999999999996</v>
      </c>
      <c r="AD12" s="31">
        <v>1.9E-2</v>
      </c>
      <c r="AE12" s="31">
        <v>1.4690000000000001</v>
      </c>
      <c r="AF12" s="3">
        <f t="shared" si="16"/>
        <v>1.1634365042821144</v>
      </c>
      <c r="AG12" s="3">
        <f t="shared" si="17"/>
        <v>0.81707592074532776</v>
      </c>
      <c r="AH12" s="3">
        <f t="shared" si="18"/>
        <v>3.268303682981311</v>
      </c>
      <c r="AI12" s="3">
        <f t="shared" si="58"/>
        <v>4.085379603726639</v>
      </c>
      <c r="AJ12" s="18">
        <f t="shared" si="20"/>
        <v>5.5248222678947349E-2</v>
      </c>
      <c r="AK12" s="18">
        <f t="shared" si="59"/>
        <v>20.144710935494047</v>
      </c>
      <c r="AL12" s="39">
        <f t="shared" si="60"/>
        <v>0.16224127978042671</v>
      </c>
      <c r="AM12" s="35">
        <v>0.82869999999999999</v>
      </c>
      <c r="AN12" s="31">
        <v>1.4999999999999999E-2</v>
      </c>
      <c r="AO12" s="31">
        <v>1.4650000000000001</v>
      </c>
      <c r="AP12" s="3">
        <f t="shared" si="23"/>
        <v>1.1602685355842735</v>
      </c>
      <c r="AQ12" s="3">
        <f t="shared" si="24"/>
        <v>0.70217611487335085</v>
      </c>
      <c r="AR12" s="3">
        <f t="shared" si="25"/>
        <v>4.2130566892401049</v>
      </c>
      <c r="AS12" s="3">
        <f t="shared" si="61"/>
        <v>4.9152328041134554</v>
      </c>
      <c r="AT12" s="18">
        <f t="shared" si="27"/>
        <v>6.50697122783543E-2</v>
      </c>
      <c r="AU12" s="18">
        <f t="shared" si="62"/>
        <v>19.235556895430069</v>
      </c>
      <c r="AV12" s="39">
        <f t="shared" si="63"/>
        <v>0.21902441983580062</v>
      </c>
      <c r="AW12" s="35">
        <v>0.76300000000000001</v>
      </c>
      <c r="AX12" s="31">
        <v>1.7000000000000001E-2</v>
      </c>
      <c r="AY12" s="31">
        <v>1.4630000000000001</v>
      </c>
      <c r="AZ12" s="3">
        <f t="shared" si="30"/>
        <v>1.158684551235353</v>
      </c>
      <c r="BA12" s="3">
        <f t="shared" si="31"/>
        <v>0.59362728402242693</v>
      </c>
      <c r="BB12" s="3">
        <f t="shared" si="32"/>
        <v>4.7490182721794154</v>
      </c>
      <c r="BC12" s="3">
        <f t="shared" si="64"/>
        <v>5.342645556201842</v>
      </c>
      <c r="BD12" s="18">
        <f t="shared" si="34"/>
        <v>9.8059277309556284E-2</v>
      </c>
      <c r="BE12" s="18">
        <f t="shared" si="65"/>
        <v>18.284419627401352</v>
      </c>
      <c r="BF12" s="39">
        <f t="shared" si="66"/>
        <v>0.25973032608934732</v>
      </c>
      <c r="BG12" s="35">
        <v>0.70789999999999997</v>
      </c>
      <c r="BH12" s="31">
        <v>1.6E-2</v>
      </c>
      <c r="BI12" s="31">
        <v>1.458</v>
      </c>
      <c r="BJ12" s="3">
        <f t="shared" si="37"/>
        <v>1.1547245903630516</v>
      </c>
      <c r="BK12" s="3">
        <f t="shared" si="38"/>
        <v>0.50749877470307303</v>
      </c>
      <c r="BL12" s="3">
        <f t="shared" si="39"/>
        <v>5.0749877470307307</v>
      </c>
      <c r="BM12" s="3">
        <f t="shared" si="67"/>
        <v>5.582486521733804</v>
      </c>
      <c r="BN12" s="18">
        <f t="shared" si="41"/>
        <v>0.11457666003367342</v>
      </c>
      <c r="BO12" s="18">
        <f t="shared" si="68"/>
        <v>17.48673829607133</v>
      </c>
      <c r="BP12" s="39">
        <f t="shared" si="69"/>
        <v>0.29021923134578542</v>
      </c>
      <c r="BQ12" s="35">
        <v>0.65880000000000005</v>
      </c>
      <c r="BR12" s="31">
        <v>1.7000000000000001E-2</v>
      </c>
      <c r="BS12" s="31">
        <v>1.4610000000000001</v>
      </c>
      <c r="BT12" s="3">
        <f t="shared" si="44"/>
        <v>1.1571005668864325</v>
      </c>
      <c r="BU12" s="3">
        <f t="shared" si="45"/>
        <v>0.44135061721935032</v>
      </c>
      <c r="BV12" s="3">
        <f t="shared" si="46"/>
        <v>5.2962074066322034</v>
      </c>
      <c r="BW12" s="3">
        <f t="shared" si="70"/>
        <v>5.7375580238515536</v>
      </c>
      <c r="BX12" s="18">
        <f t="shared" si="48"/>
        <v>0.14668703386804191</v>
      </c>
      <c r="BY12" s="18">
        <f t="shared" si="71"/>
        <v>16.775918815702841</v>
      </c>
      <c r="BZ12" s="39">
        <f t="shared" si="72"/>
        <v>0.31570297071745301</v>
      </c>
    </row>
    <row r="13" spans="2:78" ht="19.899999999999999" customHeight="1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6.36622731011584</v>
      </c>
      <c r="H13" s="46">
        <f t="shared" si="1"/>
        <v>63911.408450704221</v>
      </c>
      <c r="I13" s="35">
        <v>1.0707</v>
      </c>
      <c r="J13" s="31">
        <v>2.3E-2</v>
      </c>
      <c r="K13" s="31">
        <v>1.492</v>
      </c>
      <c r="L13" s="3">
        <f t="shared" si="2"/>
        <v>1.1816523242947001</v>
      </c>
      <c r="M13" s="3">
        <f t="shared" si="3"/>
        <v>1.2157642734864174</v>
      </c>
      <c r="N13" s="3">
        <f t="shared" si="4"/>
        <v>0</v>
      </c>
      <c r="O13" s="3">
        <f t="shared" si="52"/>
        <v>1.2157642734864174</v>
      </c>
      <c r="P13" s="18">
        <f t="shared" si="6"/>
        <v>0</v>
      </c>
      <c r="Q13" s="18">
        <f t="shared" si="53"/>
        <v>27.028447328591543</v>
      </c>
      <c r="R13" s="39">
        <f t="shared" si="54"/>
        <v>0</v>
      </c>
      <c r="S13" s="35">
        <v>0.97960000000000003</v>
      </c>
      <c r="T13" s="31">
        <v>1.9E-2</v>
      </c>
      <c r="U13" s="31">
        <v>1.4950000000000001</v>
      </c>
      <c r="V13" s="3">
        <f t="shared" si="9"/>
        <v>1.184028300818081</v>
      </c>
      <c r="W13" s="3">
        <f t="shared" si="10"/>
        <v>1.0217768613417142</v>
      </c>
      <c r="X13" s="3">
        <f t="shared" si="11"/>
        <v>2.0435537226834284</v>
      </c>
      <c r="Y13" s="3">
        <f t="shared" si="55"/>
        <v>3.0653305840251424</v>
      </c>
      <c r="Z13" s="18">
        <f t="shared" si="13"/>
        <v>2.8610609481129246E-2</v>
      </c>
      <c r="AA13" s="18">
        <f t="shared" si="56"/>
        <v>25.460807708272775</v>
      </c>
      <c r="AB13" s="39">
        <f t="shared" si="57"/>
        <v>8.0262721673964532E-2</v>
      </c>
      <c r="AC13" s="35">
        <v>0.90500000000000003</v>
      </c>
      <c r="AD13" s="31">
        <v>1.9E-2</v>
      </c>
      <c r="AE13" s="31">
        <v>1.492</v>
      </c>
      <c r="AF13" s="3">
        <f t="shared" si="16"/>
        <v>1.1816523242947001</v>
      </c>
      <c r="AG13" s="3">
        <f t="shared" si="17"/>
        <v>0.86858221009364134</v>
      </c>
      <c r="AH13" s="3">
        <f t="shared" si="18"/>
        <v>3.4743288403745654</v>
      </c>
      <c r="AI13" s="3">
        <f t="shared" si="58"/>
        <v>4.3429110504682065</v>
      </c>
      <c r="AJ13" s="18">
        <f t="shared" si="20"/>
        <v>5.6991799003590998E-2</v>
      </c>
      <c r="AK13" s="18">
        <f t="shared" si="59"/>
        <v>24.177098425333366</v>
      </c>
      <c r="AL13" s="39">
        <f t="shared" si="60"/>
        <v>0.14370330050582403</v>
      </c>
      <c r="AM13" s="35">
        <v>0.84019999999999995</v>
      </c>
      <c r="AN13" s="31">
        <v>1.7000000000000001E-2</v>
      </c>
      <c r="AO13" s="31">
        <v>1.504</v>
      </c>
      <c r="AP13" s="3">
        <f t="shared" si="23"/>
        <v>1.1911562303882233</v>
      </c>
      <c r="AQ13" s="3">
        <f t="shared" si="24"/>
        <v>0.76074157668060471</v>
      </c>
      <c r="AR13" s="3">
        <f t="shared" si="25"/>
        <v>4.5644494600836278</v>
      </c>
      <c r="AS13" s="3">
        <f t="shared" si="61"/>
        <v>5.3251910367642328</v>
      </c>
      <c r="AT13" s="18">
        <f t="shared" si="27"/>
        <v>7.7724327285150316E-2</v>
      </c>
      <c r="AU13" s="18">
        <f t="shared" si="62"/>
        <v>23.062026554898058</v>
      </c>
      <c r="AV13" s="39">
        <f t="shared" si="63"/>
        <v>0.19792057082313097</v>
      </c>
      <c r="AW13" s="35">
        <v>0.77529999999999999</v>
      </c>
      <c r="AX13" s="31">
        <v>1.7999999999999999E-2</v>
      </c>
      <c r="AY13" s="31">
        <v>1.508</v>
      </c>
      <c r="AZ13" s="3">
        <f t="shared" si="30"/>
        <v>1.1943241990860642</v>
      </c>
      <c r="BA13" s="3">
        <f t="shared" si="31"/>
        <v>0.65120597461461294</v>
      </c>
      <c r="BB13" s="3">
        <f t="shared" si="32"/>
        <v>5.2096477969169035</v>
      </c>
      <c r="BC13" s="3">
        <f t="shared" si="64"/>
        <v>5.8608537715315165</v>
      </c>
      <c r="BD13" s="18">
        <f t="shared" si="34"/>
        <v>0.11031290022812221</v>
      </c>
      <c r="BE13" s="18">
        <f t="shared" si="65"/>
        <v>21.945233894539246</v>
      </c>
      <c r="BF13" s="39">
        <f t="shared" si="66"/>
        <v>0.23739313155433031</v>
      </c>
      <c r="BG13" s="35">
        <v>0.72740000000000005</v>
      </c>
      <c r="BH13" s="31">
        <v>2.1000000000000001E-2</v>
      </c>
      <c r="BI13" s="31">
        <v>1.506</v>
      </c>
      <c r="BJ13" s="3">
        <f t="shared" si="37"/>
        <v>1.1927402147371438</v>
      </c>
      <c r="BK13" s="3">
        <f t="shared" si="38"/>
        <v>0.571705884762998</v>
      </c>
      <c r="BL13" s="3">
        <f t="shared" si="39"/>
        <v>5.7170588476299802</v>
      </c>
      <c r="BM13" s="3">
        <f t="shared" si="67"/>
        <v>6.2887647323929778</v>
      </c>
      <c r="BN13" s="18">
        <f t="shared" si="41"/>
        <v>0.16044654369084432</v>
      </c>
      <c r="BO13" s="18">
        <f t="shared" si="68"/>
        <v>21.12097552117735</v>
      </c>
      <c r="BP13" s="39">
        <f t="shared" si="69"/>
        <v>0.27068157159207262</v>
      </c>
      <c r="BQ13" s="35">
        <v>0.6653</v>
      </c>
      <c r="BR13" s="31">
        <v>2.3E-2</v>
      </c>
      <c r="BS13" s="31">
        <v>1.502</v>
      </c>
      <c r="BT13" s="3">
        <f t="shared" si="44"/>
        <v>1.1895722460393028</v>
      </c>
      <c r="BU13" s="3">
        <f t="shared" si="45"/>
        <v>0.47571959189052521</v>
      </c>
      <c r="BV13" s="3">
        <f t="shared" si="46"/>
        <v>5.7086351026863023</v>
      </c>
      <c r="BW13" s="3">
        <f t="shared" si="70"/>
        <v>6.1843546945768271</v>
      </c>
      <c r="BX13" s="18">
        <f t="shared" si="48"/>
        <v>0.20975391471771923</v>
      </c>
      <c r="BY13" s="18">
        <f t="shared" si="71"/>
        <v>20.052364978676849</v>
      </c>
      <c r="BZ13" s="39">
        <f t="shared" si="72"/>
        <v>0.2846863753356132</v>
      </c>
    </row>
    <row r="14" spans="2:78" ht="19.899999999999999" customHeight="1" thickBot="1">
      <c r="B14" s="14" t="s">
        <v>16</v>
      </c>
      <c r="C14" s="15">
        <f>1/(2*PI())*SQRT($C$2/(C11+C12))</f>
        <v>1.2626387384212516</v>
      </c>
      <c r="D14" s="2"/>
      <c r="E14" s="29">
        <v>38</v>
      </c>
      <c r="F14" s="22">
        <f t="shared" si="51"/>
        <v>0.75460000000000005</v>
      </c>
      <c r="G14" s="22">
        <f t="shared" si="0"/>
        <v>6.7225792446311408</v>
      </c>
      <c r="H14" s="46">
        <f t="shared" si="1"/>
        <v>67488.873239436623</v>
      </c>
      <c r="I14" s="35">
        <v>1.0968</v>
      </c>
      <c r="J14" s="31">
        <v>2.5000000000000001E-2</v>
      </c>
      <c r="K14" s="31">
        <v>1.494</v>
      </c>
      <c r="L14" s="3">
        <f t="shared" si="2"/>
        <v>1.1832363086436208</v>
      </c>
      <c r="M14" s="3">
        <f t="shared" si="3"/>
        <v>1.279181600374528</v>
      </c>
      <c r="N14" s="3">
        <f t="shared" si="4"/>
        <v>0</v>
      </c>
      <c r="O14" s="3">
        <f t="shared" si="52"/>
        <v>1.279181600374528</v>
      </c>
      <c r="P14" s="18">
        <f t="shared" si="6"/>
        <v>0</v>
      </c>
      <c r="Q14" s="18">
        <f t="shared" si="53"/>
        <v>32.354876408559676</v>
      </c>
      <c r="R14" s="39">
        <f t="shared" si="54"/>
        <v>0</v>
      </c>
      <c r="S14" s="35">
        <v>0.99280000000000002</v>
      </c>
      <c r="T14" s="31">
        <v>2.9000000000000001E-2</v>
      </c>
      <c r="U14" s="31">
        <v>1.496</v>
      </c>
      <c r="V14" s="3">
        <f t="shared" si="9"/>
        <v>1.1848202929925413</v>
      </c>
      <c r="W14" s="3">
        <f t="shared" si="10"/>
        <v>1.0509035266323654</v>
      </c>
      <c r="X14" s="3">
        <f t="shared" si="11"/>
        <v>2.1018070532647308</v>
      </c>
      <c r="Y14" s="3">
        <f t="shared" si="55"/>
        <v>3.1527105798970965</v>
      </c>
      <c r="Z14" s="18">
        <f t="shared" si="13"/>
        <v>4.372726436869126E-2</v>
      </c>
      <c r="AA14" s="18">
        <f t="shared" si="56"/>
        <v>30.24759487894406</v>
      </c>
      <c r="AB14" s="39">
        <f t="shared" si="57"/>
        <v>6.948674966312246E-2</v>
      </c>
      <c r="AC14" s="35">
        <v>0.90649999999999997</v>
      </c>
      <c r="AD14" s="31">
        <v>2.9000000000000001E-2</v>
      </c>
      <c r="AE14" s="31">
        <v>1.5</v>
      </c>
      <c r="AF14" s="3">
        <f t="shared" si="16"/>
        <v>1.1879882616903823</v>
      </c>
      <c r="AG14" s="3">
        <f t="shared" si="17"/>
        <v>0.88083438622177823</v>
      </c>
      <c r="AH14" s="3">
        <f t="shared" si="18"/>
        <v>3.5233375448871129</v>
      </c>
      <c r="AI14" s="3">
        <f t="shared" si="58"/>
        <v>4.4041719311088912</v>
      </c>
      <c r="AJ14" s="18">
        <f t="shared" si="20"/>
        <v>8.7922825243032521E-2</v>
      </c>
      <c r="AK14" s="18">
        <f t="shared" si="59"/>
        <v>28.498956455811108</v>
      </c>
      <c r="AL14" s="39">
        <f t="shared" si="60"/>
        <v>0.12363040556766364</v>
      </c>
      <c r="AM14" s="35">
        <v>0.82709999999999995</v>
      </c>
      <c r="AN14" s="31">
        <v>2.7E-2</v>
      </c>
      <c r="AO14" s="31">
        <v>1.508</v>
      </c>
      <c r="AP14" s="3">
        <f t="shared" si="23"/>
        <v>1.1943241990860642</v>
      </c>
      <c r="AQ14" s="3">
        <f t="shared" si="24"/>
        <v>0.74113077956826501</v>
      </c>
      <c r="AR14" s="3">
        <f t="shared" si="25"/>
        <v>4.4467846774095898</v>
      </c>
      <c r="AS14" s="3">
        <f t="shared" si="61"/>
        <v>5.1879154569778549</v>
      </c>
      <c r="AT14" s="18">
        <f t="shared" si="27"/>
        <v>0.1241020127566375</v>
      </c>
      <c r="AU14" s="18">
        <f t="shared" si="62"/>
        <v>26.890128057239188</v>
      </c>
      <c r="AV14" s="39">
        <f t="shared" si="63"/>
        <v>0.16536866867811195</v>
      </c>
      <c r="AW14" s="35">
        <v>0.77080000000000004</v>
      </c>
      <c r="AX14" s="31">
        <v>2.3E-2</v>
      </c>
      <c r="AY14" s="31">
        <v>1.5209999999999999</v>
      </c>
      <c r="AZ14" s="3">
        <f t="shared" si="30"/>
        <v>1.2046200973540475</v>
      </c>
      <c r="BA14" s="3">
        <f t="shared" si="31"/>
        <v>0.65481401413987117</v>
      </c>
      <c r="BB14" s="3">
        <f t="shared" si="32"/>
        <v>5.2385121131189694</v>
      </c>
      <c r="BC14" s="3">
        <f t="shared" si="64"/>
        <v>5.8933261272588409</v>
      </c>
      <c r="BD14" s="18">
        <f t="shared" si="34"/>
        <v>0.14339611283741077</v>
      </c>
      <c r="BE14" s="18">
        <f t="shared" si="65"/>
        <v>25.74935930611074</v>
      </c>
      <c r="BF14" s="39">
        <f t="shared" si="66"/>
        <v>0.20344242553156597</v>
      </c>
      <c r="BG14" s="35">
        <v>0.70850000000000002</v>
      </c>
      <c r="BH14" s="31">
        <v>2.1000000000000001E-2</v>
      </c>
      <c r="BI14" s="31">
        <v>1.5269999999999999</v>
      </c>
      <c r="BJ14" s="3">
        <f t="shared" si="37"/>
        <v>1.209372050400809</v>
      </c>
      <c r="BK14" s="3">
        <f t="shared" si="38"/>
        <v>0.55761430769201814</v>
      </c>
      <c r="BL14" s="3">
        <f t="shared" si="39"/>
        <v>5.5761430769201814</v>
      </c>
      <c r="BM14" s="3">
        <f t="shared" si="67"/>
        <v>6.1337573846121991</v>
      </c>
      <c r="BN14" s="18">
        <f t="shared" si="41"/>
        <v>0.16495234593882491</v>
      </c>
      <c r="BO14" s="18">
        <f t="shared" si="68"/>
        <v>24.487016620581393</v>
      </c>
      <c r="BP14" s="39">
        <f t="shared" si="69"/>
        <v>0.22771835227299272</v>
      </c>
      <c r="BQ14" s="35">
        <v>0.66479999999999995</v>
      </c>
      <c r="BR14" s="31">
        <v>2.3E-2</v>
      </c>
      <c r="BS14" s="31">
        <v>1.534</v>
      </c>
      <c r="BT14" s="3">
        <f t="shared" si="44"/>
        <v>1.214915995622031</v>
      </c>
      <c r="BU14" s="3">
        <f t="shared" si="45"/>
        <v>0.49546030560061594</v>
      </c>
      <c r="BV14" s="3">
        <f t="shared" si="46"/>
        <v>5.9455236672073912</v>
      </c>
      <c r="BW14" s="3">
        <f t="shared" si="70"/>
        <v>6.4409839728080076</v>
      </c>
      <c r="BX14" s="18">
        <f t="shared" si="48"/>
        <v>0.21878670558274249</v>
      </c>
      <c r="BY14" s="18">
        <f t="shared" si="71"/>
        <v>23.601553131694828</v>
      </c>
      <c r="BZ14" s="39">
        <f t="shared" si="72"/>
        <v>0.25191239042752112</v>
      </c>
    </row>
    <row r="15" spans="2:78" ht="19.899999999999999" customHeight="1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7.0789311791464415</v>
      </c>
      <c r="H15" s="46">
        <f t="shared" si="1"/>
        <v>71066.338028169019</v>
      </c>
      <c r="I15" s="35">
        <v>1.1247</v>
      </c>
      <c r="J15" s="31">
        <v>3.1E-2</v>
      </c>
      <c r="K15" s="31">
        <v>1.466</v>
      </c>
      <c r="L15" s="3">
        <f t="shared" si="2"/>
        <v>1.1610605277587336</v>
      </c>
      <c r="M15" s="3">
        <f t="shared" si="3"/>
        <v>1.2951422058221762</v>
      </c>
      <c r="N15" s="3">
        <f t="shared" si="4"/>
        <v>0</v>
      </c>
      <c r="O15" s="3">
        <f t="shared" si="52"/>
        <v>1.2951422058221762</v>
      </c>
      <c r="P15" s="18">
        <f t="shared" si="6"/>
        <v>0</v>
      </c>
      <c r="Q15" s="18">
        <f t="shared" si="53"/>
        <v>38.437725529179119</v>
      </c>
      <c r="R15" s="39">
        <f t="shared" si="54"/>
        <v>0</v>
      </c>
      <c r="S15" s="35">
        <v>1.0342</v>
      </c>
      <c r="T15" s="31">
        <v>2.1999999999999999E-2</v>
      </c>
      <c r="U15" s="31">
        <v>1.4450000000000001</v>
      </c>
      <c r="V15" s="3">
        <f t="shared" si="9"/>
        <v>1.1444286920950684</v>
      </c>
      <c r="W15" s="3">
        <f t="shared" si="10"/>
        <v>1.0639491855875005</v>
      </c>
      <c r="X15" s="3">
        <f t="shared" si="11"/>
        <v>2.127898371175001</v>
      </c>
      <c r="Y15" s="3">
        <f t="shared" si="55"/>
        <v>3.1918475567625015</v>
      </c>
      <c r="Z15" s="18">
        <f t="shared" si="13"/>
        <v>3.0949205041515902E-2</v>
      </c>
      <c r="AA15" s="18">
        <f t="shared" si="56"/>
        <v>36.296644615539236</v>
      </c>
      <c r="AB15" s="39">
        <f t="shared" si="57"/>
        <v>5.8625208850958364E-2</v>
      </c>
      <c r="AC15" s="35">
        <v>0.92079999999999995</v>
      </c>
      <c r="AD15" s="31">
        <v>2.3E-2</v>
      </c>
      <c r="AE15" s="31">
        <v>1.4530000000000001</v>
      </c>
      <c r="AF15" s="3">
        <f t="shared" si="16"/>
        <v>1.1507646294907503</v>
      </c>
      <c r="AG15" s="3">
        <f t="shared" si="17"/>
        <v>0.85278190239593143</v>
      </c>
      <c r="AH15" s="3">
        <f t="shared" si="18"/>
        <v>3.4111276095837257</v>
      </c>
      <c r="AI15" s="3">
        <f t="shared" si="58"/>
        <v>4.2639095119796568</v>
      </c>
      <c r="AJ15" s="18">
        <f t="shared" si="20"/>
        <v>6.5430491632887389E-2</v>
      </c>
      <c r="AK15" s="18">
        <f t="shared" si="59"/>
        <v>33.613787426514243</v>
      </c>
      <c r="AL15" s="39">
        <f t="shared" si="60"/>
        <v>0.10148001373070682</v>
      </c>
      <c r="AM15" s="35">
        <v>0.84670000000000001</v>
      </c>
      <c r="AN15" s="31">
        <v>2.3E-2</v>
      </c>
      <c r="AO15" s="31">
        <v>1.4670000000000001</v>
      </c>
      <c r="AP15" s="3">
        <f t="shared" si="23"/>
        <v>1.1618525199331939</v>
      </c>
      <c r="AQ15" s="3">
        <f t="shared" si="24"/>
        <v>0.73501376536100271</v>
      </c>
      <c r="AR15" s="3">
        <f t="shared" si="25"/>
        <v>4.4100825921660158</v>
      </c>
      <c r="AS15" s="3">
        <f t="shared" si="61"/>
        <v>5.1450963575270183</v>
      </c>
      <c r="AT15" s="18">
        <f t="shared" si="27"/>
        <v>0.10004616405177955</v>
      </c>
      <c r="AU15" s="18">
        <f t="shared" si="62"/>
        <v>31.860703496119605</v>
      </c>
      <c r="AV15" s="39">
        <f t="shared" si="63"/>
        <v>0.13841761506311784</v>
      </c>
      <c r="AW15" s="35">
        <v>0.74939999999999996</v>
      </c>
      <c r="AX15" s="31">
        <v>2.5000000000000001E-2</v>
      </c>
      <c r="AY15" s="31">
        <v>1.4910000000000001</v>
      </c>
      <c r="AZ15" s="3">
        <f t="shared" si="30"/>
        <v>1.18086033212024</v>
      </c>
      <c r="BA15" s="3">
        <f t="shared" si="31"/>
        <v>0.59478333245053627</v>
      </c>
      <c r="BB15" s="3">
        <f t="shared" si="32"/>
        <v>4.7582666596042902</v>
      </c>
      <c r="BC15" s="3">
        <f t="shared" si="64"/>
        <v>5.3530499920548262</v>
      </c>
      <c r="BD15" s="18">
        <f t="shared" si="34"/>
        <v>0.14977744234797399</v>
      </c>
      <c r="BE15" s="18">
        <f t="shared" si="65"/>
        <v>29.558745784548769</v>
      </c>
      <c r="BF15" s="39">
        <f t="shared" si="66"/>
        <v>0.16097660889561752</v>
      </c>
      <c r="BG15" s="35">
        <v>0.66679999999999995</v>
      </c>
      <c r="BH15" s="31">
        <v>2.4E-2</v>
      </c>
      <c r="BI15" s="31">
        <v>1.514</v>
      </c>
      <c r="BJ15" s="3">
        <f t="shared" si="37"/>
        <v>1.1990761521328259</v>
      </c>
      <c r="BK15" s="3">
        <f t="shared" si="38"/>
        <v>0.48553334132992831</v>
      </c>
      <c r="BL15" s="3">
        <f t="shared" si="39"/>
        <v>4.8553334132992827</v>
      </c>
      <c r="BM15" s="3">
        <f t="shared" si="67"/>
        <v>5.3408667546292108</v>
      </c>
      <c r="BN15" s="18">
        <f t="shared" si="41"/>
        <v>0.1853207800742788</v>
      </c>
      <c r="BO15" s="18">
        <f t="shared" si="68"/>
        <v>27.60456585674044</v>
      </c>
      <c r="BP15" s="39">
        <f t="shared" si="69"/>
        <v>0.17588878008431766</v>
      </c>
      <c r="BQ15" s="35">
        <v>0.61780000000000002</v>
      </c>
      <c r="BR15" s="31">
        <v>2.7E-2</v>
      </c>
      <c r="BS15" s="31">
        <v>1.5369999999999999</v>
      </c>
      <c r="BT15" s="3">
        <f t="shared" si="44"/>
        <v>1.2172919721454116</v>
      </c>
      <c r="BU15" s="3">
        <f t="shared" si="45"/>
        <v>0.4295558800640456</v>
      </c>
      <c r="BV15" s="3">
        <f t="shared" si="46"/>
        <v>5.1546705607685466</v>
      </c>
      <c r="BW15" s="3">
        <f t="shared" si="70"/>
        <v>5.5842264408325919</v>
      </c>
      <c r="BX15" s="18">
        <f t="shared" si="48"/>
        <v>0.25784212561641617</v>
      </c>
      <c r="BY15" s="18">
        <f t="shared" si="71"/>
        <v>26.445306577532108</v>
      </c>
      <c r="BZ15" s="39">
        <f t="shared" si="72"/>
        <v>0.19491816234597736</v>
      </c>
    </row>
    <row r="16" spans="2:78" ht="19.899999999999999" customHeight="1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7.4352831136617406</v>
      </c>
      <c r="H16" s="46">
        <f t="shared" si="1"/>
        <v>74643.8028169014</v>
      </c>
      <c r="I16" s="35">
        <v>1.2068000000000001</v>
      </c>
      <c r="J16" s="31">
        <v>3.4000000000000002E-2</v>
      </c>
      <c r="K16" s="31">
        <v>1.4159999999999999</v>
      </c>
      <c r="L16" s="3">
        <f t="shared" si="2"/>
        <v>1.1214609190357208</v>
      </c>
      <c r="M16" s="3">
        <f t="shared" si="3"/>
        <v>1.3911476777772243</v>
      </c>
      <c r="N16" s="3">
        <f t="shared" si="4"/>
        <v>0</v>
      </c>
      <c r="O16" s="3">
        <f t="shared" si="52"/>
        <v>1.3911476777772243</v>
      </c>
      <c r="P16" s="18">
        <f t="shared" si="6"/>
        <v>0</v>
      </c>
      <c r="Q16" s="18">
        <f t="shared" si="53"/>
        <v>46.790382341658116</v>
      </c>
      <c r="R16" s="39">
        <f t="shared" si="54"/>
        <v>0</v>
      </c>
      <c r="S16" s="35">
        <v>1.0604</v>
      </c>
      <c r="T16" s="31">
        <v>3.1E-2</v>
      </c>
      <c r="U16" s="31">
        <v>1.411</v>
      </c>
      <c r="V16" s="3">
        <f t="shared" si="9"/>
        <v>1.1175009581634197</v>
      </c>
      <c r="W16" s="3">
        <f t="shared" si="10"/>
        <v>1.0665214416235296</v>
      </c>
      <c r="X16" s="3">
        <f t="shared" si="11"/>
        <v>2.1330428832470592</v>
      </c>
      <c r="Y16" s="3">
        <f t="shared" si="55"/>
        <v>3.1995643248705887</v>
      </c>
      <c r="Z16" s="18">
        <f t="shared" si="13"/>
        <v>4.1582140795602997E-2</v>
      </c>
      <c r="AA16" s="18">
        <f t="shared" si="56"/>
        <v>42.776958405157799</v>
      </c>
      <c r="AB16" s="39">
        <f t="shared" si="57"/>
        <v>4.9864295236799007E-2</v>
      </c>
      <c r="AC16" s="35">
        <v>0.95209999999999995</v>
      </c>
      <c r="AD16" s="31">
        <v>2.1999999999999999E-2</v>
      </c>
      <c r="AE16" s="31">
        <v>1.4179999999999999</v>
      </c>
      <c r="AF16" s="3">
        <f t="shared" si="16"/>
        <v>1.1230449033846412</v>
      </c>
      <c r="AG16" s="3">
        <f t="shared" si="17"/>
        <v>0.86834781819666162</v>
      </c>
      <c r="AH16" s="3">
        <f t="shared" si="18"/>
        <v>3.4733912727866465</v>
      </c>
      <c r="AI16" s="3">
        <f t="shared" si="58"/>
        <v>4.3417390909833085</v>
      </c>
      <c r="AJ16" s="18">
        <f t="shared" si="20"/>
        <v>5.9606862329614839E-2</v>
      </c>
      <c r="AK16" s="18">
        <f t="shared" si="59"/>
        <v>39.80801159967293</v>
      </c>
      <c r="AL16" s="39">
        <f t="shared" si="60"/>
        <v>8.7253573670461465E-2</v>
      </c>
      <c r="AM16" s="35">
        <v>0.83720000000000006</v>
      </c>
      <c r="AN16" s="31">
        <v>2.7E-2</v>
      </c>
      <c r="AO16" s="31">
        <v>1.4379999999999999</v>
      </c>
      <c r="AP16" s="3">
        <f t="shared" si="23"/>
        <v>1.1388847468738463</v>
      </c>
      <c r="AQ16" s="3">
        <f t="shared" si="24"/>
        <v>0.69048196071162737</v>
      </c>
      <c r="AR16" s="3">
        <f t="shared" si="25"/>
        <v>4.1428917642697645</v>
      </c>
      <c r="AS16" s="3">
        <f t="shared" si="61"/>
        <v>4.8333737249813922</v>
      </c>
      <c r="AT16" s="18">
        <f t="shared" si="27"/>
        <v>0.11284801239839173</v>
      </c>
      <c r="AU16" s="18">
        <f t="shared" si="62"/>
        <v>36.658131747870428</v>
      </c>
      <c r="AV16" s="39">
        <f t="shared" si="63"/>
        <v>0.11301426359542822</v>
      </c>
      <c r="AW16" s="35">
        <v>0.74480000000000002</v>
      </c>
      <c r="AX16" s="31">
        <v>3.5000000000000003E-2</v>
      </c>
      <c r="AY16" s="31">
        <v>1.466</v>
      </c>
      <c r="AZ16" s="3">
        <f t="shared" si="30"/>
        <v>1.1610605277587336</v>
      </c>
      <c r="BA16" s="3">
        <f t="shared" si="31"/>
        <v>0.56796739088322978</v>
      </c>
      <c r="BB16" s="3">
        <f t="shared" si="32"/>
        <v>4.5437391270658383</v>
      </c>
      <c r="BC16" s="3">
        <f t="shared" si="64"/>
        <v>5.1117065179490684</v>
      </c>
      <c r="BD16" s="18">
        <f t="shared" si="34"/>
        <v>0.20271556656798523</v>
      </c>
      <c r="BE16" s="18">
        <f t="shared" si="65"/>
        <v>34.125069099423499</v>
      </c>
      <c r="BF16" s="39">
        <f t="shared" si="66"/>
        <v>0.13314959491591474</v>
      </c>
      <c r="BG16" s="35">
        <v>0.64929999999999999</v>
      </c>
      <c r="BH16" s="31">
        <v>2.9000000000000001E-2</v>
      </c>
      <c r="BI16" s="31">
        <v>1.4950000000000001</v>
      </c>
      <c r="BJ16" s="3">
        <f t="shared" si="37"/>
        <v>1.184028300818081</v>
      </c>
      <c r="BK16" s="3">
        <f t="shared" si="38"/>
        <v>0.44889970135946367</v>
      </c>
      <c r="BL16" s="3">
        <f t="shared" si="39"/>
        <v>4.4889970135946369</v>
      </c>
      <c r="BM16" s="3">
        <f t="shared" si="67"/>
        <v>4.9378967149541007</v>
      </c>
      <c r="BN16" s="18">
        <f t="shared" si="41"/>
        <v>0.21834412498756531</v>
      </c>
      <c r="BO16" s="18">
        <f t="shared" si="68"/>
        <v>31.507022747403141</v>
      </c>
      <c r="BP16" s="39">
        <f t="shared" si="69"/>
        <v>0.1424760774632261</v>
      </c>
      <c r="BQ16" s="35">
        <v>0.58140000000000003</v>
      </c>
      <c r="BR16" s="31">
        <v>2.7E-2</v>
      </c>
      <c r="BS16" s="31">
        <v>1.5309999999999999</v>
      </c>
      <c r="BT16" s="3">
        <f t="shared" si="44"/>
        <v>1.2125400190986502</v>
      </c>
      <c r="BU16" s="3">
        <f t="shared" si="45"/>
        <v>0.37746488987207433</v>
      </c>
      <c r="BV16" s="3">
        <f t="shared" si="46"/>
        <v>4.5295786784648921</v>
      </c>
      <c r="BW16" s="3">
        <f t="shared" si="70"/>
        <v>4.9070435683369666</v>
      </c>
      <c r="BX16" s="18">
        <f t="shared" si="48"/>
        <v>0.25583297385039361</v>
      </c>
      <c r="BY16" s="18">
        <f t="shared" si="71"/>
        <v>29.645605498165629</v>
      </c>
      <c r="BZ16" s="39">
        <f t="shared" si="72"/>
        <v>0.1527908977519507</v>
      </c>
    </row>
    <row r="17" spans="2:78" ht="19.899999999999999" customHeight="1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7.7916350481770413</v>
      </c>
      <c r="H17" s="46">
        <f t="shared" si="1"/>
        <v>78221.267605633795</v>
      </c>
      <c r="I17" s="35">
        <v>1.6585000000000001</v>
      </c>
      <c r="J17" s="31">
        <v>0.114</v>
      </c>
      <c r="K17" s="31">
        <v>1.3</v>
      </c>
      <c r="L17" s="3">
        <f t="shared" si="2"/>
        <v>1.0295898267983314</v>
      </c>
      <c r="M17" s="3">
        <f t="shared" si="3"/>
        <v>2.2145922804644522</v>
      </c>
      <c r="N17" s="3">
        <f t="shared" si="4"/>
        <v>0</v>
      </c>
      <c r="O17" s="3">
        <f t="shared" si="52"/>
        <v>2.2145922804644522</v>
      </c>
      <c r="P17" s="18">
        <f t="shared" si="6"/>
        <v>0</v>
      </c>
      <c r="Q17" s="18">
        <f t="shared" si="53"/>
        <v>68.095637604334087</v>
      </c>
      <c r="R17" s="39">
        <f t="shared" si="54"/>
        <v>0</v>
      </c>
      <c r="S17" s="35">
        <v>1.216</v>
      </c>
      <c r="T17" s="31">
        <v>5.0999999999999997E-2</v>
      </c>
      <c r="U17" s="31">
        <v>1.3</v>
      </c>
      <c r="V17" s="3">
        <f t="shared" si="9"/>
        <v>1.0295898267983314</v>
      </c>
      <c r="W17" s="3">
        <f t="shared" si="10"/>
        <v>1.1905015903446734</v>
      </c>
      <c r="X17" s="3">
        <f t="shared" si="11"/>
        <v>2.3810031806893468</v>
      </c>
      <c r="Y17" s="3">
        <f t="shared" si="55"/>
        <v>3.5715047710340202</v>
      </c>
      <c r="Z17" s="18">
        <f t="shared" si="13"/>
        <v>5.8069488947869521E-2</v>
      </c>
      <c r="AA17" s="18">
        <f t="shared" si="56"/>
        <v>54.135795287948703</v>
      </c>
      <c r="AB17" s="39">
        <f t="shared" si="57"/>
        <v>4.398204862466272E-2</v>
      </c>
      <c r="AC17" s="35">
        <v>1.0056</v>
      </c>
      <c r="AD17" s="31">
        <v>4.1000000000000002E-2</v>
      </c>
      <c r="AE17" s="31">
        <v>1.298</v>
      </c>
      <c r="AF17" s="3">
        <f t="shared" si="16"/>
        <v>1.0280058424494107</v>
      </c>
      <c r="AG17" s="3">
        <f t="shared" si="17"/>
        <v>0.81166354343528113</v>
      </c>
      <c r="AH17" s="3">
        <f t="shared" si="18"/>
        <v>3.2466541737411245</v>
      </c>
      <c r="AI17" s="3">
        <f t="shared" si="58"/>
        <v>4.058317717176406</v>
      </c>
      <c r="AJ17" s="18">
        <f t="shared" si="20"/>
        <v>9.3079568338563234E-2</v>
      </c>
      <c r="AK17" s="18">
        <f t="shared" si="59"/>
        <v>47.498166308587166</v>
      </c>
      <c r="AL17" s="39">
        <f t="shared" si="60"/>
        <v>6.8353252895031524E-2</v>
      </c>
      <c r="AM17" s="35">
        <v>0.8236</v>
      </c>
      <c r="AN17" s="31">
        <v>4.1000000000000002E-2</v>
      </c>
      <c r="AO17" s="31">
        <v>1.3069999999999999</v>
      </c>
      <c r="AP17" s="3">
        <f t="shared" si="23"/>
        <v>1.035133772019553</v>
      </c>
      <c r="AQ17" s="3">
        <f t="shared" si="24"/>
        <v>0.55202656349514301</v>
      </c>
      <c r="AR17" s="3">
        <f t="shared" si="25"/>
        <v>3.3121593809708578</v>
      </c>
      <c r="AS17" s="3">
        <f t="shared" si="61"/>
        <v>3.8641859444660009</v>
      </c>
      <c r="AT17" s="18">
        <f t="shared" si="27"/>
        <v>0.14156223471820659</v>
      </c>
      <c r="AU17" s="18">
        <f t="shared" si="62"/>
        <v>41.756491050774429</v>
      </c>
      <c r="AV17" s="39">
        <f t="shared" si="63"/>
        <v>7.932082647805315E-2</v>
      </c>
      <c r="AW17" s="35">
        <v>0.58460000000000001</v>
      </c>
      <c r="AX17" s="31">
        <v>4.7E-2</v>
      </c>
      <c r="AY17" s="31">
        <v>1.34</v>
      </c>
      <c r="AZ17" s="3">
        <f t="shared" si="30"/>
        <v>1.0612695137767416</v>
      </c>
      <c r="BA17" s="3">
        <f t="shared" si="31"/>
        <v>0.29235016560459248</v>
      </c>
      <c r="BB17" s="3">
        <f t="shared" si="32"/>
        <v>2.3388013248367399</v>
      </c>
      <c r="BC17" s="3">
        <f t="shared" si="64"/>
        <v>2.6311514904413325</v>
      </c>
      <c r="BD17" s="18">
        <f t="shared" si="34"/>
        <v>0.22743566514330404</v>
      </c>
      <c r="BE17" s="18">
        <f t="shared" si="65"/>
        <v>34.216598816613732</v>
      </c>
      <c r="BF17" s="39">
        <f t="shared" si="66"/>
        <v>6.8352828911245972E-2</v>
      </c>
      <c r="BG17" s="35">
        <v>0.43819999999999998</v>
      </c>
      <c r="BH17" s="31">
        <v>3.6999999999999998E-2</v>
      </c>
      <c r="BI17" s="31">
        <v>1.395</v>
      </c>
      <c r="BJ17" s="3">
        <f t="shared" si="37"/>
        <v>1.1048290833720555</v>
      </c>
      <c r="BK17" s="3">
        <f t="shared" si="38"/>
        <v>0.17802020100965751</v>
      </c>
      <c r="BL17" s="3">
        <f t="shared" si="39"/>
        <v>1.780202010096575</v>
      </c>
      <c r="BM17" s="3">
        <f t="shared" si="67"/>
        <v>1.9582222111062324</v>
      </c>
      <c r="BN17" s="18">
        <f t="shared" si="41"/>
        <v>0.24255557822843593</v>
      </c>
      <c r="BO17" s="18">
        <f t="shared" si="68"/>
        <v>29.598020477362166</v>
      </c>
      <c r="BP17" s="39">
        <f t="shared" si="69"/>
        <v>6.0145982109112657E-2</v>
      </c>
      <c r="BQ17" s="35">
        <v>0.36230000000000001</v>
      </c>
      <c r="BR17" s="31">
        <v>3.6999999999999998E-2</v>
      </c>
      <c r="BS17" s="31">
        <v>1.4419999999999999</v>
      </c>
      <c r="BT17" s="3">
        <f t="shared" si="44"/>
        <v>1.1420527155716875</v>
      </c>
      <c r="BU17" s="3">
        <f t="shared" si="45"/>
        <v>0.13002992565744612</v>
      </c>
      <c r="BV17" s="3">
        <f t="shared" si="46"/>
        <v>1.5603591078893533</v>
      </c>
      <c r="BW17" s="3">
        <f t="shared" si="70"/>
        <v>1.6903890335467995</v>
      </c>
      <c r="BX17" s="18">
        <f t="shared" si="48"/>
        <v>0.31101018992092705</v>
      </c>
      <c r="BY17" s="18">
        <f t="shared" si="71"/>
        <v>27.203552608856743</v>
      </c>
      <c r="BZ17" s="39">
        <f t="shared" si="72"/>
        <v>5.7358652023314867E-2</v>
      </c>
    </row>
    <row r="18" spans="2:78" ht="19.899999999999999" customHeight="1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8.1479869826923412</v>
      </c>
      <c r="H18" s="46">
        <f t="shared" si="1"/>
        <v>81798.732394366205</v>
      </c>
      <c r="I18" s="35">
        <v>1.9029</v>
      </c>
      <c r="J18" s="31">
        <v>2.7E-2</v>
      </c>
      <c r="K18" s="31">
        <v>1.2849999999999999</v>
      </c>
      <c r="L18" s="3">
        <f t="shared" si="2"/>
        <v>1.0177099441814275</v>
      </c>
      <c r="M18" s="3">
        <f t="shared" si="3"/>
        <v>2.8484874671729594</v>
      </c>
      <c r="N18" s="3">
        <f t="shared" si="4"/>
        <v>0</v>
      </c>
      <c r="O18" s="3">
        <f t="shared" si="52"/>
        <v>2.8484874671729594</v>
      </c>
      <c r="P18" s="18">
        <f t="shared" si="6"/>
        <v>0</v>
      </c>
      <c r="Q18" s="18">
        <f t="shared" si="53"/>
        <v>86.689821203068092</v>
      </c>
      <c r="R18" s="39">
        <f t="shared" si="54"/>
        <v>0</v>
      </c>
      <c r="S18" s="35">
        <v>1.4776</v>
      </c>
      <c r="T18" s="31">
        <v>6.4000000000000001E-2</v>
      </c>
      <c r="U18" s="31">
        <v>1.2669999999999999</v>
      </c>
      <c r="V18" s="3">
        <f t="shared" si="9"/>
        <v>1.0034540850411429</v>
      </c>
      <c r="W18" s="3">
        <f t="shared" si="10"/>
        <v>1.6697179655590262</v>
      </c>
      <c r="X18" s="3">
        <f t="shared" si="11"/>
        <v>3.3394359311180524</v>
      </c>
      <c r="Y18" s="3">
        <f t="shared" si="55"/>
        <v>5.0091538966770788</v>
      </c>
      <c r="Z18" s="18">
        <f t="shared" si="13"/>
        <v>6.9218841605670461E-2</v>
      </c>
      <c r="AA18" s="18">
        <f t="shared" si="56"/>
        <v>71.346202676427424</v>
      </c>
      <c r="AB18" s="39">
        <f t="shared" si="57"/>
        <v>4.6806078051038195E-2</v>
      </c>
      <c r="AC18" s="35">
        <v>1.1569</v>
      </c>
      <c r="AD18" s="31">
        <v>2.5000000000000001E-2</v>
      </c>
      <c r="AE18" s="31">
        <v>1.2769999999999999</v>
      </c>
      <c r="AF18" s="3">
        <f t="shared" si="16"/>
        <v>1.0113740067857453</v>
      </c>
      <c r="AG18" s="3">
        <f t="shared" si="17"/>
        <v>1.0397993990191718</v>
      </c>
      <c r="AH18" s="3">
        <f t="shared" si="18"/>
        <v>4.1591975960766874</v>
      </c>
      <c r="AI18" s="3">
        <f t="shared" si="58"/>
        <v>5.1989969950958592</v>
      </c>
      <c r="AJ18" s="18">
        <f t="shared" si="20"/>
        <v>5.4934214898752949E-2</v>
      </c>
      <c r="AK18" s="18">
        <f t="shared" si="59"/>
        <v>59.776255670799252</v>
      </c>
      <c r="AL18" s="39">
        <f t="shared" si="60"/>
        <v>6.9579426636928995E-2</v>
      </c>
      <c r="AM18" s="35">
        <v>0.91869999999999996</v>
      </c>
      <c r="AN18" s="31">
        <v>3.4000000000000002E-2</v>
      </c>
      <c r="AO18" s="31">
        <v>1.2949999999999999</v>
      </c>
      <c r="AP18" s="3">
        <f t="shared" si="23"/>
        <v>1.0256298659260299</v>
      </c>
      <c r="AQ18" s="3">
        <f t="shared" si="24"/>
        <v>0.67431542608288719</v>
      </c>
      <c r="AR18" s="3">
        <f t="shared" si="25"/>
        <v>4.0458925564973232</v>
      </c>
      <c r="AS18" s="3">
        <f t="shared" si="61"/>
        <v>4.7202079825802103</v>
      </c>
      <c r="AT18" s="18">
        <f t="shared" si="27"/>
        <v>0.11524731917491228</v>
      </c>
      <c r="AU18" s="18">
        <f t="shared" si="62"/>
        <v>51.182674826581497</v>
      </c>
      <c r="AV18" s="39">
        <f t="shared" si="63"/>
        <v>7.9048087467208858E-2</v>
      </c>
      <c r="AW18" s="35">
        <v>0.66769999999999996</v>
      </c>
      <c r="AX18" s="31">
        <v>5.1999999999999998E-2</v>
      </c>
      <c r="AY18" s="31">
        <v>1.323</v>
      </c>
      <c r="AZ18" s="3">
        <f t="shared" si="30"/>
        <v>1.0478056468109171</v>
      </c>
      <c r="BA18" s="3">
        <f t="shared" si="31"/>
        <v>0.37175649618527301</v>
      </c>
      <c r="BB18" s="3">
        <f t="shared" si="32"/>
        <v>2.9740519694821841</v>
      </c>
      <c r="BC18" s="3">
        <f t="shared" si="64"/>
        <v>3.3458084656674569</v>
      </c>
      <c r="BD18" s="18">
        <f t="shared" si="34"/>
        <v>0.24528678255356984</v>
      </c>
      <c r="BE18" s="18">
        <f t="shared" si="65"/>
        <v>42.127306262775228</v>
      </c>
      <c r="BF18" s="39">
        <f t="shared" si="66"/>
        <v>7.059677518735949E-2</v>
      </c>
      <c r="BG18" s="35">
        <v>0.4713</v>
      </c>
      <c r="BH18" s="31">
        <v>3.2000000000000001E-2</v>
      </c>
      <c r="BI18" s="31">
        <v>1.367</v>
      </c>
      <c r="BJ18" s="3">
        <f t="shared" si="37"/>
        <v>1.0826533024871683</v>
      </c>
      <c r="BK18" s="3">
        <f t="shared" si="38"/>
        <v>0.19774614875675645</v>
      </c>
      <c r="BL18" s="3">
        <f t="shared" si="39"/>
        <v>1.9774614875675642</v>
      </c>
      <c r="BM18" s="3">
        <f t="shared" si="67"/>
        <v>2.1752076363243207</v>
      </c>
      <c r="BN18" s="18">
        <f t="shared" si="41"/>
        <v>0.20144112353174215</v>
      </c>
      <c r="BO18" s="18">
        <f t="shared" si="68"/>
        <v>35.041750940338765</v>
      </c>
      <c r="BP18" s="39">
        <f t="shared" si="69"/>
        <v>5.6431583311414492E-2</v>
      </c>
      <c r="BQ18" s="35">
        <v>0.36909999999999998</v>
      </c>
      <c r="BR18" s="31">
        <v>3.6999999999999998E-2</v>
      </c>
      <c r="BS18" s="31">
        <v>1.409</v>
      </c>
      <c r="BT18" s="3">
        <f t="shared" si="44"/>
        <v>1.1159169738144992</v>
      </c>
      <c r="BU18" s="3">
        <f t="shared" si="45"/>
        <v>0.12885052784905354</v>
      </c>
      <c r="BV18" s="3">
        <f t="shared" si="46"/>
        <v>1.5462063341886423</v>
      </c>
      <c r="BW18" s="3">
        <f t="shared" si="70"/>
        <v>1.6750568620376958</v>
      </c>
      <c r="BX18" s="18">
        <f t="shared" si="48"/>
        <v>0.29693820844085406</v>
      </c>
      <c r="BY18" s="18">
        <f t="shared" si="71"/>
        <v>31.354664616749123</v>
      </c>
      <c r="BZ18" s="39">
        <f t="shared" si="72"/>
        <v>4.931343878456558E-2</v>
      </c>
    </row>
    <row r="19" spans="2:78" ht="19.899999999999999" customHeight="1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8.504338917207642</v>
      </c>
      <c r="H19" s="46">
        <f t="shared" si="1"/>
        <v>85376.1971830986</v>
      </c>
      <c r="I19" s="35">
        <v>1.9176</v>
      </c>
      <c r="J19" s="31">
        <v>2.1000000000000001E-2</v>
      </c>
      <c r="K19" s="31">
        <v>1.278</v>
      </c>
      <c r="L19" s="3">
        <f t="shared" si="2"/>
        <v>1.0121659989602056</v>
      </c>
      <c r="M19" s="3">
        <f t="shared" si="3"/>
        <v>2.8612372808732611</v>
      </c>
      <c r="N19" s="3">
        <f t="shared" si="4"/>
        <v>0</v>
      </c>
      <c r="O19" s="3">
        <f t="shared" si="52"/>
        <v>2.8612372808732611</v>
      </c>
      <c r="P19" s="18">
        <f t="shared" si="6"/>
        <v>0</v>
      </c>
      <c r="Q19" s="18">
        <f t="shared" si="53"/>
        <v>99.171653825661906</v>
      </c>
      <c r="R19" s="39">
        <f t="shared" si="54"/>
        <v>0</v>
      </c>
      <c r="S19" s="35">
        <v>1.4642999999999999</v>
      </c>
      <c r="T19" s="31">
        <v>2.1000000000000001E-2</v>
      </c>
      <c r="U19" s="31">
        <v>1.2569999999999999</v>
      </c>
      <c r="V19" s="3">
        <f t="shared" si="9"/>
        <v>0.99553416329654021</v>
      </c>
      <c r="W19" s="3">
        <f t="shared" si="10"/>
        <v>1.6140121717208424</v>
      </c>
      <c r="X19" s="3">
        <f t="shared" si="11"/>
        <v>3.2280243434416849</v>
      </c>
      <c r="Y19" s="3">
        <f t="shared" si="55"/>
        <v>4.8420365151625271</v>
      </c>
      <c r="Z19" s="18">
        <f t="shared" si="13"/>
        <v>2.2355324246367766E-2</v>
      </c>
      <c r="AA19" s="18">
        <f t="shared" si="56"/>
        <v>80.576968733350299</v>
      </c>
      <c r="AB19" s="39">
        <f t="shared" si="57"/>
        <v>4.0061377266797406E-2</v>
      </c>
      <c r="AC19" s="35">
        <v>1.2628999999999999</v>
      </c>
      <c r="AD19" s="31">
        <v>2.5999999999999999E-2</v>
      </c>
      <c r="AE19" s="31">
        <v>1.254</v>
      </c>
      <c r="AF19" s="3">
        <f t="shared" si="16"/>
        <v>0.99315818677315959</v>
      </c>
      <c r="AG19" s="3">
        <f t="shared" si="17"/>
        <v>1.1948382714732275</v>
      </c>
      <c r="AH19" s="3">
        <f t="shared" si="18"/>
        <v>4.7793530858929101</v>
      </c>
      <c r="AI19" s="3">
        <f t="shared" si="58"/>
        <v>5.9741913573661378</v>
      </c>
      <c r="AJ19" s="18">
        <f t="shared" si="20"/>
        <v>5.5092126987841925E-2</v>
      </c>
      <c r="AK19" s="18">
        <f t="shared" si="59"/>
        <v>72.315398961473932</v>
      </c>
      <c r="AL19" s="39">
        <f t="shared" si="60"/>
        <v>6.6090392288910879E-2</v>
      </c>
      <c r="AM19" s="35">
        <v>1.1020000000000001</v>
      </c>
      <c r="AN19" s="31">
        <v>1.7999999999999999E-2</v>
      </c>
      <c r="AO19" s="31">
        <v>1.2470000000000001</v>
      </c>
      <c r="AP19" s="3">
        <f t="shared" si="23"/>
        <v>0.98761424155193789</v>
      </c>
      <c r="AQ19" s="3">
        <f t="shared" si="24"/>
        <v>0.89964717674494732</v>
      </c>
      <c r="AR19" s="3">
        <f t="shared" si="25"/>
        <v>5.3978830604696837</v>
      </c>
      <c r="AS19" s="3">
        <f t="shared" si="61"/>
        <v>6.2975302372146311</v>
      </c>
      <c r="AT19" s="18">
        <f t="shared" si="27"/>
        <v>5.6574117748279765E-2</v>
      </c>
      <c r="AU19" s="18">
        <f t="shared" si="62"/>
        <v>65.715167698837845</v>
      </c>
      <c r="AV19" s="39">
        <f t="shared" si="63"/>
        <v>8.2140596295931595E-2</v>
      </c>
      <c r="AW19" s="35">
        <v>0.93789999999999996</v>
      </c>
      <c r="AX19" s="31">
        <v>0.02</v>
      </c>
      <c r="AY19" s="31">
        <v>1.2330000000000001</v>
      </c>
      <c r="AZ19" s="3">
        <f t="shared" si="30"/>
        <v>0.97652635110949426</v>
      </c>
      <c r="BA19" s="3">
        <f t="shared" si="31"/>
        <v>0.63711136218946995</v>
      </c>
      <c r="BB19" s="3">
        <f t="shared" si="32"/>
        <v>5.0968908975157596</v>
      </c>
      <c r="BC19" s="3">
        <f t="shared" si="64"/>
        <v>5.73400225970523</v>
      </c>
      <c r="BD19" s="18">
        <f t="shared" si="34"/>
        <v>8.1942132760707859E-2</v>
      </c>
      <c r="BE19" s="18">
        <f t="shared" si="65"/>
        <v>58.9836701836198</v>
      </c>
      <c r="BF19" s="39">
        <f t="shared" si="66"/>
        <v>8.6411898100759485E-2</v>
      </c>
      <c r="BG19" s="35">
        <v>0.78369999999999995</v>
      </c>
      <c r="BH19" s="31">
        <v>2.5999999999999999E-2</v>
      </c>
      <c r="BI19" s="31">
        <v>1.2110000000000001</v>
      </c>
      <c r="BJ19" s="3">
        <f t="shared" si="37"/>
        <v>0.95910252327136869</v>
      </c>
      <c r="BK19" s="3">
        <f t="shared" si="38"/>
        <v>0.42910552386718648</v>
      </c>
      <c r="BL19" s="3">
        <f t="shared" si="39"/>
        <v>4.2910552386718646</v>
      </c>
      <c r="BM19" s="3">
        <f t="shared" si="67"/>
        <v>4.7201607625390514</v>
      </c>
      <c r="BN19" s="18">
        <f t="shared" si="41"/>
        <v>0.12844664404422107</v>
      </c>
      <c r="BO19" s="18">
        <f t="shared" si="68"/>
        <v>52.658277637327174</v>
      </c>
      <c r="BP19" s="39">
        <f t="shared" si="69"/>
        <v>8.148871233931361E-2</v>
      </c>
      <c r="BQ19" s="35">
        <v>0.65959999999999996</v>
      </c>
      <c r="BR19" s="31">
        <v>2.1999999999999999E-2</v>
      </c>
      <c r="BS19" s="31">
        <v>1.1990000000000001</v>
      </c>
      <c r="BT19" s="3">
        <f t="shared" si="44"/>
        <v>0.94959861717784566</v>
      </c>
      <c r="BU19" s="3">
        <f t="shared" si="45"/>
        <v>0.29797222613219876</v>
      </c>
      <c r="BV19" s="3">
        <f t="shared" si="46"/>
        <v>3.5756667135863847</v>
      </c>
      <c r="BW19" s="3">
        <f t="shared" si="70"/>
        <v>3.8736389397185835</v>
      </c>
      <c r="BX19" s="18">
        <f t="shared" si="48"/>
        <v>0.1278507913944181</v>
      </c>
      <c r="BY19" s="18">
        <f t="shared" si="71"/>
        <v>47.567608279383499</v>
      </c>
      <c r="BZ19" s="39">
        <f t="shared" si="72"/>
        <v>7.5170201801719155E-2</v>
      </c>
    </row>
    <row r="20" spans="2:78" ht="19.899999999999999" customHeight="1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8.860690851722941</v>
      </c>
      <c r="H20" s="46">
        <f t="shared" si="1"/>
        <v>88953.661971830996</v>
      </c>
      <c r="I20" s="36">
        <v>1.9595</v>
      </c>
      <c r="J20" s="32">
        <v>2.1999999999999999E-2</v>
      </c>
      <c r="K20" s="32">
        <v>1.286</v>
      </c>
      <c r="L20" s="3">
        <f t="shared" si="2"/>
        <v>1.0185019363558878</v>
      </c>
      <c r="M20" s="3">
        <f t="shared" si="3"/>
        <v>3.0251617336703567</v>
      </c>
      <c r="N20" s="3">
        <f t="shared" si="4"/>
        <v>0</v>
      </c>
      <c r="O20" s="3">
        <f t="shared" si="52"/>
        <v>3.0251617336703567</v>
      </c>
      <c r="P20" s="18">
        <f t="shared" si="6"/>
        <v>0</v>
      </c>
      <c r="Q20" s="18">
        <f t="shared" si="53"/>
        <v>114.111919361044</v>
      </c>
      <c r="R20" s="39">
        <f t="shared" si="54"/>
        <v>0</v>
      </c>
      <c r="S20" s="36">
        <v>1.5508999999999999</v>
      </c>
      <c r="T20" s="32">
        <v>0.03</v>
      </c>
      <c r="U20" s="32">
        <v>1.2589999999999999</v>
      </c>
      <c r="V20" s="3">
        <f t="shared" si="9"/>
        <v>0.99711814764546081</v>
      </c>
      <c r="W20" s="3">
        <f t="shared" si="10"/>
        <v>1.8163317624633675</v>
      </c>
      <c r="X20" s="3">
        <f t="shared" si="11"/>
        <v>3.6326635249267349</v>
      </c>
      <c r="Y20" s="3">
        <f t="shared" si="55"/>
        <v>5.4489952873901029</v>
      </c>
      <c r="Z20" s="18">
        <f t="shared" si="13"/>
        <v>3.203788500208074E-2</v>
      </c>
      <c r="AA20" s="18">
        <f t="shared" si="56"/>
        <v>95.154354713382858</v>
      </c>
      <c r="AB20" s="39">
        <f t="shared" si="57"/>
        <v>3.8176534703732522E-2</v>
      </c>
      <c r="AC20" s="36">
        <v>1.3433999999999999</v>
      </c>
      <c r="AD20" s="32">
        <v>2.1999999999999999E-2</v>
      </c>
      <c r="AE20" s="32">
        <v>1.25</v>
      </c>
      <c r="AF20" s="3">
        <f t="shared" si="16"/>
        <v>0.98999021807531851</v>
      </c>
      <c r="AG20" s="3">
        <f t="shared" si="17"/>
        <v>1.343404625687223</v>
      </c>
      <c r="AH20" s="3">
        <f t="shared" si="18"/>
        <v>5.3736185027488919</v>
      </c>
      <c r="AI20" s="3">
        <f t="shared" si="58"/>
        <v>6.7170231284361144</v>
      </c>
      <c r="AJ20" s="18">
        <f t="shared" si="20"/>
        <v>4.6319496057153145E-2</v>
      </c>
      <c r="AK20" s="18">
        <f t="shared" si="59"/>
        <v>85.527103943951417</v>
      </c>
      <c r="AL20" s="39">
        <f t="shared" si="60"/>
        <v>6.2829421960439488E-2</v>
      </c>
      <c r="AM20" s="35">
        <v>1.1999</v>
      </c>
      <c r="AN20" s="31">
        <v>2.1999999999999999E-2</v>
      </c>
      <c r="AO20" s="31">
        <v>1.24</v>
      </c>
      <c r="AP20" s="3">
        <f t="shared" si="23"/>
        <v>0.98207029633071596</v>
      </c>
      <c r="AQ20" s="3">
        <f t="shared" si="24"/>
        <v>1.0546530243850394</v>
      </c>
      <c r="AR20" s="3">
        <f t="shared" si="25"/>
        <v>6.3279181463102354</v>
      </c>
      <c r="AS20" s="3">
        <f t="shared" si="61"/>
        <v>7.3825711706952752</v>
      </c>
      <c r="AT20" s="18">
        <f t="shared" si="27"/>
        <v>6.8372022851979533E-2</v>
      </c>
      <c r="AU20" s="18">
        <f t="shared" si="62"/>
        <v>78.869222086537377</v>
      </c>
      <c r="AV20" s="39">
        <f t="shared" si="63"/>
        <v>8.0233048823114772E-2</v>
      </c>
      <c r="AW20" s="36">
        <v>1.0470999999999999</v>
      </c>
      <c r="AX20" s="32">
        <v>2.1999999999999999E-2</v>
      </c>
      <c r="AY20" s="32">
        <v>1.232</v>
      </c>
      <c r="AZ20" s="3">
        <f t="shared" si="30"/>
        <v>0.97573435893503391</v>
      </c>
      <c r="BA20" s="3">
        <f t="shared" si="31"/>
        <v>0.79281865448264888</v>
      </c>
      <c r="BB20" s="3">
        <f t="shared" si="32"/>
        <v>6.342549235861191</v>
      </c>
      <c r="BC20" s="3">
        <f t="shared" si="64"/>
        <v>7.13536789034384</v>
      </c>
      <c r="BD20" s="18">
        <f t="shared" si="34"/>
        <v>8.9990198762819079E-2</v>
      </c>
      <c r="BE20" s="18">
        <f t="shared" si="65"/>
        <v>71.779853809095826</v>
      </c>
      <c r="BF20" s="39">
        <f t="shared" si="66"/>
        <v>8.836113337218128E-2</v>
      </c>
      <c r="BG20" s="36">
        <v>0.89649999999999996</v>
      </c>
      <c r="BH20" s="32">
        <v>1.7999999999999999E-2</v>
      </c>
      <c r="BI20" s="32">
        <v>1.218</v>
      </c>
      <c r="BJ20" s="3">
        <f t="shared" si="37"/>
        <v>0.96464646849259039</v>
      </c>
      <c r="BK20" s="3">
        <f t="shared" si="38"/>
        <v>0.5680300217212495</v>
      </c>
      <c r="BL20" s="3">
        <f t="shared" si="39"/>
        <v>5.680300217212495</v>
      </c>
      <c r="BM20" s="3">
        <f t="shared" si="67"/>
        <v>6.248330238933745</v>
      </c>
      <c r="BN20" s="18">
        <f t="shared" si="41"/>
        <v>8.9955600962651414E-2</v>
      </c>
      <c r="BO20" s="18">
        <f t="shared" si="68"/>
        <v>64.792557588004854</v>
      </c>
      <c r="BP20" s="39">
        <f t="shared" si="69"/>
        <v>8.7669022935191215E-2</v>
      </c>
      <c r="BQ20" s="36">
        <v>0.77429999999999999</v>
      </c>
      <c r="BR20" s="32">
        <v>2.5999999999999999E-2</v>
      </c>
      <c r="BS20" s="32">
        <v>1.2010000000000001</v>
      </c>
      <c r="BT20" s="3">
        <f t="shared" si="44"/>
        <v>0.95118260152676615</v>
      </c>
      <c r="BU20" s="3">
        <f t="shared" si="45"/>
        <v>0.41198429297787104</v>
      </c>
      <c r="BV20" s="3">
        <f t="shared" si="46"/>
        <v>4.9438115157344527</v>
      </c>
      <c r="BW20" s="3">
        <f t="shared" si="70"/>
        <v>5.3557958087123234</v>
      </c>
      <c r="BX20" s="18">
        <f t="shared" si="48"/>
        <v>0.15160088493736826</v>
      </c>
      <c r="BY20" s="18">
        <f t="shared" si="71"/>
        <v>59.122918821621624</v>
      </c>
      <c r="BZ20" s="39">
        <f t="shared" si="72"/>
        <v>8.3619205788034764E-2</v>
      </c>
    </row>
    <row r="21" spans="2:78" ht="19.899999999999999" customHeight="1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9.2170427862382418</v>
      </c>
      <c r="H21" s="46">
        <f t="shared" si="1"/>
        <v>92531.126760563377</v>
      </c>
      <c r="I21" s="36">
        <v>1.9628000000000001</v>
      </c>
      <c r="J21" s="32">
        <v>3.4000000000000002E-2</v>
      </c>
      <c r="K21" s="32">
        <v>1.2829999999999999</v>
      </c>
      <c r="L21" s="3">
        <f t="shared" si="2"/>
        <v>1.016125959832507</v>
      </c>
      <c r="M21" s="3">
        <f t="shared" si="3"/>
        <v>3.02121433581179</v>
      </c>
      <c r="N21" s="3">
        <f t="shared" si="4"/>
        <v>0</v>
      </c>
      <c r="O21" s="3">
        <f t="shared" si="52"/>
        <v>3.02121433581179</v>
      </c>
      <c r="P21" s="18">
        <f t="shared" si="6"/>
        <v>0</v>
      </c>
      <c r="Q21" s="18">
        <f t="shared" si="53"/>
        <v>128.61315316557608</v>
      </c>
      <c r="R21" s="39">
        <f t="shared" si="54"/>
        <v>0</v>
      </c>
      <c r="S21" s="36">
        <v>1.6216999999999999</v>
      </c>
      <c r="T21" s="32">
        <v>2.1999999999999999E-2</v>
      </c>
      <c r="U21" s="32">
        <v>1.264</v>
      </c>
      <c r="V21" s="3">
        <f t="shared" si="9"/>
        <v>1.001078108517762</v>
      </c>
      <c r="W21" s="3">
        <f t="shared" si="10"/>
        <v>2.0017567734307651</v>
      </c>
      <c r="X21" s="3">
        <f t="shared" si="11"/>
        <v>4.0035135468615302</v>
      </c>
      <c r="Y21" s="3">
        <f t="shared" si="55"/>
        <v>6.0052703202922952</v>
      </c>
      <c r="Z21" s="18">
        <f t="shared" si="13"/>
        <v>2.3681431543209393E-2</v>
      </c>
      <c r="AA21" s="18">
        <f t="shared" si="56"/>
        <v>110.80011656301883</v>
      </c>
      <c r="AB21" s="39">
        <f t="shared" si="57"/>
        <v>3.6132755732115912E-2</v>
      </c>
      <c r="AC21" s="36">
        <v>1.4483999999999999</v>
      </c>
      <c r="AD21" s="32">
        <v>0.02</v>
      </c>
      <c r="AE21" s="32">
        <v>1.2549999999999999</v>
      </c>
      <c r="AF21" s="3">
        <f t="shared" si="16"/>
        <v>0.99395017894761972</v>
      </c>
      <c r="AG21" s="3">
        <f t="shared" si="17"/>
        <v>1.5741300488976793</v>
      </c>
      <c r="AH21" s="3">
        <f t="shared" si="18"/>
        <v>6.2965201955907171</v>
      </c>
      <c r="AI21" s="3">
        <f t="shared" si="58"/>
        <v>7.8706502444883961</v>
      </c>
      <c r="AJ21" s="18">
        <f t="shared" si="20"/>
        <v>4.2446175579588442E-2</v>
      </c>
      <c r="AK21" s="18">
        <f t="shared" si="59"/>
        <v>101.74998685553372</v>
      </c>
      <c r="AL21" s="39">
        <f t="shared" si="60"/>
        <v>6.1882270358723665E-2</v>
      </c>
      <c r="AM21" s="36">
        <v>1.2992999999999999</v>
      </c>
      <c r="AN21" s="32">
        <v>1.4999999999999999E-2</v>
      </c>
      <c r="AO21" s="32">
        <v>1.248</v>
      </c>
      <c r="AP21" s="3">
        <f t="shared" si="23"/>
        <v>0.98840623372639802</v>
      </c>
      <c r="AQ21" s="3">
        <f t="shared" si="24"/>
        <v>1.2526339351249756</v>
      </c>
      <c r="AR21" s="3">
        <f t="shared" si="25"/>
        <v>7.5158036107498525</v>
      </c>
      <c r="AS21" s="3">
        <f t="shared" si="61"/>
        <v>8.7684375458748285</v>
      </c>
      <c r="AT21" s="18">
        <f t="shared" si="27"/>
        <v>4.7220742071491066E-2</v>
      </c>
      <c r="AU21" s="18">
        <f t="shared" si="62"/>
        <v>93.963637522665678</v>
      </c>
      <c r="AV21" s="39">
        <f t="shared" si="63"/>
        <v>7.9986299050384346E-2</v>
      </c>
      <c r="AW21" s="36">
        <v>1.1538999999999999</v>
      </c>
      <c r="AX21" s="32">
        <v>1.7000000000000001E-2</v>
      </c>
      <c r="AY21" s="32">
        <v>1.2430000000000001</v>
      </c>
      <c r="AZ21" s="3">
        <f t="shared" si="30"/>
        <v>0.9844462728540968</v>
      </c>
      <c r="BA21" s="3">
        <f t="shared" si="31"/>
        <v>0.98006466017653149</v>
      </c>
      <c r="BB21" s="3">
        <f t="shared" si="32"/>
        <v>7.8405172814122519</v>
      </c>
      <c r="BC21" s="3">
        <f t="shared" si="64"/>
        <v>8.8205819415887827</v>
      </c>
      <c r="BD21" s="18">
        <f t="shared" si="34"/>
        <v>7.0785172252005438E-2</v>
      </c>
      <c r="BE21" s="18">
        <f t="shared" si="65"/>
        <v>86.370510809057293</v>
      </c>
      <c r="BF21" s="39">
        <f t="shared" si="66"/>
        <v>9.0777711142007639E-2</v>
      </c>
      <c r="BG21" s="36">
        <v>1.0071000000000001</v>
      </c>
      <c r="BH21" s="32">
        <v>1.4E-2</v>
      </c>
      <c r="BI21" s="32">
        <v>1.2310000000000001</v>
      </c>
      <c r="BJ21" s="3">
        <f t="shared" si="37"/>
        <v>0.97494236676057378</v>
      </c>
      <c r="BK21" s="3">
        <f t="shared" si="38"/>
        <v>0.73221297969874166</v>
      </c>
      <c r="BL21" s="3">
        <f t="shared" si="39"/>
        <v>7.322129796987416</v>
      </c>
      <c r="BM21" s="3">
        <f t="shared" si="67"/>
        <v>8.0543427766861573</v>
      </c>
      <c r="BN21" s="18">
        <f t="shared" si="41"/>
        <v>7.1466953462202998E-2</v>
      </c>
      <c r="BO21" s="18">
        <f t="shared" si="68"/>
        <v>78.704272834107414</v>
      </c>
      <c r="BP21" s="39">
        <f t="shared" si="69"/>
        <v>9.303344702035396E-2</v>
      </c>
      <c r="BQ21" s="36">
        <v>0.8821</v>
      </c>
      <c r="BR21" s="32">
        <v>1.4999999999999999E-2</v>
      </c>
      <c r="BS21" s="32">
        <v>1.216</v>
      </c>
      <c r="BT21" s="3">
        <f t="shared" si="44"/>
        <v>0.96306248414366991</v>
      </c>
      <c r="BU21" s="3">
        <f t="shared" si="45"/>
        <v>0.54812412754606077</v>
      </c>
      <c r="BV21" s="3">
        <f t="shared" si="46"/>
        <v>6.5774895305527288</v>
      </c>
      <c r="BW21" s="3">
        <f t="shared" si="70"/>
        <v>7.1256136580987892</v>
      </c>
      <c r="BX21" s="18">
        <f t="shared" si="48"/>
        <v>8.9660422815559623E-2</v>
      </c>
      <c r="BY21" s="18">
        <f t="shared" si="71"/>
        <v>72.176481642903497</v>
      </c>
      <c r="BZ21" s="39">
        <f t="shared" si="72"/>
        <v>9.1130647834777603E-2</v>
      </c>
    </row>
    <row r="22" spans="2:78" ht="19.899999999999999" customHeight="1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9.5733947207535426</v>
      </c>
      <c r="H22" s="46">
        <f t="shared" si="1"/>
        <v>96108.591549295772</v>
      </c>
      <c r="I22" s="35">
        <v>1.9077</v>
      </c>
      <c r="J22" s="31">
        <v>3.3000000000000002E-2</v>
      </c>
      <c r="K22" s="32">
        <v>1.2829999999999999</v>
      </c>
      <c r="L22" s="3">
        <f t="shared" si="2"/>
        <v>1.016125959832507</v>
      </c>
      <c r="M22" s="3">
        <f t="shared" si="3"/>
        <v>2.853971274391367</v>
      </c>
      <c r="N22" s="3">
        <f t="shared" si="4"/>
        <v>0</v>
      </c>
      <c r="O22" s="3">
        <f t="shared" si="52"/>
        <v>2.853971274391367</v>
      </c>
      <c r="P22" s="18">
        <f t="shared" si="6"/>
        <v>0</v>
      </c>
      <c r="Q22" s="18">
        <f t="shared" si="53"/>
        <v>140.89049667572644</v>
      </c>
      <c r="R22" s="39">
        <f t="shared" si="54"/>
        <v>0</v>
      </c>
      <c r="S22" s="35">
        <v>1.6518999999999999</v>
      </c>
      <c r="T22" s="31">
        <v>2.5999999999999999E-2</v>
      </c>
      <c r="U22" s="32">
        <v>1.2709999999999999</v>
      </c>
      <c r="V22" s="3">
        <f t="shared" si="9"/>
        <v>1.0066220537389838</v>
      </c>
      <c r="W22" s="3">
        <f t="shared" si="10"/>
        <v>2.1000746513433972</v>
      </c>
      <c r="X22" s="3">
        <f t="shared" si="11"/>
        <v>4.2001493026867944</v>
      </c>
      <c r="Y22" s="3">
        <f t="shared" si="55"/>
        <v>6.3002239540301916</v>
      </c>
      <c r="Z22" s="18">
        <f t="shared" si="13"/>
        <v>2.8297988927733112E-2</v>
      </c>
      <c r="AA22" s="18">
        <f t="shared" si="56"/>
        <v>125.92194201789913</v>
      </c>
      <c r="AB22" s="39">
        <f t="shared" si="57"/>
        <v>3.3355182070570082E-2</v>
      </c>
      <c r="AC22" s="35">
        <v>1.518</v>
      </c>
      <c r="AD22" s="31">
        <v>1.7000000000000001E-2</v>
      </c>
      <c r="AE22" s="32">
        <v>1.2609999999999999</v>
      </c>
      <c r="AF22" s="3">
        <f t="shared" si="16"/>
        <v>0.99870213199438129</v>
      </c>
      <c r="AG22" s="3">
        <f t="shared" si="17"/>
        <v>1.7456205329145102</v>
      </c>
      <c r="AH22" s="3">
        <f t="shared" si="18"/>
        <v>6.982482131658041</v>
      </c>
      <c r="AI22" s="3">
        <f t="shared" si="58"/>
        <v>8.7281026645725515</v>
      </c>
      <c r="AJ22" s="18">
        <f t="shared" si="20"/>
        <v>3.642505476736696E-2</v>
      </c>
      <c r="AK22" s="18">
        <f t="shared" si="59"/>
        <v>118.08656489247663</v>
      </c>
      <c r="AL22" s="39">
        <f t="shared" si="60"/>
        <v>5.9130199426293072E-2</v>
      </c>
      <c r="AM22" s="36">
        <v>1.3697999999999999</v>
      </c>
      <c r="AN22" s="32">
        <v>1.7999999999999999E-2</v>
      </c>
      <c r="AO22" s="32">
        <v>1.254</v>
      </c>
      <c r="AP22" s="3">
        <f t="shared" si="23"/>
        <v>0.99315818677315959</v>
      </c>
      <c r="AQ22" s="3">
        <f t="shared" si="24"/>
        <v>1.4056769458838685</v>
      </c>
      <c r="AR22" s="3">
        <f t="shared" si="25"/>
        <v>8.4340616753032105</v>
      </c>
      <c r="AS22" s="3">
        <f t="shared" si="61"/>
        <v>9.8397386211870792</v>
      </c>
      <c r="AT22" s="18">
        <f t="shared" si="27"/>
        <v>5.7211054948912765E-2</v>
      </c>
      <c r="AU22" s="18">
        <f t="shared" si="62"/>
        <v>109.41439991870801</v>
      </c>
      <c r="AV22" s="39">
        <f t="shared" si="63"/>
        <v>7.7083653354307058E-2</v>
      </c>
      <c r="AW22" s="35">
        <v>1.2343999999999999</v>
      </c>
      <c r="AX22" s="31">
        <v>1.6E-2</v>
      </c>
      <c r="AY22" s="32">
        <v>1.25</v>
      </c>
      <c r="AZ22" s="3">
        <f t="shared" si="30"/>
        <v>0.98999021807531851</v>
      </c>
      <c r="BA22" s="3">
        <f t="shared" si="31"/>
        <v>1.1342478834731853</v>
      </c>
      <c r="BB22" s="3">
        <f t="shared" si="32"/>
        <v>9.0739830677854822</v>
      </c>
      <c r="BC22" s="3">
        <f t="shared" si="64"/>
        <v>10.208230951258667</v>
      </c>
      <c r="BD22" s="18">
        <f t="shared" si="34"/>
        <v>6.7373812446768225E-2</v>
      </c>
      <c r="BE22" s="18">
        <f t="shared" si="65"/>
        <v>101.49124784415829</v>
      </c>
      <c r="BF22" s="39">
        <f t="shared" si="66"/>
        <v>8.9406557319294686E-2</v>
      </c>
      <c r="BG22" s="35">
        <v>1.0775999999999999</v>
      </c>
      <c r="BH22" s="31">
        <v>1.6E-2</v>
      </c>
      <c r="BI22" s="32">
        <v>1.244</v>
      </c>
      <c r="BJ22" s="3">
        <f t="shared" si="37"/>
        <v>0.98523826502855705</v>
      </c>
      <c r="BK22" s="3">
        <f t="shared" si="38"/>
        <v>0.85611489188583556</v>
      </c>
      <c r="BL22" s="3">
        <f t="shared" si="39"/>
        <v>8.5611489188583541</v>
      </c>
      <c r="BM22" s="3">
        <f t="shared" si="67"/>
        <v>9.4172638107441902</v>
      </c>
      <c r="BN22" s="18">
        <f t="shared" si="41"/>
        <v>8.3410720174897521E-2</v>
      </c>
      <c r="BO22" s="18">
        <f t="shared" si="68"/>
        <v>92.315839828727007</v>
      </c>
      <c r="BP22" s="39">
        <f t="shared" si="69"/>
        <v>9.2737594488029346E-2</v>
      </c>
      <c r="BQ22" s="35">
        <v>0.95540000000000003</v>
      </c>
      <c r="BR22" s="31">
        <v>1.6E-2</v>
      </c>
      <c r="BS22" s="32">
        <v>1.228</v>
      </c>
      <c r="BT22" s="3">
        <f t="shared" si="44"/>
        <v>0.97256639023719293</v>
      </c>
      <c r="BU22" s="3">
        <f t="shared" si="45"/>
        <v>0.65575760045951415</v>
      </c>
      <c r="BV22" s="3">
        <f t="shared" si="46"/>
        <v>7.8690912055141684</v>
      </c>
      <c r="BW22" s="3">
        <f t="shared" si="70"/>
        <v>8.5248488059736829</v>
      </c>
      <c r="BX22" s="18">
        <f t="shared" si="48"/>
        <v>9.7534685941178215E-2</v>
      </c>
      <c r="BY22" s="18">
        <f t="shared" si="71"/>
        <v>85.165107306496779</v>
      </c>
      <c r="BZ22" s="39">
        <f t="shared" si="72"/>
        <v>9.2398065996611253E-2</v>
      </c>
    </row>
    <row r="23" spans="2:78" ht="19.899999999999999" customHeight="1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9.9297466552688434</v>
      </c>
      <c r="H23" s="47">
        <f t="shared" si="1"/>
        <v>99686.056338028182</v>
      </c>
      <c r="I23" s="36">
        <v>1.9166000000000001</v>
      </c>
      <c r="J23" s="32">
        <v>2.8000000000000001E-2</v>
      </c>
      <c r="K23" s="32">
        <v>1.2869999999999999</v>
      </c>
      <c r="L23" s="3">
        <f t="shared" si="2"/>
        <v>1.0192939285303479</v>
      </c>
      <c r="M23" s="3">
        <f t="shared" si="3"/>
        <v>2.8986527203916443</v>
      </c>
      <c r="N23" s="3">
        <f t="shared" si="4"/>
        <v>0</v>
      </c>
      <c r="O23" s="3">
        <f t="shared" si="52"/>
        <v>2.8986527203916443</v>
      </c>
      <c r="P23" s="18">
        <f t="shared" si="6"/>
        <v>0</v>
      </c>
      <c r="Q23" s="18">
        <f t="shared" si="53"/>
        <v>157.79771350811473</v>
      </c>
      <c r="R23" s="39">
        <f t="shared" si="54"/>
        <v>0</v>
      </c>
      <c r="S23" s="36">
        <v>1.7137</v>
      </c>
      <c r="T23" s="32">
        <v>2.8000000000000001E-2</v>
      </c>
      <c r="U23" s="32">
        <v>1.274</v>
      </c>
      <c r="V23" s="3">
        <f t="shared" si="9"/>
        <v>1.0089980302623647</v>
      </c>
      <c r="W23" s="3">
        <f t="shared" si="10"/>
        <v>2.2708297479895978</v>
      </c>
      <c r="X23" s="3">
        <f t="shared" si="11"/>
        <v>4.5416594959791956</v>
      </c>
      <c r="Y23" s="3">
        <f t="shared" si="55"/>
        <v>6.812489243968793</v>
      </c>
      <c r="Z23" s="18">
        <f t="shared" si="13"/>
        <v>3.0618789043038212E-2</v>
      </c>
      <c r="AA23" s="18">
        <f t="shared" si="56"/>
        <v>144.54886964864417</v>
      </c>
      <c r="AB23" s="39">
        <f t="shared" si="57"/>
        <v>3.1419543487393814E-2</v>
      </c>
      <c r="AC23" s="36">
        <v>1.5628</v>
      </c>
      <c r="AD23" s="32">
        <v>1.7999999999999999E-2</v>
      </c>
      <c r="AE23" s="32">
        <v>1.26</v>
      </c>
      <c r="AF23" s="3">
        <f t="shared" si="16"/>
        <v>0.99791013981992116</v>
      </c>
      <c r="AG23" s="3">
        <f t="shared" si="17"/>
        <v>1.8472429627694726</v>
      </c>
      <c r="AH23" s="3">
        <f t="shared" si="18"/>
        <v>7.3889718510778906</v>
      </c>
      <c r="AI23" s="3">
        <f t="shared" si="58"/>
        <v>9.2362148138473632</v>
      </c>
      <c r="AJ23" s="18">
        <f t="shared" si="20"/>
        <v>3.850655927057612E-2</v>
      </c>
      <c r="AK23" s="18">
        <f t="shared" si="59"/>
        <v>134.6954909478354</v>
      </c>
      <c r="AL23" s="39">
        <f t="shared" si="60"/>
        <v>5.4856861199158308E-2</v>
      </c>
      <c r="AM23" s="35">
        <v>1.4245000000000001</v>
      </c>
      <c r="AN23" s="31">
        <v>2.1000000000000001E-2</v>
      </c>
      <c r="AO23" s="32">
        <v>1.262</v>
      </c>
      <c r="AP23" s="3">
        <f t="shared" si="23"/>
        <v>0.99949412416884165</v>
      </c>
      <c r="AQ23" s="3">
        <f t="shared" si="24"/>
        <v>1.5396419739263996</v>
      </c>
      <c r="AR23" s="3">
        <f t="shared" si="25"/>
        <v>9.2378518435583956</v>
      </c>
      <c r="AS23" s="3">
        <f t="shared" si="61"/>
        <v>10.777493817484796</v>
      </c>
      <c r="AT23" s="18">
        <f t="shared" si="27"/>
        <v>6.7600573834796548E-2</v>
      </c>
      <c r="AU23" s="18">
        <f t="shared" si="62"/>
        <v>125.66485957393313</v>
      </c>
      <c r="AV23" s="39">
        <f t="shared" si="63"/>
        <v>7.3511814479237422E-2</v>
      </c>
      <c r="AW23" s="36">
        <v>1.2843</v>
      </c>
      <c r="AX23" s="32">
        <v>0.02</v>
      </c>
      <c r="AY23" s="32">
        <v>1.2609999999999999</v>
      </c>
      <c r="AZ23" s="3">
        <f t="shared" si="30"/>
        <v>0.99870213199438129</v>
      </c>
      <c r="BA23" s="3">
        <f t="shared" si="31"/>
        <v>1.2495086404850664</v>
      </c>
      <c r="BB23" s="3">
        <f t="shared" si="32"/>
        <v>9.996069123880531</v>
      </c>
      <c r="BC23" s="3">
        <f t="shared" si="64"/>
        <v>11.245577764365597</v>
      </c>
      <c r="BD23" s="18">
        <f t="shared" si="34"/>
        <v>8.5706011217334011E-2</v>
      </c>
      <c r="BE23" s="18">
        <f t="shared" si="65"/>
        <v>116.51016312692586</v>
      </c>
      <c r="BF23" s="39">
        <f t="shared" si="66"/>
        <v>8.5795683875155515E-2</v>
      </c>
      <c r="BG23" s="36">
        <v>1.1261000000000001</v>
      </c>
      <c r="BH23" s="32">
        <v>1.6E-2</v>
      </c>
      <c r="BI23" s="32">
        <v>1.256</v>
      </c>
      <c r="BJ23" s="3">
        <f t="shared" si="37"/>
        <v>0.99474217112208008</v>
      </c>
      <c r="BK23" s="3">
        <f t="shared" si="38"/>
        <v>0.95303603327326347</v>
      </c>
      <c r="BL23" s="3">
        <f t="shared" si="39"/>
        <v>9.5303603327326343</v>
      </c>
      <c r="BM23" s="3">
        <f t="shared" si="67"/>
        <v>10.483396366005898</v>
      </c>
      <c r="BN23" s="18">
        <f t="shared" si="41"/>
        <v>8.5027691673619968E-2</v>
      </c>
      <c r="BO23" s="18">
        <f t="shared" si="68"/>
        <v>106.18011335576651</v>
      </c>
      <c r="BP23" s="39">
        <f t="shared" si="69"/>
        <v>8.975654697975563E-2</v>
      </c>
      <c r="BQ23" s="36">
        <v>0.98340000000000005</v>
      </c>
      <c r="BR23" s="32">
        <v>1.4999999999999999E-2</v>
      </c>
      <c r="BS23" s="32">
        <v>1.2370000000000001</v>
      </c>
      <c r="BT23" s="3">
        <f t="shared" si="44"/>
        <v>0.97969431980733535</v>
      </c>
      <c r="BU23" s="3">
        <f t="shared" si="45"/>
        <v>0.70497859776971417</v>
      </c>
      <c r="BV23" s="3">
        <f t="shared" si="46"/>
        <v>8.4597431732365695</v>
      </c>
      <c r="BW23" s="3">
        <f t="shared" si="70"/>
        <v>9.1647217710062829</v>
      </c>
      <c r="BX23" s="18">
        <f t="shared" si="48"/>
        <v>9.2783987296072984E-2</v>
      </c>
      <c r="BY23" s="18">
        <f t="shared" si="71"/>
        <v>96.86217339151591</v>
      </c>
      <c r="BZ23" s="39">
        <f t="shared" si="72"/>
        <v>8.7337945010198925E-2</v>
      </c>
    </row>
    <row r="24" spans="2:78" ht="19.899999999999999" customHeight="1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10.286098589784142</v>
      </c>
      <c r="H24" s="47">
        <f t="shared" si="1"/>
        <v>103263.52112676055</v>
      </c>
      <c r="I24" s="37">
        <v>1.9670000000000001</v>
      </c>
      <c r="J24" s="33">
        <v>3.7999999999999999E-2</v>
      </c>
      <c r="K24" s="33">
        <v>1.292</v>
      </c>
      <c r="L24" s="3">
        <f t="shared" si="2"/>
        <v>1.0232538894026493</v>
      </c>
      <c r="M24" s="3">
        <f t="shared" si="3"/>
        <v>3.0768751378073897</v>
      </c>
      <c r="N24" s="3">
        <f t="shared" si="4"/>
        <v>0</v>
      </c>
      <c r="O24" s="3">
        <f t="shared" si="52"/>
        <v>3.0768751378073897</v>
      </c>
      <c r="P24" s="18">
        <f t="shared" si="6"/>
        <v>0</v>
      </c>
      <c r="Q24" s="18">
        <f t="shared" si="53"/>
        <v>179.06166879361049</v>
      </c>
      <c r="R24" s="39">
        <f t="shared" si="54"/>
        <v>0</v>
      </c>
      <c r="S24" s="37">
        <v>1.7831999999999999</v>
      </c>
      <c r="T24" s="33">
        <v>0.03</v>
      </c>
      <c r="U24" s="33">
        <v>1.2789999999999999</v>
      </c>
      <c r="V24" s="3">
        <f t="shared" si="9"/>
        <v>1.0129579911346658</v>
      </c>
      <c r="W24" s="3">
        <f t="shared" si="10"/>
        <v>2.4780914273708805</v>
      </c>
      <c r="X24" s="3">
        <f t="shared" si="11"/>
        <v>4.956182854741761</v>
      </c>
      <c r="Y24" s="3">
        <f t="shared" si="55"/>
        <v>7.4342742821126411</v>
      </c>
      <c r="Z24" s="18">
        <f t="shared" si="13"/>
        <v>3.306385341802013E-2</v>
      </c>
      <c r="AA24" s="18">
        <f t="shared" si="56"/>
        <v>165.72095751502692</v>
      </c>
      <c r="AB24" s="39">
        <f t="shared" si="57"/>
        <v>2.9906795911991722E-2</v>
      </c>
      <c r="AC24" s="37">
        <v>1.6364000000000001</v>
      </c>
      <c r="AD24" s="33">
        <v>1.7999999999999999E-2</v>
      </c>
      <c r="AE24" s="33">
        <v>1.2689999999999999</v>
      </c>
      <c r="AF24" s="3">
        <f t="shared" si="16"/>
        <v>1.0050380693900633</v>
      </c>
      <c r="AG24" s="3">
        <f t="shared" si="17"/>
        <v>2.0543683293691908</v>
      </c>
      <c r="AH24" s="3">
        <f t="shared" si="18"/>
        <v>8.2174733174767631</v>
      </c>
      <c r="AI24" s="3">
        <f t="shared" si="58"/>
        <v>10.271841646845953</v>
      </c>
      <c r="AJ24" s="18">
        <f t="shared" si="20"/>
        <v>3.9058617594812432E-2</v>
      </c>
      <c r="AK24" s="18">
        <f t="shared" si="59"/>
        <v>155.06580835454778</v>
      </c>
      <c r="AL24" s="39">
        <f t="shared" si="60"/>
        <v>5.2993457453161114E-2</v>
      </c>
      <c r="AM24" s="36">
        <v>1.4873000000000001</v>
      </c>
      <c r="AN24" s="32">
        <v>1.7999999999999999E-2</v>
      </c>
      <c r="AO24" s="32">
        <v>1.266</v>
      </c>
      <c r="AP24" s="3">
        <f t="shared" si="23"/>
        <v>1.0026620928666827</v>
      </c>
      <c r="AQ24" s="3">
        <f t="shared" si="24"/>
        <v>1.6890429478213749</v>
      </c>
      <c r="AR24" s="3">
        <f t="shared" si="25"/>
        <v>10.134257686928249</v>
      </c>
      <c r="AS24" s="3">
        <f t="shared" si="61"/>
        <v>11.823300634749625</v>
      </c>
      <c r="AT24" s="18">
        <f t="shared" si="27"/>
        <v>5.8311242356643513E-2</v>
      </c>
      <c r="AU24" s="18">
        <f t="shared" si="62"/>
        <v>144.24371884618651</v>
      </c>
      <c r="AV24" s="39">
        <f t="shared" si="63"/>
        <v>7.0257878595981427E-2</v>
      </c>
      <c r="AW24" s="37">
        <v>1.3332999999999999</v>
      </c>
      <c r="AX24" s="33">
        <v>1.9E-2</v>
      </c>
      <c r="AY24" s="33">
        <v>1.2649999999999999</v>
      </c>
      <c r="AZ24" s="3">
        <f t="shared" si="30"/>
        <v>1.0018701006922224</v>
      </c>
      <c r="BA24" s="3">
        <f t="shared" si="31"/>
        <v>1.3552297747563107</v>
      </c>
      <c r="BB24" s="3">
        <f t="shared" si="32"/>
        <v>10.841838198050485</v>
      </c>
      <c r="BC24" s="3">
        <f t="shared" si="64"/>
        <v>12.197067972806796</v>
      </c>
      <c r="BD24" s="18">
        <f t="shared" si="34"/>
        <v>8.1938076857198533E-2</v>
      </c>
      <c r="BE24" s="18">
        <f t="shared" si="65"/>
        <v>133.06597381407624</v>
      </c>
      <c r="BF24" s="39">
        <f t="shared" si="66"/>
        <v>8.1477164201263247E-2</v>
      </c>
      <c r="BG24" s="37">
        <v>1.1859999999999999</v>
      </c>
      <c r="BH24" s="33">
        <v>0.02</v>
      </c>
      <c r="BI24" s="33">
        <v>1.2609999999999999</v>
      </c>
      <c r="BJ24" s="3">
        <f t="shared" si="37"/>
        <v>0.99870213199438129</v>
      </c>
      <c r="BK24" s="3">
        <f t="shared" si="38"/>
        <v>1.0655545223308085</v>
      </c>
      <c r="BL24" s="3">
        <f t="shared" si="39"/>
        <v>10.655545223308083</v>
      </c>
      <c r="BM24" s="3">
        <f t="shared" si="67"/>
        <v>11.721099745638892</v>
      </c>
      <c r="BN24" s="18">
        <f t="shared" si="41"/>
        <v>0.10713251402166749</v>
      </c>
      <c r="BO24" s="18">
        <f t="shared" si="68"/>
        <v>122.37453327362272</v>
      </c>
      <c r="BP24" s="39">
        <f t="shared" si="69"/>
        <v>8.7073224618416892E-2</v>
      </c>
      <c r="BQ24" s="37">
        <v>1.0462</v>
      </c>
      <c r="BR24" s="33">
        <v>1.2999999999999999E-2</v>
      </c>
      <c r="BS24" s="33">
        <v>1.2509999999999999</v>
      </c>
      <c r="BT24" s="3">
        <f t="shared" si="44"/>
        <v>0.99078221024977875</v>
      </c>
      <c r="BU24" s="3">
        <f t="shared" si="45"/>
        <v>0.81605640197611728</v>
      </c>
      <c r="BV24" s="3">
        <f t="shared" si="46"/>
        <v>9.792676823713407</v>
      </c>
      <c r="BW24" s="3">
        <f t="shared" si="70"/>
        <v>10.608733225689525</v>
      </c>
      <c r="BX24" s="18">
        <f t="shared" si="48"/>
        <v>8.2243265405343643E-2</v>
      </c>
      <c r="BY24" s="18">
        <f t="shared" si="71"/>
        <v>112.22746343278497</v>
      </c>
      <c r="BZ24" s="39">
        <f t="shared" si="72"/>
        <v>8.7257401389798095E-2</v>
      </c>
    </row>
    <row r="25" spans="2:78" ht="19.899999999999999" customHeight="1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10.642450524299441</v>
      </c>
      <c r="H25" s="47">
        <f t="shared" si="1"/>
        <v>106840.98591549294</v>
      </c>
      <c r="I25" s="37">
        <v>2.0316000000000001</v>
      </c>
      <c r="J25" s="33">
        <v>3.5999999999999997E-2</v>
      </c>
      <c r="K25" s="33">
        <v>1.2989999999999999</v>
      </c>
      <c r="L25" s="3">
        <f t="shared" si="2"/>
        <v>1.0287978346238711</v>
      </c>
      <c r="M25" s="3">
        <f t="shared" si="3"/>
        <v>3.3179576303473364</v>
      </c>
      <c r="N25" s="3">
        <f t="shared" si="4"/>
        <v>0</v>
      </c>
      <c r="O25" s="3">
        <f t="shared" si="52"/>
        <v>3.3179576303473364</v>
      </c>
      <c r="P25" s="18">
        <f t="shared" si="6"/>
        <v>0</v>
      </c>
      <c r="Q25" s="18">
        <f t="shared" si="53"/>
        <v>203.5173489946722</v>
      </c>
      <c r="R25" s="39">
        <f t="shared" si="54"/>
        <v>0</v>
      </c>
      <c r="S25" s="37">
        <v>1.8673</v>
      </c>
      <c r="T25" s="33">
        <v>2.4E-2</v>
      </c>
      <c r="U25" s="33">
        <v>1.286</v>
      </c>
      <c r="V25" s="3">
        <f t="shared" si="9"/>
        <v>1.0185019363558878</v>
      </c>
      <c r="W25" s="3">
        <f t="shared" si="10"/>
        <v>2.7471745658240518</v>
      </c>
      <c r="X25" s="3">
        <f t="shared" si="11"/>
        <v>5.4943491316481037</v>
      </c>
      <c r="Y25" s="3">
        <f t="shared" si="55"/>
        <v>8.2415236974721555</v>
      </c>
      <c r="Z25" s="18">
        <f t="shared" si="13"/>
        <v>2.6741409967011721E-2</v>
      </c>
      <c r="AA25" s="18">
        <f t="shared" si="56"/>
        <v>190.30914057318984</v>
      </c>
      <c r="AB25" s="39">
        <f t="shared" si="57"/>
        <v>2.8870652849882768E-2</v>
      </c>
      <c r="AC25" s="37">
        <v>1.7107000000000001</v>
      </c>
      <c r="AD25" s="33">
        <v>2.3E-2</v>
      </c>
      <c r="AE25" s="33">
        <v>1.2749999999999999</v>
      </c>
      <c r="AF25" s="3">
        <f t="shared" si="16"/>
        <v>1.0097900224368248</v>
      </c>
      <c r="AG25" s="3">
        <f t="shared" si="17"/>
        <v>2.2664398922152396</v>
      </c>
      <c r="AH25" s="3">
        <f t="shared" si="18"/>
        <v>9.0657595688609582</v>
      </c>
      <c r="AI25" s="3">
        <f t="shared" si="58"/>
        <v>11.332199461076197</v>
      </c>
      <c r="AJ25" s="18">
        <f t="shared" si="20"/>
        <v>5.0381294775037694E-2</v>
      </c>
      <c r="AK25" s="18">
        <f t="shared" si="59"/>
        <v>177.71994131083972</v>
      </c>
      <c r="AL25" s="39">
        <f t="shared" si="60"/>
        <v>5.101149315036381E-2</v>
      </c>
      <c r="AM25" s="37">
        <v>1.5549999999999999</v>
      </c>
      <c r="AN25" s="33">
        <v>2.1999999999999999E-2</v>
      </c>
      <c r="AO25" s="33">
        <v>1.272</v>
      </c>
      <c r="AP25" s="3">
        <f t="shared" si="23"/>
        <v>1.0074140459134442</v>
      </c>
      <c r="AQ25" s="3">
        <f t="shared" si="24"/>
        <v>1.8638507585119501</v>
      </c>
      <c r="AR25" s="3">
        <f t="shared" si="25"/>
        <v>11.1831045510717</v>
      </c>
      <c r="AS25" s="3">
        <f t="shared" si="61"/>
        <v>13.04695530958365</v>
      </c>
      <c r="AT25" s="18">
        <f t="shared" si="27"/>
        <v>7.1946435368195394E-2</v>
      </c>
      <c r="AU25" s="18">
        <f t="shared" si="62"/>
        <v>165.2030937683881</v>
      </c>
      <c r="AV25" s="39">
        <f t="shared" si="63"/>
        <v>6.7693069760244445E-2</v>
      </c>
      <c r="AW25" s="37">
        <v>1.4028</v>
      </c>
      <c r="AX25" s="33">
        <v>1.7000000000000001E-2</v>
      </c>
      <c r="AY25" s="33">
        <v>1.274</v>
      </c>
      <c r="AZ25" s="3">
        <f t="shared" si="30"/>
        <v>1.0089980302623647</v>
      </c>
      <c r="BA25" s="3">
        <f t="shared" si="31"/>
        <v>1.5216210086365647</v>
      </c>
      <c r="BB25" s="3">
        <f t="shared" si="32"/>
        <v>12.172968069092517</v>
      </c>
      <c r="BC25" s="3">
        <f t="shared" si="64"/>
        <v>13.694589077729082</v>
      </c>
      <c r="BD25" s="18">
        <f t="shared" si="34"/>
        <v>7.4359916247378532E-2</v>
      </c>
      <c r="BE25" s="18">
        <f t="shared" si="65"/>
        <v>152.96761402554205</v>
      </c>
      <c r="BF25" s="39">
        <f t="shared" si="66"/>
        <v>7.9578727475345945E-2</v>
      </c>
      <c r="BG25" s="37">
        <v>1.2578</v>
      </c>
      <c r="BH25" s="33">
        <v>1.6E-2</v>
      </c>
      <c r="BI25" s="33">
        <v>1.27</v>
      </c>
      <c r="BJ25" s="3">
        <f t="shared" si="37"/>
        <v>1.0058300615645237</v>
      </c>
      <c r="BK25" s="3">
        <f t="shared" si="38"/>
        <v>1.2156449438953127</v>
      </c>
      <c r="BL25" s="3">
        <f t="shared" si="39"/>
        <v>12.156449438953127</v>
      </c>
      <c r="BM25" s="3">
        <f t="shared" si="67"/>
        <v>13.37209438284844</v>
      </c>
      <c r="BN25" s="18">
        <f t="shared" si="41"/>
        <v>8.6933777676313967E-2</v>
      </c>
      <c r="BO25" s="18">
        <f t="shared" si="68"/>
        <v>141.3109480418845</v>
      </c>
      <c r="BP25" s="39">
        <f t="shared" si="69"/>
        <v>8.6026239349480269E-2</v>
      </c>
      <c r="BQ25" s="37">
        <v>1.1113999999999999</v>
      </c>
      <c r="BR25" s="33">
        <v>1.4E-2</v>
      </c>
      <c r="BS25" s="33">
        <v>1.2629999999999999</v>
      </c>
      <c r="BT25" s="3">
        <f t="shared" si="44"/>
        <v>1.0002861163433019</v>
      </c>
      <c r="BU25" s="3">
        <f t="shared" si="45"/>
        <v>0.93869306949743958</v>
      </c>
      <c r="BV25" s="3">
        <f t="shared" si="46"/>
        <v>11.264316833969275</v>
      </c>
      <c r="BW25" s="3">
        <f t="shared" si="70"/>
        <v>12.203009903466715</v>
      </c>
      <c r="BX25" s="18">
        <f t="shared" si="48"/>
        <v>9.0276998302594974E-2</v>
      </c>
      <c r="BY25" s="18">
        <f t="shared" si="71"/>
        <v>129.54173493838471</v>
      </c>
      <c r="BZ25" s="39">
        <f t="shared" si="72"/>
        <v>8.695511789561132E-2</v>
      </c>
    </row>
    <row r="26" spans="2:78" ht="19.899999999999999" customHeight="1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10.998802458814744</v>
      </c>
      <c r="H26" s="47">
        <f t="shared" si="1"/>
        <v>110418.45070422534</v>
      </c>
      <c r="I26" s="37">
        <v>2.1012</v>
      </c>
      <c r="J26" s="33">
        <v>2.8000000000000001E-2</v>
      </c>
      <c r="K26" s="33">
        <v>1.3029999999999999</v>
      </c>
      <c r="L26" s="3">
        <f t="shared" si="2"/>
        <v>1.0319658033217121</v>
      </c>
      <c r="M26" s="3">
        <f t="shared" si="3"/>
        <v>3.5710813292091514</v>
      </c>
      <c r="N26" s="3">
        <f t="shared" si="4"/>
        <v>0</v>
      </c>
      <c r="O26" s="3">
        <f t="shared" si="52"/>
        <v>3.5710813292091514</v>
      </c>
      <c r="P26" s="18">
        <f t="shared" si="6"/>
        <v>0</v>
      </c>
      <c r="Q26" s="18">
        <f t="shared" si="53"/>
        <v>230.82953776721894</v>
      </c>
      <c r="R26" s="39">
        <f t="shared" si="54"/>
        <v>0</v>
      </c>
      <c r="S26" s="37">
        <v>1.9176</v>
      </c>
      <c r="T26" s="33">
        <v>2.8000000000000001E-2</v>
      </c>
      <c r="U26" s="33">
        <v>1.292</v>
      </c>
      <c r="V26" s="3">
        <f t="shared" si="9"/>
        <v>1.0232538894026493</v>
      </c>
      <c r="W26" s="3">
        <f t="shared" si="10"/>
        <v>2.924268154478721</v>
      </c>
      <c r="X26" s="3">
        <f t="shared" si="11"/>
        <v>5.848536308957442</v>
      </c>
      <c r="Y26" s="3">
        <f t="shared" si="55"/>
        <v>8.772804463436163</v>
      </c>
      <c r="Z26" s="18">
        <f t="shared" si="13"/>
        <v>3.1490110304839787E-2</v>
      </c>
      <c r="AA26" s="18">
        <f t="shared" si="56"/>
        <v>214.53694083731676</v>
      </c>
      <c r="AB26" s="39">
        <f t="shared" si="57"/>
        <v>2.7261208657731274E-2</v>
      </c>
      <c r="AC26" s="37">
        <v>1.7766</v>
      </c>
      <c r="AD26" s="33">
        <v>2.7E-2</v>
      </c>
      <c r="AE26" s="33">
        <v>1.28</v>
      </c>
      <c r="AF26" s="3">
        <f t="shared" si="16"/>
        <v>1.0137499833091261</v>
      </c>
      <c r="AG26" s="3">
        <f t="shared" si="17"/>
        <v>2.4636294119208086</v>
      </c>
      <c r="AH26" s="3">
        <f t="shared" si="18"/>
        <v>9.8545176476832346</v>
      </c>
      <c r="AI26" s="3">
        <f t="shared" si="58"/>
        <v>12.318147059604044</v>
      </c>
      <c r="AJ26" s="18">
        <f t="shared" si="20"/>
        <v>5.9608037328903928E-2</v>
      </c>
      <c r="AK26" s="18">
        <f t="shared" si="59"/>
        <v>202.02465234539849</v>
      </c>
      <c r="AL26" s="39">
        <f t="shared" si="60"/>
        <v>4.8778787802763374E-2</v>
      </c>
      <c r="AM26" s="37">
        <v>1.6234999999999999</v>
      </c>
      <c r="AN26" s="33">
        <v>2.4E-2</v>
      </c>
      <c r="AO26" s="33">
        <v>1.276</v>
      </c>
      <c r="AP26" s="3">
        <f t="shared" si="23"/>
        <v>1.0105820146112852</v>
      </c>
      <c r="AQ26" s="3">
        <f t="shared" si="24"/>
        <v>2.0444762040556297</v>
      </c>
      <c r="AR26" s="3">
        <f t="shared" si="25"/>
        <v>12.266857224333778</v>
      </c>
      <c r="AS26" s="3">
        <f t="shared" si="61"/>
        <v>14.311333428389407</v>
      </c>
      <c r="AT26" s="18">
        <f t="shared" si="27"/>
        <v>7.8981425607117087E-2</v>
      </c>
      <c r="AU26" s="18">
        <f t="shared" si="62"/>
        <v>188.4386142736773</v>
      </c>
      <c r="AV26" s="39">
        <f t="shared" si="63"/>
        <v>6.5097364845392608E-2</v>
      </c>
      <c r="AW26" s="37">
        <v>1.4529000000000001</v>
      </c>
      <c r="AX26" s="33">
        <v>1.7999999999999999E-2</v>
      </c>
      <c r="AY26" s="33">
        <v>1.2789999999999999</v>
      </c>
      <c r="AZ26" s="3">
        <f t="shared" si="30"/>
        <v>1.0129579911346658</v>
      </c>
      <c r="BA26" s="3">
        <f t="shared" si="31"/>
        <v>1.6450862100469401</v>
      </c>
      <c r="BB26" s="3">
        <f t="shared" si="32"/>
        <v>13.160689680375521</v>
      </c>
      <c r="BC26" s="3">
        <f t="shared" si="64"/>
        <v>14.805775890422462</v>
      </c>
      <c r="BD26" s="18">
        <f t="shared" si="34"/>
        <v>7.9353248203248294E-2</v>
      </c>
      <c r="BE26" s="18">
        <f t="shared" si="65"/>
        <v>173.29963259480309</v>
      </c>
      <c r="BF26" s="39">
        <f t="shared" si="66"/>
        <v>7.5941821014398295E-2</v>
      </c>
      <c r="BG26" s="37">
        <v>1.2948</v>
      </c>
      <c r="BH26" s="33">
        <v>1.9E-2</v>
      </c>
      <c r="BI26" s="33">
        <v>1.2789999999999999</v>
      </c>
      <c r="BJ26" s="3">
        <f t="shared" si="37"/>
        <v>1.0129579911346658</v>
      </c>
      <c r="BK26" s="3">
        <f t="shared" si="38"/>
        <v>1.3065396556708289</v>
      </c>
      <c r="BL26" s="3">
        <f t="shared" si="39"/>
        <v>13.065396556708288</v>
      </c>
      <c r="BM26" s="3">
        <f t="shared" si="67"/>
        <v>14.371936212379117</v>
      </c>
      <c r="BN26" s="18">
        <f t="shared" si="41"/>
        <v>0.10470220249039708</v>
      </c>
      <c r="BO26" s="18">
        <f t="shared" si="68"/>
        <v>159.26989634960961</v>
      </c>
      <c r="BP26" s="39">
        <f t="shared" si="69"/>
        <v>8.2033057446265573E-2</v>
      </c>
      <c r="BQ26" s="37">
        <v>1.1505000000000001</v>
      </c>
      <c r="BR26" s="33">
        <v>1.6E-2</v>
      </c>
      <c r="BS26" s="33">
        <v>1.2709999999999999</v>
      </c>
      <c r="BT26" s="3">
        <f t="shared" si="44"/>
        <v>1.0066220537389838</v>
      </c>
      <c r="BU26" s="3">
        <f t="shared" si="45"/>
        <v>1.0186863164765623</v>
      </c>
      <c r="BV26" s="3">
        <f t="shared" si="46"/>
        <v>12.224235797718746</v>
      </c>
      <c r="BW26" s="3">
        <f t="shared" si="70"/>
        <v>13.242922114195309</v>
      </c>
      <c r="BX26" s="18">
        <f t="shared" si="48"/>
        <v>0.10448488219470689</v>
      </c>
      <c r="BY26" s="18">
        <f t="shared" si="71"/>
        <v>146.46476706319959</v>
      </c>
      <c r="BZ26" s="39">
        <f t="shared" si="72"/>
        <v>8.346195500003073E-2</v>
      </c>
    </row>
    <row r="27" spans="2:78" ht="19.899999999999999" customHeight="1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11.355154393330045</v>
      </c>
      <c r="H27" s="47">
        <f t="shared" si="1"/>
        <v>113995.91549295773</v>
      </c>
      <c r="I27" s="37">
        <v>2.1602999999999999</v>
      </c>
      <c r="J27" s="33">
        <v>3.4000000000000002E-2</v>
      </c>
      <c r="K27" s="33">
        <v>1.306</v>
      </c>
      <c r="L27" s="3">
        <f t="shared" si="2"/>
        <v>1.0343417798450929</v>
      </c>
      <c r="M27" s="3">
        <f t="shared" si="3"/>
        <v>3.7921945572710927</v>
      </c>
      <c r="N27" s="3">
        <f t="shared" si="4"/>
        <v>0</v>
      </c>
      <c r="O27" s="3">
        <f t="shared" si="52"/>
        <v>3.7921945572710927</v>
      </c>
      <c r="P27" s="18">
        <f t="shared" si="6"/>
        <v>0</v>
      </c>
      <c r="Q27" s="18">
        <f t="shared" si="53"/>
        <v>259.7713046674765</v>
      </c>
      <c r="R27" s="39">
        <f t="shared" si="54"/>
        <v>0</v>
      </c>
      <c r="S27" s="37">
        <v>1.98</v>
      </c>
      <c r="T27" s="33">
        <v>2.1999999999999999E-2</v>
      </c>
      <c r="U27" s="33">
        <v>1.2969999999999999</v>
      </c>
      <c r="V27" s="3">
        <f t="shared" si="9"/>
        <v>1.0272138502749504</v>
      </c>
      <c r="W27" s="3">
        <f t="shared" si="10"/>
        <v>3.1418573156939118</v>
      </c>
      <c r="X27" s="3">
        <f t="shared" si="11"/>
        <v>6.2837146313878236</v>
      </c>
      <c r="Y27" s="3">
        <f t="shared" si="55"/>
        <v>9.4255719470817354</v>
      </c>
      <c r="Z27" s="18">
        <f t="shared" si="13"/>
        <v>2.4934103405698405E-2</v>
      </c>
      <c r="AA27" s="18">
        <f t="shared" si="56"/>
        <v>242.16548343244807</v>
      </c>
      <c r="AB27" s="39">
        <f t="shared" si="57"/>
        <v>2.594801927311273E-2</v>
      </c>
      <c r="AC27" s="37">
        <v>1.8247</v>
      </c>
      <c r="AD27" s="33">
        <v>2.5000000000000001E-2</v>
      </c>
      <c r="AE27" s="33">
        <v>1.2869999999999999</v>
      </c>
      <c r="AF27" s="3">
        <f t="shared" si="16"/>
        <v>1.0192939285303479</v>
      </c>
      <c r="AG27" s="3">
        <f t="shared" si="17"/>
        <v>2.627339307443556</v>
      </c>
      <c r="AH27" s="3">
        <f t="shared" si="18"/>
        <v>10.509357229774224</v>
      </c>
      <c r="AI27" s="3">
        <f t="shared" si="58"/>
        <v>13.13669653721778</v>
      </c>
      <c r="AJ27" s="18">
        <f t="shared" si="20"/>
        <v>5.5797947174320503E-2</v>
      </c>
      <c r="AK27" s="18">
        <f t="shared" si="59"/>
        <v>227.00084650621454</v>
      </c>
      <c r="AL27" s="39">
        <f t="shared" si="60"/>
        <v>4.6296555239878863E-2</v>
      </c>
      <c r="AM27" s="37">
        <v>1.6701999999999999</v>
      </c>
      <c r="AN27" s="33">
        <v>1.9E-2</v>
      </c>
      <c r="AO27" s="33">
        <v>1.282</v>
      </c>
      <c r="AP27" s="3">
        <f t="shared" si="23"/>
        <v>1.0153339676580468</v>
      </c>
      <c r="AQ27" s="3">
        <f t="shared" si="24"/>
        <v>2.184183562806242</v>
      </c>
      <c r="AR27" s="3">
        <f t="shared" si="25"/>
        <v>13.105101376837451</v>
      </c>
      <c r="AS27" s="3">
        <f t="shared" si="61"/>
        <v>15.289284939643693</v>
      </c>
      <c r="AT27" s="18">
        <f t="shared" si="27"/>
        <v>6.3116372304824489E-2</v>
      </c>
      <c r="AU27" s="18">
        <f t="shared" si="62"/>
        <v>211.91432747786243</v>
      </c>
      <c r="AV27" s="39">
        <f t="shared" si="63"/>
        <v>6.1841507050562551E-2</v>
      </c>
      <c r="AW27" s="37">
        <v>1.4895</v>
      </c>
      <c r="AX27" s="33">
        <v>2.3E-2</v>
      </c>
      <c r="AY27" s="33">
        <v>1.284</v>
      </c>
      <c r="AZ27" s="3">
        <f t="shared" si="30"/>
        <v>1.0169179520069673</v>
      </c>
      <c r="BA27" s="3">
        <f t="shared" si="31"/>
        <v>1.7425577822739879</v>
      </c>
      <c r="BB27" s="3">
        <f t="shared" si="32"/>
        <v>13.940462258191904</v>
      </c>
      <c r="BC27" s="3">
        <f t="shared" si="64"/>
        <v>15.683020040465891</v>
      </c>
      <c r="BD27" s="18">
        <f t="shared" si="34"/>
        <v>0.10219014092257998</v>
      </c>
      <c r="BE27" s="18">
        <f t="shared" si="65"/>
        <v>194.26944729389334</v>
      </c>
      <c r="BF27" s="39">
        <f t="shared" si="66"/>
        <v>7.1758387396359813E-2</v>
      </c>
      <c r="BG27" s="37">
        <v>1.3230999999999999</v>
      </c>
      <c r="BH27" s="33">
        <v>0.02</v>
      </c>
      <c r="BI27" s="33">
        <v>1.282</v>
      </c>
      <c r="BJ27" s="3">
        <f t="shared" si="37"/>
        <v>1.0153339676580468</v>
      </c>
      <c r="BK27" s="3">
        <f t="shared" si="38"/>
        <v>1.370684540863768</v>
      </c>
      <c r="BL27" s="3">
        <f t="shared" si="39"/>
        <v>13.706845408637678</v>
      </c>
      <c r="BM27" s="3">
        <f t="shared" si="67"/>
        <v>15.077529949501447</v>
      </c>
      <c r="BN27" s="18">
        <f t="shared" si="41"/>
        <v>0.11073047772776226</v>
      </c>
      <c r="BO27" s="18">
        <f t="shared" si="68"/>
        <v>178.02092453455489</v>
      </c>
      <c r="BP27" s="39">
        <f t="shared" si="69"/>
        <v>7.6995698367902252E-2</v>
      </c>
      <c r="BQ27" s="37">
        <v>1.165</v>
      </c>
      <c r="BR27" s="33">
        <v>1.2999999999999999E-2</v>
      </c>
      <c r="BS27" s="33">
        <v>1.2709999999999999</v>
      </c>
      <c r="BT27" s="3">
        <f t="shared" si="44"/>
        <v>1.0066220537389838</v>
      </c>
      <c r="BU27" s="3">
        <f t="shared" si="45"/>
        <v>1.0445255730355523</v>
      </c>
      <c r="BV27" s="3">
        <f t="shared" si="46"/>
        <v>12.534306876426625</v>
      </c>
      <c r="BW27" s="3">
        <f t="shared" si="70"/>
        <v>13.578832449462176</v>
      </c>
      <c r="BX27" s="18">
        <f t="shared" si="48"/>
        <v>8.489396678319934E-2</v>
      </c>
      <c r="BY27" s="18">
        <f t="shared" si="71"/>
        <v>162.58287496573632</v>
      </c>
      <c r="BZ27" s="39">
        <f t="shared" si="72"/>
        <v>7.7094877791207578E-2</v>
      </c>
    </row>
    <row r="28" spans="2:78" ht="19.899999999999999" customHeight="1" thickBot="1">
      <c r="B28" s="19"/>
      <c r="C28" s="19"/>
      <c r="E28" s="48">
        <v>66</v>
      </c>
      <c r="F28" s="25">
        <f t="shared" si="51"/>
        <v>1.3146</v>
      </c>
      <c r="G28" s="26">
        <f t="shared" si="0"/>
        <v>11.711506327845346</v>
      </c>
      <c r="H28" s="49">
        <f t="shared" si="1"/>
        <v>117573.38028169014</v>
      </c>
      <c r="I28" s="38">
        <v>2.1755</v>
      </c>
      <c r="J28" s="34">
        <v>3.5000000000000003E-2</v>
      </c>
      <c r="K28" s="34">
        <v>1.31</v>
      </c>
      <c r="L28" s="41">
        <f t="shared" si="2"/>
        <v>1.0375097485429339</v>
      </c>
      <c r="M28" s="41">
        <f t="shared" si="3"/>
        <v>3.8693399911202415</v>
      </c>
      <c r="N28" s="41">
        <f t="shared" si="4"/>
        <v>0</v>
      </c>
      <c r="O28" s="41">
        <f t="shared" si="52"/>
        <v>3.8693399911202415</v>
      </c>
      <c r="P28" s="40">
        <f t="shared" si="6"/>
        <v>0</v>
      </c>
      <c r="Q28" s="40">
        <f t="shared" si="53"/>
        <v>286.63198930967911</v>
      </c>
      <c r="R28" s="42">
        <f t="shared" si="54"/>
        <v>0</v>
      </c>
      <c r="S28" s="38">
        <v>2.0162</v>
      </c>
      <c r="T28" s="34">
        <v>2.9000000000000001E-2</v>
      </c>
      <c r="U28" s="34">
        <v>1.3</v>
      </c>
      <c r="V28" s="41">
        <f t="shared" si="9"/>
        <v>1.0295898267983314</v>
      </c>
      <c r="W28" s="41">
        <f t="shared" si="10"/>
        <v>3.2728797635625848</v>
      </c>
      <c r="X28" s="41">
        <f t="shared" si="11"/>
        <v>6.5457595271251696</v>
      </c>
      <c r="Y28" s="41">
        <f t="shared" si="55"/>
        <v>9.818639290687754</v>
      </c>
      <c r="Z28" s="40">
        <f t="shared" si="13"/>
        <v>3.3019905480161107E-2</v>
      </c>
      <c r="AA28" s="40">
        <f t="shared" si="56"/>
        <v>269.56584245973261</v>
      </c>
      <c r="AB28" s="42">
        <f t="shared" si="57"/>
        <v>2.4282600003755917E-2</v>
      </c>
      <c r="AC28" s="38">
        <v>1.8478000000000001</v>
      </c>
      <c r="AD28" s="34">
        <v>2.7E-2</v>
      </c>
      <c r="AE28" s="34">
        <v>1.292</v>
      </c>
      <c r="AF28" s="41">
        <f t="shared" si="16"/>
        <v>1.0232538894026493</v>
      </c>
      <c r="AG28" s="41">
        <f t="shared" si="17"/>
        <v>2.7152578520679436</v>
      </c>
      <c r="AH28" s="41">
        <f t="shared" si="18"/>
        <v>10.861031408271774</v>
      </c>
      <c r="AI28" s="41">
        <f t="shared" si="58"/>
        <v>13.576289260339717</v>
      </c>
      <c r="AJ28" s="40">
        <f t="shared" si="20"/>
        <v>6.0730927016476734E-2</v>
      </c>
      <c r="AK28" s="40">
        <f t="shared" si="59"/>
        <v>251.52479331013444</v>
      </c>
      <c r="AL28" s="42">
        <f t="shared" si="60"/>
        <v>4.3180758705086912E-2</v>
      </c>
      <c r="AM28" s="38">
        <v>1.6747000000000001</v>
      </c>
      <c r="AN28" s="34">
        <v>1.7000000000000001E-2</v>
      </c>
      <c r="AO28" s="34">
        <v>1.2889999999999999</v>
      </c>
      <c r="AP28" s="41">
        <f t="shared" si="23"/>
        <v>1.0208779128792684</v>
      </c>
      <c r="AQ28" s="41">
        <f t="shared" si="24"/>
        <v>2.2200154697470924</v>
      </c>
      <c r="AR28" s="41">
        <f t="shared" si="25"/>
        <v>13.320092818482555</v>
      </c>
      <c r="AS28" s="41">
        <f t="shared" si="61"/>
        <v>15.540108288229648</v>
      </c>
      <c r="AT28" s="40">
        <f t="shared" si="27"/>
        <v>5.7090932157487048E-2</v>
      </c>
      <c r="AU28" s="40">
        <f t="shared" si="62"/>
        <v>232.98022319258428</v>
      </c>
      <c r="AV28" s="42">
        <f t="shared" si="63"/>
        <v>5.7172633092861302E-2</v>
      </c>
      <c r="AW28" s="38">
        <v>1.4977</v>
      </c>
      <c r="AX28" s="34">
        <v>2.1000000000000001E-2</v>
      </c>
      <c r="AY28" s="34">
        <v>1.2889999999999999</v>
      </c>
      <c r="AZ28" s="41">
        <f t="shared" si="30"/>
        <v>1.0208779128792684</v>
      </c>
      <c r="BA28" s="41">
        <f t="shared" si="31"/>
        <v>1.7755447384217871</v>
      </c>
      <c r="BB28" s="41">
        <f t="shared" si="32"/>
        <v>14.204357907374296</v>
      </c>
      <c r="BC28" s="41">
        <f t="shared" si="64"/>
        <v>15.979902645796084</v>
      </c>
      <c r="BD28" s="40">
        <f t="shared" si="34"/>
        <v>9.4032123553508082E-2</v>
      </c>
      <c r="BE28" s="40">
        <f t="shared" si="65"/>
        <v>214.01783780375482</v>
      </c>
      <c r="BF28" s="42">
        <f t="shared" si="66"/>
        <v>6.6369972022608151E-2</v>
      </c>
      <c r="BG28" s="38">
        <v>1.3143</v>
      </c>
      <c r="BH28" s="34">
        <v>0.02</v>
      </c>
      <c r="BI28" s="34">
        <v>1.282</v>
      </c>
      <c r="BJ28" s="41">
        <f t="shared" si="37"/>
        <v>1.0153339676580468</v>
      </c>
      <c r="BK28" s="41">
        <f t="shared" si="38"/>
        <v>1.3525122010303949</v>
      </c>
      <c r="BL28" s="41">
        <f t="shared" si="39"/>
        <v>13.525122010303949</v>
      </c>
      <c r="BM28" s="41">
        <f t="shared" si="67"/>
        <v>14.877634211334344</v>
      </c>
      <c r="BN28" s="40">
        <f t="shared" si="41"/>
        <v>0.11073047772776226</v>
      </c>
      <c r="BO28" s="40">
        <f t="shared" si="68"/>
        <v>194.36980684154398</v>
      </c>
      <c r="BP28" s="42">
        <f t="shared" si="69"/>
        <v>6.9584480378323516E-2</v>
      </c>
      <c r="BQ28" s="38">
        <v>1.1674</v>
      </c>
      <c r="BR28" s="34">
        <v>1.7999999999999999E-2</v>
      </c>
      <c r="BS28" s="34">
        <v>1.2709999999999999</v>
      </c>
      <c r="BT28" s="41">
        <f t="shared" si="44"/>
        <v>1.0066220537389838</v>
      </c>
      <c r="BU28" s="41">
        <f t="shared" si="45"/>
        <v>1.0488336306322776</v>
      </c>
      <c r="BV28" s="41">
        <f t="shared" si="46"/>
        <v>12.58600356758733</v>
      </c>
      <c r="BW28" s="41">
        <f t="shared" si="70"/>
        <v>13.634837198219607</v>
      </c>
      <c r="BX28" s="40">
        <f t="shared" si="48"/>
        <v>0.11754549246904522</v>
      </c>
      <c r="BY28" s="40">
        <f t="shared" si="71"/>
        <v>178.63209829002392</v>
      </c>
      <c r="BZ28" s="42">
        <f t="shared" si="72"/>
        <v>7.0457681951162643E-2</v>
      </c>
    </row>
    <row r="29" spans="2:78" ht="19.899999999999999" customHeight="1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19.899999999999999" customHeight="1" thickBo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19.899999999999999" customHeight="1" thickBot="1">
      <c r="B31" s="64" t="s">
        <v>35</v>
      </c>
      <c r="D31" s="2"/>
      <c r="E31" s="73" t="s">
        <v>19</v>
      </c>
      <c r="F31" s="74"/>
      <c r="G31" s="74"/>
      <c r="H31" s="75"/>
      <c r="I31" s="76" t="s">
        <v>21</v>
      </c>
      <c r="J31" s="77"/>
      <c r="K31" s="77"/>
      <c r="L31" s="77"/>
      <c r="M31" s="77"/>
      <c r="N31" s="78">
        <v>0</v>
      </c>
      <c r="O31" s="78"/>
      <c r="P31" s="57"/>
      <c r="Q31" s="57"/>
      <c r="R31" s="58"/>
      <c r="S31" s="76" t="s">
        <v>21</v>
      </c>
      <c r="T31" s="77"/>
      <c r="U31" s="77"/>
      <c r="V31" s="77"/>
      <c r="W31" s="77"/>
      <c r="X31" s="78">
        <v>0.04</v>
      </c>
      <c r="Y31" s="78"/>
      <c r="Z31" s="57"/>
      <c r="AA31" s="57"/>
      <c r="AB31" s="58"/>
      <c r="AC31" s="76" t="s">
        <v>21</v>
      </c>
      <c r="AD31" s="77"/>
      <c r="AE31" s="77"/>
      <c r="AF31" s="77"/>
      <c r="AG31" s="77"/>
      <c r="AH31" s="78">
        <v>0.08</v>
      </c>
      <c r="AI31" s="78"/>
      <c r="AJ31" s="57"/>
      <c r="AK31" s="57"/>
      <c r="AL31" s="58"/>
      <c r="AM31" s="76" t="s">
        <v>21</v>
      </c>
      <c r="AN31" s="77"/>
      <c r="AO31" s="77"/>
      <c r="AP31" s="77"/>
      <c r="AQ31" s="77"/>
      <c r="AR31" s="78">
        <v>0.12</v>
      </c>
      <c r="AS31" s="78"/>
      <c r="AT31" s="57"/>
      <c r="AU31" s="57"/>
      <c r="AV31" s="58"/>
      <c r="AW31" s="76" t="s">
        <v>21</v>
      </c>
      <c r="AX31" s="77"/>
      <c r="AY31" s="77"/>
      <c r="AZ31" s="77"/>
      <c r="BA31" s="77"/>
      <c r="BB31" s="78">
        <v>0.16</v>
      </c>
      <c r="BC31" s="78"/>
      <c r="BD31" s="57"/>
      <c r="BE31" s="57"/>
      <c r="BF31" s="58"/>
      <c r="BG31" s="76" t="s">
        <v>21</v>
      </c>
      <c r="BH31" s="77"/>
      <c r="BI31" s="77"/>
      <c r="BJ31" s="77"/>
      <c r="BK31" s="77"/>
      <c r="BL31" s="78">
        <v>0.2</v>
      </c>
      <c r="BM31" s="78"/>
      <c r="BN31" s="57"/>
      <c r="BO31" s="57"/>
      <c r="BP31" s="58"/>
      <c r="BQ31" s="76" t="s">
        <v>21</v>
      </c>
      <c r="BR31" s="77"/>
      <c r="BS31" s="77"/>
      <c r="BT31" s="77"/>
      <c r="BU31" s="77"/>
      <c r="BV31" s="78">
        <v>0.24</v>
      </c>
      <c r="BW31" s="78"/>
      <c r="BX31" s="57"/>
      <c r="BY31" s="57"/>
      <c r="BZ31" s="58"/>
    </row>
    <row r="32" spans="2:78" ht="19.899999999999999" customHeight="1">
      <c r="B32" s="4" t="s">
        <v>1</v>
      </c>
      <c r="C32" s="5">
        <v>800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19.899999999999999" customHeight="1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2.802707964962837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:O58" si="73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74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:Y58" si="75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:AB58" si="76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:AI58" si="77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:AL58" si="78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:AS58" si="79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:AV58" si="80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:BC58" si="81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:BF58" si="82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:BM58" si="83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:BP58" si="84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:BW58" si="85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:BZ58" si="86">BV33/BY33</f>
        <v>0</v>
      </c>
    </row>
    <row r="34" spans="2:78" ht="19.899999999999999" customHeight="1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3.1590598994781374</v>
      </c>
      <c r="H34" s="46">
        <f t="shared" ref="H34:H58" si="87">F34*$C$37/$C$35</f>
        <v>31714.22535211268</v>
      </c>
      <c r="I34" s="54"/>
      <c r="J34" s="3"/>
      <c r="K34" s="3"/>
      <c r="L34" s="3">
        <f t="shared" ref="L34:L58" si="88">K34/$C$44</f>
        <v>0</v>
      </c>
      <c r="M34" s="3">
        <f t="shared" ref="M34:M58" si="89">4*PI()^2*$C$43*SQRT($C$41*$C$32)*($C$37*I34*K34)^2</f>
        <v>0</v>
      </c>
      <c r="N34" s="3">
        <f t="shared" ref="N34:N58" si="90">4*PI()^2*N$31*SQRT($C$41*$C$32)*($C$37*I34*K34)^2</f>
        <v>0</v>
      </c>
      <c r="O34" s="3">
        <f t="shared" si="73"/>
        <v>0</v>
      </c>
      <c r="P34" s="18">
        <f t="shared" ref="P34:P58" si="91">2*PI()^2*N$31*2*SQRT($C$32*$C$41)*J34*$C$37^2*K34^2/SQRT(2)</f>
        <v>0</v>
      </c>
      <c r="Q34" s="18">
        <f t="shared" ref="Q34:Q58" si="92">0.5926*0.5*$C$36*$F34^3*($C$37*I34*2+$C$37)*$C$38</f>
        <v>1.0512960116287153</v>
      </c>
      <c r="R34" s="39">
        <f t="shared" si="74"/>
        <v>0</v>
      </c>
      <c r="S34" s="54"/>
      <c r="T34" s="3"/>
      <c r="U34" s="3"/>
      <c r="V34" s="3">
        <f t="shared" ref="V34:V58" si="93">U34/$C$44</f>
        <v>0</v>
      </c>
      <c r="W34" s="3">
        <f t="shared" ref="W34:W58" si="94">4*PI()^2*$C$43*SQRT($C$41*$C$32)*($C$37*S34*U34)^2</f>
        <v>0</v>
      </c>
      <c r="X34" s="3">
        <f t="shared" ref="X34:X58" si="95">4*PI()^2*X$31*SQRT($C$41*$C$32)*($C$37*S34*U34)^2</f>
        <v>0</v>
      </c>
      <c r="Y34" s="3">
        <f t="shared" si="75"/>
        <v>0</v>
      </c>
      <c r="Z34" s="18">
        <f t="shared" ref="Z34:Z58" si="96">2*PI()^2*X$31*2*SQRT($C$32*$C$41)*T34*$C$37^2*U34^2/SQRT(2)</f>
        <v>0</v>
      </c>
      <c r="AA34" s="18">
        <f t="shared" ref="AA34:AA58" si="97">0.5926*0.5*$C$36*$F34^3*($C$37*S34*2+$C$37)*$C$38</f>
        <v>1.0512960116287153</v>
      </c>
      <c r="AB34" s="39">
        <f t="shared" si="76"/>
        <v>0</v>
      </c>
      <c r="AC34" s="54"/>
      <c r="AD34" s="3"/>
      <c r="AE34" s="3"/>
      <c r="AF34" s="3">
        <f t="shared" ref="AF34:AF58" si="98">AE34/$C$44</f>
        <v>0</v>
      </c>
      <c r="AG34" s="3">
        <f t="shared" ref="AG34:AG58" si="99">4*PI()^2*$C$43*SQRT($C$41*$C$32)*($C$37*AC34*AE34)^2</f>
        <v>0</v>
      </c>
      <c r="AH34" s="3">
        <f t="shared" ref="AH34:AH58" si="100">4*PI()^2*AH$31*SQRT($C$41*$C$32)*($C$37*AC34*AE34)^2</f>
        <v>0</v>
      </c>
      <c r="AI34" s="3">
        <f t="shared" si="77"/>
        <v>0</v>
      </c>
      <c r="AJ34" s="18">
        <f t="shared" ref="AJ34:AJ58" si="101">2*PI()^2*AH$31*2*SQRT($C$32*$C$41)*AD34*$C$37^2*AE34^2/SQRT(2)</f>
        <v>0</v>
      </c>
      <c r="AK34" s="18">
        <f t="shared" ref="AK34:AK58" si="102">0.5926*0.5*$C$36*$F34^3*($C$37*AC34*2+$C$37)*$C$38</f>
        <v>1.0512960116287153</v>
      </c>
      <c r="AL34" s="39">
        <f t="shared" si="78"/>
        <v>0</v>
      </c>
      <c r="AM34" s="54"/>
      <c r="AN34" s="3"/>
      <c r="AO34" s="3"/>
      <c r="AP34" s="3">
        <f t="shared" ref="AP34:AP58" si="103">AO34/$C$44</f>
        <v>0</v>
      </c>
      <c r="AQ34" s="3">
        <f t="shared" ref="AQ34:AQ58" si="104">4*PI()^2*$C$43*SQRT($C$41*$C$32)*($C$37*AM34*AO34)^2</f>
        <v>0</v>
      </c>
      <c r="AR34" s="3">
        <f t="shared" ref="AR34:AR58" si="105">4*PI()^2*AR$31*SQRT($C$41*$C$32)*($C$37*AM34*AO34)^2</f>
        <v>0</v>
      </c>
      <c r="AS34" s="3">
        <f t="shared" si="79"/>
        <v>0</v>
      </c>
      <c r="AT34" s="18">
        <f t="shared" ref="AT34:AT58" si="106">2*PI()^2*AR$31*2*SQRT($C$32*$C$41)*AN34*$C$37^2*AO34^2/SQRT(2)</f>
        <v>0</v>
      </c>
      <c r="AU34" s="18">
        <f t="shared" ref="AU34:AU58" si="107">0.5926*0.5*$C$36*$F34^3*($C$37*AM34*2+$C$37)*$C$38</f>
        <v>1.0512960116287153</v>
      </c>
      <c r="AV34" s="39">
        <f t="shared" si="80"/>
        <v>0</v>
      </c>
      <c r="AW34" s="54"/>
      <c r="AX34" s="3"/>
      <c r="AY34" s="3"/>
      <c r="AZ34" s="3">
        <f t="shared" ref="AZ34:AZ58" si="108">AY34/$C$44</f>
        <v>0</v>
      </c>
      <c r="BA34" s="3">
        <f t="shared" ref="BA34:BA58" si="109">4*PI()^2*$C$43*SQRT($C$41*$C$32)*($C$37*AW34*AY34)^2</f>
        <v>0</v>
      </c>
      <c r="BB34" s="3">
        <f t="shared" ref="BB34:BB58" si="110">4*PI()^2*BB$31*SQRT($C$41*$C$32)*($C$37*AW34*AY34)^2</f>
        <v>0</v>
      </c>
      <c r="BC34" s="3">
        <f t="shared" si="81"/>
        <v>0</v>
      </c>
      <c r="BD34" s="18">
        <f t="shared" ref="BD34:BD58" si="111">2*PI()^2*BB$31*2*SQRT($C$32*$C$41)*AX34*$C$37^2*AY34^2/SQRT(2)</f>
        <v>0</v>
      </c>
      <c r="BE34" s="18">
        <f t="shared" ref="BE34:BE58" si="112">0.5926*0.5*$C$36*$F34^3*($C$37*AW34*2+$C$37)*$C$38</f>
        <v>1.0512960116287153</v>
      </c>
      <c r="BF34" s="39">
        <f t="shared" si="82"/>
        <v>0</v>
      </c>
      <c r="BG34" s="54"/>
      <c r="BH34" s="3"/>
      <c r="BI34" s="3"/>
      <c r="BJ34" s="3">
        <f t="shared" ref="BJ34:BJ58" si="113">BI34/$C$44</f>
        <v>0</v>
      </c>
      <c r="BK34" s="3">
        <f t="shared" ref="BK34:BK58" si="114">4*PI()^2*$C$43*SQRT($C$41*$C$32)*($C$37*BG34*BI34)^2</f>
        <v>0</v>
      </c>
      <c r="BL34" s="3">
        <f t="shared" ref="BL34:BL58" si="115">4*PI()^2*BL$31*SQRT($C$41*$C$32)*($C$37*BG34*BI34)^2</f>
        <v>0</v>
      </c>
      <c r="BM34" s="3">
        <f t="shared" si="83"/>
        <v>0</v>
      </c>
      <c r="BN34" s="18">
        <f t="shared" ref="BN34:BN58" si="116">2*PI()^2*BL$31*2*SQRT($C$32*$C$41)*BH34*$C$37^2*BI34^2/SQRT(2)</f>
        <v>0</v>
      </c>
      <c r="BO34" s="18">
        <f t="shared" ref="BO34:BO58" si="117">0.5926*0.5*$C$36*$F34^3*($C$37*BG34*2+$C$37)*$C$38</f>
        <v>1.0512960116287153</v>
      </c>
      <c r="BP34" s="39">
        <f t="shared" si="84"/>
        <v>0</v>
      </c>
      <c r="BQ34" s="54"/>
      <c r="BR34" s="3"/>
      <c r="BS34" s="3"/>
      <c r="BT34" s="3">
        <f t="shared" ref="BT34:BT58" si="118">BS34/$C$44</f>
        <v>0</v>
      </c>
      <c r="BU34" s="3">
        <f t="shared" ref="BU34:BU58" si="119">4*PI()^2*$C$43*SQRT($C$41*$C$32)*($C$37*BQ34*BS34)^2</f>
        <v>0</v>
      </c>
      <c r="BV34" s="3">
        <f t="shared" ref="BV34:BV58" si="120">4*PI()^2*BV$31*SQRT($C$41*$C$32)*($C$37*BQ34*BS34)^2</f>
        <v>0</v>
      </c>
      <c r="BW34" s="3">
        <f t="shared" si="85"/>
        <v>0</v>
      </c>
      <c r="BX34" s="18">
        <f t="shared" ref="BX34:BX58" si="121">2*PI()^2*BV$31*2*SQRT($C$32*$C$41)*BR34*$C$37^2*BS34^2/SQRT(2)</f>
        <v>0</v>
      </c>
      <c r="BY34" s="18">
        <f t="shared" ref="BY34:BY58" si="122">0.5926*0.5*$C$36*$F34^3*($C$37*BQ34*2+$C$37)*$C$38</f>
        <v>1.0512960116287153</v>
      </c>
      <c r="BZ34" s="39">
        <f t="shared" si="86"/>
        <v>0</v>
      </c>
    </row>
    <row r="35" spans="2:78" ht="19.899999999999999" customHeight="1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23">F35/$C$44/$C$37</f>
        <v>3.5154118339934377</v>
      </c>
      <c r="H35" s="46">
        <f t="shared" si="87"/>
        <v>35291.690140845072</v>
      </c>
      <c r="I35" s="36">
        <v>0.21129999999999999</v>
      </c>
      <c r="J35" s="32">
        <v>7.3999999999999996E-2</v>
      </c>
      <c r="K35" s="32">
        <v>1.222</v>
      </c>
      <c r="L35" s="3">
        <f t="shared" si="88"/>
        <v>0.96781443719043136</v>
      </c>
      <c r="M35" s="3">
        <f t="shared" si="89"/>
        <v>3.1762708677076222E-2</v>
      </c>
      <c r="N35" s="3">
        <f t="shared" si="90"/>
        <v>0</v>
      </c>
      <c r="O35" s="3">
        <f t="shared" si="73"/>
        <v>3.1762708677076222E-2</v>
      </c>
      <c r="P35" s="18">
        <f t="shared" si="91"/>
        <v>0</v>
      </c>
      <c r="Q35" s="18">
        <f t="shared" si="92"/>
        <v>2.0609282394857287</v>
      </c>
      <c r="R35" s="39">
        <f>N35/Q35</f>
        <v>0</v>
      </c>
      <c r="S35" s="36">
        <v>0.20080000000000001</v>
      </c>
      <c r="T35" s="32">
        <v>4.5999999999999999E-2</v>
      </c>
      <c r="U35" s="32">
        <v>1.371</v>
      </c>
      <c r="V35" s="3">
        <f t="shared" si="93"/>
        <v>1.0858212711850095</v>
      </c>
      <c r="W35" s="3">
        <f t="shared" si="94"/>
        <v>3.6105923025074704E-2</v>
      </c>
      <c r="X35" s="3">
        <f t="shared" si="95"/>
        <v>7.2211846050149409E-2</v>
      </c>
      <c r="Y35" s="3">
        <f t="shared" si="75"/>
        <v>0.10831776907522411</v>
      </c>
      <c r="Z35" s="18">
        <f t="shared" si="96"/>
        <v>5.8253746892577701E-2</v>
      </c>
      <c r="AA35" s="18">
        <f t="shared" si="97"/>
        <v>2.0305054270091363</v>
      </c>
      <c r="AB35" s="39">
        <f t="shared" si="76"/>
        <v>3.5563483401526749E-2</v>
      </c>
      <c r="AC35" s="36">
        <v>0.17710000000000001</v>
      </c>
      <c r="AD35" s="32">
        <v>2.5999999999999999E-2</v>
      </c>
      <c r="AE35" s="32">
        <v>1.3109999999999999</v>
      </c>
      <c r="AF35" s="3">
        <f t="shared" si="98"/>
        <v>1.038301740717394</v>
      </c>
      <c r="AG35" s="3">
        <f t="shared" si="99"/>
        <v>2.5681396211290522E-2</v>
      </c>
      <c r="AH35" s="3">
        <f t="shared" si="100"/>
        <v>0.10272558484516209</v>
      </c>
      <c r="AI35" s="3">
        <f t="shared" si="77"/>
        <v>0.1284069810564526</v>
      </c>
      <c r="AJ35" s="18">
        <f t="shared" si="101"/>
        <v>6.0214328877207395E-2</v>
      </c>
      <c r="AK35" s="18">
        <f t="shared" si="102"/>
        <v>1.9618367931333993</v>
      </c>
      <c r="AL35" s="39">
        <f t="shared" si="78"/>
        <v>5.2361942239390474E-2</v>
      </c>
      <c r="AM35" s="36">
        <v>0.16819999999999999</v>
      </c>
      <c r="AN35" s="32">
        <v>7.2999999999999995E-2</v>
      </c>
      <c r="AO35" s="32">
        <v>1.1619999999999999</v>
      </c>
      <c r="AP35" s="3">
        <f t="shared" si="103"/>
        <v>0.92029490672281611</v>
      </c>
      <c r="AQ35" s="3">
        <f t="shared" si="104"/>
        <v>1.8198699941374376E-2</v>
      </c>
      <c r="AR35" s="3">
        <f t="shared" si="105"/>
        <v>0.10919219964824624</v>
      </c>
      <c r="AS35" s="3">
        <f t="shared" si="79"/>
        <v>0.1273908995896206</v>
      </c>
      <c r="AT35" s="18">
        <f t="shared" si="106"/>
        <v>0.19922667836928923</v>
      </c>
      <c r="AU35" s="18">
        <f t="shared" si="107"/>
        <v>1.9360498377960973</v>
      </c>
      <c r="AV35" s="39">
        <f t="shared" si="80"/>
        <v>5.6399477697611958E-2</v>
      </c>
      <c r="AW35" s="36">
        <v>0</v>
      </c>
      <c r="AX35" s="32">
        <v>0</v>
      </c>
      <c r="AY35" s="32">
        <v>0</v>
      </c>
      <c r="AZ35" s="3">
        <f t="shared" si="108"/>
        <v>0</v>
      </c>
      <c r="BA35" s="3">
        <f t="shared" si="109"/>
        <v>0</v>
      </c>
      <c r="BB35" s="3">
        <f t="shared" si="110"/>
        <v>0</v>
      </c>
      <c r="BC35" s="3">
        <f t="shared" si="81"/>
        <v>0</v>
      </c>
      <c r="BD35" s="18">
        <f t="shared" si="111"/>
        <v>0</v>
      </c>
      <c r="BE35" s="18">
        <f t="shared" si="112"/>
        <v>1.4487053560282079</v>
      </c>
      <c r="BF35" s="39">
        <f t="shared" si="82"/>
        <v>0</v>
      </c>
      <c r="BG35" s="36">
        <v>0</v>
      </c>
      <c r="BH35" s="32">
        <v>0</v>
      </c>
      <c r="BI35" s="32">
        <v>0</v>
      </c>
      <c r="BJ35" s="3">
        <f t="shared" si="113"/>
        <v>0</v>
      </c>
      <c r="BK35" s="3">
        <f t="shared" si="114"/>
        <v>0</v>
      </c>
      <c r="BL35" s="3">
        <f t="shared" si="115"/>
        <v>0</v>
      </c>
      <c r="BM35" s="3">
        <f t="shared" si="83"/>
        <v>0</v>
      </c>
      <c r="BN35" s="18">
        <f t="shared" si="116"/>
        <v>0</v>
      </c>
      <c r="BO35" s="18">
        <f t="shared" si="117"/>
        <v>1.4487053560282079</v>
      </c>
      <c r="BP35" s="39">
        <f t="shared" si="84"/>
        <v>0</v>
      </c>
      <c r="BQ35" s="36"/>
      <c r="BR35" s="32"/>
      <c r="BS35" s="32"/>
      <c r="BT35" s="3">
        <f t="shared" si="118"/>
        <v>0</v>
      </c>
      <c r="BU35" s="3">
        <f t="shared" si="119"/>
        <v>0</v>
      </c>
      <c r="BV35" s="3">
        <f t="shared" si="120"/>
        <v>0</v>
      </c>
      <c r="BW35" s="3">
        <f t="shared" si="85"/>
        <v>0</v>
      </c>
      <c r="BX35" s="18">
        <f t="shared" si="121"/>
        <v>0</v>
      </c>
      <c r="BY35" s="18">
        <f t="shared" si="122"/>
        <v>1.4487053560282079</v>
      </c>
      <c r="BZ35" s="39">
        <f t="shared" si="86"/>
        <v>0</v>
      </c>
    </row>
    <row r="36" spans="2:78" ht="19.899999999999999" customHeight="1">
      <c r="B36" s="10" t="s">
        <v>4</v>
      </c>
      <c r="C36" s="11">
        <v>999.72964999999999</v>
      </c>
      <c r="D36" s="2"/>
      <c r="E36" s="29">
        <v>22</v>
      </c>
      <c r="F36" s="22">
        <f t="shared" ref="F36:F58" si="124">0.02*E36-0.0054</f>
        <v>0.43459999999999999</v>
      </c>
      <c r="G36" s="22">
        <f t="shared" si="123"/>
        <v>3.8717637685087376</v>
      </c>
      <c r="H36" s="46">
        <f t="shared" si="87"/>
        <v>38869.15492957746</v>
      </c>
      <c r="I36" s="35">
        <v>0.2427</v>
      </c>
      <c r="J36" s="31">
        <v>3.4000000000000002E-2</v>
      </c>
      <c r="K36" s="31">
        <v>1.389</v>
      </c>
      <c r="L36" s="3">
        <f t="shared" si="88"/>
        <v>1.1000771303252941</v>
      </c>
      <c r="M36" s="3">
        <f t="shared" si="89"/>
        <v>5.4140239116605364E-2</v>
      </c>
      <c r="N36" s="3">
        <f t="shared" si="90"/>
        <v>0</v>
      </c>
      <c r="O36" s="3">
        <f t="shared" si="73"/>
        <v>5.4140239116605364E-2</v>
      </c>
      <c r="P36" s="18">
        <f t="shared" si="91"/>
        <v>0</v>
      </c>
      <c r="Q36" s="18">
        <f t="shared" si="92"/>
        <v>2.8748911671842357</v>
      </c>
      <c r="R36" s="39">
        <f t="shared" ref="R36:R58" si="125">N36/Q36</f>
        <v>0</v>
      </c>
      <c r="S36" s="35">
        <v>0.22889999999999999</v>
      </c>
      <c r="T36" s="31">
        <v>4.1000000000000002E-2</v>
      </c>
      <c r="U36" s="31">
        <v>1.171</v>
      </c>
      <c r="V36" s="3">
        <f t="shared" si="93"/>
        <v>0.92742283629295841</v>
      </c>
      <c r="W36" s="3">
        <f t="shared" si="94"/>
        <v>3.4227998233630597E-2</v>
      </c>
      <c r="X36" s="3">
        <f t="shared" si="95"/>
        <v>6.8455996467261193E-2</v>
      </c>
      <c r="Y36" s="3">
        <f t="shared" si="75"/>
        <v>0.10268399470089179</v>
      </c>
      <c r="Z36" s="18">
        <f t="shared" si="96"/>
        <v>3.7878150920860755E-2</v>
      </c>
      <c r="AA36" s="18">
        <f t="shared" si="97"/>
        <v>2.8214732351697713</v>
      </c>
      <c r="AB36" s="39">
        <f t="shared" si="76"/>
        <v>2.4262500743921504E-2</v>
      </c>
      <c r="AC36" s="35">
        <v>0.2177</v>
      </c>
      <c r="AD36" s="31">
        <v>3.4000000000000002E-2</v>
      </c>
      <c r="AE36" s="31">
        <v>1.1439999999999999</v>
      </c>
      <c r="AF36" s="3">
        <f t="shared" si="98"/>
        <v>0.90603904758253151</v>
      </c>
      <c r="AG36" s="3">
        <f t="shared" si="99"/>
        <v>2.9549152705664043E-2</v>
      </c>
      <c r="AH36" s="3">
        <f t="shared" si="100"/>
        <v>0.11819661082265617</v>
      </c>
      <c r="AI36" s="3">
        <f t="shared" si="77"/>
        <v>0.14774576352832022</v>
      </c>
      <c r="AJ36" s="18">
        <f t="shared" si="101"/>
        <v>5.9958682988306873E-2</v>
      </c>
      <c r="AK36" s="18">
        <f t="shared" si="102"/>
        <v>2.7781195512160037</v>
      </c>
      <c r="AL36" s="39">
        <f t="shared" si="78"/>
        <v>4.2545545158746187E-2</v>
      </c>
      <c r="AM36" s="35">
        <v>0.18440000000000001</v>
      </c>
      <c r="AN36" s="31">
        <v>3.2000000000000001E-2</v>
      </c>
      <c r="AO36" s="31">
        <v>1.093</v>
      </c>
      <c r="AP36" s="3">
        <f t="shared" si="103"/>
        <v>0.86564744668505855</v>
      </c>
      <c r="AQ36" s="3">
        <f t="shared" si="104"/>
        <v>1.9352553767874106E-2</v>
      </c>
      <c r="AR36" s="3">
        <f t="shared" si="105"/>
        <v>0.11611532260724462</v>
      </c>
      <c r="AS36" s="3">
        <f t="shared" si="79"/>
        <v>0.13546787637511873</v>
      </c>
      <c r="AT36" s="18">
        <f t="shared" si="106"/>
        <v>7.7268535359090423E-2</v>
      </c>
      <c r="AU36" s="18">
        <f t="shared" si="107"/>
        <v>2.6492197587463187</v>
      </c>
      <c r="AV36" s="39">
        <f t="shared" si="80"/>
        <v>4.3830007768850966E-2</v>
      </c>
      <c r="AW36" s="35">
        <v>0</v>
      </c>
      <c r="AX36" s="31">
        <v>0</v>
      </c>
      <c r="AY36" s="31">
        <v>0</v>
      </c>
      <c r="AZ36" s="3">
        <f t="shared" si="108"/>
        <v>0</v>
      </c>
      <c r="BA36" s="3">
        <f t="shared" si="109"/>
        <v>0</v>
      </c>
      <c r="BB36" s="3">
        <f t="shared" si="110"/>
        <v>0</v>
      </c>
      <c r="BC36" s="3">
        <f t="shared" si="81"/>
        <v>0</v>
      </c>
      <c r="BD36" s="18">
        <f t="shared" si="111"/>
        <v>0</v>
      </c>
      <c r="BE36" s="18">
        <f t="shared" si="112"/>
        <v>1.9354323193646394</v>
      </c>
      <c r="BF36" s="39">
        <f t="shared" si="82"/>
        <v>0</v>
      </c>
      <c r="BG36" s="35">
        <v>0.1741</v>
      </c>
      <c r="BH36" s="31">
        <v>2.1000000000000001E-2</v>
      </c>
      <c r="BI36" s="31">
        <v>1.0049999999999999</v>
      </c>
      <c r="BJ36" s="3">
        <f t="shared" si="113"/>
        <v>0.79595213533255604</v>
      </c>
      <c r="BK36" s="3">
        <f t="shared" si="114"/>
        <v>1.4584978429563848E-2</v>
      </c>
      <c r="BL36" s="3">
        <f t="shared" si="115"/>
        <v>0.1458497842956385</v>
      </c>
      <c r="BM36" s="3">
        <f t="shared" si="83"/>
        <v>0.16043476272520235</v>
      </c>
      <c r="BN36" s="18">
        <f t="shared" si="116"/>
        <v>7.1451696662374414E-2</v>
      </c>
      <c r="BO36" s="18">
        <f t="shared" si="117"/>
        <v>2.6093498529674068</v>
      </c>
      <c r="BP36" s="39">
        <f t="shared" si="84"/>
        <v>5.589506678446169E-2</v>
      </c>
      <c r="BQ36" s="35">
        <v>0.16719999999999999</v>
      </c>
      <c r="BR36" s="31">
        <v>2.4E-2</v>
      </c>
      <c r="BS36" s="31">
        <v>1.0129999999999999</v>
      </c>
      <c r="BT36" s="3">
        <f t="shared" si="118"/>
        <v>0.8022880727282381</v>
      </c>
      <c r="BU36" s="3">
        <f t="shared" si="119"/>
        <v>1.3666822762754324E-2</v>
      </c>
      <c r="BV36" s="3">
        <f t="shared" si="120"/>
        <v>0.16400187315305187</v>
      </c>
      <c r="BW36" s="3">
        <f t="shared" si="85"/>
        <v>0.1776686959158062</v>
      </c>
      <c r="BX36" s="18">
        <f t="shared" si="121"/>
        <v>9.9557161552350254E-2</v>
      </c>
      <c r="BY36" s="18">
        <f t="shared" si="122"/>
        <v>2.5826408869601747</v>
      </c>
      <c r="BZ36" s="39">
        <f t="shared" si="86"/>
        <v>6.3501617271337199E-2</v>
      </c>
    </row>
    <row r="37" spans="2:78" ht="19.899999999999999" customHeight="1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24"/>
        <v>0.47459999999999997</v>
      </c>
      <c r="G37" s="22">
        <f t="shared" si="123"/>
        <v>4.2281157030240379</v>
      </c>
      <c r="H37" s="46">
        <f t="shared" si="87"/>
        <v>42446.619718309856</v>
      </c>
      <c r="I37" s="35">
        <v>0.26529999999999998</v>
      </c>
      <c r="J37" s="31">
        <v>4.9000000000000002E-2</v>
      </c>
      <c r="K37" s="32">
        <v>1.218</v>
      </c>
      <c r="L37" s="3">
        <f t="shared" si="88"/>
        <v>0.96464646849259039</v>
      </c>
      <c r="M37" s="3">
        <f t="shared" si="89"/>
        <v>4.9744515119099372E-2</v>
      </c>
      <c r="N37" s="3">
        <f t="shared" si="90"/>
        <v>0</v>
      </c>
      <c r="O37" s="3">
        <f t="shared" si="73"/>
        <v>4.9744515119099372E-2</v>
      </c>
      <c r="P37" s="18">
        <f t="shared" si="91"/>
        <v>0</v>
      </c>
      <c r="Q37" s="18">
        <f t="shared" si="92"/>
        <v>3.8579245839182845</v>
      </c>
      <c r="R37" s="39">
        <f t="shared" si="125"/>
        <v>0</v>
      </c>
      <c r="S37" s="35">
        <v>0.29470000000000002</v>
      </c>
      <c r="T37" s="31">
        <v>7.5999999999999998E-2</v>
      </c>
      <c r="U37" s="32">
        <v>1.18</v>
      </c>
      <c r="V37" s="3">
        <f t="shared" si="93"/>
        <v>0.93455076586310071</v>
      </c>
      <c r="W37" s="3">
        <f t="shared" si="94"/>
        <v>5.7610336472174915E-2</v>
      </c>
      <c r="X37" s="3">
        <f t="shared" si="95"/>
        <v>0.11522067294434983</v>
      </c>
      <c r="Y37" s="3">
        <f t="shared" si="75"/>
        <v>0.17283100941652474</v>
      </c>
      <c r="Z37" s="18">
        <f t="shared" si="96"/>
        <v>7.129658530266883E-2</v>
      </c>
      <c r="AA37" s="18">
        <f t="shared" si="97"/>
        <v>4.006131800391822</v>
      </c>
      <c r="AB37" s="39">
        <f t="shared" si="76"/>
        <v>2.8761078937313198E-2</v>
      </c>
      <c r="AC37" s="35">
        <v>0.26090000000000002</v>
      </c>
      <c r="AD37" s="31">
        <v>2.1000000000000001E-2</v>
      </c>
      <c r="AE37" s="32">
        <v>1.1779999999999999</v>
      </c>
      <c r="AF37" s="3">
        <f t="shared" si="98"/>
        <v>0.93296678151418011</v>
      </c>
      <c r="AG37" s="3">
        <f t="shared" si="99"/>
        <v>4.5000243575555036E-2</v>
      </c>
      <c r="AH37" s="3">
        <f t="shared" si="100"/>
        <v>0.18000097430222015</v>
      </c>
      <c r="AI37" s="3">
        <f t="shared" si="77"/>
        <v>0.22500121787777519</v>
      </c>
      <c r="AJ37" s="18">
        <f t="shared" si="101"/>
        <v>3.9267295851580064E-2</v>
      </c>
      <c r="AK37" s="18">
        <f t="shared" si="102"/>
        <v>3.8357439120651033</v>
      </c>
      <c r="AL37" s="39">
        <f t="shared" si="78"/>
        <v>4.6927265852143525E-2</v>
      </c>
      <c r="AM37" s="35">
        <v>0.25090000000000001</v>
      </c>
      <c r="AN37" s="31">
        <v>2.1999999999999999E-2</v>
      </c>
      <c r="AO37" s="32">
        <v>1.1719999999999999</v>
      </c>
      <c r="AP37" s="3">
        <f t="shared" si="103"/>
        <v>0.92821482846741865</v>
      </c>
      <c r="AQ37" s="3">
        <f t="shared" si="104"/>
        <v>4.119387733160753E-2</v>
      </c>
      <c r="AR37" s="3">
        <f t="shared" si="105"/>
        <v>0.24716326398964517</v>
      </c>
      <c r="AS37" s="3">
        <f t="shared" si="79"/>
        <v>0.28835714132125267</v>
      </c>
      <c r="AT37" s="18">
        <f t="shared" si="106"/>
        <v>6.1078769925281891E-2</v>
      </c>
      <c r="AU37" s="18">
        <f t="shared" si="107"/>
        <v>3.7853332942169615</v>
      </c>
      <c r="AV37" s="39">
        <f t="shared" si="80"/>
        <v>6.5294980594508958E-2</v>
      </c>
      <c r="AW37" s="35">
        <v>0.21920000000000001</v>
      </c>
      <c r="AX37" s="31">
        <v>1.7000000000000001E-2</v>
      </c>
      <c r="AY37" s="32">
        <v>1.1499999999999999</v>
      </c>
      <c r="AZ37" s="3">
        <f t="shared" si="108"/>
        <v>0.91079100062929297</v>
      </c>
      <c r="BA37" s="3">
        <f t="shared" si="109"/>
        <v>3.0272821890816787E-2</v>
      </c>
      <c r="BB37" s="3">
        <f t="shared" si="110"/>
        <v>0.24218257512653429</v>
      </c>
      <c r="BC37" s="3">
        <f t="shared" si="81"/>
        <v>0.27245539701735111</v>
      </c>
      <c r="BD37" s="18">
        <f t="shared" si="111"/>
        <v>6.0589269533378655E-2</v>
      </c>
      <c r="BE37" s="18">
        <f t="shared" si="112"/>
        <v>3.6255316356383518</v>
      </c>
      <c r="BF37" s="39">
        <f t="shared" si="82"/>
        <v>6.6799189599098044E-2</v>
      </c>
      <c r="BG37" s="35">
        <v>0.22090000000000001</v>
      </c>
      <c r="BH37" s="31">
        <v>1.4999999999999999E-2</v>
      </c>
      <c r="BI37" s="32">
        <v>1.1339999999999999</v>
      </c>
      <c r="BJ37" s="3">
        <f t="shared" si="113"/>
        <v>0.89811912583792897</v>
      </c>
      <c r="BK37" s="3">
        <f t="shared" si="114"/>
        <v>2.9894663292479008E-2</v>
      </c>
      <c r="BL37" s="3">
        <f t="shared" si="115"/>
        <v>0.29894663292479007</v>
      </c>
      <c r="BM37" s="3">
        <f t="shared" si="83"/>
        <v>0.3288412962172691</v>
      </c>
      <c r="BN37" s="18">
        <f t="shared" si="116"/>
        <v>6.4979818769097183E-2</v>
      </c>
      <c r="BO37" s="18">
        <f t="shared" si="117"/>
        <v>3.634101440672536</v>
      </c>
      <c r="BP37" s="39">
        <f t="shared" si="84"/>
        <v>8.2261499246830669E-2</v>
      </c>
      <c r="BQ37" s="35">
        <v>0.1991</v>
      </c>
      <c r="BR37" s="31">
        <v>1.4999999999999999E-2</v>
      </c>
      <c r="BS37" s="32">
        <v>1.113</v>
      </c>
      <c r="BT37" s="3">
        <f t="shared" si="118"/>
        <v>0.88148729017426364</v>
      </c>
      <c r="BU37" s="3">
        <f t="shared" si="119"/>
        <v>2.3394241785263007E-2</v>
      </c>
      <c r="BV37" s="3">
        <f t="shared" si="120"/>
        <v>0.2807309014231561</v>
      </c>
      <c r="BW37" s="3">
        <f t="shared" si="85"/>
        <v>0.3041251432084191</v>
      </c>
      <c r="BX37" s="18">
        <f t="shared" si="121"/>
        <v>7.5114531243783533E-2</v>
      </c>
      <c r="BY37" s="18">
        <f t="shared" si="122"/>
        <v>3.5242062937635867</v>
      </c>
      <c r="BZ37" s="39">
        <f t="shared" si="86"/>
        <v>7.9657908199056257E-2</v>
      </c>
    </row>
    <row r="38" spans="2:78" ht="19.899999999999999" customHeight="1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24"/>
        <v>0.51460000000000006</v>
      </c>
      <c r="G38" s="22">
        <f t="shared" si="123"/>
        <v>4.5844676375393387</v>
      </c>
      <c r="H38" s="46">
        <f t="shared" si="87"/>
        <v>46024.084507042258</v>
      </c>
      <c r="I38" s="35">
        <v>0.59060000000000001</v>
      </c>
      <c r="J38" s="31">
        <v>2.7E-2</v>
      </c>
      <c r="K38" s="31">
        <v>1.274</v>
      </c>
      <c r="L38" s="3">
        <f t="shared" si="88"/>
        <v>1.0089980302623647</v>
      </c>
      <c r="M38" s="3">
        <f t="shared" si="89"/>
        <v>0.26971299191713216</v>
      </c>
      <c r="N38" s="3">
        <f t="shared" si="90"/>
        <v>0</v>
      </c>
      <c r="O38" s="3">
        <f t="shared" si="73"/>
        <v>0.26971299191713216</v>
      </c>
      <c r="P38" s="18">
        <f t="shared" si="91"/>
        <v>0</v>
      </c>
      <c r="Q38" s="18">
        <f t="shared" si="92"/>
        <v>7.0083157097947923</v>
      </c>
      <c r="R38" s="39">
        <f t="shared" si="125"/>
        <v>0</v>
      </c>
      <c r="S38" s="35">
        <v>0.56369999999999998</v>
      </c>
      <c r="T38" s="31">
        <v>1.9E-2</v>
      </c>
      <c r="U38" s="31">
        <v>1.2509999999999999</v>
      </c>
      <c r="V38" s="3">
        <f t="shared" si="93"/>
        <v>0.99078221024977875</v>
      </c>
      <c r="W38" s="3">
        <f t="shared" si="94"/>
        <v>0.23691186656643023</v>
      </c>
      <c r="X38" s="3">
        <f t="shared" si="95"/>
        <v>0.47382373313286047</v>
      </c>
      <c r="Y38" s="3">
        <f t="shared" si="75"/>
        <v>0.71073559969929068</v>
      </c>
      <c r="Z38" s="18">
        <f t="shared" si="96"/>
        <v>2.0033615932070887E-2</v>
      </c>
      <c r="AA38" s="18">
        <f t="shared" si="97"/>
        <v>6.8354533472480465</v>
      </c>
      <c r="AB38" s="39">
        <f t="shared" si="76"/>
        <v>6.9318552707791053E-2</v>
      </c>
      <c r="AC38" s="35">
        <v>0.44109999999999999</v>
      </c>
      <c r="AD38" s="31">
        <v>0.02</v>
      </c>
      <c r="AE38" s="31">
        <v>1.234</v>
      </c>
      <c r="AF38" s="3">
        <f t="shared" si="98"/>
        <v>0.9773183432839545</v>
      </c>
      <c r="AG38" s="3">
        <f t="shared" si="99"/>
        <v>0.14114989530771593</v>
      </c>
      <c r="AH38" s="3">
        <f t="shared" si="100"/>
        <v>0.56459958123086373</v>
      </c>
      <c r="AI38" s="3">
        <f t="shared" si="77"/>
        <v>0.70574947653857967</v>
      </c>
      <c r="AJ38" s="18">
        <f t="shared" si="101"/>
        <v>4.1037550858476393E-2</v>
      </c>
      <c r="AK38" s="18">
        <f t="shared" si="102"/>
        <v>6.0476122450833287</v>
      </c>
      <c r="AL38" s="39">
        <f t="shared" si="78"/>
        <v>9.335909088580864E-2</v>
      </c>
      <c r="AM38" s="35">
        <v>0.38990000000000002</v>
      </c>
      <c r="AN38" s="31">
        <v>1.6E-2</v>
      </c>
      <c r="AO38" s="31">
        <v>1.214</v>
      </c>
      <c r="AP38" s="3">
        <f t="shared" si="103"/>
        <v>0.96147849979474931</v>
      </c>
      <c r="AQ38" s="3">
        <f t="shared" si="104"/>
        <v>0.10673822323649682</v>
      </c>
      <c r="AR38" s="3">
        <f t="shared" si="105"/>
        <v>0.64042933941898084</v>
      </c>
      <c r="AS38" s="3">
        <f t="shared" si="79"/>
        <v>0.74716756265547768</v>
      </c>
      <c r="AT38" s="18">
        <f t="shared" si="106"/>
        <v>4.766172253862265E-2</v>
      </c>
      <c r="AU38" s="18">
        <f t="shared" si="107"/>
        <v>5.7185954063326472</v>
      </c>
      <c r="AV38" s="39">
        <f t="shared" si="80"/>
        <v>0.11199067146974298</v>
      </c>
      <c r="AW38" s="35">
        <v>0.3574</v>
      </c>
      <c r="AX38" s="31">
        <v>1.6E-2</v>
      </c>
      <c r="AY38" s="31">
        <v>1.2070000000000001</v>
      </c>
      <c r="AZ38" s="3">
        <f t="shared" si="108"/>
        <v>0.95593455457352761</v>
      </c>
      <c r="BA38" s="3">
        <f t="shared" si="109"/>
        <v>8.8654291203814004E-2</v>
      </c>
      <c r="BB38" s="3">
        <f t="shared" si="110"/>
        <v>0.70923432963051203</v>
      </c>
      <c r="BC38" s="3">
        <f t="shared" si="81"/>
        <v>0.79788862083432599</v>
      </c>
      <c r="BD38" s="18">
        <f t="shared" si="111"/>
        <v>6.2818221625127582E-2</v>
      </c>
      <c r="BE38" s="18">
        <f t="shared" si="112"/>
        <v>5.5097468270475467</v>
      </c>
      <c r="BF38" s="39">
        <f t="shared" si="82"/>
        <v>0.12872357875843859</v>
      </c>
      <c r="BG38" s="35">
        <v>0.3367</v>
      </c>
      <c r="BH38" s="31">
        <v>1.4E-2</v>
      </c>
      <c r="BI38" s="31">
        <v>1.2010000000000001</v>
      </c>
      <c r="BJ38" s="3">
        <f t="shared" si="113"/>
        <v>0.95118260152676615</v>
      </c>
      <c r="BK38" s="3">
        <f t="shared" si="114"/>
        <v>7.7901957920723741E-2</v>
      </c>
      <c r="BL38" s="3">
        <f t="shared" si="115"/>
        <v>0.77901957920723741</v>
      </c>
      <c r="BM38" s="3">
        <f t="shared" si="83"/>
        <v>0.85692153712796115</v>
      </c>
      <c r="BN38" s="18">
        <f t="shared" si="116"/>
        <v>6.8026038112921655E-2</v>
      </c>
      <c r="BO38" s="18">
        <f t="shared" si="117"/>
        <v>5.3767263473182663</v>
      </c>
      <c r="BP38" s="39">
        <f t="shared" si="84"/>
        <v>0.14488734015555518</v>
      </c>
      <c r="BQ38" s="35">
        <v>0.32290000000000002</v>
      </c>
      <c r="BR38" s="31">
        <v>1.0999999999999999E-2</v>
      </c>
      <c r="BS38" s="31">
        <v>1.194</v>
      </c>
      <c r="BT38" s="3">
        <f t="shared" si="118"/>
        <v>0.94563865630554422</v>
      </c>
      <c r="BU38" s="3">
        <f t="shared" si="119"/>
        <v>7.0814284106779618E-2</v>
      </c>
      <c r="BV38" s="3">
        <f t="shared" si="120"/>
        <v>0.84977140928135542</v>
      </c>
      <c r="BW38" s="3">
        <f t="shared" si="85"/>
        <v>0.92058569338813501</v>
      </c>
      <c r="BX38" s="18">
        <f t="shared" si="121"/>
        <v>6.3393351437698142E-2</v>
      </c>
      <c r="BY38" s="18">
        <f t="shared" si="122"/>
        <v>5.2880460274987469</v>
      </c>
      <c r="BZ38" s="39">
        <f t="shared" si="86"/>
        <v>0.16069667413301592</v>
      </c>
    </row>
    <row r="39" spans="2:78" ht="19.899999999999999" customHeight="1">
      <c r="B39" s="10" t="s">
        <v>15</v>
      </c>
      <c r="C39" s="11">
        <v>5.4249999999999998</v>
      </c>
      <c r="D39" s="2"/>
      <c r="E39" s="29">
        <v>28</v>
      </c>
      <c r="F39" s="22">
        <f t="shared" si="124"/>
        <v>0.55460000000000009</v>
      </c>
      <c r="G39" s="22">
        <f t="shared" si="123"/>
        <v>4.9408195720546395</v>
      </c>
      <c r="H39" s="46">
        <f t="shared" si="87"/>
        <v>49601.549295774654</v>
      </c>
      <c r="I39" s="35">
        <v>0.52380000000000004</v>
      </c>
      <c r="J39" s="31">
        <v>6.0999999999999999E-2</v>
      </c>
      <c r="K39" s="31">
        <v>1.3460000000000001</v>
      </c>
      <c r="L39" s="3">
        <f t="shared" si="88"/>
        <v>1.0660214668235031</v>
      </c>
      <c r="M39" s="3">
        <f t="shared" si="89"/>
        <v>0.23680847081525369</v>
      </c>
      <c r="N39" s="3">
        <f t="shared" si="90"/>
        <v>0</v>
      </c>
      <c r="O39" s="3">
        <f t="shared" si="73"/>
        <v>0.23680847081525369</v>
      </c>
      <c r="P39" s="18">
        <f t="shared" si="91"/>
        <v>0</v>
      </c>
      <c r="Q39" s="18">
        <f t="shared" si="92"/>
        <v>8.2355676617133327</v>
      </c>
      <c r="R39" s="39">
        <f t="shared" si="125"/>
        <v>0</v>
      </c>
      <c r="S39" s="35">
        <v>0.52859999999999996</v>
      </c>
      <c r="T39" s="31">
        <v>3.6999999999999998E-2</v>
      </c>
      <c r="U39" s="31">
        <v>1.331</v>
      </c>
      <c r="V39" s="3">
        <f t="shared" si="93"/>
        <v>1.0541415842065991</v>
      </c>
      <c r="W39" s="3">
        <f t="shared" si="94"/>
        <v>0.23582321397009837</v>
      </c>
      <c r="X39" s="3">
        <f t="shared" si="95"/>
        <v>0.47164642794019673</v>
      </c>
      <c r="Y39" s="3">
        <f t="shared" si="75"/>
        <v>0.70746964191029504</v>
      </c>
      <c r="Z39" s="18">
        <f t="shared" si="96"/>
        <v>4.4162022864243373E-2</v>
      </c>
      <c r="AA39" s="18">
        <f t="shared" si="97"/>
        <v>8.2741794264879189</v>
      </c>
      <c r="AB39" s="39">
        <f t="shared" si="76"/>
        <v>5.7002199690077679E-2</v>
      </c>
      <c r="AC39" s="35">
        <v>0.57389999999999997</v>
      </c>
      <c r="AD39" s="31">
        <v>2.5000000000000001E-2</v>
      </c>
      <c r="AE39" s="31">
        <v>1.3089999999999999</v>
      </c>
      <c r="AF39" s="3">
        <f t="shared" si="98"/>
        <v>1.0367177563684735</v>
      </c>
      <c r="AG39" s="3">
        <f t="shared" si="99"/>
        <v>0.26886103615071011</v>
      </c>
      <c r="AH39" s="3">
        <f t="shared" si="100"/>
        <v>1.0754441446028404</v>
      </c>
      <c r="AI39" s="3">
        <f t="shared" si="77"/>
        <v>1.3443051807535507</v>
      </c>
      <c r="AJ39" s="18">
        <f t="shared" si="101"/>
        <v>5.7721873762550426E-2</v>
      </c>
      <c r="AK39" s="18">
        <f t="shared" si="102"/>
        <v>8.6385779565481009</v>
      </c>
      <c r="AL39" s="39">
        <f t="shared" si="78"/>
        <v>0.12449319205224588</v>
      </c>
      <c r="AM39" s="35">
        <v>0.53639999999999999</v>
      </c>
      <c r="AN39" s="31">
        <v>1.6E-2</v>
      </c>
      <c r="AO39" s="31">
        <v>1.2869999999999999</v>
      </c>
      <c r="AP39" s="3">
        <f t="shared" si="103"/>
        <v>1.0192939285303479</v>
      </c>
      <c r="AQ39" s="3">
        <f t="shared" si="104"/>
        <v>0.22704438065031121</v>
      </c>
      <c r="AR39" s="3">
        <f t="shared" si="105"/>
        <v>1.3622662839018671</v>
      </c>
      <c r="AS39" s="3">
        <f t="shared" si="79"/>
        <v>1.5893106645521784</v>
      </c>
      <c r="AT39" s="18">
        <f t="shared" si="106"/>
        <v>5.3566029287347681E-2</v>
      </c>
      <c r="AU39" s="18">
        <f t="shared" si="107"/>
        <v>8.336923544246627</v>
      </c>
      <c r="AV39" s="39">
        <f t="shared" si="80"/>
        <v>0.16340155654203847</v>
      </c>
      <c r="AW39" s="35">
        <v>0.48380000000000001</v>
      </c>
      <c r="AX39" s="31">
        <v>1.7000000000000001E-2</v>
      </c>
      <c r="AY39" s="31">
        <v>1.274</v>
      </c>
      <c r="AZ39" s="3">
        <f t="shared" si="108"/>
        <v>1.0089980302623647</v>
      </c>
      <c r="BA39" s="3">
        <f t="shared" si="109"/>
        <v>0.18098672000815644</v>
      </c>
      <c r="BB39" s="3">
        <f t="shared" si="110"/>
        <v>1.4478937600652515</v>
      </c>
      <c r="BC39" s="3">
        <f t="shared" si="81"/>
        <v>1.628880480073408</v>
      </c>
      <c r="BD39" s="18">
        <f t="shared" si="111"/>
        <v>7.4359916247378532E-2</v>
      </c>
      <c r="BE39" s="18">
        <f t="shared" si="112"/>
        <v>7.9138029552584257</v>
      </c>
      <c r="BF39" s="39">
        <f t="shared" si="82"/>
        <v>0.18295802514304205</v>
      </c>
      <c r="BG39" s="35">
        <v>0.44579999999999997</v>
      </c>
      <c r="BH39" s="31">
        <v>1.0999999999999999E-2</v>
      </c>
      <c r="BI39" s="31">
        <v>1.2649999999999999</v>
      </c>
      <c r="BJ39" s="3">
        <f t="shared" si="113"/>
        <v>1.0018701006922224</v>
      </c>
      <c r="BK39" s="3">
        <f t="shared" si="114"/>
        <v>0.15150860682534886</v>
      </c>
      <c r="BL39" s="3">
        <f t="shared" si="115"/>
        <v>1.5150860682534886</v>
      </c>
      <c r="BM39" s="3">
        <f t="shared" si="83"/>
        <v>1.6665946750788374</v>
      </c>
      <c r="BN39" s="18">
        <f t="shared" si="116"/>
        <v>5.9297292462446305E-2</v>
      </c>
      <c r="BO39" s="18">
        <f t="shared" si="117"/>
        <v>7.6081264841262648</v>
      </c>
      <c r="BP39" s="39">
        <f t="shared" si="84"/>
        <v>0.19914049423528801</v>
      </c>
      <c r="BQ39" s="35">
        <v>0.40239999999999998</v>
      </c>
      <c r="BR39" s="31">
        <v>1.2999999999999999E-2</v>
      </c>
      <c r="BS39" s="31">
        <v>1.2569999999999999</v>
      </c>
      <c r="BT39" s="3">
        <f t="shared" si="118"/>
        <v>0.99553416329654021</v>
      </c>
      <c r="BU39" s="3">
        <f t="shared" si="119"/>
        <v>0.12188846979293552</v>
      </c>
      <c r="BV39" s="3">
        <f t="shared" si="120"/>
        <v>1.4626616375152262</v>
      </c>
      <c r="BW39" s="3">
        <f t="shared" si="85"/>
        <v>1.5845501073081616</v>
      </c>
      <c r="BX39" s="18">
        <f t="shared" si="121"/>
        <v>8.3034061486508853E-2</v>
      </c>
      <c r="BY39" s="18">
        <f t="shared" si="122"/>
        <v>7.2590117776226899</v>
      </c>
      <c r="BZ39" s="39">
        <f t="shared" si="86"/>
        <v>0.2014959724991994</v>
      </c>
    </row>
    <row r="40" spans="2:78" ht="19.899999999999999" customHeight="1">
      <c r="B40" s="10" t="s">
        <v>7</v>
      </c>
      <c r="C40" s="11">
        <v>1.343</v>
      </c>
      <c r="D40" s="2"/>
      <c r="E40" s="29">
        <v>30</v>
      </c>
      <c r="F40" s="22">
        <f t="shared" si="124"/>
        <v>0.59460000000000002</v>
      </c>
      <c r="G40" s="22">
        <f t="shared" si="123"/>
        <v>5.2971715065699394</v>
      </c>
      <c r="H40" s="46">
        <f t="shared" si="87"/>
        <v>53179.014084507042</v>
      </c>
      <c r="I40" s="35">
        <v>0.52700000000000002</v>
      </c>
      <c r="J40" s="31">
        <v>9.5000000000000001E-2</v>
      </c>
      <c r="K40" s="31">
        <v>1.3180000000000001</v>
      </c>
      <c r="L40" s="3">
        <f t="shared" si="88"/>
        <v>1.043845685938616</v>
      </c>
      <c r="M40" s="3">
        <f t="shared" si="89"/>
        <v>0.22984135660563193</v>
      </c>
      <c r="N40" s="3">
        <f t="shared" si="90"/>
        <v>0</v>
      </c>
      <c r="O40" s="3">
        <f t="shared" si="73"/>
        <v>0.22984135660563193</v>
      </c>
      <c r="P40" s="18">
        <f t="shared" si="91"/>
        <v>0</v>
      </c>
      <c r="Q40" s="18">
        <f t="shared" si="92"/>
        <v>10.18084854850547</v>
      </c>
      <c r="R40" s="39">
        <f t="shared" si="125"/>
        <v>0</v>
      </c>
      <c r="S40" s="35">
        <v>0.42599999999999999</v>
      </c>
      <c r="T40" s="31">
        <v>4.8000000000000001E-2</v>
      </c>
      <c r="U40" s="31">
        <v>1.387</v>
      </c>
      <c r="V40" s="3">
        <f t="shared" si="93"/>
        <v>1.0984931459763734</v>
      </c>
      <c r="W40" s="3">
        <f t="shared" si="94"/>
        <v>0.16632144357338657</v>
      </c>
      <c r="X40" s="3">
        <f t="shared" si="95"/>
        <v>0.33264288714677315</v>
      </c>
      <c r="Y40" s="3">
        <f t="shared" si="75"/>
        <v>0.49896433072015972</v>
      </c>
      <c r="Z40" s="18">
        <f t="shared" si="96"/>
        <v>6.2213592862515286E-2</v>
      </c>
      <c r="AA40" s="18">
        <f t="shared" si="97"/>
        <v>9.179616120658288</v>
      </c>
      <c r="AB40" s="39">
        <f t="shared" si="76"/>
        <v>3.6237123946629556E-2</v>
      </c>
      <c r="AC40" s="35">
        <v>0.48259999999999997</v>
      </c>
      <c r="AD40" s="31">
        <v>3.1E-2</v>
      </c>
      <c r="AE40" s="31">
        <v>1.3680000000000001</v>
      </c>
      <c r="AF40" s="3">
        <f t="shared" si="98"/>
        <v>1.0834452946616286</v>
      </c>
      <c r="AG40" s="3">
        <f t="shared" si="99"/>
        <v>0.20764570636306182</v>
      </c>
      <c r="AH40" s="3">
        <f t="shared" si="100"/>
        <v>0.83058282545224726</v>
      </c>
      <c r="AI40" s="3">
        <f t="shared" si="77"/>
        <v>1.0382285318153091</v>
      </c>
      <c r="AJ40" s="18">
        <f t="shared" si="101"/>
        <v>7.8172681142316083E-2</v>
      </c>
      <c r="AK40" s="18">
        <f t="shared" si="102"/>
        <v>9.7407028079469065</v>
      </c>
      <c r="AL40" s="39">
        <f t="shared" si="78"/>
        <v>8.5269291326147453E-2</v>
      </c>
      <c r="AM40" s="35">
        <v>0.50080000000000002</v>
      </c>
      <c r="AN40" s="31">
        <v>2.8000000000000001E-2</v>
      </c>
      <c r="AO40" s="31">
        <v>1.361</v>
      </c>
      <c r="AP40" s="3">
        <f t="shared" si="103"/>
        <v>1.0779013494404068</v>
      </c>
      <c r="AQ40" s="3">
        <f t="shared" si="104"/>
        <v>0.22132018074816803</v>
      </c>
      <c r="AR40" s="3">
        <f t="shared" si="105"/>
        <v>1.3279210844890081</v>
      </c>
      <c r="AS40" s="3">
        <f t="shared" si="79"/>
        <v>1.5492412652371761</v>
      </c>
      <c r="AT40" s="18">
        <f t="shared" si="106"/>
        <v>0.1048302592219765</v>
      </c>
      <c r="AU40" s="18">
        <f t="shared" si="107"/>
        <v>9.9211229088064954</v>
      </c>
      <c r="AV40" s="39">
        <f t="shared" si="80"/>
        <v>0.13384786144623584</v>
      </c>
      <c r="AW40" s="35">
        <v>0.48530000000000001</v>
      </c>
      <c r="AX40" s="31">
        <v>1.7999999999999999E-2</v>
      </c>
      <c r="AY40" s="31">
        <v>1.345</v>
      </c>
      <c r="AZ40" s="3">
        <f t="shared" si="108"/>
        <v>1.0652294746490427</v>
      </c>
      <c r="BA40" s="3">
        <f t="shared" si="109"/>
        <v>0.20297440487473456</v>
      </c>
      <c r="BB40" s="3">
        <f t="shared" si="110"/>
        <v>1.6237952389978765</v>
      </c>
      <c r="BC40" s="3">
        <f t="shared" si="81"/>
        <v>1.8267696438726111</v>
      </c>
      <c r="BD40" s="18">
        <f t="shared" si="111"/>
        <v>8.7754255964290692E-2</v>
      </c>
      <c r="BE40" s="18">
        <f t="shared" si="112"/>
        <v>9.7674684273051966</v>
      </c>
      <c r="BF40" s="39">
        <f t="shared" si="82"/>
        <v>0.16624525086341893</v>
      </c>
      <c r="BG40" s="35">
        <v>0.46789999999999998</v>
      </c>
      <c r="BH40" s="31">
        <v>1.4E-2</v>
      </c>
      <c r="BI40" s="31">
        <v>1.3360000000000001</v>
      </c>
      <c r="BJ40" s="3">
        <f t="shared" si="113"/>
        <v>1.0581015450789006</v>
      </c>
      <c r="BK40" s="3">
        <f t="shared" si="114"/>
        <v>0.18616375577508698</v>
      </c>
      <c r="BL40" s="3">
        <f t="shared" si="115"/>
        <v>1.8616375577508697</v>
      </c>
      <c r="BM40" s="3">
        <f t="shared" si="83"/>
        <v>2.0478013135259565</v>
      </c>
      <c r="BN40" s="18">
        <f t="shared" si="116"/>
        <v>8.4178673838690779E-2</v>
      </c>
      <c r="BO40" s="18">
        <f t="shared" si="117"/>
        <v>9.5949788803295437</v>
      </c>
      <c r="BP40" s="39">
        <f t="shared" si="84"/>
        <v>0.19402205892994429</v>
      </c>
      <c r="BQ40" s="35">
        <v>0.43819999999999998</v>
      </c>
      <c r="BR40" s="31">
        <v>1.2E-2</v>
      </c>
      <c r="BS40" s="31">
        <v>1.3260000000000001</v>
      </c>
      <c r="BT40" s="3">
        <f t="shared" si="118"/>
        <v>1.050181623334298</v>
      </c>
      <c r="BU40" s="3">
        <f t="shared" si="119"/>
        <v>0.16084513146051904</v>
      </c>
      <c r="BV40" s="3">
        <f t="shared" si="120"/>
        <v>1.9301415775262283</v>
      </c>
      <c r="BW40" s="3">
        <f t="shared" si="85"/>
        <v>2.0909867089867475</v>
      </c>
      <c r="BX40" s="18">
        <f t="shared" si="121"/>
        <v>8.5292465366630765E-2</v>
      </c>
      <c r="BY40" s="18">
        <f t="shared" si="122"/>
        <v>9.3005570673883433</v>
      </c>
      <c r="BZ40" s="39">
        <f t="shared" si="86"/>
        <v>0.20752967414114523</v>
      </c>
    </row>
    <row r="41" spans="2:78" ht="19.899999999999999" customHeight="1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24"/>
        <v>0.63460000000000005</v>
      </c>
      <c r="G41" s="22">
        <f t="shared" si="123"/>
        <v>5.6535234410852402</v>
      </c>
      <c r="H41" s="46">
        <f t="shared" si="87"/>
        <v>56756.478873239437</v>
      </c>
      <c r="I41" s="35">
        <v>0.66549999999999998</v>
      </c>
      <c r="J41" s="31">
        <v>0.08</v>
      </c>
      <c r="K41" s="31">
        <v>1.268</v>
      </c>
      <c r="L41" s="3">
        <f t="shared" si="88"/>
        <v>1.0042460772156032</v>
      </c>
      <c r="M41" s="3">
        <f t="shared" si="89"/>
        <v>0.33924288830454868</v>
      </c>
      <c r="N41" s="3">
        <f t="shared" si="90"/>
        <v>0</v>
      </c>
      <c r="O41" s="3">
        <f t="shared" si="73"/>
        <v>0.33924288830454868</v>
      </c>
      <c r="P41" s="18">
        <f t="shared" si="91"/>
        <v>0</v>
      </c>
      <c r="Q41" s="18">
        <f t="shared" si="92"/>
        <v>14.04595587715024</v>
      </c>
      <c r="R41" s="39">
        <f t="shared" si="125"/>
        <v>0</v>
      </c>
      <c r="S41" s="35">
        <v>0.49</v>
      </c>
      <c r="T41" s="31">
        <v>9.0999999999999998E-2</v>
      </c>
      <c r="U41" s="31">
        <v>1.306</v>
      </c>
      <c r="V41" s="3">
        <f t="shared" si="93"/>
        <v>1.0343417798450929</v>
      </c>
      <c r="W41" s="3">
        <f t="shared" si="94"/>
        <v>0.19509881849561161</v>
      </c>
      <c r="X41" s="3">
        <f t="shared" si="95"/>
        <v>0.39019763699122323</v>
      </c>
      <c r="Y41" s="3">
        <f t="shared" si="75"/>
        <v>0.58529645548683484</v>
      </c>
      <c r="Z41" s="18">
        <f t="shared" si="96"/>
        <v>0.10457283196947492</v>
      </c>
      <c r="AA41" s="18">
        <f t="shared" si="97"/>
        <v>11.93092777209673</v>
      </c>
      <c r="AB41" s="39">
        <f t="shared" si="76"/>
        <v>3.2704718731412639E-2</v>
      </c>
      <c r="AC41" s="35">
        <v>0.37780000000000002</v>
      </c>
      <c r="AD41" s="31">
        <v>5.7000000000000002E-2</v>
      </c>
      <c r="AE41" s="31">
        <v>1.4219999999999999</v>
      </c>
      <c r="AF41" s="3">
        <f t="shared" si="98"/>
        <v>1.1262128720824824</v>
      </c>
      <c r="AG41" s="3">
        <f t="shared" si="99"/>
        <v>0.13749890049828473</v>
      </c>
      <c r="AH41" s="3">
        <f t="shared" si="100"/>
        <v>0.54999560199313891</v>
      </c>
      <c r="AI41" s="3">
        <f t="shared" si="77"/>
        <v>0.68749450249142363</v>
      </c>
      <c r="AJ41" s="18">
        <f t="shared" si="101"/>
        <v>0.15530847931107639</v>
      </c>
      <c r="AK41" s="18">
        <f t="shared" si="102"/>
        <v>10.578755957925766</v>
      </c>
      <c r="AL41" s="39">
        <f t="shared" si="78"/>
        <v>5.1990574712244282E-2</v>
      </c>
      <c r="AM41" s="35">
        <v>0.40660000000000002</v>
      </c>
      <c r="AN41" s="31">
        <v>3.9E-2</v>
      </c>
      <c r="AO41" s="31">
        <v>1.41</v>
      </c>
      <c r="AP41" s="3">
        <f t="shared" si="103"/>
        <v>1.1167089659889593</v>
      </c>
      <c r="AQ41" s="3">
        <f t="shared" si="104"/>
        <v>0.1565846187851842</v>
      </c>
      <c r="AR41" s="3">
        <f t="shared" si="105"/>
        <v>0.93950771271110523</v>
      </c>
      <c r="AS41" s="3">
        <f t="shared" si="79"/>
        <v>1.0960923314962894</v>
      </c>
      <c r="AT41" s="18">
        <f t="shared" si="106"/>
        <v>0.15671667553474125</v>
      </c>
      <c r="AU41" s="18">
        <f t="shared" si="107"/>
        <v>10.925837493114036</v>
      </c>
      <c r="AV41" s="39">
        <f t="shared" si="80"/>
        <v>8.5989537488840195E-2</v>
      </c>
      <c r="AW41" s="35">
        <v>0.44</v>
      </c>
      <c r="AX41" s="31">
        <v>0.03</v>
      </c>
      <c r="AY41" s="31">
        <v>1.401</v>
      </c>
      <c r="AZ41" s="3">
        <f t="shared" si="108"/>
        <v>1.109581036418817</v>
      </c>
      <c r="BA41" s="3">
        <f t="shared" si="109"/>
        <v>0.18103300022566088</v>
      </c>
      <c r="BB41" s="3">
        <f t="shared" si="110"/>
        <v>1.448264001805287</v>
      </c>
      <c r="BC41" s="3">
        <f t="shared" si="81"/>
        <v>1.6292970020309478</v>
      </c>
      <c r="BD41" s="18">
        <f t="shared" si="111"/>
        <v>0.15868966373319493</v>
      </c>
      <c r="BE41" s="18">
        <f t="shared" si="112"/>
        <v>11.328355662394875</v>
      </c>
      <c r="BF41" s="39">
        <f t="shared" si="82"/>
        <v>0.12784415011023023</v>
      </c>
      <c r="BG41" s="35">
        <v>0.42949999999999999</v>
      </c>
      <c r="BH41" s="31">
        <v>2.4E-2</v>
      </c>
      <c r="BI41" s="31">
        <v>1.3979999999999999</v>
      </c>
      <c r="BJ41" s="3">
        <f t="shared" si="113"/>
        <v>1.1072050598954362</v>
      </c>
      <c r="BK41" s="3">
        <f t="shared" si="114"/>
        <v>0.17175793282981966</v>
      </c>
      <c r="BL41" s="3">
        <f t="shared" si="115"/>
        <v>1.7175793282981966</v>
      </c>
      <c r="BM41" s="3">
        <f t="shared" si="83"/>
        <v>1.8893372611280164</v>
      </c>
      <c r="BN41" s="18">
        <f t="shared" si="116"/>
        <v>0.15801077824945628</v>
      </c>
      <c r="BO41" s="18">
        <f t="shared" si="117"/>
        <v>11.201815519357485</v>
      </c>
      <c r="BP41" s="39">
        <f t="shared" si="84"/>
        <v>0.15333044231357898</v>
      </c>
      <c r="BQ41" s="35">
        <v>0.4128</v>
      </c>
      <c r="BR41" s="31">
        <v>2.7E-2</v>
      </c>
      <c r="BS41" s="31">
        <v>1.397</v>
      </c>
      <c r="BT41" s="3">
        <f t="shared" si="118"/>
        <v>1.106413067720976</v>
      </c>
      <c r="BU41" s="3">
        <f t="shared" si="119"/>
        <v>0.15843397368003778</v>
      </c>
      <c r="BV41" s="3">
        <f t="shared" si="120"/>
        <v>1.9012076841604533</v>
      </c>
      <c r="BW41" s="3">
        <f t="shared" si="85"/>
        <v>2.059641657840491</v>
      </c>
      <c r="BX41" s="18">
        <f t="shared" si="121"/>
        <v>0.21300948875138831</v>
      </c>
      <c r="BY41" s="18">
        <f t="shared" si="122"/>
        <v>11.000556434717064</v>
      </c>
      <c r="BZ41" s="39">
        <f t="shared" si="86"/>
        <v>0.17282831968029921</v>
      </c>
    </row>
    <row r="42" spans="2:78" ht="19.899999999999999" customHeight="1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24"/>
        <v>0.67460000000000009</v>
      </c>
      <c r="G42" s="22">
        <f t="shared" si="123"/>
        <v>6.0098753756005401</v>
      </c>
      <c r="H42" s="46">
        <f t="shared" si="87"/>
        <v>60333.94366197184</v>
      </c>
      <c r="I42" s="35">
        <v>0.81430000000000002</v>
      </c>
      <c r="J42" s="31">
        <v>6.9000000000000006E-2</v>
      </c>
      <c r="K42" s="31">
        <v>1.298</v>
      </c>
      <c r="L42" s="3">
        <f t="shared" si="88"/>
        <v>1.0280058424494107</v>
      </c>
      <c r="M42" s="3">
        <f t="shared" si="89"/>
        <v>0.53222390843414524</v>
      </c>
      <c r="N42" s="3">
        <f t="shared" si="90"/>
        <v>0</v>
      </c>
      <c r="O42" s="3">
        <f t="shared" si="73"/>
        <v>0.53222390843414524</v>
      </c>
      <c r="P42" s="18">
        <f t="shared" si="91"/>
        <v>0</v>
      </c>
      <c r="Q42" s="18">
        <f t="shared" si="92"/>
        <v>19.027088453122403</v>
      </c>
      <c r="R42" s="39">
        <f t="shared" si="125"/>
        <v>0</v>
      </c>
      <c r="S42" s="35">
        <v>0.64780000000000004</v>
      </c>
      <c r="T42" s="31">
        <v>6.8000000000000005E-2</v>
      </c>
      <c r="U42" s="31">
        <v>1.27</v>
      </c>
      <c r="V42" s="3">
        <f t="shared" si="93"/>
        <v>1.0058300615645237</v>
      </c>
      <c r="W42" s="3">
        <f t="shared" si="94"/>
        <v>0.32245228190956149</v>
      </c>
      <c r="X42" s="3">
        <f t="shared" si="95"/>
        <v>0.64490456381912298</v>
      </c>
      <c r="Y42" s="3">
        <f t="shared" si="75"/>
        <v>0.96735684572868452</v>
      </c>
      <c r="Z42" s="18">
        <f t="shared" si="96"/>
        <v>7.3893711024866887E-2</v>
      </c>
      <c r="AA42" s="18">
        <f t="shared" si="97"/>
        <v>16.616672088940039</v>
      </c>
      <c r="AB42" s="39">
        <f t="shared" si="76"/>
        <v>3.8810693282463442E-2</v>
      </c>
      <c r="AC42" s="35">
        <v>0.49170000000000003</v>
      </c>
      <c r="AD42" s="31">
        <v>8.7999999999999995E-2</v>
      </c>
      <c r="AE42" s="31">
        <v>1.2749999999999999</v>
      </c>
      <c r="AF42" s="3">
        <f t="shared" si="98"/>
        <v>1.0097900224368248</v>
      </c>
      <c r="AG42" s="3">
        <f t="shared" si="99"/>
        <v>0.18723925804917482</v>
      </c>
      <c r="AH42" s="3">
        <f t="shared" si="100"/>
        <v>0.74895703219669929</v>
      </c>
      <c r="AI42" s="3">
        <f t="shared" si="77"/>
        <v>0.93619629024587414</v>
      </c>
      <c r="AJ42" s="18">
        <f t="shared" si="101"/>
        <v>0.19276321479144848</v>
      </c>
      <c r="AK42" s="18">
        <f t="shared" si="102"/>
        <v>14.356816266424326</v>
      </c>
      <c r="AL42" s="39">
        <f t="shared" si="78"/>
        <v>5.2167348129142893E-2</v>
      </c>
      <c r="AM42" s="35">
        <v>0.40189999999999998</v>
      </c>
      <c r="AN42" s="31">
        <v>7.1999999999999995E-2</v>
      </c>
      <c r="AO42" s="31">
        <v>1.3759999999999999</v>
      </c>
      <c r="AP42" s="3">
        <f t="shared" si="103"/>
        <v>1.0897812320573106</v>
      </c>
      <c r="AQ42" s="3">
        <f t="shared" si="104"/>
        <v>0.14569646194182839</v>
      </c>
      <c r="AR42" s="3">
        <f t="shared" si="105"/>
        <v>0.87417877165097035</v>
      </c>
      <c r="AS42" s="3">
        <f t="shared" si="79"/>
        <v>1.0198752335927987</v>
      </c>
      <c r="AT42" s="18">
        <f t="shared" si="106"/>
        <v>0.2755381525528583</v>
      </c>
      <c r="AU42" s="18">
        <f t="shared" si="107"/>
        <v>13.056783897033474</v>
      </c>
      <c r="AV42" s="39">
        <f t="shared" si="80"/>
        <v>6.6952074763953581E-2</v>
      </c>
      <c r="AW42" s="35">
        <v>0.36749999999999999</v>
      </c>
      <c r="AX42" s="31">
        <v>5.1999999999999998E-2</v>
      </c>
      <c r="AY42" s="31">
        <v>1.4630000000000001</v>
      </c>
      <c r="AZ42" s="3">
        <f t="shared" si="108"/>
        <v>1.158684551235353</v>
      </c>
      <c r="BA42" s="3">
        <f t="shared" si="109"/>
        <v>0.1377144349454435</v>
      </c>
      <c r="BB42" s="3">
        <f t="shared" si="110"/>
        <v>1.101715479563548</v>
      </c>
      <c r="BC42" s="3">
        <f t="shared" si="81"/>
        <v>1.2394299145089915</v>
      </c>
      <c r="BD42" s="18">
        <f t="shared" si="111"/>
        <v>0.29994602471158383</v>
      </c>
      <c r="BE42" s="18">
        <f t="shared" si="112"/>
        <v>12.558775951520721</v>
      </c>
      <c r="BF42" s="39">
        <f t="shared" si="82"/>
        <v>8.7724749913238406E-2</v>
      </c>
      <c r="BG42" s="35">
        <v>0.3856</v>
      </c>
      <c r="BH42" s="31">
        <v>2.8000000000000001E-2</v>
      </c>
      <c r="BI42" s="31">
        <v>1.4590000000000001</v>
      </c>
      <c r="BJ42" s="3">
        <f t="shared" si="113"/>
        <v>1.1555165825375118</v>
      </c>
      <c r="BK42" s="3">
        <f t="shared" si="114"/>
        <v>0.15078590942104772</v>
      </c>
      <c r="BL42" s="3">
        <f t="shared" si="115"/>
        <v>1.5078590942104773</v>
      </c>
      <c r="BM42" s="3">
        <f t="shared" si="83"/>
        <v>1.658645003631525</v>
      </c>
      <c r="BN42" s="18">
        <f t="shared" si="116"/>
        <v>0.20078429623419866</v>
      </c>
      <c r="BO42" s="18">
        <f t="shared" si="117"/>
        <v>12.820809201921328</v>
      </c>
      <c r="BP42" s="39">
        <f t="shared" si="84"/>
        <v>0.11761029046314091</v>
      </c>
      <c r="BQ42" s="35">
        <v>0.38290000000000002</v>
      </c>
      <c r="BR42" s="31">
        <v>2.8000000000000001E-2</v>
      </c>
      <c r="BS42" s="31">
        <v>1.4610000000000001</v>
      </c>
      <c r="BT42" s="3">
        <f t="shared" si="118"/>
        <v>1.1571005668864325</v>
      </c>
      <c r="BU42" s="3">
        <f t="shared" si="119"/>
        <v>0.14908957954665703</v>
      </c>
      <c r="BV42" s="3">
        <f t="shared" si="120"/>
        <v>1.7890749545598841</v>
      </c>
      <c r="BW42" s="3">
        <f t="shared" si="85"/>
        <v>1.9381645341065412</v>
      </c>
      <c r="BX42" s="18">
        <f t="shared" si="121"/>
        <v>0.24160217342971607</v>
      </c>
      <c r="BY42" s="18">
        <f t="shared" si="122"/>
        <v>12.78172136898864</v>
      </c>
      <c r="BZ42" s="39">
        <f t="shared" si="86"/>
        <v>0.1399713624567491</v>
      </c>
    </row>
    <row r="43" spans="2:78" ht="19.899999999999999" customHeight="1">
      <c r="B43" s="27" t="s">
        <v>22</v>
      </c>
      <c r="C43" s="28">
        <v>0.02</v>
      </c>
      <c r="D43" s="2"/>
      <c r="E43" s="29">
        <v>36</v>
      </c>
      <c r="F43" s="22">
        <f t="shared" si="124"/>
        <v>0.71460000000000001</v>
      </c>
      <c r="G43" s="22">
        <f t="shared" si="123"/>
        <v>6.36622731011584</v>
      </c>
      <c r="H43" s="46">
        <f t="shared" si="87"/>
        <v>63911.408450704221</v>
      </c>
      <c r="I43" s="35">
        <v>0.91849999999999998</v>
      </c>
      <c r="J43" s="31">
        <v>5.2999999999999999E-2</v>
      </c>
      <c r="K43" s="31">
        <v>1.327</v>
      </c>
      <c r="L43" s="3">
        <f t="shared" si="88"/>
        <v>1.0509736155087581</v>
      </c>
      <c r="M43" s="3">
        <f t="shared" si="89"/>
        <v>0.70774415671281121</v>
      </c>
      <c r="N43" s="3">
        <f t="shared" si="90"/>
        <v>0</v>
      </c>
      <c r="O43" s="3">
        <f t="shared" si="73"/>
        <v>0.70774415671281121</v>
      </c>
      <c r="P43" s="18">
        <f t="shared" si="91"/>
        <v>0</v>
      </c>
      <c r="Q43" s="18">
        <f t="shared" si="92"/>
        <v>24.409405065007387</v>
      </c>
      <c r="R43" s="39">
        <f t="shared" si="125"/>
        <v>0</v>
      </c>
      <c r="S43" s="35">
        <v>0.81699999999999995</v>
      </c>
      <c r="T43" s="31">
        <v>6.4000000000000001E-2</v>
      </c>
      <c r="U43" s="31">
        <v>1.306</v>
      </c>
      <c r="V43" s="3">
        <f t="shared" si="93"/>
        <v>1.0343417798450929</v>
      </c>
      <c r="W43" s="3">
        <f t="shared" si="94"/>
        <v>0.5423836537226876</v>
      </c>
      <c r="X43" s="3">
        <f t="shared" si="95"/>
        <v>1.0847673074453752</v>
      </c>
      <c r="Y43" s="3">
        <f t="shared" si="75"/>
        <v>1.6271509611680628</v>
      </c>
      <c r="Z43" s="18">
        <f t="shared" si="96"/>
        <v>7.3545727978531816E-2</v>
      </c>
      <c r="AA43" s="18">
        <f t="shared" si="97"/>
        <v>22.662803292643449</v>
      </c>
      <c r="AB43" s="39">
        <f t="shared" si="76"/>
        <v>4.7865539555625072E-2</v>
      </c>
      <c r="AC43" s="35">
        <v>0.6754</v>
      </c>
      <c r="AD43" s="31">
        <v>6.2E-2</v>
      </c>
      <c r="AE43" s="31">
        <v>1.274</v>
      </c>
      <c r="AF43" s="3">
        <f t="shared" si="98"/>
        <v>1.0089980302623647</v>
      </c>
      <c r="AG43" s="3">
        <f t="shared" si="99"/>
        <v>0.35272569187262964</v>
      </c>
      <c r="AH43" s="3">
        <f t="shared" si="100"/>
        <v>1.4109027674905186</v>
      </c>
      <c r="AI43" s="3">
        <f t="shared" si="77"/>
        <v>1.7636284593631482</v>
      </c>
      <c r="AJ43" s="18">
        <f t="shared" si="101"/>
        <v>0.13559749433345494</v>
      </c>
      <c r="AK43" s="18">
        <f t="shared" si="102"/>
        <v>20.226164760951487</v>
      </c>
      <c r="AL43" s="39">
        <f t="shared" si="78"/>
        <v>6.9756317332804435E-2</v>
      </c>
      <c r="AM43" s="35">
        <v>0.50460000000000005</v>
      </c>
      <c r="AN43" s="31">
        <v>8.6999999999999994E-2</v>
      </c>
      <c r="AO43" s="31">
        <v>1.286</v>
      </c>
      <c r="AP43" s="3">
        <f t="shared" si="103"/>
        <v>1.0185019363558878</v>
      </c>
      <c r="AQ43" s="3">
        <f t="shared" si="104"/>
        <v>0.2006099893902189</v>
      </c>
      <c r="AR43" s="3">
        <f t="shared" si="105"/>
        <v>1.2036599363413134</v>
      </c>
      <c r="AS43" s="3">
        <f t="shared" si="79"/>
        <v>1.4042699257315323</v>
      </c>
      <c r="AT43" s="18">
        <f t="shared" si="106"/>
        <v>0.29081283339125241</v>
      </c>
      <c r="AU43" s="18">
        <f t="shared" si="107"/>
        <v>17.287055571594237</v>
      </c>
      <c r="AV43" s="39">
        <f t="shared" si="80"/>
        <v>6.962781668378186E-2</v>
      </c>
      <c r="AW43" s="35">
        <v>0.37919999999999998</v>
      </c>
      <c r="AX43" s="31">
        <v>0.106</v>
      </c>
      <c r="AY43" s="31">
        <v>1.474</v>
      </c>
      <c r="AZ43" s="3">
        <f t="shared" si="108"/>
        <v>1.1673964651544155</v>
      </c>
      <c r="BA43" s="3">
        <f t="shared" si="109"/>
        <v>0.14883591776462873</v>
      </c>
      <c r="BB43" s="3">
        <f t="shared" si="110"/>
        <v>1.1906873421170299</v>
      </c>
      <c r="BC43" s="3">
        <f t="shared" si="81"/>
        <v>1.3395232598816587</v>
      </c>
      <c r="BD43" s="18">
        <f t="shared" si="111"/>
        <v>0.62065741300596111</v>
      </c>
      <c r="BE43" s="18">
        <f t="shared" si="112"/>
        <v>15.129185007511097</v>
      </c>
      <c r="BF43" s="39">
        <f t="shared" si="82"/>
        <v>7.8701353808939237E-2</v>
      </c>
      <c r="BG43" s="35">
        <v>0.35620000000000002</v>
      </c>
      <c r="BH43" s="31">
        <v>5.3999999999999999E-2</v>
      </c>
      <c r="BI43" s="31">
        <v>1.5069999999999999</v>
      </c>
      <c r="BJ43" s="3">
        <f t="shared" si="113"/>
        <v>1.1935322069116039</v>
      </c>
      <c r="BK43" s="3">
        <f t="shared" si="114"/>
        <v>0.13727468641436286</v>
      </c>
      <c r="BL43" s="3">
        <f t="shared" si="115"/>
        <v>1.3727468641436285</v>
      </c>
      <c r="BM43" s="3">
        <f t="shared" si="83"/>
        <v>1.5100215505579913</v>
      </c>
      <c r="BN43" s="18">
        <f t="shared" si="116"/>
        <v>0.41312491933523532</v>
      </c>
      <c r="BO43" s="18">
        <f t="shared" si="117"/>
        <v>14.733403325103509</v>
      </c>
      <c r="BP43" s="39">
        <f t="shared" si="84"/>
        <v>9.3172421459790877E-2</v>
      </c>
      <c r="BQ43" s="35">
        <v>0.36880000000000002</v>
      </c>
      <c r="BR43" s="31">
        <v>3.5999999999999997E-2</v>
      </c>
      <c r="BS43" s="31">
        <v>1.5029999999999999</v>
      </c>
      <c r="BT43" s="3">
        <f t="shared" si="118"/>
        <v>1.1903642382137629</v>
      </c>
      <c r="BU43" s="3">
        <f t="shared" si="119"/>
        <v>0.14637803450088357</v>
      </c>
      <c r="BV43" s="3">
        <f t="shared" si="120"/>
        <v>1.7565364140106028</v>
      </c>
      <c r="BW43" s="3">
        <f t="shared" si="85"/>
        <v>1.9029144485114864</v>
      </c>
      <c r="BX43" s="18">
        <f t="shared" si="121"/>
        <v>0.32874778515217262</v>
      </c>
      <c r="BY43" s="18">
        <f t="shared" si="122"/>
        <v>14.950222855465928</v>
      </c>
      <c r="BZ43" s="39">
        <f t="shared" si="86"/>
        <v>0.11749232309058177</v>
      </c>
    </row>
    <row r="44" spans="2:78" ht="19.899999999999999" customHeight="1" thickBot="1">
      <c r="B44" s="14" t="s">
        <v>16</v>
      </c>
      <c r="C44" s="15">
        <f>1/(2*PI())*SQRT($C$2/(C41+C42))</f>
        <v>1.2626387384212516</v>
      </c>
      <c r="D44" s="2"/>
      <c r="E44" s="29">
        <v>38</v>
      </c>
      <c r="F44" s="22">
        <f t="shared" si="124"/>
        <v>0.75460000000000005</v>
      </c>
      <c r="G44" s="22">
        <f t="shared" si="123"/>
        <v>6.7225792446311408</v>
      </c>
      <c r="H44" s="46">
        <f t="shared" si="87"/>
        <v>67488.873239436623</v>
      </c>
      <c r="I44" s="35">
        <v>1.0287999999999999</v>
      </c>
      <c r="J44" s="31">
        <v>0.04</v>
      </c>
      <c r="K44" s="31">
        <v>1.353</v>
      </c>
      <c r="L44" s="3">
        <f t="shared" si="88"/>
        <v>1.0715654120447249</v>
      </c>
      <c r="M44" s="3">
        <f t="shared" si="89"/>
        <v>0.92306786020175635</v>
      </c>
      <c r="N44" s="3">
        <f t="shared" si="90"/>
        <v>0</v>
      </c>
      <c r="O44" s="3">
        <f t="shared" si="73"/>
        <v>0.92306786020175635</v>
      </c>
      <c r="P44" s="18">
        <f t="shared" si="91"/>
        <v>0</v>
      </c>
      <c r="Q44" s="18">
        <f t="shared" si="92"/>
        <v>30.97703848534946</v>
      </c>
      <c r="R44" s="39">
        <f t="shared" si="125"/>
        <v>0</v>
      </c>
      <c r="S44" s="35">
        <v>0.91830000000000001</v>
      </c>
      <c r="T44" s="31">
        <v>4.9000000000000002E-2</v>
      </c>
      <c r="U44" s="31">
        <v>1.341</v>
      </c>
      <c r="V44" s="3">
        <f t="shared" si="93"/>
        <v>1.0620615059512017</v>
      </c>
      <c r="W44" s="3">
        <f t="shared" si="94"/>
        <v>0.72244177293076506</v>
      </c>
      <c r="X44" s="3">
        <f t="shared" si="95"/>
        <v>1.4448835458615301</v>
      </c>
      <c r="Y44" s="3">
        <f t="shared" si="75"/>
        <v>2.1673253187922952</v>
      </c>
      <c r="Z44" s="18">
        <f t="shared" si="96"/>
        <v>5.9366952942087527E-2</v>
      </c>
      <c r="AA44" s="18">
        <f t="shared" si="97"/>
        <v>28.738051860132881</v>
      </c>
      <c r="AB44" s="39">
        <f t="shared" si="76"/>
        <v>5.0277713774535902E-2</v>
      </c>
      <c r="AC44" s="35">
        <v>0.79359999999999997</v>
      </c>
      <c r="AD44" s="31">
        <v>4.9000000000000002E-2</v>
      </c>
      <c r="AE44" s="31">
        <v>1.323</v>
      </c>
      <c r="AF44" s="3">
        <f t="shared" si="98"/>
        <v>1.0478056468109171</v>
      </c>
      <c r="AG44" s="3">
        <f t="shared" si="99"/>
        <v>0.52516906010837006</v>
      </c>
      <c r="AH44" s="3">
        <f t="shared" si="100"/>
        <v>2.1006762404334802</v>
      </c>
      <c r="AI44" s="3">
        <f t="shared" si="77"/>
        <v>2.6258453005418501</v>
      </c>
      <c r="AJ44" s="18">
        <f t="shared" si="101"/>
        <v>0.11556781101081655</v>
      </c>
      <c r="AK44" s="18">
        <f t="shared" si="102"/>
        <v>26.211340256834166</v>
      </c>
      <c r="AL44" s="39">
        <f t="shared" si="78"/>
        <v>8.0143793482127038E-2</v>
      </c>
      <c r="AM44" s="35">
        <v>0.67210000000000003</v>
      </c>
      <c r="AN44" s="31">
        <v>6.5000000000000002E-2</v>
      </c>
      <c r="AO44" s="31">
        <v>1.3109999999999999</v>
      </c>
      <c r="AP44" s="3">
        <f t="shared" si="103"/>
        <v>1.038301740717394</v>
      </c>
      <c r="AQ44" s="3">
        <f t="shared" si="104"/>
        <v>0.36987016376664444</v>
      </c>
      <c r="AR44" s="3">
        <f t="shared" si="105"/>
        <v>2.2192209825998663</v>
      </c>
      <c r="AS44" s="3">
        <f t="shared" si="79"/>
        <v>2.5890911463665107</v>
      </c>
      <c r="AT44" s="18">
        <f t="shared" si="106"/>
        <v>0.22580373328952774</v>
      </c>
      <c r="AU44" s="18">
        <f t="shared" si="107"/>
        <v>23.749468085215931</v>
      </c>
      <c r="AV44" s="39">
        <f t="shared" si="80"/>
        <v>9.3442976265280392E-2</v>
      </c>
      <c r="AW44" s="35">
        <v>0.46110000000000001</v>
      </c>
      <c r="AX44" s="31">
        <v>9.0999999999999998E-2</v>
      </c>
      <c r="AY44" s="31">
        <v>1.419</v>
      </c>
      <c r="AZ44" s="3">
        <f t="shared" si="108"/>
        <v>1.1238368955591016</v>
      </c>
      <c r="BA44" s="3">
        <f t="shared" si="109"/>
        <v>0.20395349916329109</v>
      </c>
      <c r="BB44" s="3">
        <f t="shared" si="110"/>
        <v>1.6316279933063287</v>
      </c>
      <c r="BC44" s="3">
        <f t="shared" si="81"/>
        <v>1.8355814924696197</v>
      </c>
      <c r="BD44" s="18">
        <f t="shared" si="111"/>
        <v>0.49380706343742253</v>
      </c>
      <c r="BE44" s="18">
        <f t="shared" si="112"/>
        <v>19.474118058784256</v>
      </c>
      <c r="BF44" s="39">
        <f t="shared" si="82"/>
        <v>8.3784435751140196E-2</v>
      </c>
      <c r="BG44" s="35">
        <v>0.3639</v>
      </c>
      <c r="BH44" s="31">
        <v>5.1999999999999998E-2</v>
      </c>
      <c r="BI44" s="31">
        <v>1.5109999999999999</v>
      </c>
      <c r="BJ44" s="3">
        <f t="shared" si="113"/>
        <v>1.1967001756094451</v>
      </c>
      <c r="BK44" s="3">
        <f t="shared" si="114"/>
        <v>0.1440353742064005</v>
      </c>
      <c r="BL44" s="3">
        <f t="shared" si="115"/>
        <v>1.4403537420640051</v>
      </c>
      <c r="BM44" s="3">
        <f t="shared" si="83"/>
        <v>1.5843891162704056</v>
      </c>
      <c r="BN44" s="18">
        <f t="shared" si="116"/>
        <v>0.39993867172292241</v>
      </c>
      <c r="BO44" s="18">
        <f t="shared" si="117"/>
        <v>17.504620321489668</v>
      </c>
      <c r="BP44" s="39">
        <f t="shared" si="84"/>
        <v>8.2284203576569154E-2</v>
      </c>
      <c r="BQ44" s="35">
        <v>0.3579</v>
      </c>
      <c r="BR44" s="31">
        <v>4.4999999999999998E-2</v>
      </c>
      <c r="BS44" s="31">
        <v>1.534</v>
      </c>
      <c r="BT44" s="3">
        <f t="shared" si="118"/>
        <v>1.214915995622031</v>
      </c>
      <c r="BU44" s="3">
        <f t="shared" si="119"/>
        <v>0.14359861177117089</v>
      </c>
      <c r="BV44" s="3">
        <f t="shared" si="120"/>
        <v>1.7231833412540507</v>
      </c>
      <c r="BW44" s="3">
        <f t="shared" si="85"/>
        <v>1.8667819530252217</v>
      </c>
      <c r="BX44" s="18">
        <f t="shared" si="121"/>
        <v>0.42806094570536579</v>
      </c>
      <c r="BY44" s="18">
        <f t="shared" si="122"/>
        <v>17.383046387088765</v>
      </c>
      <c r="BZ44" s="39">
        <f t="shared" si="86"/>
        <v>9.9130112345206814E-2</v>
      </c>
    </row>
    <row r="45" spans="2:78" ht="19.899999999999999" customHeight="1">
      <c r="B45" s="2"/>
      <c r="C45" s="2"/>
      <c r="D45" s="2"/>
      <c r="E45" s="29">
        <v>40</v>
      </c>
      <c r="F45" s="22">
        <f t="shared" si="124"/>
        <v>0.79460000000000008</v>
      </c>
      <c r="G45" s="22">
        <f t="shared" si="123"/>
        <v>7.0789311791464415</v>
      </c>
      <c r="H45" s="46">
        <f t="shared" si="87"/>
        <v>71066.338028169019</v>
      </c>
      <c r="I45" s="35">
        <v>1.107</v>
      </c>
      <c r="J45" s="31">
        <v>3.6999999999999998E-2</v>
      </c>
      <c r="K45" s="31">
        <v>1.3620000000000001</v>
      </c>
      <c r="L45" s="3">
        <f t="shared" si="88"/>
        <v>1.0786933416148672</v>
      </c>
      <c r="M45" s="3">
        <f t="shared" si="89"/>
        <v>1.0829928323750921</v>
      </c>
      <c r="N45" s="3">
        <f t="shared" si="90"/>
        <v>0</v>
      </c>
      <c r="O45" s="3">
        <f t="shared" si="73"/>
        <v>1.0829928323750921</v>
      </c>
      <c r="P45" s="18">
        <f t="shared" si="91"/>
        <v>0</v>
      </c>
      <c r="Q45" s="18">
        <f t="shared" si="92"/>
        <v>38.018972687505901</v>
      </c>
      <c r="R45" s="39">
        <f t="shared" si="125"/>
        <v>0</v>
      </c>
      <c r="S45" s="35">
        <v>1.0038</v>
      </c>
      <c r="T45" s="31">
        <v>5.3999999999999999E-2</v>
      </c>
      <c r="U45" s="31">
        <v>1.357</v>
      </c>
      <c r="V45" s="3">
        <f t="shared" si="93"/>
        <v>1.0747333807425659</v>
      </c>
      <c r="W45" s="3">
        <f t="shared" si="94"/>
        <v>0.8839550950995898</v>
      </c>
      <c r="X45" s="3">
        <f t="shared" si="95"/>
        <v>1.7679101901991796</v>
      </c>
      <c r="Y45" s="3">
        <f t="shared" si="75"/>
        <v>2.6518652852987694</v>
      </c>
      <c r="Z45" s="18">
        <f t="shared" si="96"/>
        <v>6.6995337360395993E-2</v>
      </c>
      <c r="AA45" s="18">
        <f t="shared" si="97"/>
        <v>35.57743069537733</v>
      </c>
      <c r="AB45" s="39">
        <f t="shared" si="76"/>
        <v>4.9691901737830911E-2</v>
      </c>
      <c r="AC45" s="35">
        <v>0.86499999999999999</v>
      </c>
      <c r="AD45" s="31">
        <v>5.8999999999999997E-2</v>
      </c>
      <c r="AE45" s="31">
        <v>1.345</v>
      </c>
      <c r="AF45" s="3">
        <f t="shared" si="98"/>
        <v>1.0652294746490427</v>
      </c>
      <c r="AG45" s="3">
        <f t="shared" si="99"/>
        <v>0.64484139528385631</v>
      </c>
      <c r="AH45" s="3">
        <f t="shared" si="100"/>
        <v>2.5793655811354252</v>
      </c>
      <c r="AI45" s="3">
        <f t="shared" si="77"/>
        <v>3.2242069764192816</v>
      </c>
      <c r="AJ45" s="18">
        <f t="shared" si="101"/>
        <v>0.14381947505258752</v>
      </c>
      <c r="AK45" s="18">
        <f t="shared" si="102"/>
        <v>32.293651349374962</v>
      </c>
      <c r="AL45" s="39">
        <f t="shared" si="78"/>
        <v>7.9872218636105038E-2</v>
      </c>
      <c r="AM45" s="35">
        <v>0.67700000000000005</v>
      </c>
      <c r="AN45" s="31">
        <v>9.0999999999999998E-2</v>
      </c>
      <c r="AO45" s="31">
        <v>1.345</v>
      </c>
      <c r="AP45" s="3">
        <f t="shared" si="103"/>
        <v>1.0652294746490427</v>
      </c>
      <c r="AQ45" s="3">
        <f t="shared" si="104"/>
        <v>0.39500085115981776</v>
      </c>
      <c r="AR45" s="3">
        <f t="shared" si="105"/>
        <v>2.3700051069589061</v>
      </c>
      <c r="AS45" s="3">
        <f t="shared" si="79"/>
        <v>2.7650059581187238</v>
      </c>
      <c r="AT45" s="18">
        <f t="shared" si="106"/>
        <v>0.33273488719793548</v>
      </c>
      <c r="AU45" s="18">
        <f t="shared" si="107"/>
        <v>27.845881053636869</v>
      </c>
      <c r="AV45" s="39">
        <f t="shared" si="80"/>
        <v>8.5111514424477744E-2</v>
      </c>
      <c r="AW45" s="35">
        <v>0.49769999999999998</v>
      </c>
      <c r="AX45" s="31">
        <v>8.8999999999999996E-2</v>
      </c>
      <c r="AY45" s="31">
        <v>1.4379999999999999</v>
      </c>
      <c r="AZ45" s="3">
        <f t="shared" si="108"/>
        <v>1.1388847468738463</v>
      </c>
      <c r="BA45" s="3">
        <f t="shared" si="109"/>
        <v>0.24402211053351097</v>
      </c>
      <c r="BB45" s="3">
        <f t="shared" si="110"/>
        <v>1.9521768842680878</v>
      </c>
      <c r="BC45" s="3">
        <f t="shared" si="81"/>
        <v>2.1961989948015987</v>
      </c>
      <c r="BD45" s="18">
        <f t="shared" si="111"/>
        <v>0.49597398041762286</v>
      </c>
      <c r="BE45" s="18">
        <f t="shared" si="112"/>
        <v>23.60393842583985</v>
      </c>
      <c r="BF45" s="39">
        <f t="shared" si="82"/>
        <v>8.270555739676852E-2</v>
      </c>
      <c r="BG45" s="35">
        <v>0.40629999999999999</v>
      </c>
      <c r="BH45" s="31">
        <v>6.6000000000000003E-2</v>
      </c>
      <c r="BI45" s="31">
        <v>1.5049999999999999</v>
      </c>
      <c r="BJ45" s="3">
        <f t="shared" si="113"/>
        <v>1.1919482225626834</v>
      </c>
      <c r="BK45" s="3">
        <f t="shared" si="114"/>
        <v>0.17813233875293003</v>
      </c>
      <c r="BL45" s="3">
        <f t="shared" si="115"/>
        <v>1.7813233875293002</v>
      </c>
      <c r="BM45" s="3">
        <f t="shared" si="83"/>
        <v>1.9594557262822303</v>
      </c>
      <c r="BN45" s="18">
        <f t="shared" si="116"/>
        <v>0.5035911194728957</v>
      </c>
      <c r="BO45" s="18">
        <f t="shared" si="117"/>
        <v>21.441564994826756</v>
      </c>
      <c r="BP45" s="39">
        <f t="shared" si="84"/>
        <v>8.3078049011771446E-2</v>
      </c>
      <c r="BQ45" s="35">
        <v>0.4047</v>
      </c>
      <c r="BR45" s="31">
        <v>6.3E-2</v>
      </c>
      <c r="BS45" s="31">
        <v>1.5049999999999999</v>
      </c>
      <c r="BT45" s="3">
        <f t="shared" si="118"/>
        <v>1.1919482225626834</v>
      </c>
      <c r="BU45" s="3">
        <f t="shared" si="119"/>
        <v>0.17673213911137631</v>
      </c>
      <c r="BV45" s="3">
        <f t="shared" si="120"/>
        <v>2.1207856693365152</v>
      </c>
      <c r="BW45" s="3">
        <f t="shared" si="85"/>
        <v>2.2975178084478918</v>
      </c>
      <c r="BX45" s="18">
        <f t="shared" si="121"/>
        <v>0.57684073685077153</v>
      </c>
      <c r="BY45" s="18">
        <f t="shared" si="122"/>
        <v>21.40371163060771</v>
      </c>
      <c r="BZ45" s="39">
        <f t="shared" si="86"/>
        <v>9.9084948720003868E-2</v>
      </c>
    </row>
    <row r="46" spans="2:78" ht="19.899999999999999" customHeight="1">
      <c r="B46" s="2"/>
      <c r="C46" s="2"/>
      <c r="D46" s="2"/>
      <c r="E46" s="29">
        <v>42</v>
      </c>
      <c r="F46" s="22">
        <f t="shared" si="124"/>
        <v>0.83460000000000001</v>
      </c>
      <c r="G46" s="22">
        <f t="shared" si="123"/>
        <v>7.4352831136617406</v>
      </c>
      <c r="H46" s="46">
        <f t="shared" si="87"/>
        <v>74643.8028169014</v>
      </c>
      <c r="I46" s="35">
        <v>1.1715</v>
      </c>
      <c r="J46" s="31">
        <v>4.9000000000000002E-2</v>
      </c>
      <c r="K46" s="31">
        <v>1.365</v>
      </c>
      <c r="L46" s="3">
        <f t="shared" si="88"/>
        <v>1.0810693181382478</v>
      </c>
      <c r="M46" s="3">
        <f t="shared" si="89"/>
        <v>1.2182208101630443</v>
      </c>
      <c r="N46" s="3">
        <f t="shared" si="90"/>
        <v>0</v>
      </c>
      <c r="O46" s="3">
        <f t="shared" si="73"/>
        <v>1.2182208101630443</v>
      </c>
      <c r="P46" s="18">
        <f t="shared" si="91"/>
        <v>0</v>
      </c>
      <c r="Q46" s="18">
        <f t="shared" si="92"/>
        <v>45.822664684838031</v>
      </c>
      <c r="R46" s="39">
        <f t="shared" si="125"/>
        <v>0</v>
      </c>
      <c r="S46" s="35">
        <v>1.0681</v>
      </c>
      <c r="T46" s="31">
        <v>5.2999999999999999E-2</v>
      </c>
      <c r="U46" s="31">
        <v>1.3620000000000001</v>
      </c>
      <c r="V46" s="3">
        <f t="shared" si="93"/>
        <v>1.0786933416148672</v>
      </c>
      <c r="W46" s="3">
        <f t="shared" si="94"/>
        <v>1.0082173591344321</v>
      </c>
      <c r="X46" s="3">
        <f t="shared" si="95"/>
        <v>2.0164347182688642</v>
      </c>
      <c r="Y46" s="3">
        <f t="shared" si="75"/>
        <v>3.0246520774032963</v>
      </c>
      <c r="Z46" s="18">
        <f t="shared" si="96"/>
        <v>6.6240134864346448E-2</v>
      </c>
      <c r="AA46" s="18">
        <f t="shared" si="97"/>
        <v>42.988046959195039</v>
      </c>
      <c r="AB46" s="39">
        <f t="shared" si="76"/>
        <v>4.6906869720852805E-2</v>
      </c>
      <c r="AC46" s="35">
        <v>0.8901</v>
      </c>
      <c r="AD46" s="31">
        <v>7.8E-2</v>
      </c>
      <c r="AE46" s="31">
        <v>1.3480000000000001</v>
      </c>
      <c r="AF46" s="3">
        <f t="shared" si="98"/>
        <v>1.0676054511724236</v>
      </c>
      <c r="AG46" s="3">
        <f t="shared" si="99"/>
        <v>0.68585689953976403</v>
      </c>
      <c r="AH46" s="3">
        <f t="shared" si="100"/>
        <v>2.7434275981590561</v>
      </c>
      <c r="AI46" s="3">
        <f t="shared" si="77"/>
        <v>3.4292844976988199</v>
      </c>
      <c r="AJ46" s="18">
        <f t="shared" si="101"/>
        <v>0.19098334958394483</v>
      </c>
      <c r="AK46" s="18">
        <f t="shared" si="102"/>
        <v>38.108337528204217</v>
      </c>
      <c r="AL46" s="39">
        <f t="shared" si="78"/>
        <v>7.1990219886360257E-2</v>
      </c>
      <c r="AM46" s="35">
        <v>0.71</v>
      </c>
      <c r="AN46" s="31">
        <v>0.106</v>
      </c>
      <c r="AO46" s="31">
        <v>1.3460000000000001</v>
      </c>
      <c r="AP46" s="3">
        <f t="shared" si="103"/>
        <v>1.0660214668235031</v>
      </c>
      <c r="AQ46" s="3">
        <f t="shared" si="104"/>
        <v>0.43509384798654444</v>
      </c>
      <c r="AR46" s="3">
        <f t="shared" si="105"/>
        <v>2.6105630879192665</v>
      </c>
      <c r="AS46" s="3">
        <f t="shared" si="79"/>
        <v>3.0456569359058108</v>
      </c>
      <c r="AT46" s="18">
        <f t="shared" si="106"/>
        <v>0.38815784049077307</v>
      </c>
      <c r="AU46" s="18">
        <f t="shared" si="107"/>
        <v>33.171058491566868</v>
      </c>
      <c r="AV46" s="39">
        <f t="shared" si="80"/>
        <v>7.8700023654142789E-2</v>
      </c>
      <c r="AW46" s="35">
        <v>0.5776</v>
      </c>
      <c r="AX46" s="31">
        <v>7.9000000000000001E-2</v>
      </c>
      <c r="AY46" s="31">
        <v>1.3720000000000001</v>
      </c>
      <c r="AZ46" s="3">
        <f t="shared" si="108"/>
        <v>1.0866132633594698</v>
      </c>
      <c r="BA46" s="3">
        <f t="shared" si="109"/>
        <v>0.29918424318632098</v>
      </c>
      <c r="BB46" s="3">
        <f t="shared" si="110"/>
        <v>2.3934739454905678</v>
      </c>
      <c r="BC46" s="3">
        <f t="shared" si="81"/>
        <v>2.692658188676889</v>
      </c>
      <c r="BD46" s="18">
        <f t="shared" si="111"/>
        <v>0.40076190155739971</v>
      </c>
      <c r="BE46" s="18">
        <f t="shared" si="112"/>
        <v>29.541431926043352</v>
      </c>
      <c r="BF46" s="39">
        <f t="shared" si="82"/>
        <v>8.1020918399710734E-2</v>
      </c>
      <c r="BG46" s="35">
        <v>0.4335</v>
      </c>
      <c r="BH46" s="31">
        <v>6.2E-2</v>
      </c>
      <c r="BI46" s="31">
        <v>1.4930000000000001</v>
      </c>
      <c r="BJ46" s="3">
        <f t="shared" si="113"/>
        <v>1.1824443164691605</v>
      </c>
      <c r="BK46" s="3">
        <f t="shared" si="114"/>
        <v>0.19956020641780456</v>
      </c>
      <c r="BL46" s="3">
        <f t="shared" si="115"/>
        <v>1.9956020641780456</v>
      </c>
      <c r="BM46" s="3">
        <f t="shared" si="83"/>
        <v>2.19516227059585</v>
      </c>
      <c r="BN46" s="18">
        <f t="shared" si="116"/>
        <v>0.46555654070803448</v>
      </c>
      <c r="BO46" s="18">
        <f t="shared" si="117"/>
        <v>25.59106041477493</v>
      </c>
      <c r="BP46" s="39">
        <f t="shared" si="84"/>
        <v>7.7980436599098105E-2</v>
      </c>
      <c r="BQ46" s="35">
        <v>0.40699999999999997</v>
      </c>
      <c r="BR46" s="31">
        <v>0.05</v>
      </c>
      <c r="BS46" s="31">
        <v>1.532</v>
      </c>
      <c r="BT46" s="3">
        <f t="shared" si="118"/>
        <v>1.2133320112731105</v>
      </c>
      <c r="BU46" s="3">
        <f t="shared" si="119"/>
        <v>0.1852176946887106</v>
      </c>
      <c r="BV46" s="3">
        <f t="shared" si="120"/>
        <v>2.2226123362645271</v>
      </c>
      <c r="BW46" s="3">
        <f t="shared" si="85"/>
        <v>2.4078300309532379</v>
      </c>
      <c r="BX46" s="18">
        <f t="shared" si="121"/>
        <v>0.47438386435219121</v>
      </c>
      <c r="BY46" s="18">
        <f t="shared" si="122"/>
        <v>24.86458681971169</v>
      </c>
      <c r="BZ46" s="39">
        <f t="shared" si="86"/>
        <v>8.9388669611936825E-2</v>
      </c>
    </row>
    <row r="47" spans="2:78" ht="19.899999999999999" customHeight="1">
      <c r="B47" s="2"/>
      <c r="C47" s="2"/>
      <c r="D47" s="2"/>
      <c r="E47" s="29">
        <v>44</v>
      </c>
      <c r="F47" s="22">
        <f t="shared" si="124"/>
        <v>0.87460000000000004</v>
      </c>
      <c r="G47" s="22">
        <f t="shared" si="123"/>
        <v>7.7916350481770413</v>
      </c>
      <c r="H47" s="46">
        <f t="shared" si="87"/>
        <v>78221.267605633795</v>
      </c>
      <c r="I47" s="35">
        <v>1.2542</v>
      </c>
      <c r="J47" s="31">
        <v>5.8999999999999997E-2</v>
      </c>
      <c r="K47" s="31">
        <v>1.32</v>
      </c>
      <c r="L47" s="3">
        <f t="shared" si="88"/>
        <v>1.0454296702875365</v>
      </c>
      <c r="M47" s="3">
        <f t="shared" si="89"/>
        <v>1.3057426224022692</v>
      </c>
      <c r="N47" s="3">
        <f t="shared" si="90"/>
        <v>0</v>
      </c>
      <c r="O47" s="3">
        <f t="shared" si="73"/>
        <v>1.3057426224022692</v>
      </c>
      <c r="P47" s="18">
        <f t="shared" si="91"/>
        <v>0</v>
      </c>
      <c r="Q47" s="18">
        <f t="shared" si="92"/>
        <v>55.340916138764356</v>
      </c>
      <c r="R47" s="39">
        <f t="shared" si="125"/>
        <v>0</v>
      </c>
      <c r="S47" s="35">
        <v>1.0818000000000001</v>
      </c>
      <c r="T47" s="31">
        <v>6.4000000000000001E-2</v>
      </c>
      <c r="U47" s="31">
        <v>1.327</v>
      </c>
      <c r="V47" s="3">
        <f t="shared" si="93"/>
        <v>1.0509736155087581</v>
      </c>
      <c r="W47" s="3">
        <f t="shared" si="94"/>
        <v>0.9817749013425896</v>
      </c>
      <c r="X47" s="3">
        <f t="shared" si="95"/>
        <v>1.9635498026851792</v>
      </c>
      <c r="Y47" s="3">
        <f t="shared" si="75"/>
        <v>2.9453247040277688</v>
      </c>
      <c r="Z47" s="18">
        <f t="shared" si="96"/>
        <v>7.5929920113968069E-2</v>
      </c>
      <c r="AA47" s="18">
        <f t="shared" si="97"/>
        <v>49.902098476968106</v>
      </c>
      <c r="AB47" s="39">
        <f t="shared" si="76"/>
        <v>3.9348040715991912E-2</v>
      </c>
      <c r="AC47" s="35">
        <v>1.1456999999999999</v>
      </c>
      <c r="AD47" s="31">
        <v>2.5999999999999999E-2</v>
      </c>
      <c r="AE47" s="31">
        <v>1.298</v>
      </c>
      <c r="AF47" s="3">
        <f t="shared" si="98"/>
        <v>1.0280058424494107</v>
      </c>
      <c r="AG47" s="3">
        <f t="shared" si="99"/>
        <v>1.0535795600796065</v>
      </c>
      <c r="AH47" s="3">
        <f t="shared" si="100"/>
        <v>4.2143182403184261</v>
      </c>
      <c r="AI47" s="3">
        <f t="shared" si="77"/>
        <v>5.2678978003980328</v>
      </c>
      <c r="AJ47" s="18">
        <f t="shared" si="101"/>
        <v>5.9026067726893741E-2</v>
      </c>
      <c r="AK47" s="18">
        <f t="shared" si="102"/>
        <v>51.917994350452908</v>
      </c>
      <c r="AL47" s="39">
        <f t="shared" si="78"/>
        <v>8.1172593299179752E-2</v>
      </c>
      <c r="AM47" s="35">
        <v>1.05</v>
      </c>
      <c r="AN47" s="31">
        <v>2.9000000000000001E-2</v>
      </c>
      <c r="AO47" s="31">
        <v>1.3069999999999999</v>
      </c>
      <c r="AP47" s="3">
        <f t="shared" si="103"/>
        <v>1.035133772019553</v>
      </c>
      <c r="AQ47" s="3">
        <f t="shared" si="104"/>
        <v>0.89723436408459412</v>
      </c>
      <c r="AR47" s="3">
        <f t="shared" si="105"/>
        <v>5.3834061845075638</v>
      </c>
      <c r="AS47" s="3">
        <f t="shared" si="79"/>
        <v>6.2806405485921584</v>
      </c>
      <c r="AT47" s="18">
        <f t="shared" si="106"/>
        <v>0.10012938553239002</v>
      </c>
      <c r="AU47" s="18">
        <f t="shared" si="107"/>
        <v>48.898882690163468</v>
      </c>
      <c r="AV47" s="39">
        <f t="shared" si="80"/>
        <v>0.11009262151485709</v>
      </c>
      <c r="AW47" s="35">
        <v>0.76749999999999996</v>
      </c>
      <c r="AX47" s="31">
        <v>7.5999999999999998E-2</v>
      </c>
      <c r="AY47" s="31">
        <v>1.325</v>
      </c>
      <c r="AZ47" s="3">
        <f t="shared" si="108"/>
        <v>1.0493896311598376</v>
      </c>
      <c r="BA47" s="3">
        <f t="shared" si="109"/>
        <v>0.49267967952527297</v>
      </c>
      <c r="BB47" s="3">
        <f t="shared" si="110"/>
        <v>3.9414374362021838</v>
      </c>
      <c r="BC47" s="3">
        <f t="shared" si="81"/>
        <v>4.4341171157274566</v>
      </c>
      <c r="BD47" s="18">
        <f t="shared" si="111"/>
        <v>0.35958077440964664</v>
      </c>
      <c r="BE47" s="18">
        <f t="shared" si="112"/>
        <v>39.986666974053023</v>
      </c>
      <c r="BF47" s="39">
        <f t="shared" si="82"/>
        <v>9.8568791411390855E-2</v>
      </c>
      <c r="BG47" s="35">
        <v>0.53500000000000003</v>
      </c>
      <c r="BH47" s="31">
        <v>8.6999999999999994E-2</v>
      </c>
      <c r="BI47" s="31">
        <v>1.367</v>
      </c>
      <c r="BJ47" s="3">
        <f t="shared" si="113"/>
        <v>1.0826533024871683</v>
      </c>
      <c r="BK47" s="3">
        <f t="shared" si="114"/>
        <v>0.25481249401134393</v>
      </c>
      <c r="BL47" s="3">
        <f t="shared" si="115"/>
        <v>2.5481249401134392</v>
      </c>
      <c r="BM47" s="3">
        <f t="shared" si="83"/>
        <v>2.8029374341247832</v>
      </c>
      <c r="BN47" s="18">
        <f t="shared" si="116"/>
        <v>0.54766805460192391</v>
      </c>
      <c r="BO47" s="18">
        <f t="shared" si="117"/>
        <v>32.6518345705285</v>
      </c>
      <c r="BP47" s="39">
        <f t="shared" si="84"/>
        <v>7.803925793539862E-2</v>
      </c>
      <c r="BQ47" s="35">
        <v>0.39700000000000002</v>
      </c>
      <c r="BR47" s="31">
        <v>6.0999999999999999E-2</v>
      </c>
      <c r="BS47" s="31">
        <v>1.4430000000000001</v>
      </c>
      <c r="BT47" s="3">
        <f t="shared" si="118"/>
        <v>1.1428447077461479</v>
      </c>
      <c r="BU47" s="3">
        <f t="shared" si="119"/>
        <v>0.15634708954926635</v>
      </c>
      <c r="BV47" s="3">
        <f t="shared" si="120"/>
        <v>1.876165074591196</v>
      </c>
      <c r="BW47" s="3">
        <f t="shared" si="85"/>
        <v>2.0325121641404622</v>
      </c>
      <c r="BX47" s="18">
        <f t="shared" si="121"/>
        <v>0.51345793615210267</v>
      </c>
      <c r="BY47" s="18">
        <f t="shared" si="122"/>
        <v>28.298256627791371</v>
      </c>
      <c r="BZ47" s="39">
        <f t="shared" si="86"/>
        <v>6.6299669950290768E-2</v>
      </c>
    </row>
    <row r="48" spans="2:78" ht="19.899999999999999" customHeight="1">
      <c r="B48" s="16"/>
      <c r="C48" s="2"/>
      <c r="D48" s="2"/>
      <c r="E48" s="29">
        <v>46</v>
      </c>
      <c r="F48" s="22">
        <f t="shared" si="124"/>
        <v>0.91460000000000008</v>
      </c>
      <c r="G48" s="22">
        <f t="shared" si="123"/>
        <v>8.1479869826923412</v>
      </c>
      <c r="H48" s="46">
        <f t="shared" si="87"/>
        <v>81798.732394366205</v>
      </c>
      <c r="I48" s="35">
        <v>1.3947000000000001</v>
      </c>
      <c r="J48" s="31">
        <v>0.05</v>
      </c>
      <c r="K48" s="31">
        <v>1.288</v>
      </c>
      <c r="L48" s="3">
        <f t="shared" si="88"/>
        <v>1.0200859207048083</v>
      </c>
      <c r="M48" s="3">
        <f t="shared" si="89"/>
        <v>1.5373383222562187</v>
      </c>
      <c r="N48" s="3">
        <f t="shared" si="90"/>
        <v>0</v>
      </c>
      <c r="O48" s="3">
        <f t="shared" si="73"/>
        <v>1.5373383222562187</v>
      </c>
      <c r="P48" s="18">
        <f t="shared" si="91"/>
        <v>0</v>
      </c>
      <c r="Q48" s="18">
        <f t="shared" si="92"/>
        <v>68.35540564877985</v>
      </c>
      <c r="R48" s="39">
        <f t="shared" si="125"/>
        <v>0</v>
      </c>
      <c r="S48" s="35">
        <v>1.2779</v>
      </c>
      <c r="T48" s="31">
        <v>8.4000000000000005E-2</v>
      </c>
      <c r="U48" s="31">
        <v>1.284</v>
      </c>
      <c r="V48" s="3">
        <f t="shared" si="93"/>
        <v>1.0169179520069673</v>
      </c>
      <c r="W48" s="3">
        <f t="shared" si="94"/>
        <v>1.2826256276964449</v>
      </c>
      <c r="X48" s="3">
        <f t="shared" si="95"/>
        <v>2.5652512553928899</v>
      </c>
      <c r="Y48" s="3">
        <f t="shared" si="75"/>
        <v>3.8478768830893348</v>
      </c>
      <c r="Z48" s="18">
        <f t="shared" si="96"/>
        <v>9.330404171192086E-2</v>
      </c>
      <c r="AA48" s="18">
        <f t="shared" si="97"/>
        <v>64.141592707534542</v>
      </c>
      <c r="AB48" s="39">
        <f t="shared" si="76"/>
        <v>3.9993569649722102E-2</v>
      </c>
      <c r="AC48" s="35">
        <v>1.2443</v>
      </c>
      <c r="AD48" s="31">
        <v>3.2000000000000001E-2</v>
      </c>
      <c r="AE48" s="31">
        <v>1.2769999999999999</v>
      </c>
      <c r="AF48" s="3">
        <f t="shared" si="98"/>
        <v>1.0113740067857453</v>
      </c>
      <c r="AG48" s="3">
        <f t="shared" si="99"/>
        <v>1.2028407207029399</v>
      </c>
      <c r="AH48" s="3">
        <f t="shared" si="100"/>
        <v>4.8113628828117596</v>
      </c>
      <c r="AI48" s="3">
        <f t="shared" si="77"/>
        <v>6.0142036035146997</v>
      </c>
      <c r="AJ48" s="18">
        <f t="shared" si="101"/>
        <v>7.0315795070403753E-2</v>
      </c>
      <c r="AK48" s="18">
        <f t="shared" si="102"/>
        <v>62.929399943614655</v>
      </c>
      <c r="AL48" s="39">
        <f t="shared" si="78"/>
        <v>7.64565193236037E-2</v>
      </c>
      <c r="AM48" s="35">
        <v>1.1327</v>
      </c>
      <c r="AN48" s="31">
        <v>0.03</v>
      </c>
      <c r="AO48" s="31">
        <v>1.294</v>
      </c>
      <c r="AP48" s="3">
        <f t="shared" si="103"/>
        <v>1.0248378737515698</v>
      </c>
      <c r="AQ48" s="3">
        <f t="shared" si="104"/>
        <v>1.0234684964087597</v>
      </c>
      <c r="AR48" s="3">
        <f t="shared" si="105"/>
        <v>6.1408109784525573</v>
      </c>
      <c r="AS48" s="3">
        <f t="shared" si="79"/>
        <v>7.164279474861317</v>
      </c>
      <c r="AT48" s="18">
        <f t="shared" si="106"/>
        <v>0.10153182331630507</v>
      </c>
      <c r="AU48" s="18">
        <f t="shared" si="107"/>
        <v>58.903188263452179</v>
      </c>
      <c r="AV48" s="39">
        <f t="shared" si="80"/>
        <v>0.10425260770243847</v>
      </c>
      <c r="AW48" s="35">
        <v>0.81410000000000005</v>
      </c>
      <c r="AX48" s="31">
        <v>0.1</v>
      </c>
      <c r="AY48" s="31">
        <v>1.3109999999999999</v>
      </c>
      <c r="AZ48" s="3">
        <f t="shared" si="108"/>
        <v>1.038301740717394</v>
      </c>
      <c r="BA48" s="3">
        <f t="shared" si="109"/>
        <v>0.54267150544625009</v>
      </c>
      <c r="BB48" s="3">
        <f t="shared" si="110"/>
        <v>4.3413720435700007</v>
      </c>
      <c r="BC48" s="3">
        <f t="shared" si="81"/>
        <v>4.8840435490162513</v>
      </c>
      <c r="BD48" s="18">
        <f t="shared" si="111"/>
        <v>0.46318714520928761</v>
      </c>
      <c r="BE48" s="18">
        <f t="shared" si="112"/>
        <v>47.409003305569009</v>
      </c>
      <c r="BF48" s="39">
        <f t="shared" si="82"/>
        <v>9.157273388744773E-2</v>
      </c>
      <c r="BG48" s="35">
        <v>0.63980000000000004</v>
      </c>
      <c r="BH48" s="31">
        <v>9.4E-2</v>
      </c>
      <c r="BI48" s="31">
        <v>1.363</v>
      </c>
      <c r="BJ48" s="3">
        <f t="shared" si="113"/>
        <v>1.0794853337893273</v>
      </c>
      <c r="BK48" s="3">
        <f t="shared" si="114"/>
        <v>0.36228996818239784</v>
      </c>
      <c r="BL48" s="3">
        <f t="shared" si="115"/>
        <v>3.622899681823978</v>
      </c>
      <c r="BM48" s="3">
        <f t="shared" si="83"/>
        <v>3.9851896500063759</v>
      </c>
      <c r="BN48" s="18">
        <f t="shared" si="116"/>
        <v>0.58827540682447466</v>
      </c>
      <c r="BO48" s="18">
        <f t="shared" si="117"/>
        <v>41.120753342734616</v>
      </c>
      <c r="BP48" s="39">
        <f t="shared" si="84"/>
        <v>8.8103922893331105E-2</v>
      </c>
      <c r="BQ48" s="35">
        <v>0.4773</v>
      </c>
      <c r="BR48" s="31">
        <v>0.06</v>
      </c>
      <c r="BS48" s="31">
        <v>1.4059999999999999</v>
      </c>
      <c r="BT48" s="3">
        <f t="shared" si="118"/>
        <v>1.1135409972911183</v>
      </c>
      <c r="BU48" s="3">
        <f t="shared" si="119"/>
        <v>0.21455055164410444</v>
      </c>
      <c r="BV48" s="3">
        <f t="shared" si="120"/>
        <v>2.5746066197292534</v>
      </c>
      <c r="BW48" s="3">
        <f t="shared" si="85"/>
        <v>2.7891571713733581</v>
      </c>
      <c r="BX48" s="18">
        <f t="shared" si="121"/>
        <v>0.47947312044727003</v>
      </c>
      <c r="BY48" s="18">
        <f t="shared" si="122"/>
        <v>35.258213933895895</v>
      </c>
      <c r="BZ48" s="39">
        <f t="shared" si="86"/>
        <v>7.3021470246799017E-2</v>
      </c>
    </row>
    <row r="49" spans="2:78" ht="19.899999999999999" customHeight="1">
      <c r="B49" s="16"/>
      <c r="C49" s="2"/>
      <c r="D49" s="2"/>
      <c r="E49" s="29">
        <v>48</v>
      </c>
      <c r="F49" s="22">
        <f t="shared" si="124"/>
        <v>0.9546</v>
      </c>
      <c r="G49" s="22">
        <f t="shared" si="123"/>
        <v>8.504338917207642</v>
      </c>
      <c r="H49" s="46">
        <f t="shared" si="87"/>
        <v>85376.1971830986</v>
      </c>
      <c r="I49" s="35">
        <v>1.5754999999999999</v>
      </c>
      <c r="J49" s="31">
        <v>7.8E-2</v>
      </c>
      <c r="K49" s="31">
        <v>1.282</v>
      </c>
      <c r="L49" s="3">
        <f t="shared" si="88"/>
        <v>1.0153339676580468</v>
      </c>
      <c r="M49" s="3">
        <f t="shared" si="89"/>
        <v>1.9435198955188584</v>
      </c>
      <c r="N49" s="3">
        <f t="shared" si="90"/>
        <v>0</v>
      </c>
      <c r="O49" s="3">
        <f t="shared" si="73"/>
        <v>1.9435198955188584</v>
      </c>
      <c r="P49" s="18">
        <f t="shared" si="91"/>
        <v>0</v>
      </c>
      <c r="Q49" s="18">
        <f t="shared" si="92"/>
        <v>85.138471010573014</v>
      </c>
      <c r="R49" s="39">
        <f t="shared" si="125"/>
        <v>0</v>
      </c>
      <c r="S49" s="35">
        <v>1.4578</v>
      </c>
      <c r="T49" s="31">
        <v>4.1000000000000002E-2</v>
      </c>
      <c r="U49" s="31">
        <v>1.256</v>
      </c>
      <c r="V49" s="3">
        <f t="shared" si="93"/>
        <v>0.99474217112208008</v>
      </c>
      <c r="W49" s="3">
        <f t="shared" si="94"/>
        <v>1.5971705584461524</v>
      </c>
      <c r="X49" s="3">
        <f t="shared" si="95"/>
        <v>3.1943411168923048</v>
      </c>
      <c r="Y49" s="3">
        <f t="shared" si="75"/>
        <v>4.791511675338457</v>
      </c>
      <c r="Z49" s="18">
        <f t="shared" si="96"/>
        <v>4.3576691982730231E-2</v>
      </c>
      <c r="AA49" s="18">
        <f t="shared" si="97"/>
        <v>80.310334157793221</v>
      </c>
      <c r="AB49" s="39">
        <f t="shared" si="76"/>
        <v>3.9774969814172161E-2</v>
      </c>
      <c r="AC49" s="35">
        <v>1.1344000000000001</v>
      </c>
      <c r="AD49" s="31">
        <v>0.122</v>
      </c>
      <c r="AE49" s="31">
        <v>1.2689999999999999</v>
      </c>
      <c r="AF49" s="3">
        <f t="shared" si="98"/>
        <v>1.0050380693900633</v>
      </c>
      <c r="AG49" s="3">
        <f t="shared" si="99"/>
        <v>0.9872605998196462</v>
      </c>
      <c r="AH49" s="3">
        <f t="shared" si="100"/>
        <v>3.9490423992785848</v>
      </c>
      <c r="AI49" s="3">
        <f t="shared" si="77"/>
        <v>4.9363029990982312</v>
      </c>
      <c r="AJ49" s="18">
        <f t="shared" si="101"/>
        <v>0.26473063036483985</v>
      </c>
      <c r="AK49" s="18">
        <f t="shared" si="102"/>
        <v>67.044238506230073</v>
      </c>
      <c r="AL49" s="39">
        <f t="shared" si="78"/>
        <v>5.8902039716829967E-2</v>
      </c>
      <c r="AM49" s="35">
        <v>1.1267</v>
      </c>
      <c r="AN49" s="31">
        <v>4.2999999999999997E-2</v>
      </c>
      <c r="AO49" s="31">
        <v>1.248</v>
      </c>
      <c r="AP49" s="3">
        <f t="shared" si="103"/>
        <v>0.98840623372639802</v>
      </c>
      <c r="AQ49" s="3">
        <f t="shared" si="104"/>
        <v>0.94193706092200669</v>
      </c>
      <c r="AR49" s="3">
        <f t="shared" si="105"/>
        <v>5.6516223655320399</v>
      </c>
      <c r="AS49" s="3">
        <f t="shared" si="79"/>
        <v>6.5935594264540462</v>
      </c>
      <c r="AT49" s="18">
        <f t="shared" si="106"/>
        <v>0.13536612727160774</v>
      </c>
      <c r="AU49" s="18">
        <f t="shared" si="107"/>
        <v>66.728379085954771</v>
      </c>
      <c r="AV49" s="39">
        <f t="shared" si="80"/>
        <v>8.4695933618468694E-2</v>
      </c>
      <c r="AW49" s="35">
        <v>0.8407</v>
      </c>
      <c r="AX49" s="31">
        <v>0.154</v>
      </c>
      <c r="AY49" s="31">
        <v>1.2669999999999999</v>
      </c>
      <c r="AZ49" s="3">
        <f t="shared" si="108"/>
        <v>1.0034540850411429</v>
      </c>
      <c r="BA49" s="3">
        <f t="shared" si="109"/>
        <v>0.54051960411910671</v>
      </c>
      <c r="BB49" s="3">
        <f t="shared" si="110"/>
        <v>4.3241568329528537</v>
      </c>
      <c r="BC49" s="3">
        <f t="shared" si="81"/>
        <v>4.8646764370719602</v>
      </c>
      <c r="BD49" s="18">
        <f t="shared" si="111"/>
        <v>0.66623135045457815</v>
      </c>
      <c r="BE49" s="18">
        <f t="shared" si="112"/>
        <v>54.996457761443132</v>
      </c>
      <c r="BF49" s="39">
        <f t="shared" si="82"/>
        <v>7.8626097188107077E-2</v>
      </c>
      <c r="BG49" s="35">
        <v>0.65610000000000002</v>
      </c>
      <c r="BH49" s="31">
        <v>0.10100000000000001</v>
      </c>
      <c r="BI49" s="31">
        <v>1.2709999999999999</v>
      </c>
      <c r="BJ49" s="3">
        <f t="shared" si="113"/>
        <v>1.0066220537389838</v>
      </c>
      <c r="BK49" s="3">
        <f t="shared" si="114"/>
        <v>0.3312892182197244</v>
      </c>
      <c r="BL49" s="3">
        <f t="shared" si="115"/>
        <v>3.3128921821972441</v>
      </c>
      <c r="BM49" s="3">
        <f t="shared" si="83"/>
        <v>3.6441814004169686</v>
      </c>
      <c r="BN49" s="18">
        <f t="shared" si="116"/>
        <v>0.54963401571173931</v>
      </c>
      <c r="BO49" s="18">
        <f t="shared" si="117"/>
        <v>47.424035815621998</v>
      </c>
      <c r="BP49" s="39">
        <f t="shared" si="84"/>
        <v>6.9856816806509348E-2</v>
      </c>
      <c r="BQ49" s="35">
        <v>0.59030000000000005</v>
      </c>
      <c r="BR49" s="31">
        <v>7.8E-2</v>
      </c>
      <c r="BS49" s="31">
        <v>1.25</v>
      </c>
      <c r="BT49" s="3">
        <f t="shared" si="118"/>
        <v>0.98999021807531851</v>
      </c>
      <c r="BU49" s="3">
        <f t="shared" si="119"/>
        <v>0.2593831247737643</v>
      </c>
      <c r="BV49" s="3">
        <f t="shared" si="120"/>
        <v>3.1125974972851713</v>
      </c>
      <c r="BW49" s="3">
        <f t="shared" si="85"/>
        <v>3.3719806220589357</v>
      </c>
      <c r="BX49" s="18">
        <f t="shared" si="121"/>
        <v>0.49267100351699256</v>
      </c>
      <c r="BY49" s="18">
        <f t="shared" si="122"/>
        <v>44.724873496905687</v>
      </c>
      <c r="BZ49" s="39">
        <f t="shared" si="86"/>
        <v>6.9594327583744148E-2</v>
      </c>
    </row>
    <row r="50" spans="2:78" ht="19.899999999999999" customHeight="1">
      <c r="B50" s="16"/>
      <c r="C50" s="2"/>
      <c r="D50" s="17"/>
      <c r="E50" s="29">
        <v>50</v>
      </c>
      <c r="F50" s="22">
        <f t="shared" si="124"/>
        <v>0.99460000000000004</v>
      </c>
      <c r="G50" s="22">
        <f t="shared" si="123"/>
        <v>8.860690851722941</v>
      </c>
      <c r="H50" s="46">
        <f t="shared" si="87"/>
        <v>88953.661971830996</v>
      </c>
      <c r="I50" s="36">
        <v>1.0755999999999999</v>
      </c>
      <c r="J50" s="32">
        <v>4.2000000000000003E-2</v>
      </c>
      <c r="K50" s="32">
        <v>1.2849999999999999</v>
      </c>
      <c r="L50" s="3">
        <f t="shared" si="88"/>
        <v>1.0177099441814275</v>
      </c>
      <c r="M50" s="3">
        <f t="shared" si="89"/>
        <v>0.9100892151077854</v>
      </c>
      <c r="N50" s="3">
        <f t="shared" si="90"/>
        <v>0</v>
      </c>
      <c r="O50" s="3">
        <f t="shared" si="73"/>
        <v>0.9100892151077854</v>
      </c>
      <c r="P50" s="18">
        <f t="shared" si="91"/>
        <v>0</v>
      </c>
      <c r="Q50" s="18">
        <f t="shared" si="92"/>
        <v>73.102150902728567</v>
      </c>
      <c r="R50" s="39">
        <f t="shared" si="125"/>
        <v>0</v>
      </c>
      <c r="S50" s="36">
        <v>1.0592999999999999</v>
      </c>
      <c r="T50" s="32">
        <v>0.05</v>
      </c>
      <c r="U50" s="32">
        <v>1.2589999999999999</v>
      </c>
      <c r="V50" s="3">
        <f t="shared" si="93"/>
        <v>0.99711814764546081</v>
      </c>
      <c r="W50" s="3">
        <f t="shared" si="94"/>
        <v>0.84735526095113101</v>
      </c>
      <c r="X50" s="3">
        <f t="shared" si="95"/>
        <v>1.694710521902262</v>
      </c>
      <c r="Y50" s="3">
        <f t="shared" si="75"/>
        <v>2.5420657828533928</v>
      </c>
      <c r="Z50" s="18">
        <f t="shared" si="96"/>
        <v>5.3396475003467905E-2</v>
      </c>
      <c r="AA50" s="18">
        <f t="shared" si="97"/>
        <v>72.345889757949138</v>
      </c>
      <c r="AB50" s="39">
        <f t="shared" si="76"/>
        <v>2.3425111330751897E-2</v>
      </c>
      <c r="AC50" s="36">
        <v>0.93640000000000001</v>
      </c>
      <c r="AD50" s="32">
        <v>3.5999999999999997E-2</v>
      </c>
      <c r="AE50" s="32">
        <v>1.25</v>
      </c>
      <c r="AF50" s="3">
        <f t="shared" si="98"/>
        <v>0.98999021807531851</v>
      </c>
      <c r="AG50" s="3">
        <f t="shared" si="99"/>
        <v>0.65270803871731387</v>
      </c>
      <c r="AH50" s="3">
        <f t="shared" si="100"/>
        <v>2.6108321548692555</v>
      </c>
      <c r="AI50" s="3">
        <f t="shared" si="77"/>
        <v>3.2635401935865693</v>
      </c>
      <c r="AJ50" s="18">
        <f t="shared" si="101"/>
        <v>7.5795539002614237E-2</v>
      </c>
      <c r="AK50" s="18">
        <f t="shared" si="102"/>
        <v>66.643773519090729</v>
      </c>
      <c r="AL50" s="39">
        <f t="shared" si="78"/>
        <v>3.9175935230038532E-2</v>
      </c>
      <c r="AM50" s="36">
        <v>0.9264</v>
      </c>
      <c r="AN50" s="32">
        <v>0.17899999999999999</v>
      </c>
      <c r="AO50" s="32">
        <v>1.258</v>
      </c>
      <c r="AP50" s="3">
        <f t="shared" si="103"/>
        <v>0.99632615547100056</v>
      </c>
      <c r="AQ50" s="3">
        <f t="shared" si="104"/>
        <v>0.64704502208744041</v>
      </c>
      <c r="AR50" s="3">
        <f t="shared" si="105"/>
        <v>3.8822701325246425</v>
      </c>
      <c r="AS50" s="3">
        <f t="shared" si="79"/>
        <v>4.5293151546120827</v>
      </c>
      <c r="AT50" s="18">
        <f t="shared" si="106"/>
        <v>0.57256749754980918</v>
      </c>
      <c r="AU50" s="18">
        <f t="shared" si="107"/>
        <v>66.179809626587996</v>
      </c>
      <c r="AV50" s="39">
        <f t="shared" si="80"/>
        <v>5.8662455429078858E-2</v>
      </c>
      <c r="AW50" s="36">
        <v>0.63729999999999998</v>
      </c>
      <c r="AX50" s="32">
        <v>3.9E-2</v>
      </c>
      <c r="AY50" s="32">
        <v>1.232</v>
      </c>
      <c r="AZ50" s="3">
        <f t="shared" si="108"/>
        <v>0.97573435893503391</v>
      </c>
      <c r="BA50" s="3">
        <f t="shared" si="109"/>
        <v>0.29368744296640564</v>
      </c>
      <c r="BB50" s="3">
        <f t="shared" si="110"/>
        <v>2.3494995437312451</v>
      </c>
      <c r="BC50" s="3">
        <f t="shared" si="81"/>
        <v>2.6431869866976507</v>
      </c>
      <c r="BD50" s="18">
        <f t="shared" si="111"/>
        <v>0.15952807962499749</v>
      </c>
      <c r="BE50" s="18">
        <f t="shared" si="112"/>
        <v>52.766613494334358</v>
      </c>
      <c r="BF50" s="39">
        <f t="shared" si="82"/>
        <v>4.4526252267136968E-2</v>
      </c>
      <c r="BG50" s="36">
        <v>0.43280000000000002</v>
      </c>
      <c r="BH50" s="32">
        <v>0.122</v>
      </c>
      <c r="BI50" s="32">
        <v>1.3129999999999999</v>
      </c>
      <c r="BJ50" s="3">
        <f t="shared" si="113"/>
        <v>1.0398857250663145</v>
      </c>
      <c r="BK50" s="3">
        <f t="shared" si="114"/>
        <v>0.15384382946785796</v>
      </c>
      <c r="BL50" s="3">
        <f t="shared" si="115"/>
        <v>1.5384382946785797</v>
      </c>
      <c r="BM50" s="3">
        <f t="shared" si="83"/>
        <v>1.6922821241464376</v>
      </c>
      <c r="BN50" s="18">
        <f t="shared" si="116"/>
        <v>0.70851722082725943</v>
      </c>
      <c r="BO50" s="18">
        <f t="shared" si="117"/>
        <v>43.278551892653724</v>
      </c>
      <c r="BP50" s="39">
        <f t="shared" si="84"/>
        <v>3.5547360699462786E-2</v>
      </c>
      <c r="BQ50" s="36">
        <v>0.50770000000000004</v>
      </c>
      <c r="BR50" s="32">
        <v>0.1</v>
      </c>
      <c r="BS50" s="32">
        <v>1.3</v>
      </c>
      <c r="BT50" s="3">
        <f t="shared" si="118"/>
        <v>1.0295898267983314</v>
      </c>
      <c r="BU50" s="3">
        <f t="shared" si="119"/>
        <v>0.2075282179703149</v>
      </c>
      <c r="BV50" s="3">
        <f t="shared" si="120"/>
        <v>2.4903386156437786</v>
      </c>
      <c r="BW50" s="3">
        <f t="shared" si="85"/>
        <v>2.6978668336140936</v>
      </c>
      <c r="BX50" s="18">
        <f t="shared" si="121"/>
        <v>0.6831704582102297</v>
      </c>
      <c r="BY50" s="18">
        <f t="shared" si="122"/>
        <v>46.753641447499113</v>
      </c>
      <c r="BZ50" s="39">
        <f t="shared" si="86"/>
        <v>5.3265126277709192E-2</v>
      </c>
    </row>
    <row r="51" spans="2:78" ht="19.899999999999999" customHeight="1">
      <c r="B51" s="2"/>
      <c r="C51" s="2"/>
      <c r="D51" s="17"/>
      <c r="E51" s="29">
        <v>52</v>
      </c>
      <c r="F51" s="22">
        <f t="shared" si="124"/>
        <v>1.0346</v>
      </c>
      <c r="G51" s="22">
        <f t="shared" si="123"/>
        <v>9.2170427862382418</v>
      </c>
      <c r="H51" s="46">
        <f t="shared" si="87"/>
        <v>92531.126760563377</v>
      </c>
      <c r="I51" s="36">
        <v>1.2504999999999999</v>
      </c>
      <c r="J51" s="32">
        <v>0.03</v>
      </c>
      <c r="K51" s="32">
        <v>1.2829999999999999</v>
      </c>
      <c r="L51" s="3">
        <f t="shared" si="88"/>
        <v>1.016125959832507</v>
      </c>
      <c r="M51" s="3">
        <f t="shared" si="89"/>
        <v>1.2263002881020419</v>
      </c>
      <c r="N51" s="3">
        <f t="shared" si="90"/>
        <v>0</v>
      </c>
      <c r="O51" s="3">
        <f t="shared" si="73"/>
        <v>1.2263002881020419</v>
      </c>
      <c r="P51" s="18">
        <f t="shared" si="91"/>
        <v>0</v>
      </c>
      <c r="Q51" s="18">
        <f t="shared" si="92"/>
        <v>91.415187841619684</v>
      </c>
      <c r="R51" s="39">
        <f t="shared" si="125"/>
        <v>0</v>
      </c>
      <c r="S51" s="36">
        <v>1.2004999999999999</v>
      </c>
      <c r="T51" s="32">
        <v>3.2000000000000001E-2</v>
      </c>
      <c r="U51" s="32">
        <v>1.264</v>
      </c>
      <c r="V51" s="3">
        <f t="shared" si="93"/>
        <v>1.001078108517762</v>
      </c>
      <c r="W51" s="3">
        <f t="shared" si="94"/>
        <v>1.0969696248178251</v>
      </c>
      <c r="X51" s="3">
        <f t="shared" si="95"/>
        <v>2.1939392496356502</v>
      </c>
      <c r="Y51" s="3">
        <f t="shared" si="75"/>
        <v>3.2909088744534754</v>
      </c>
      <c r="Z51" s="18">
        <f t="shared" si="96"/>
        <v>3.4445718608304574E-2</v>
      </c>
      <c r="AA51" s="18">
        <f t="shared" si="97"/>
        <v>88.804071365138114</v>
      </c>
      <c r="AB51" s="39">
        <f t="shared" si="76"/>
        <v>2.4705390371290194E-2</v>
      </c>
      <c r="AC51" s="36">
        <v>1.0113000000000001</v>
      </c>
      <c r="AD51" s="32">
        <v>3.5000000000000003E-2</v>
      </c>
      <c r="AE51" s="32">
        <v>1.254</v>
      </c>
      <c r="AF51" s="3">
        <f t="shared" si="98"/>
        <v>0.99315818677315959</v>
      </c>
      <c r="AG51" s="3">
        <f t="shared" si="99"/>
        <v>0.7661807086851703</v>
      </c>
      <c r="AH51" s="3">
        <f t="shared" si="100"/>
        <v>3.0647228347406812</v>
      </c>
      <c r="AI51" s="3">
        <f t="shared" si="77"/>
        <v>3.8309035434258516</v>
      </c>
      <c r="AJ51" s="18">
        <f t="shared" si="101"/>
        <v>7.4162478637479518E-2</v>
      </c>
      <c r="AK51" s="18">
        <f t="shared" si="102"/>
        <v>78.923606618131871</v>
      </c>
      <c r="AL51" s="39">
        <f t="shared" si="78"/>
        <v>3.8831510191484245E-2</v>
      </c>
      <c r="AM51" s="36">
        <v>0.85940000000000005</v>
      </c>
      <c r="AN51" s="32">
        <v>2.5999999999999999E-2</v>
      </c>
      <c r="AO51" s="32">
        <v>1.248</v>
      </c>
      <c r="AP51" s="3">
        <f t="shared" si="103"/>
        <v>0.98840623372639802</v>
      </c>
      <c r="AQ51" s="3">
        <f t="shared" si="104"/>
        <v>0.54801947814572816</v>
      </c>
      <c r="AR51" s="3">
        <f t="shared" si="105"/>
        <v>3.2881168688743689</v>
      </c>
      <c r="AS51" s="3">
        <f t="shared" si="79"/>
        <v>3.8361363470200969</v>
      </c>
      <c r="AT51" s="18">
        <f t="shared" si="106"/>
        <v>8.18492862572512E-2</v>
      </c>
      <c r="AU51" s="18">
        <f t="shared" si="107"/>
        <v>70.991034762580867</v>
      </c>
      <c r="AV51" s="39">
        <f t="shared" si="80"/>
        <v>4.631735373165069E-2</v>
      </c>
      <c r="AW51" s="36">
        <v>0.70909999999999995</v>
      </c>
      <c r="AX51" s="32">
        <v>3.1E-2</v>
      </c>
      <c r="AY51" s="32">
        <v>1.244</v>
      </c>
      <c r="AZ51" s="3">
        <f t="shared" si="108"/>
        <v>0.98523826502855705</v>
      </c>
      <c r="BA51" s="3">
        <f t="shared" si="109"/>
        <v>0.37070791337985437</v>
      </c>
      <c r="BB51" s="3">
        <f t="shared" si="110"/>
        <v>2.965663307038835</v>
      </c>
      <c r="BC51" s="3">
        <f t="shared" si="81"/>
        <v>3.3363712204186893</v>
      </c>
      <c r="BD51" s="18">
        <f t="shared" si="111"/>
        <v>0.12928661627109117</v>
      </c>
      <c r="BE51" s="18">
        <f t="shared" si="112"/>
        <v>63.142018634277271</v>
      </c>
      <c r="BF51" s="39">
        <f t="shared" si="82"/>
        <v>4.6968142152948138E-2</v>
      </c>
      <c r="BG51" s="36">
        <v>0.56589999999999996</v>
      </c>
      <c r="BH51" s="32">
        <v>2.7E-2</v>
      </c>
      <c r="BI51" s="32">
        <v>1.2310000000000001</v>
      </c>
      <c r="BJ51" s="3">
        <f t="shared" si="113"/>
        <v>0.97494236676057378</v>
      </c>
      <c r="BK51" s="3">
        <f t="shared" si="114"/>
        <v>0.23119137032165252</v>
      </c>
      <c r="BL51" s="3">
        <f t="shared" si="115"/>
        <v>2.3119137032165251</v>
      </c>
      <c r="BM51" s="3">
        <f t="shared" si="83"/>
        <v>2.5431050735381775</v>
      </c>
      <c r="BN51" s="18">
        <f t="shared" si="116"/>
        <v>0.13782912453424864</v>
      </c>
      <c r="BO51" s="18">
        <f t="shared" si="117"/>
        <v>55.66378104563406</v>
      </c>
      <c r="BP51" s="39">
        <f t="shared" si="84"/>
        <v>4.1533536884984172E-2</v>
      </c>
      <c r="BQ51" s="36">
        <v>0.3916</v>
      </c>
      <c r="BR51" s="32">
        <v>6.8000000000000005E-2</v>
      </c>
      <c r="BS51" s="32">
        <v>1.234</v>
      </c>
      <c r="BT51" s="3">
        <f t="shared" si="118"/>
        <v>0.9773183432839545</v>
      </c>
      <c r="BU51" s="3">
        <f t="shared" si="119"/>
        <v>0.11124789728744647</v>
      </c>
      <c r="BV51" s="3">
        <f t="shared" si="120"/>
        <v>1.3349747674493575</v>
      </c>
      <c r="BW51" s="3">
        <f t="shared" si="85"/>
        <v>1.4462226647368039</v>
      </c>
      <c r="BX51" s="18">
        <f t="shared" si="121"/>
        <v>0.4185830187564592</v>
      </c>
      <c r="BY51" s="18">
        <f t="shared" si="122"/>
        <v>46.561429008619314</v>
      </c>
      <c r="BZ51" s="39">
        <f t="shared" si="86"/>
        <v>2.8671258504592522E-2</v>
      </c>
    </row>
    <row r="52" spans="2:78" ht="19.899999999999999" customHeight="1">
      <c r="B52" s="17"/>
      <c r="C52" s="17"/>
      <c r="D52" s="17"/>
      <c r="E52" s="29">
        <v>54</v>
      </c>
      <c r="F52" s="22">
        <f t="shared" si="124"/>
        <v>1.0746</v>
      </c>
      <c r="G52" s="22">
        <f t="shared" si="123"/>
        <v>9.5733947207535426</v>
      </c>
      <c r="H52" s="46">
        <f t="shared" si="87"/>
        <v>96108.591549295772</v>
      </c>
      <c r="I52" s="35">
        <v>1.3944000000000001</v>
      </c>
      <c r="J52" s="31">
        <v>4.4999999999999998E-2</v>
      </c>
      <c r="K52" s="32">
        <v>1.282</v>
      </c>
      <c r="L52" s="3">
        <f t="shared" si="88"/>
        <v>1.0153339676580468</v>
      </c>
      <c r="M52" s="3">
        <f t="shared" si="89"/>
        <v>1.5223935103701447</v>
      </c>
      <c r="N52" s="3">
        <f t="shared" si="90"/>
        <v>0</v>
      </c>
      <c r="O52" s="3">
        <f t="shared" si="73"/>
        <v>1.5223935103701447</v>
      </c>
      <c r="P52" s="18">
        <f t="shared" si="91"/>
        <v>0</v>
      </c>
      <c r="Q52" s="18">
        <f t="shared" si="92"/>
        <v>110.85390908439432</v>
      </c>
      <c r="R52" s="39">
        <f t="shared" si="125"/>
        <v>0</v>
      </c>
      <c r="S52" s="35">
        <v>1.2363</v>
      </c>
      <c r="T52" s="31">
        <v>3.1E-2</v>
      </c>
      <c r="U52" s="32">
        <v>1.2709999999999999</v>
      </c>
      <c r="V52" s="3">
        <f t="shared" si="93"/>
        <v>1.0066220537389838</v>
      </c>
      <c r="W52" s="3">
        <f t="shared" si="94"/>
        <v>1.1762915168792099</v>
      </c>
      <c r="X52" s="3">
        <f t="shared" si="95"/>
        <v>2.3525830337584197</v>
      </c>
      <c r="Y52" s="3">
        <f t="shared" si="75"/>
        <v>3.5288745506376298</v>
      </c>
      <c r="Z52" s="18">
        <f t="shared" si="96"/>
        <v>3.3739909875374098E-2</v>
      </c>
      <c r="AA52" s="18">
        <f t="shared" si="97"/>
        <v>101.6024294463861</v>
      </c>
      <c r="AB52" s="39">
        <f t="shared" si="76"/>
        <v>2.3154791146011312E-2</v>
      </c>
      <c r="AC52" s="35">
        <v>1.0503</v>
      </c>
      <c r="AD52" s="31">
        <v>3.3000000000000002E-2</v>
      </c>
      <c r="AE52" s="32">
        <v>1.2609999999999999</v>
      </c>
      <c r="AF52" s="3">
        <f t="shared" si="98"/>
        <v>0.99870213199438129</v>
      </c>
      <c r="AG52" s="3">
        <f t="shared" si="99"/>
        <v>0.8356665710116421</v>
      </c>
      <c r="AH52" s="3">
        <f t="shared" si="100"/>
        <v>3.3426662840465684</v>
      </c>
      <c r="AI52" s="3">
        <f t="shared" si="77"/>
        <v>4.1783328550582102</v>
      </c>
      <c r="AJ52" s="18">
        <f t="shared" si="101"/>
        <v>7.0707459254300567E-2</v>
      </c>
      <c r="AK52" s="18">
        <f t="shared" si="102"/>
        <v>90.718335754611743</v>
      </c>
      <c r="AL52" s="39">
        <f t="shared" si="78"/>
        <v>3.6846644685902333E-2</v>
      </c>
      <c r="AM52" s="35">
        <v>0.90159999999999996</v>
      </c>
      <c r="AN52" s="31">
        <v>3.3000000000000002E-2</v>
      </c>
      <c r="AO52" s="32">
        <v>1.256</v>
      </c>
      <c r="AP52" s="3">
        <f t="shared" si="103"/>
        <v>0.99474217112208008</v>
      </c>
      <c r="AQ52" s="3">
        <f t="shared" si="104"/>
        <v>0.61091840650433182</v>
      </c>
      <c r="AR52" s="3">
        <f t="shared" si="105"/>
        <v>3.6655104390259905</v>
      </c>
      <c r="AS52" s="3">
        <f t="shared" si="79"/>
        <v>4.2764288455303223</v>
      </c>
      <c r="AT52" s="18">
        <f t="shared" si="106"/>
        <v>0.1052217684461047</v>
      </c>
      <c r="AU52" s="18">
        <f t="shared" si="107"/>
        <v>82.016912464467396</v>
      </c>
      <c r="AV52" s="39">
        <f t="shared" si="80"/>
        <v>4.4692129085132509E-2</v>
      </c>
      <c r="AW52" s="35">
        <v>0.76270000000000004</v>
      </c>
      <c r="AX52" s="31">
        <v>3.1E-2</v>
      </c>
      <c r="AY52" s="32">
        <v>1.25</v>
      </c>
      <c r="AZ52" s="3">
        <f t="shared" si="108"/>
        <v>0.98999021807531851</v>
      </c>
      <c r="BA52" s="3">
        <f t="shared" si="109"/>
        <v>0.43301570119718619</v>
      </c>
      <c r="BB52" s="3">
        <f t="shared" si="110"/>
        <v>3.4641256095774895</v>
      </c>
      <c r="BC52" s="3">
        <f t="shared" si="81"/>
        <v>3.8971413107746757</v>
      </c>
      <c r="BD52" s="18">
        <f t="shared" si="111"/>
        <v>0.13053676161561342</v>
      </c>
      <c r="BE52" s="18">
        <f t="shared" si="112"/>
        <v>73.888952175287528</v>
      </c>
      <c r="BF52" s="39">
        <f t="shared" si="82"/>
        <v>4.688286283123231E-2</v>
      </c>
      <c r="BG52" s="35">
        <v>0.61050000000000004</v>
      </c>
      <c r="BH52" s="31">
        <v>3.3000000000000002E-2</v>
      </c>
      <c r="BI52" s="32">
        <v>1.244</v>
      </c>
      <c r="BJ52" s="3">
        <f t="shared" si="113"/>
        <v>0.98523826502855705</v>
      </c>
      <c r="BK52" s="3">
        <f t="shared" si="114"/>
        <v>0.27478196359624957</v>
      </c>
      <c r="BL52" s="3">
        <f t="shared" si="115"/>
        <v>2.7478196359624958</v>
      </c>
      <c r="BM52" s="3">
        <f t="shared" si="83"/>
        <v>3.0226015995587452</v>
      </c>
      <c r="BN52" s="18">
        <f t="shared" si="116"/>
        <v>0.17203461036072612</v>
      </c>
      <c r="BO52" s="18">
        <f t="shared" si="117"/>
        <v>64.982720670513032</v>
      </c>
      <c r="BP52" s="39">
        <f t="shared" si="84"/>
        <v>4.2285389217465677E-2</v>
      </c>
      <c r="BQ52" s="35">
        <v>0.43640000000000001</v>
      </c>
      <c r="BR52" s="31">
        <v>9.2999999999999999E-2</v>
      </c>
      <c r="BS52" s="32">
        <v>1.2450000000000001</v>
      </c>
      <c r="BT52" s="3">
        <f t="shared" si="118"/>
        <v>0.9860302572030174</v>
      </c>
      <c r="BU52" s="3">
        <f t="shared" si="119"/>
        <v>0.14063205147908581</v>
      </c>
      <c r="BV52" s="3">
        <f t="shared" si="120"/>
        <v>1.6875846177490295</v>
      </c>
      <c r="BW52" s="3">
        <f t="shared" si="85"/>
        <v>1.8282166692281152</v>
      </c>
      <c r="BX52" s="18">
        <f t="shared" si="121"/>
        <v>0.58272550249893473</v>
      </c>
      <c r="BY52" s="18">
        <f t="shared" si="122"/>
        <v>54.79497490848123</v>
      </c>
      <c r="BZ52" s="39">
        <f t="shared" si="86"/>
        <v>3.0798163893087635E-2</v>
      </c>
    </row>
    <row r="53" spans="2:78" ht="19.899999999999999" customHeight="1">
      <c r="B53" s="17"/>
      <c r="C53" s="17"/>
      <c r="D53" s="17"/>
      <c r="E53" s="29">
        <v>56</v>
      </c>
      <c r="F53" s="22">
        <f t="shared" si="124"/>
        <v>1.1146</v>
      </c>
      <c r="G53" s="22">
        <f t="shared" si="123"/>
        <v>9.9297466552688434</v>
      </c>
      <c r="H53" s="46">
        <f t="shared" si="87"/>
        <v>99686.056338028182</v>
      </c>
      <c r="I53" s="36">
        <v>1.4340999999999999</v>
      </c>
      <c r="J53" s="32">
        <v>4.2000000000000003E-2</v>
      </c>
      <c r="K53" s="32">
        <v>1.2869999999999999</v>
      </c>
      <c r="L53" s="3">
        <f t="shared" si="88"/>
        <v>1.0192939285303479</v>
      </c>
      <c r="M53" s="3">
        <f t="shared" si="89"/>
        <v>1.6229012353164132</v>
      </c>
      <c r="N53" s="3">
        <f t="shared" si="90"/>
        <v>0</v>
      </c>
      <c r="O53" s="3">
        <f t="shared" si="73"/>
        <v>1.6229012353164132</v>
      </c>
      <c r="P53" s="18">
        <f t="shared" si="91"/>
        <v>0</v>
      </c>
      <c r="Q53" s="18">
        <f t="shared" si="92"/>
        <v>126.29171468014759</v>
      </c>
      <c r="R53" s="39">
        <f t="shared" si="125"/>
        <v>0</v>
      </c>
      <c r="S53" s="36">
        <v>1.2436</v>
      </c>
      <c r="T53" s="32">
        <v>4.1000000000000002E-2</v>
      </c>
      <c r="U53" s="32">
        <v>1.2729999999999999</v>
      </c>
      <c r="V53" s="3">
        <f t="shared" si="93"/>
        <v>1.0082060380879043</v>
      </c>
      <c r="W53" s="3">
        <f t="shared" si="94"/>
        <v>1.1939725972608224</v>
      </c>
      <c r="X53" s="3">
        <f t="shared" si="95"/>
        <v>2.3879451945216448</v>
      </c>
      <c r="Y53" s="3">
        <f t="shared" si="75"/>
        <v>3.5819177917824669</v>
      </c>
      <c r="Z53" s="18">
        <f t="shared" si="96"/>
        <v>4.4764298933325029E-2</v>
      </c>
      <c r="AA53" s="18">
        <f t="shared" si="97"/>
        <v>113.8525586662041</v>
      </c>
      <c r="AB53" s="39">
        <f t="shared" si="76"/>
        <v>2.0974014308476674E-2</v>
      </c>
      <c r="AC53" s="36">
        <v>1.0630999999999999</v>
      </c>
      <c r="AD53" s="32">
        <v>3.5999999999999997E-2</v>
      </c>
      <c r="AE53" s="32">
        <v>1.26</v>
      </c>
      <c r="AF53" s="3">
        <f t="shared" si="98"/>
        <v>0.99791013981992116</v>
      </c>
      <c r="AG53" s="3">
        <f t="shared" si="99"/>
        <v>0.8548018471158314</v>
      </c>
      <c r="AH53" s="3">
        <f t="shared" si="100"/>
        <v>3.4192073884633256</v>
      </c>
      <c r="AI53" s="3">
        <f t="shared" si="77"/>
        <v>4.2740092355791575</v>
      </c>
      <c r="AJ53" s="18">
        <f t="shared" si="101"/>
        <v>7.701311854115224E-2</v>
      </c>
      <c r="AK53" s="18">
        <f t="shared" si="102"/>
        <v>102.06637672123401</v>
      </c>
      <c r="AL53" s="39">
        <f t="shared" si="78"/>
        <v>3.3499840969195387E-2</v>
      </c>
      <c r="AM53" s="36">
        <v>0.91690000000000005</v>
      </c>
      <c r="AN53" s="32">
        <v>3.6999999999999998E-2</v>
      </c>
      <c r="AO53" s="32">
        <v>1.262</v>
      </c>
      <c r="AP53" s="3">
        <f t="shared" si="103"/>
        <v>0.99949412416884165</v>
      </c>
      <c r="AQ53" s="3">
        <f t="shared" si="104"/>
        <v>0.63787969909396469</v>
      </c>
      <c r="AR53" s="3">
        <f t="shared" si="105"/>
        <v>3.8272781945637875</v>
      </c>
      <c r="AS53" s="3">
        <f t="shared" si="79"/>
        <v>4.4651578936577518</v>
      </c>
      <c r="AT53" s="18">
        <f t="shared" si="106"/>
        <v>0.11910577294702249</v>
      </c>
      <c r="AU53" s="18">
        <f t="shared" si="107"/>
        <v>92.519895832842735</v>
      </c>
      <c r="AV53" s="39">
        <f t="shared" si="80"/>
        <v>4.1367082832416885E-2</v>
      </c>
      <c r="AW53" s="36">
        <v>0.78590000000000004</v>
      </c>
      <c r="AX53" s="32">
        <v>4.1000000000000002E-2</v>
      </c>
      <c r="AY53" s="32">
        <v>1.2609999999999999</v>
      </c>
      <c r="AZ53" s="3">
        <f t="shared" si="108"/>
        <v>0.99870213199438129</v>
      </c>
      <c r="BA53" s="3">
        <f t="shared" si="109"/>
        <v>0.46788688945690093</v>
      </c>
      <c r="BB53" s="3">
        <f t="shared" si="110"/>
        <v>3.7430951156552075</v>
      </c>
      <c r="BC53" s="3">
        <f t="shared" si="81"/>
        <v>4.2109820051121085</v>
      </c>
      <c r="BD53" s="18">
        <f t="shared" si="111"/>
        <v>0.17569732299553473</v>
      </c>
      <c r="BE53" s="18">
        <f t="shared" si="112"/>
        <v>83.965935529291016</v>
      </c>
      <c r="BF53" s="39">
        <f t="shared" si="82"/>
        <v>4.4578734126644141E-2</v>
      </c>
      <c r="BG53" s="36">
        <v>0.63600000000000001</v>
      </c>
      <c r="BH53" s="32">
        <v>4.1000000000000002E-2</v>
      </c>
      <c r="BI53" s="32">
        <v>1.256</v>
      </c>
      <c r="BJ53" s="3">
        <f t="shared" si="113"/>
        <v>0.99474217112208008</v>
      </c>
      <c r="BK53" s="3">
        <f t="shared" si="114"/>
        <v>0.30399723639953147</v>
      </c>
      <c r="BL53" s="3">
        <f t="shared" si="115"/>
        <v>3.0399723639953145</v>
      </c>
      <c r="BM53" s="3">
        <f t="shared" si="83"/>
        <v>3.3439696003948458</v>
      </c>
      <c r="BN53" s="18">
        <f t="shared" si="116"/>
        <v>0.21788345991365113</v>
      </c>
      <c r="BO53" s="18">
        <f t="shared" si="117"/>
        <v>74.177854235379598</v>
      </c>
      <c r="BP53" s="39">
        <f t="shared" si="84"/>
        <v>4.0982209519689505E-2</v>
      </c>
      <c r="BQ53" s="36">
        <v>0.4945</v>
      </c>
      <c r="BR53" s="32">
        <v>4.2999999999999997E-2</v>
      </c>
      <c r="BS53" s="32">
        <v>1.236</v>
      </c>
      <c r="BT53" s="3">
        <f t="shared" si="118"/>
        <v>0.97890232763287499</v>
      </c>
      <c r="BU53" s="3">
        <f t="shared" si="119"/>
        <v>0.17796953215953284</v>
      </c>
      <c r="BV53" s="3">
        <f t="shared" si="120"/>
        <v>2.1356343859143943</v>
      </c>
      <c r="BW53" s="3">
        <f t="shared" si="85"/>
        <v>2.3136039180739272</v>
      </c>
      <c r="BX53" s="18">
        <f t="shared" si="121"/>
        <v>0.26555089575156926</v>
      </c>
      <c r="BY53" s="18">
        <f t="shared" si="122"/>
        <v>64.938271159405801</v>
      </c>
      <c r="BZ53" s="39">
        <f t="shared" si="86"/>
        <v>3.2887145712148583E-2</v>
      </c>
    </row>
    <row r="54" spans="2:78" ht="19.899999999999999" customHeight="1">
      <c r="B54" s="17"/>
      <c r="C54" s="17"/>
      <c r="D54" s="19"/>
      <c r="E54" s="29">
        <v>58</v>
      </c>
      <c r="F54" s="22">
        <f t="shared" si="124"/>
        <v>1.1545999999999998</v>
      </c>
      <c r="G54" s="22">
        <f t="shared" si="123"/>
        <v>10.286098589784142</v>
      </c>
      <c r="H54" s="46">
        <f t="shared" si="87"/>
        <v>103263.52112676055</v>
      </c>
      <c r="I54" s="37">
        <v>1.4039999999999999</v>
      </c>
      <c r="J54" s="33">
        <v>3.5999999999999997E-2</v>
      </c>
      <c r="K54" s="33">
        <v>1.2929999999999999</v>
      </c>
      <c r="L54" s="3">
        <f t="shared" si="88"/>
        <v>1.0240458815771094</v>
      </c>
      <c r="M54" s="3">
        <f t="shared" si="89"/>
        <v>1.5700279748392858</v>
      </c>
      <c r="N54" s="3">
        <f t="shared" si="90"/>
        <v>0</v>
      </c>
      <c r="O54" s="3">
        <f t="shared" si="73"/>
        <v>1.5700279748392858</v>
      </c>
      <c r="P54" s="18">
        <f t="shared" si="91"/>
        <v>0</v>
      </c>
      <c r="Q54" s="18">
        <f t="shared" si="92"/>
        <v>138.19757494245414</v>
      </c>
      <c r="R54" s="39">
        <f t="shared" si="125"/>
        <v>0</v>
      </c>
      <c r="S54" s="37">
        <v>1.2110000000000001</v>
      </c>
      <c r="T54" s="33">
        <v>0.05</v>
      </c>
      <c r="U54" s="33">
        <v>1.2789999999999999</v>
      </c>
      <c r="V54" s="3">
        <f t="shared" si="93"/>
        <v>1.0129579911346658</v>
      </c>
      <c r="W54" s="3">
        <f t="shared" si="94"/>
        <v>1.1428928102646325</v>
      </c>
      <c r="X54" s="3">
        <f t="shared" si="95"/>
        <v>2.285785620529265</v>
      </c>
      <c r="Y54" s="3">
        <f t="shared" si="75"/>
        <v>3.4286784307938976</v>
      </c>
      <c r="Z54" s="18">
        <f t="shared" si="96"/>
        <v>5.510642236336688E-2</v>
      </c>
      <c r="AA54" s="18">
        <f t="shared" si="97"/>
        <v>124.18910227234193</v>
      </c>
      <c r="AB54" s="39">
        <f t="shared" si="76"/>
        <v>1.8405685995834201E-2</v>
      </c>
      <c r="AC54" s="37">
        <v>1.0263</v>
      </c>
      <c r="AD54" s="33">
        <v>5.0999999999999997E-2</v>
      </c>
      <c r="AE54" s="33">
        <v>1.2689999999999999</v>
      </c>
      <c r="AF54" s="3">
        <f t="shared" si="98"/>
        <v>1.0050380693900633</v>
      </c>
      <c r="AG54" s="3">
        <f t="shared" si="99"/>
        <v>0.80806822074291451</v>
      </c>
      <c r="AH54" s="3">
        <f t="shared" si="100"/>
        <v>3.232272882971658</v>
      </c>
      <c r="AI54" s="3">
        <f t="shared" si="77"/>
        <v>4.0403411037145727</v>
      </c>
      <c r="AJ54" s="18">
        <f t="shared" si="101"/>
        <v>0.11066608318530188</v>
      </c>
      <c r="AK54" s="18">
        <f t="shared" si="102"/>
        <v>110.7830665098045</v>
      </c>
      <c r="AL54" s="39">
        <f t="shared" si="78"/>
        <v>2.9176596972837868E-2</v>
      </c>
      <c r="AM54" s="37">
        <v>0.88890000000000002</v>
      </c>
      <c r="AN54" s="33">
        <v>4.2000000000000003E-2</v>
      </c>
      <c r="AO54" s="33">
        <v>1.266</v>
      </c>
      <c r="AP54" s="3">
        <f t="shared" si="103"/>
        <v>1.0026620928666827</v>
      </c>
      <c r="AQ54" s="3">
        <f t="shared" si="104"/>
        <v>0.60332225994490596</v>
      </c>
      <c r="AR54" s="3">
        <f t="shared" si="105"/>
        <v>3.6199335596694353</v>
      </c>
      <c r="AS54" s="3">
        <f t="shared" si="79"/>
        <v>4.2232558196143408</v>
      </c>
      <c r="AT54" s="18">
        <f t="shared" si="106"/>
        <v>0.13605956549883488</v>
      </c>
      <c r="AU54" s="18">
        <f t="shared" si="107"/>
        <v>100.81019529284379</v>
      </c>
      <c r="AV54" s="39">
        <f t="shared" si="80"/>
        <v>3.5908407370443846E-2</v>
      </c>
      <c r="AW54" s="37">
        <v>0.79959999999999998</v>
      </c>
      <c r="AX54" s="33">
        <v>3.9E-2</v>
      </c>
      <c r="AY54" s="33">
        <v>1.266</v>
      </c>
      <c r="AZ54" s="3">
        <f t="shared" si="108"/>
        <v>1.0026620928666827</v>
      </c>
      <c r="BA54" s="3">
        <f t="shared" si="109"/>
        <v>0.48819025686487477</v>
      </c>
      <c r="BB54" s="3">
        <f t="shared" si="110"/>
        <v>3.9055220549189982</v>
      </c>
      <c r="BC54" s="3">
        <f t="shared" si="81"/>
        <v>4.3937123117838732</v>
      </c>
      <c r="BD54" s="18">
        <f t="shared" si="111"/>
        <v>0.16845470014141462</v>
      </c>
      <c r="BE54" s="18">
        <f t="shared" si="112"/>
        <v>94.328554829418806</v>
      </c>
      <c r="BF54" s="39">
        <f t="shared" si="82"/>
        <v>4.1403391178648268E-2</v>
      </c>
      <c r="BG54" s="37">
        <v>0.65969999999999995</v>
      </c>
      <c r="BH54" s="33">
        <v>4.2000000000000003E-2</v>
      </c>
      <c r="BI54" s="33">
        <v>1.2609999999999999</v>
      </c>
      <c r="BJ54" s="3">
        <f t="shared" si="113"/>
        <v>0.99870213199438129</v>
      </c>
      <c r="BK54" s="3">
        <f t="shared" si="114"/>
        <v>0.3296850597018362</v>
      </c>
      <c r="BL54" s="3">
        <f t="shared" si="115"/>
        <v>3.2968505970183619</v>
      </c>
      <c r="BM54" s="3">
        <f t="shared" si="83"/>
        <v>3.6265356567201983</v>
      </c>
      <c r="BN54" s="18">
        <f t="shared" si="116"/>
        <v>0.22497827944550178</v>
      </c>
      <c r="BO54" s="18">
        <f t="shared" si="117"/>
        <v>84.174226712586162</v>
      </c>
      <c r="BP54" s="39">
        <f t="shared" si="84"/>
        <v>3.9166984073111775E-2</v>
      </c>
      <c r="BQ54" s="37">
        <v>0.52080000000000004</v>
      </c>
      <c r="BR54" s="33">
        <v>3.7999999999999999E-2</v>
      </c>
      <c r="BS54" s="33">
        <v>1.2509999999999999</v>
      </c>
      <c r="BT54" s="3">
        <f t="shared" si="118"/>
        <v>0.99078221024977875</v>
      </c>
      <c r="BU54" s="3">
        <f t="shared" si="119"/>
        <v>0.20222399972803373</v>
      </c>
      <c r="BV54" s="3">
        <f t="shared" si="120"/>
        <v>2.4266879967364048</v>
      </c>
      <c r="BW54" s="3">
        <f t="shared" si="85"/>
        <v>2.6289119964644385</v>
      </c>
      <c r="BX54" s="18">
        <f t="shared" si="121"/>
        <v>0.24040339118485066</v>
      </c>
      <c r="BY54" s="18">
        <f t="shared" si="122"/>
        <v>74.09248135570229</v>
      </c>
      <c r="BZ54" s="39">
        <f t="shared" si="86"/>
        <v>3.2752149102503264E-2</v>
      </c>
    </row>
    <row r="55" spans="2:78" ht="19.899999999999999" customHeight="1">
      <c r="B55" s="17"/>
      <c r="C55" s="17"/>
      <c r="D55" s="19"/>
      <c r="E55" s="29">
        <v>60</v>
      </c>
      <c r="F55" s="22">
        <f t="shared" si="124"/>
        <v>1.1945999999999999</v>
      </c>
      <c r="G55" s="22">
        <f t="shared" si="123"/>
        <v>10.642450524299441</v>
      </c>
      <c r="H55" s="46">
        <f t="shared" si="87"/>
        <v>106840.98591549294</v>
      </c>
      <c r="I55" s="37">
        <v>1.4092</v>
      </c>
      <c r="J55" s="33">
        <v>4.5999999999999999E-2</v>
      </c>
      <c r="K55" s="33">
        <v>1.298</v>
      </c>
      <c r="L55" s="3">
        <f t="shared" si="88"/>
        <v>1.0280058424494107</v>
      </c>
      <c r="M55" s="3">
        <f t="shared" si="89"/>
        <v>1.5939356323110467</v>
      </c>
      <c r="N55" s="3">
        <f t="shared" si="90"/>
        <v>0</v>
      </c>
      <c r="O55" s="3">
        <f t="shared" si="73"/>
        <v>1.5939356323110467</v>
      </c>
      <c r="P55" s="18">
        <f t="shared" si="91"/>
        <v>0</v>
      </c>
      <c r="Q55" s="18">
        <f t="shared" si="92"/>
        <v>153.48211514482071</v>
      </c>
      <c r="R55" s="39">
        <f t="shared" si="125"/>
        <v>0</v>
      </c>
      <c r="S55" s="37">
        <v>1.2378</v>
      </c>
      <c r="T55" s="33">
        <v>0.05</v>
      </c>
      <c r="U55" s="33">
        <v>1.2849999999999999</v>
      </c>
      <c r="V55" s="3">
        <f t="shared" si="93"/>
        <v>1.0177099441814275</v>
      </c>
      <c r="W55" s="3">
        <f t="shared" si="94"/>
        <v>1.2052671988242114</v>
      </c>
      <c r="X55" s="3">
        <f t="shared" si="95"/>
        <v>2.4105343976484228</v>
      </c>
      <c r="Y55" s="3">
        <f t="shared" si="75"/>
        <v>3.6158015964726342</v>
      </c>
      <c r="Z55" s="18">
        <f t="shared" si="96"/>
        <v>5.5624661728707413E-2</v>
      </c>
      <c r="AA55" s="18">
        <f t="shared" si="97"/>
        <v>139.70313204413861</v>
      </c>
      <c r="AB55" s="39">
        <f t="shared" si="76"/>
        <v>1.725469116101724E-2</v>
      </c>
      <c r="AC55" s="37">
        <v>1.0998000000000001</v>
      </c>
      <c r="AD55" s="33">
        <v>5.7000000000000002E-2</v>
      </c>
      <c r="AE55" s="33">
        <v>1.276</v>
      </c>
      <c r="AF55" s="3">
        <f t="shared" si="98"/>
        <v>1.0105820146112852</v>
      </c>
      <c r="AG55" s="3">
        <f t="shared" si="99"/>
        <v>0.93822047165342493</v>
      </c>
      <c r="AH55" s="3">
        <f t="shared" si="100"/>
        <v>3.7528818866136997</v>
      </c>
      <c r="AI55" s="3">
        <f t="shared" si="77"/>
        <v>4.6911023582671243</v>
      </c>
      <c r="AJ55" s="18">
        <f t="shared" si="101"/>
        <v>0.1250539238779354</v>
      </c>
      <c r="AK55" s="18">
        <f t="shared" si="102"/>
        <v>128.60920165969213</v>
      </c>
      <c r="AL55" s="39">
        <f t="shared" si="78"/>
        <v>2.9180508378739933E-2</v>
      </c>
      <c r="AM55" s="37">
        <v>0.94850000000000001</v>
      </c>
      <c r="AN55" s="33">
        <v>4.5999999999999999E-2</v>
      </c>
      <c r="AO55" s="33">
        <v>1.2729999999999999</v>
      </c>
      <c r="AP55" s="3">
        <f t="shared" si="103"/>
        <v>1.0082060380879043</v>
      </c>
      <c r="AQ55" s="3">
        <f t="shared" si="104"/>
        <v>0.69455653703736564</v>
      </c>
      <c r="AR55" s="3">
        <f t="shared" si="105"/>
        <v>4.1673392222241938</v>
      </c>
      <c r="AS55" s="3">
        <f t="shared" si="79"/>
        <v>4.861895759261559</v>
      </c>
      <c r="AT55" s="18">
        <f t="shared" si="106"/>
        <v>0.15067007933655738</v>
      </c>
      <c r="AU55" s="18">
        <f t="shared" si="107"/>
        <v>116.44607363674461</v>
      </c>
      <c r="AV55" s="39">
        <f t="shared" si="80"/>
        <v>3.5787717799951546E-2</v>
      </c>
      <c r="AW55" s="37">
        <v>0.85270000000000001</v>
      </c>
      <c r="AX55" s="33">
        <v>3.6999999999999998E-2</v>
      </c>
      <c r="AY55" s="33">
        <v>1.274</v>
      </c>
      <c r="AZ55" s="3">
        <f t="shared" si="108"/>
        <v>1.0089980302623647</v>
      </c>
      <c r="BA55" s="3">
        <f t="shared" si="109"/>
        <v>0.56222157490932467</v>
      </c>
      <c r="BB55" s="3">
        <f t="shared" si="110"/>
        <v>4.4977725992745974</v>
      </c>
      <c r="BC55" s="3">
        <f t="shared" si="81"/>
        <v>5.0599941741839221</v>
      </c>
      <c r="BD55" s="18">
        <f t="shared" si="111"/>
        <v>0.1618421706560591</v>
      </c>
      <c r="BE55" s="18">
        <f t="shared" si="112"/>
        <v>108.74463500754189</v>
      </c>
      <c r="BF55" s="39">
        <f t="shared" si="82"/>
        <v>4.1360868965743994E-2</v>
      </c>
      <c r="BG55" s="37">
        <v>0.72440000000000004</v>
      </c>
      <c r="BH55" s="33">
        <v>3.5999999999999997E-2</v>
      </c>
      <c r="BI55" s="33">
        <v>1.27</v>
      </c>
      <c r="BJ55" s="3">
        <f t="shared" si="113"/>
        <v>1.0058300615645237</v>
      </c>
      <c r="BK55" s="3">
        <f t="shared" si="114"/>
        <v>0.40321850085484995</v>
      </c>
      <c r="BL55" s="3">
        <f t="shared" si="115"/>
        <v>4.0321850085484998</v>
      </c>
      <c r="BM55" s="3">
        <f t="shared" si="83"/>
        <v>4.4354035094033497</v>
      </c>
      <c r="BN55" s="18">
        <f t="shared" si="116"/>
        <v>0.19560099977170636</v>
      </c>
      <c r="BO55" s="18">
        <f t="shared" si="117"/>
        <v>98.43049538200215</v>
      </c>
      <c r="BP55" s="39">
        <f t="shared" si="84"/>
        <v>4.0964794425750475E-2</v>
      </c>
      <c r="BQ55" s="37">
        <v>0.61119999999999997</v>
      </c>
      <c r="BR55" s="33">
        <v>4.8000000000000001E-2</v>
      </c>
      <c r="BS55" s="33">
        <v>1.262</v>
      </c>
      <c r="BT55" s="3">
        <f t="shared" si="118"/>
        <v>0.99949412416884165</v>
      </c>
      <c r="BU55" s="3">
        <f t="shared" si="119"/>
        <v>0.28344025259817701</v>
      </c>
      <c r="BV55" s="3">
        <f t="shared" si="120"/>
        <v>3.4012830311781239</v>
      </c>
      <c r="BW55" s="3">
        <f t="shared" si="85"/>
        <v>3.6847232837763011</v>
      </c>
      <c r="BX55" s="18">
        <f t="shared" si="121"/>
        <v>0.30903119467335566</v>
      </c>
      <c r="BY55" s="18">
        <f t="shared" si="122"/>
        <v>89.330256834760505</v>
      </c>
      <c r="BZ55" s="39">
        <f t="shared" si="86"/>
        <v>3.8075375037482311E-2</v>
      </c>
    </row>
    <row r="56" spans="2:78" ht="19.899999999999999" customHeight="1">
      <c r="B56" s="19"/>
      <c r="C56" s="19"/>
      <c r="D56" s="19"/>
      <c r="E56" s="29">
        <v>62</v>
      </c>
      <c r="F56" s="22">
        <f t="shared" si="124"/>
        <v>1.2345999999999999</v>
      </c>
      <c r="G56" s="22">
        <f t="shared" si="123"/>
        <v>10.998802458814744</v>
      </c>
      <c r="H56" s="46">
        <f t="shared" si="87"/>
        <v>110418.45070422534</v>
      </c>
      <c r="I56" s="37">
        <v>1.5044</v>
      </c>
      <c r="J56" s="33">
        <v>5.0999999999999997E-2</v>
      </c>
      <c r="K56" s="33">
        <v>1.302</v>
      </c>
      <c r="L56" s="3">
        <f t="shared" si="88"/>
        <v>1.0311738111472519</v>
      </c>
      <c r="M56" s="3">
        <f t="shared" si="89"/>
        <v>1.8277834616444368</v>
      </c>
      <c r="N56" s="3">
        <f t="shared" si="90"/>
        <v>0</v>
      </c>
      <c r="O56" s="3">
        <f t="shared" si="73"/>
        <v>1.8277834616444368</v>
      </c>
      <c r="P56" s="18">
        <f t="shared" si="91"/>
        <v>0</v>
      </c>
      <c r="Q56" s="18">
        <f t="shared" si="92"/>
        <v>177.86972378156759</v>
      </c>
      <c r="R56" s="39">
        <f t="shared" si="125"/>
        <v>0</v>
      </c>
      <c r="S56" s="37">
        <v>1.3439000000000001</v>
      </c>
      <c r="T56" s="33">
        <v>5.6000000000000001E-2</v>
      </c>
      <c r="U56" s="33">
        <v>1.2909999999999999</v>
      </c>
      <c r="V56" s="3">
        <f t="shared" si="93"/>
        <v>1.0224618972281889</v>
      </c>
      <c r="W56" s="3">
        <f t="shared" si="94"/>
        <v>1.4340441355813618</v>
      </c>
      <c r="X56" s="3">
        <f t="shared" si="95"/>
        <v>2.8680882711627236</v>
      </c>
      <c r="Y56" s="3">
        <f t="shared" si="75"/>
        <v>4.3021324067440858</v>
      </c>
      <c r="Z56" s="18">
        <f t="shared" si="96"/>
        <v>6.2882765737451579E-2</v>
      </c>
      <c r="AA56" s="18">
        <f t="shared" si="97"/>
        <v>163.62701241310742</v>
      </c>
      <c r="AB56" s="39">
        <f t="shared" si="76"/>
        <v>1.7528207774897771E-2</v>
      </c>
      <c r="AC56" s="37">
        <v>1.2111000000000001</v>
      </c>
      <c r="AD56" s="33">
        <v>5.3999999999999999E-2</v>
      </c>
      <c r="AE56" s="33">
        <v>1.2809999999999999</v>
      </c>
      <c r="AF56" s="3">
        <f t="shared" si="98"/>
        <v>1.0145419754835865</v>
      </c>
      <c r="AG56" s="3">
        <f t="shared" si="99"/>
        <v>1.1466592878737774</v>
      </c>
      <c r="AH56" s="3">
        <f t="shared" si="100"/>
        <v>4.5866371514951094</v>
      </c>
      <c r="AI56" s="3">
        <f t="shared" si="77"/>
        <v>5.7332964393688872</v>
      </c>
      <c r="AJ56" s="18">
        <f t="shared" si="101"/>
        <v>0.11940242253817812</v>
      </c>
      <c r="AK56" s="18">
        <f t="shared" si="102"/>
        <v>151.84238892568365</v>
      </c>
      <c r="AL56" s="39">
        <f t="shared" si="78"/>
        <v>3.0206566058045566E-2</v>
      </c>
      <c r="AM56" s="37">
        <v>1.0608</v>
      </c>
      <c r="AN56" s="33">
        <v>5.0999999999999997E-2</v>
      </c>
      <c r="AO56" s="33">
        <v>1.276</v>
      </c>
      <c r="AP56" s="3">
        <f t="shared" si="103"/>
        <v>1.0105820146112852</v>
      </c>
      <c r="AQ56" s="3">
        <f t="shared" si="104"/>
        <v>0.87285980804294272</v>
      </c>
      <c r="AR56" s="3">
        <f t="shared" si="105"/>
        <v>5.2371588482576561</v>
      </c>
      <c r="AS56" s="3">
        <f t="shared" si="79"/>
        <v>6.1100186563005989</v>
      </c>
      <c r="AT56" s="18">
        <f t="shared" si="106"/>
        <v>0.16783552941512378</v>
      </c>
      <c r="AU56" s="18">
        <f t="shared" si="107"/>
        <v>138.50482183110691</v>
      </c>
      <c r="AV56" s="39">
        <f t="shared" si="80"/>
        <v>3.7812104871293648E-2</v>
      </c>
      <c r="AW56" s="37">
        <v>0.96699999999999997</v>
      </c>
      <c r="AX56" s="33">
        <v>5.3999999999999999E-2</v>
      </c>
      <c r="AY56" s="33">
        <v>1.28</v>
      </c>
      <c r="AZ56" s="3">
        <f t="shared" si="108"/>
        <v>1.0137499833091261</v>
      </c>
      <c r="BA56" s="3">
        <f t="shared" si="109"/>
        <v>0.72987588166585948</v>
      </c>
      <c r="BB56" s="3">
        <f t="shared" si="110"/>
        <v>5.8390070533268759</v>
      </c>
      <c r="BC56" s="3">
        <f t="shared" si="81"/>
        <v>6.5688829349927351</v>
      </c>
      <c r="BD56" s="18">
        <f t="shared" si="111"/>
        <v>0.23843214931561571</v>
      </c>
      <c r="BE56" s="18">
        <f t="shared" si="112"/>
        <v>130.18104409676693</v>
      </c>
      <c r="BF56" s="39">
        <f t="shared" si="82"/>
        <v>4.4852974515910256E-2</v>
      </c>
      <c r="BG56" s="37">
        <v>0.82240000000000002</v>
      </c>
      <c r="BH56" s="33">
        <v>3.7999999999999999E-2</v>
      </c>
      <c r="BI56" s="33">
        <v>1.2789999999999999</v>
      </c>
      <c r="BJ56" s="3">
        <f t="shared" si="113"/>
        <v>1.0129579911346658</v>
      </c>
      <c r="BK56" s="3">
        <f t="shared" si="114"/>
        <v>0.52708835044689273</v>
      </c>
      <c r="BL56" s="3">
        <f t="shared" si="115"/>
        <v>5.2708835044689266</v>
      </c>
      <c r="BM56" s="3">
        <f t="shared" si="83"/>
        <v>5.7979718549158195</v>
      </c>
      <c r="BN56" s="18">
        <f t="shared" si="116"/>
        <v>0.20940440498079416</v>
      </c>
      <c r="BO56" s="18">
        <f t="shared" si="117"/>
        <v>117.34929291994861</v>
      </c>
      <c r="BP56" s="39">
        <f t="shared" si="84"/>
        <v>4.4916193130064536E-2</v>
      </c>
      <c r="BQ56" s="37">
        <v>0.66969999999999996</v>
      </c>
      <c r="BR56" s="33">
        <v>4.8000000000000001E-2</v>
      </c>
      <c r="BS56" s="33">
        <v>1.27</v>
      </c>
      <c r="BT56" s="3">
        <f t="shared" si="118"/>
        <v>1.0058300615645237</v>
      </c>
      <c r="BU56" s="3">
        <f t="shared" si="119"/>
        <v>0.34462292578786341</v>
      </c>
      <c r="BV56" s="3">
        <f t="shared" si="120"/>
        <v>4.1354751094543607</v>
      </c>
      <c r="BW56" s="3">
        <f t="shared" si="85"/>
        <v>4.4800980352422242</v>
      </c>
      <c r="BX56" s="18">
        <f t="shared" si="121"/>
        <v>0.31296159963473025</v>
      </c>
      <c r="BY56" s="18">
        <f t="shared" si="122"/>
        <v>103.79875070210517</v>
      </c>
      <c r="BZ56" s="39">
        <f t="shared" si="86"/>
        <v>3.9841280183832581E-2</v>
      </c>
    </row>
    <row r="57" spans="2:78" ht="19.899999999999999" customHeight="1">
      <c r="B57" s="19"/>
      <c r="C57" s="19"/>
      <c r="D57" s="19"/>
      <c r="E57" s="29">
        <v>64</v>
      </c>
      <c r="F57" s="22">
        <f t="shared" si="124"/>
        <v>1.2746</v>
      </c>
      <c r="G57" s="22">
        <f t="shared" si="123"/>
        <v>11.355154393330045</v>
      </c>
      <c r="H57" s="46">
        <f t="shared" si="87"/>
        <v>113995.91549295773</v>
      </c>
      <c r="I57" s="37">
        <v>1.6124000000000001</v>
      </c>
      <c r="J57" s="33">
        <v>6.5000000000000002E-2</v>
      </c>
      <c r="K57" s="33">
        <v>1.3069999999999999</v>
      </c>
      <c r="L57" s="3">
        <f t="shared" si="88"/>
        <v>1.035133772019553</v>
      </c>
      <c r="M57" s="3">
        <f t="shared" si="89"/>
        <v>2.1157915558995555</v>
      </c>
      <c r="N57" s="3">
        <f t="shared" si="90"/>
        <v>0</v>
      </c>
      <c r="O57" s="3">
        <f t="shared" si="73"/>
        <v>2.1157915558995555</v>
      </c>
      <c r="P57" s="18">
        <f t="shared" si="91"/>
        <v>0</v>
      </c>
      <c r="Q57" s="18">
        <f t="shared" si="92"/>
        <v>206.27030935592879</v>
      </c>
      <c r="R57" s="39">
        <f t="shared" si="125"/>
        <v>0</v>
      </c>
      <c r="S57" s="37">
        <v>1.4818</v>
      </c>
      <c r="T57" s="33">
        <v>5.8999999999999997E-2</v>
      </c>
      <c r="U57" s="33">
        <v>1.2969999999999999</v>
      </c>
      <c r="V57" s="3">
        <f t="shared" si="93"/>
        <v>1.0272138502749504</v>
      </c>
      <c r="W57" s="3">
        <f t="shared" si="94"/>
        <v>1.7596863227455524</v>
      </c>
      <c r="X57" s="3">
        <f t="shared" si="95"/>
        <v>3.5193726454911047</v>
      </c>
      <c r="Y57" s="3">
        <f t="shared" si="75"/>
        <v>5.2790589682366571</v>
      </c>
      <c r="Z57" s="18">
        <f t="shared" si="96"/>
        <v>6.6868731860736635E-2</v>
      </c>
      <c r="AA57" s="18">
        <f t="shared" si="97"/>
        <v>193.51756252678453</v>
      </c>
      <c r="AB57" s="39">
        <f t="shared" si="76"/>
        <v>1.81863216936912E-2</v>
      </c>
      <c r="AC57" s="37">
        <v>1.3385</v>
      </c>
      <c r="AD57" s="33">
        <v>5.7000000000000002E-2</v>
      </c>
      <c r="AE57" s="33">
        <v>1.286</v>
      </c>
      <c r="AF57" s="3">
        <f t="shared" si="98"/>
        <v>1.0185019363558878</v>
      </c>
      <c r="AG57" s="3">
        <f t="shared" si="99"/>
        <v>1.4115452783429487</v>
      </c>
      <c r="AH57" s="3">
        <f t="shared" si="100"/>
        <v>5.646181113371795</v>
      </c>
      <c r="AI57" s="3">
        <f t="shared" si="77"/>
        <v>7.0577263917147439</v>
      </c>
      <c r="AJ57" s="18">
        <f t="shared" si="101"/>
        <v>0.12702169734330568</v>
      </c>
      <c r="AK57" s="18">
        <f t="shared" si="102"/>
        <v>179.52469406877253</v>
      </c>
      <c r="AL57" s="39">
        <f t="shared" si="78"/>
        <v>3.1450721265169512E-2</v>
      </c>
      <c r="AM57" s="37">
        <v>1.1324000000000001</v>
      </c>
      <c r="AN57" s="33">
        <v>5.8000000000000003E-2</v>
      </c>
      <c r="AO57" s="33">
        <v>1.282</v>
      </c>
      <c r="AP57" s="3">
        <f t="shared" si="103"/>
        <v>1.0153339676580468</v>
      </c>
      <c r="AQ57" s="3">
        <f t="shared" si="104"/>
        <v>1.0040420393865979</v>
      </c>
      <c r="AR57" s="3">
        <f t="shared" si="105"/>
        <v>6.0242522363195867</v>
      </c>
      <c r="AS57" s="3">
        <f t="shared" si="79"/>
        <v>7.0282942757061848</v>
      </c>
      <c r="AT57" s="18">
        <f t="shared" si="106"/>
        <v>0.19267103124630636</v>
      </c>
      <c r="AU57" s="18">
        <f t="shared" si="107"/>
        <v>159.39957062706787</v>
      </c>
      <c r="AV57" s="39">
        <f t="shared" si="80"/>
        <v>3.7793403160501358E-2</v>
      </c>
      <c r="AW57" s="37">
        <v>1.0324</v>
      </c>
      <c r="AX57" s="33">
        <v>4.7E-2</v>
      </c>
      <c r="AY57" s="33">
        <v>1.2849999999999999</v>
      </c>
      <c r="AZ57" s="3">
        <f t="shared" si="108"/>
        <v>1.0177099441814275</v>
      </c>
      <c r="BA57" s="3">
        <f t="shared" si="109"/>
        <v>0.83845232334128705</v>
      </c>
      <c r="BB57" s="3">
        <f t="shared" si="110"/>
        <v>6.7076185867302964</v>
      </c>
      <c r="BC57" s="3">
        <f t="shared" si="81"/>
        <v>7.5460709100715837</v>
      </c>
      <c r="BD57" s="18">
        <f t="shared" si="111"/>
        <v>0.2091487280999399</v>
      </c>
      <c r="BE57" s="18">
        <f t="shared" si="112"/>
        <v>149.63483339188849</v>
      </c>
      <c r="BF57" s="39">
        <f t="shared" si="82"/>
        <v>4.4826585058328455E-2</v>
      </c>
      <c r="BG57" s="37">
        <v>0.88970000000000005</v>
      </c>
      <c r="BH57" s="33">
        <v>4.2999999999999997E-2</v>
      </c>
      <c r="BI57" s="33">
        <v>1.282</v>
      </c>
      <c r="BJ57" s="3">
        <f t="shared" si="113"/>
        <v>1.0153339676580468</v>
      </c>
      <c r="BK57" s="3">
        <f t="shared" si="114"/>
        <v>0.61978256771711771</v>
      </c>
      <c r="BL57" s="3">
        <f t="shared" si="115"/>
        <v>6.1978256771711768</v>
      </c>
      <c r="BM57" s="3">
        <f t="shared" si="83"/>
        <v>6.8176082448882944</v>
      </c>
      <c r="BN57" s="18">
        <f t="shared" si="116"/>
        <v>0.2380705271146889</v>
      </c>
      <c r="BO57" s="18">
        <f t="shared" si="117"/>
        <v>135.70055335728756</v>
      </c>
      <c r="BP57" s="39">
        <f t="shared" si="84"/>
        <v>4.5672810639562023E-2</v>
      </c>
      <c r="BQ57" s="37">
        <v>0.71819999999999995</v>
      </c>
      <c r="BR57" s="33">
        <v>4.7E-2</v>
      </c>
      <c r="BS57" s="33">
        <v>1.27</v>
      </c>
      <c r="BT57" s="3">
        <f t="shared" si="118"/>
        <v>1.0058300615645237</v>
      </c>
      <c r="BU57" s="3">
        <f t="shared" si="119"/>
        <v>0.39634589900497852</v>
      </c>
      <c r="BV57" s="3">
        <f t="shared" si="120"/>
        <v>4.7561507880597418</v>
      </c>
      <c r="BW57" s="3">
        <f t="shared" si="85"/>
        <v>5.15249668706472</v>
      </c>
      <c r="BX57" s="18">
        <f t="shared" si="121"/>
        <v>0.30644156630900665</v>
      </c>
      <c r="BY57" s="18">
        <f t="shared" si="122"/>
        <v>118.95402899895494</v>
      </c>
      <c r="BZ57" s="39">
        <f t="shared" si="86"/>
        <v>3.9983099589687092E-2</v>
      </c>
    </row>
    <row r="58" spans="2:78" ht="19.899999999999999" customHeight="1" thickBot="1">
      <c r="B58" s="19"/>
      <c r="C58" s="19"/>
      <c r="E58" s="48">
        <v>66</v>
      </c>
      <c r="F58" s="25">
        <f t="shared" si="124"/>
        <v>1.3146</v>
      </c>
      <c r="G58" s="22">
        <f t="shared" si="123"/>
        <v>11.711506327845346</v>
      </c>
      <c r="H58" s="46">
        <f t="shared" si="87"/>
        <v>117573.38028169014</v>
      </c>
      <c r="I58" s="38">
        <v>1.6801999999999999</v>
      </c>
      <c r="J58" s="34">
        <v>6.6000000000000003E-2</v>
      </c>
      <c r="K58" s="34">
        <v>1.3089999999999999</v>
      </c>
      <c r="L58" s="41">
        <f t="shared" si="88"/>
        <v>1.0367177563684735</v>
      </c>
      <c r="M58" s="41">
        <f t="shared" si="89"/>
        <v>2.3045035382354184</v>
      </c>
      <c r="N58" s="41">
        <f t="shared" si="90"/>
        <v>0</v>
      </c>
      <c r="O58" s="41">
        <f t="shared" si="73"/>
        <v>2.3045035382354184</v>
      </c>
      <c r="P58" s="40">
        <f t="shared" si="91"/>
        <v>0</v>
      </c>
      <c r="Q58" s="40">
        <f t="shared" si="92"/>
        <v>233.56944985720889</v>
      </c>
      <c r="R58" s="42">
        <f t="shared" si="125"/>
        <v>0</v>
      </c>
      <c r="S58" s="38">
        <v>1.5651999999999999</v>
      </c>
      <c r="T58" s="34">
        <v>6.9000000000000006E-2</v>
      </c>
      <c r="U58" s="34">
        <v>1.3</v>
      </c>
      <c r="V58" s="41">
        <f t="shared" si="93"/>
        <v>1.0295898267983314</v>
      </c>
      <c r="W58" s="41">
        <f t="shared" si="94"/>
        <v>1.9724341288491392</v>
      </c>
      <c r="X58" s="41">
        <f t="shared" si="95"/>
        <v>3.9448682576982783</v>
      </c>
      <c r="Y58" s="41">
        <f t="shared" si="75"/>
        <v>5.9173023865474175</v>
      </c>
      <c r="Z58" s="40">
        <f t="shared" si="96"/>
        <v>7.8564602694176436E-2</v>
      </c>
      <c r="AA58" s="40">
        <f t="shared" si="97"/>
        <v>221.24925596051182</v>
      </c>
      <c r="AB58" s="42">
        <f t="shared" si="76"/>
        <v>1.7829972989388727E-2</v>
      </c>
      <c r="AC58" s="38">
        <v>1.3626</v>
      </c>
      <c r="AD58" s="34">
        <v>0.05</v>
      </c>
      <c r="AE58" s="34">
        <v>1.292</v>
      </c>
      <c r="AF58" s="41">
        <f t="shared" si="98"/>
        <v>1.0232538894026493</v>
      </c>
      <c r="AG58" s="41">
        <f t="shared" si="99"/>
        <v>1.4765151991952246</v>
      </c>
      <c r="AH58" s="41">
        <f t="shared" si="100"/>
        <v>5.9060607967808982</v>
      </c>
      <c r="AI58" s="41">
        <f t="shared" si="77"/>
        <v>7.382575995976123</v>
      </c>
      <c r="AJ58" s="40">
        <f t="shared" si="101"/>
        <v>0.11246467966014211</v>
      </c>
      <c r="AK58" s="40">
        <f t="shared" si="102"/>
        <v>199.54428827815676</v>
      </c>
      <c r="AL58" s="42">
        <f t="shared" si="78"/>
        <v>2.9597744178716284E-2</v>
      </c>
      <c r="AM58" s="38">
        <v>1.216</v>
      </c>
      <c r="AN58" s="34">
        <v>4.4999999999999998E-2</v>
      </c>
      <c r="AO58" s="34">
        <v>1.29</v>
      </c>
      <c r="AP58" s="41">
        <f t="shared" si="103"/>
        <v>1.0216699050537288</v>
      </c>
      <c r="AQ58" s="41">
        <f t="shared" si="104"/>
        <v>1.1722566251435333</v>
      </c>
      <c r="AR58" s="41">
        <f t="shared" si="105"/>
        <v>7.0335397508611992</v>
      </c>
      <c r="AS58" s="41">
        <f t="shared" si="79"/>
        <v>8.2057963760047326</v>
      </c>
      <c r="AT58" s="40">
        <f t="shared" si="106"/>
        <v>0.15135762774510045</v>
      </c>
      <c r="AU58" s="40">
        <f t="shared" si="107"/>
        <v>183.83871936288895</v>
      </c>
      <c r="AV58" s="42">
        <f t="shared" si="80"/>
        <v>3.8259294751598678E-2</v>
      </c>
      <c r="AW58" s="38">
        <v>1.0941000000000001</v>
      </c>
      <c r="AX58" s="34">
        <v>6.0999999999999999E-2</v>
      </c>
      <c r="AY58" s="34">
        <v>1.2889999999999999</v>
      </c>
      <c r="AZ58" s="41">
        <f t="shared" si="108"/>
        <v>1.0208779128792684</v>
      </c>
      <c r="BA58" s="41">
        <f t="shared" si="109"/>
        <v>0.94753660426612951</v>
      </c>
      <c r="BB58" s="41">
        <f t="shared" si="110"/>
        <v>7.5802928341290361</v>
      </c>
      <c r="BC58" s="41">
        <f t="shared" si="81"/>
        <v>8.5278294383951661</v>
      </c>
      <c r="BD58" s="40">
        <f t="shared" si="111"/>
        <v>0.27314093032209485</v>
      </c>
      <c r="BE58" s="40">
        <f t="shared" si="112"/>
        <v>170.77931383239005</v>
      </c>
      <c r="BF58" s="42">
        <f t="shared" si="82"/>
        <v>4.4386481383621508E-2</v>
      </c>
      <c r="BG58" s="38">
        <v>0.87960000000000005</v>
      </c>
      <c r="BH58" s="34">
        <v>5.6000000000000001E-2</v>
      </c>
      <c r="BI58" s="34">
        <v>1.282</v>
      </c>
      <c r="BJ58" s="41">
        <f t="shared" si="113"/>
        <v>1.0153339676580468</v>
      </c>
      <c r="BK58" s="41">
        <f t="shared" si="114"/>
        <v>0.60579072137573975</v>
      </c>
      <c r="BL58" s="41">
        <f t="shared" si="115"/>
        <v>6.0579072137573968</v>
      </c>
      <c r="BM58" s="41">
        <f t="shared" si="83"/>
        <v>6.6636979351331362</v>
      </c>
      <c r="BN58" s="40">
        <f t="shared" si="116"/>
        <v>0.31004533763773445</v>
      </c>
      <c r="BO58" s="40">
        <f t="shared" si="117"/>
        <v>147.79947391202893</v>
      </c>
      <c r="BP58" s="42">
        <f t="shared" si="84"/>
        <v>4.0987339490552561E-2</v>
      </c>
      <c r="BQ58" s="38">
        <v>0.72430000000000005</v>
      </c>
      <c r="BR58" s="34">
        <v>5.0999999999999997E-2</v>
      </c>
      <c r="BS58" s="34">
        <v>1.272</v>
      </c>
      <c r="BT58" s="41">
        <f t="shared" si="118"/>
        <v>1.0074140459134442</v>
      </c>
      <c r="BU58" s="41">
        <f t="shared" si="119"/>
        <v>0.40437781235091691</v>
      </c>
      <c r="BV58" s="41">
        <f t="shared" si="120"/>
        <v>4.8525337482110027</v>
      </c>
      <c r="BW58" s="41">
        <f t="shared" si="85"/>
        <v>5.2569115605619192</v>
      </c>
      <c r="BX58" s="40">
        <f t="shared" si="121"/>
        <v>0.33356983670708773</v>
      </c>
      <c r="BY58" s="40">
        <f t="shared" si="122"/>
        <v>131.16185554544577</v>
      </c>
      <c r="BZ58" s="42">
        <f t="shared" si="86"/>
        <v>3.6996531712908461E-2</v>
      </c>
    </row>
    <row r="59" spans="2:78" ht="19.899999999999999" customHeight="1">
      <c r="B59" s="19"/>
      <c r="C59" s="19"/>
    </row>
    <row r="60" spans="2:78" ht="19.899999999999999" customHeight="1" thickBot="1"/>
    <row r="61" spans="2:78" ht="19.899999999999999" customHeight="1" thickBot="1">
      <c r="B61" s="64" t="s">
        <v>35</v>
      </c>
      <c r="D61" s="2"/>
      <c r="E61" s="73" t="s">
        <v>19</v>
      </c>
      <c r="F61" s="74"/>
      <c r="G61" s="74"/>
      <c r="H61" s="75"/>
      <c r="I61" s="76" t="s">
        <v>21</v>
      </c>
      <c r="J61" s="77"/>
      <c r="K61" s="77"/>
      <c r="L61" s="77"/>
      <c r="M61" s="77"/>
      <c r="N61" s="78">
        <v>0</v>
      </c>
      <c r="O61" s="78"/>
      <c r="P61" s="57"/>
      <c r="Q61" s="57"/>
      <c r="R61" s="58"/>
      <c r="S61" s="76" t="s">
        <v>21</v>
      </c>
      <c r="T61" s="77"/>
      <c r="U61" s="77"/>
      <c r="V61" s="77"/>
      <c r="W61" s="77"/>
      <c r="X61" s="78">
        <v>0.04</v>
      </c>
      <c r="Y61" s="78"/>
      <c r="Z61" s="57"/>
      <c r="AA61" s="57"/>
      <c r="AB61" s="58"/>
      <c r="AC61" s="76" t="s">
        <v>21</v>
      </c>
      <c r="AD61" s="77"/>
      <c r="AE61" s="77"/>
      <c r="AF61" s="77"/>
      <c r="AG61" s="77"/>
      <c r="AH61" s="78">
        <v>0.08</v>
      </c>
      <c r="AI61" s="78"/>
      <c r="AJ61" s="57"/>
      <c r="AK61" s="57"/>
      <c r="AL61" s="58"/>
      <c r="AM61" s="76" t="s">
        <v>21</v>
      </c>
      <c r="AN61" s="77"/>
      <c r="AO61" s="77"/>
      <c r="AP61" s="77"/>
      <c r="AQ61" s="77"/>
      <c r="AR61" s="78">
        <v>0.12</v>
      </c>
      <c r="AS61" s="78"/>
      <c r="AT61" s="57"/>
      <c r="AU61" s="57"/>
      <c r="AV61" s="58"/>
      <c r="AW61" s="76" t="s">
        <v>21</v>
      </c>
      <c r="AX61" s="77"/>
      <c r="AY61" s="77"/>
      <c r="AZ61" s="77"/>
      <c r="BA61" s="77"/>
      <c r="BB61" s="78">
        <v>0.16</v>
      </c>
      <c r="BC61" s="78"/>
      <c r="BD61" s="57"/>
      <c r="BE61" s="57"/>
      <c r="BF61" s="58"/>
      <c r="BG61" s="76" t="s">
        <v>21</v>
      </c>
      <c r="BH61" s="77"/>
      <c r="BI61" s="77"/>
      <c r="BJ61" s="77"/>
      <c r="BK61" s="77"/>
      <c r="BL61" s="78">
        <v>0.2</v>
      </c>
      <c r="BM61" s="78"/>
      <c r="BN61" s="57"/>
      <c r="BO61" s="57"/>
      <c r="BP61" s="58"/>
      <c r="BQ61" s="76" t="s">
        <v>21</v>
      </c>
      <c r="BR61" s="77"/>
      <c r="BS61" s="77"/>
      <c r="BT61" s="77"/>
      <c r="BU61" s="77"/>
      <c r="BV61" s="78">
        <v>0.24</v>
      </c>
      <c r="BW61" s="78"/>
      <c r="BX61" s="57"/>
      <c r="BY61" s="57"/>
      <c r="BZ61" s="58"/>
    </row>
    <row r="62" spans="2:78" ht="19.899999999999999" customHeight="1">
      <c r="B62" s="4" t="s">
        <v>1</v>
      </c>
      <c r="C62" s="5">
        <v>800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19.899999999999999" customHeight="1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2.802707964962837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26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27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28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29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30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31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32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33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34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35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36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37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38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39">BV63/BY63</f>
        <v>0</v>
      </c>
    </row>
    <row r="64" spans="2:78" ht="19.899999999999999" customHeight="1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3.1590598994781374</v>
      </c>
      <c r="H64" s="46">
        <f t="shared" ref="H64:H88" si="140">F64*$C$37/$C$35</f>
        <v>31714.22535211268</v>
      </c>
      <c r="I64" s="54"/>
      <c r="J64" s="3"/>
      <c r="K64" s="3"/>
      <c r="L64" s="3">
        <f t="shared" ref="L64:L88" si="141">K64/$C$44</f>
        <v>0</v>
      </c>
      <c r="M64" s="3">
        <f t="shared" ref="M64:M88" si="142">4*PI()^2*$C$43*SQRT($C$41*$C$32)*($C$37*I64*K64)^2</f>
        <v>0</v>
      </c>
      <c r="N64" s="3">
        <f t="shared" ref="N64:N88" si="143">4*PI()^2*N$31*SQRT($C$41*$C$32)*($C$37*I64*K64)^2</f>
        <v>0</v>
      </c>
      <c r="O64" s="3">
        <f t="shared" si="126"/>
        <v>0</v>
      </c>
      <c r="P64" s="18">
        <f t="shared" ref="P64:P88" si="144">2*PI()^2*N$31*2*SQRT($C$32*$C$41)*J64*$C$37^2*K64^2/SQRT(2)</f>
        <v>0</v>
      </c>
      <c r="Q64" s="18">
        <f t="shared" ref="Q64:Q88" si="145">0.5926*0.5*$C$36*$F64^3*($C$37*I64*2+$C$37)*$C$38</f>
        <v>1.0512960116287153</v>
      </c>
      <c r="R64" s="39">
        <f t="shared" si="127"/>
        <v>0</v>
      </c>
      <c r="S64" s="54"/>
      <c r="T64" s="3"/>
      <c r="U64" s="3"/>
      <c r="V64" s="3">
        <f t="shared" ref="V64:V88" si="146">U64/$C$44</f>
        <v>0</v>
      </c>
      <c r="W64" s="3">
        <f t="shared" ref="W64:W88" si="147">4*PI()^2*$C$43*SQRT($C$41*$C$32)*($C$37*S64*U64)^2</f>
        <v>0</v>
      </c>
      <c r="X64" s="3">
        <f t="shared" ref="X64:X88" si="148">4*PI()^2*X$31*SQRT($C$41*$C$32)*($C$37*S64*U64)^2</f>
        <v>0</v>
      </c>
      <c r="Y64" s="3">
        <f t="shared" si="128"/>
        <v>0</v>
      </c>
      <c r="Z64" s="18">
        <f t="shared" ref="Z64:Z88" si="149">2*PI()^2*X$31*2*SQRT($C$32*$C$41)*T64*$C$37^2*U64^2/SQRT(2)</f>
        <v>0</v>
      </c>
      <c r="AA64" s="18">
        <f t="shared" ref="AA64:AA88" si="150">0.5926*0.5*$C$36*$F64^3*($C$37*S64*2+$C$37)*$C$38</f>
        <v>1.0512960116287153</v>
      </c>
      <c r="AB64" s="39">
        <f t="shared" si="129"/>
        <v>0</v>
      </c>
      <c r="AC64" s="54"/>
      <c r="AD64" s="3"/>
      <c r="AE64" s="3"/>
      <c r="AF64" s="3">
        <f t="shared" ref="AF64:AF88" si="151">AE64/$C$44</f>
        <v>0</v>
      </c>
      <c r="AG64" s="3">
        <f t="shared" ref="AG64:AG88" si="152">4*PI()^2*$C$43*SQRT($C$41*$C$32)*($C$37*AC64*AE64)^2</f>
        <v>0</v>
      </c>
      <c r="AH64" s="3">
        <f t="shared" ref="AH64:AH88" si="153">4*PI()^2*AH$31*SQRT($C$41*$C$32)*($C$37*AC64*AE64)^2</f>
        <v>0</v>
      </c>
      <c r="AI64" s="3">
        <f t="shared" si="130"/>
        <v>0</v>
      </c>
      <c r="AJ64" s="18">
        <f t="shared" ref="AJ64:AJ88" si="154">2*PI()^2*AH$31*2*SQRT($C$32*$C$41)*AD64*$C$37^2*AE64^2/SQRT(2)</f>
        <v>0</v>
      </c>
      <c r="AK64" s="18">
        <f t="shared" ref="AK64:AK88" si="155">0.5926*0.5*$C$36*$F64^3*($C$37*AC64*2+$C$37)*$C$38</f>
        <v>1.0512960116287153</v>
      </c>
      <c r="AL64" s="39">
        <f t="shared" si="131"/>
        <v>0</v>
      </c>
      <c r="AM64" s="54"/>
      <c r="AN64" s="3"/>
      <c r="AO64" s="3"/>
      <c r="AP64" s="3">
        <f t="shared" ref="AP64:AP88" si="156">AO64/$C$44</f>
        <v>0</v>
      </c>
      <c r="AQ64" s="3">
        <f t="shared" ref="AQ64:AQ88" si="157">4*PI()^2*$C$43*SQRT($C$41*$C$32)*($C$37*AM64*AO64)^2</f>
        <v>0</v>
      </c>
      <c r="AR64" s="3">
        <f t="shared" ref="AR64:AR88" si="158">4*PI()^2*AR$31*SQRT($C$41*$C$32)*($C$37*AM64*AO64)^2</f>
        <v>0</v>
      </c>
      <c r="AS64" s="3">
        <f t="shared" si="132"/>
        <v>0</v>
      </c>
      <c r="AT64" s="18">
        <f t="shared" ref="AT64:AT88" si="159">2*PI()^2*AR$31*2*SQRT($C$32*$C$41)*AN64*$C$37^2*AO64^2/SQRT(2)</f>
        <v>0</v>
      </c>
      <c r="AU64" s="18">
        <f t="shared" ref="AU64:AU88" si="160">0.5926*0.5*$C$36*$F64^3*($C$37*AM64*2+$C$37)*$C$38</f>
        <v>1.0512960116287153</v>
      </c>
      <c r="AV64" s="39">
        <f t="shared" si="133"/>
        <v>0</v>
      </c>
      <c r="AW64" s="54"/>
      <c r="AX64" s="3"/>
      <c r="AY64" s="3"/>
      <c r="AZ64" s="3">
        <f t="shared" ref="AZ64:AZ88" si="161">AY64/$C$44</f>
        <v>0</v>
      </c>
      <c r="BA64" s="3">
        <f t="shared" ref="BA64:BA88" si="162">4*PI()^2*$C$43*SQRT($C$41*$C$32)*($C$37*AW64*AY64)^2</f>
        <v>0</v>
      </c>
      <c r="BB64" s="3">
        <f t="shared" ref="BB64:BB88" si="163">4*PI()^2*BB$31*SQRT($C$41*$C$32)*($C$37*AW64*AY64)^2</f>
        <v>0</v>
      </c>
      <c r="BC64" s="3">
        <f t="shared" si="134"/>
        <v>0</v>
      </c>
      <c r="BD64" s="18">
        <f t="shared" ref="BD64:BD88" si="164">2*PI()^2*BB$31*2*SQRT($C$32*$C$41)*AX64*$C$37^2*AY64^2/SQRT(2)</f>
        <v>0</v>
      </c>
      <c r="BE64" s="18">
        <f t="shared" ref="BE64:BE88" si="165">0.5926*0.5*$C$36*$F64^3*($C$37*AW64*2+$C$37)*$C$38</f>
        <v>1.0512960116287153</v>
      </c>
      <c r="BF64" s="39">
        <f t="shared" si="135"/>
        <v>0</v>
      </c>
      <c r="BG64" s="54"/>
      <c r="BH64" s="3"/>
      <c r="BI64" s="3"/>
      <c r="BJ64" s="3">
        <f t="shared" ref="BJ64:BJ88" si="166">BI64/$C$44</f>
        <v>0</v>
      </c>
      <c r="BK64" s="3">
        <f t="shared" ref="BK64:BK88" si="167">4*PI()^2*$C$43*SQRT($C$41*$C$32)*($C$37*BG64*BI64)^2</f>
        <v>0</v>
      </c>
      <c r="BL64" s="3">
        <f t="shared" ref="BL64:BL88" si="168">4*PI()^2*BL$31*SQRT($C$41*$C$32)*($C$37*BG64*BI64)^2</f>
        <v>0</v>
      </c>
      <c r="BM64" s="3">
        <f t="shared" si="136"/>
        <v>0</v>
      </c>
      <c r="BN64" s="18">
        <f t="shared" ref="BN64:BN88" si="169">2*PI()^2*BL$31*2*SQRT($C$32*$C$41)*BH64*$C$37^2*BI64^2/SQRT(2)</f>
        <v>0</v>
      </c>
      <c r="BO64" s="18">
        <f t="shared" ref="BO64:BO88" si="170">0.5926*0.5*$C$36*$F64^3*($C$37*BG64*2+$C$37)*$C$38</f>
        <v>1.0512960116287153</v>
      </c>
      <c r="BP64" s="39">
        <f t="shared" si="137"/>
        <v>0</v>
      </c>
      <c r="BQ64" s="54"/>
      <c r="BR64" s="3"/>
      <c r="BS64" s="3"/>
      <c r="BT64" s="3">
        <f t="shared" ref="BT64:BT88" si="171">BS64/$C$44</f>
        <v>0</v>
      </c>
      <c r="BU64" s="3">
        <f t="shared" ref="BU64:BU88" si="172">4*PI()^2*$C$43*SQRT($C$41*$C$32)*($C$37*BQ64*BS64)^2</f>
        <v>0</v>
      </c>
      <c r="BV64" s="3">
        <f t="shared" ref="BV64:BV88" si="173">4*PI()^2*BV$31*SQRT($C$41*$C$32)*($C$37*BQ64*BS64)^2</f>
        <v>0</v>
      </c>
      <c r="BW64" s="3">
        <f t="shared" si="138"/>
        <v>0</v>
      </c>
      <c r="BX64" s="18">
        <f t="shared" ref="BX64:BX88" si="174">2*PI()^2*BV$31*2*SQRT($C$32*$C$41)*BR64*$C$37^2*BS64^2/SQRT(2)</f>
        <v>0</v>
      </c>
      <c r="BY64" s="18">
        <f t="shared" ref="BY64:BY88" si="175">0.5926*0.5*$C$36*$F64^3*($C$37*BQ64*2+$C$37)*$C$38</f>
        <v>1.0512960116287153</v>
      </c>
      <c r="BZ64" s="39">
        <f t="shared" si="139"/>
        <v>0</v>
      </c>
    </row>
    <row r="65" spans="2:78" ht="19.899999999999999" customHeight="1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76">F65/$C$44/$C$37</f>
        <v>3.5154118339934377</v>
      </c>
      <c r="H65" s="46">
        <f t="shared" si="140"/>
        <v>35291.690140845072</v>
      </c>
      <c r="I65" s="36">
        <v>0.66339999999999999</v>
      </c>
      <c r="J65" s="32">
        <v>2.7E-2</v>
      </c>
      <c r="K65" s="32">
        <v>1.256</v>
      </c>
      <c r="L65" s="3">
        <f t="shared" si="141"/>
        <v>0.99474217112208008</v>
      </c>
      <c r="M65" s="3">
        <f t="shared" si="142"/>
        <v>0.33075493943240414</v>
      </c>
      <c r="N65" s="3">
        <f t="shared" si="143"/>
        <v>0</v>
      </c>
      <c r="O65" s="3">
        <f t="shared" si="126"/>
        <v>0.33075493943240414</v>
      </c>
      <c r="P65" s="18">
        <f t="shared" si="144"/>
        <v>0</v>
      </c>
      <c r="Q65" s="18">
        <f t="shared" si="145"/>
        <v>3.3708476224064348</v>
      </c>
      <c r="R65" s="39">
        <f>N65/Q65</f>
        <v>0</v>
      </c>
      <c r="S65" s="36">
        <v>0.51319999999999999</v>
      </c>
      <c r="T65" s="32">
        <v>2.3E-2</v>
      </c>
      <c r="U65" s="32">
        <v>1.302</v>
      </c>
      <c r="V65" s="3">
        <f t="shared" si="146"/>
        <v>1.0311738111472519</v>
      </c>
      <c r="W65" s="3">
        <f t="shared" si="147"/>
        <v>0.21270190976767384</v>
      </c>
      <c r="X65" s="3">
        <f t="shared" si="148"/>
        <v>0.42540381953534767</v>
      </c>
      <c r="Y65" s="3">
        <f t="shared" si="128"/>
        <v>0.63810572930302145</v>
      </c>
      <c r="Z65" s="18">
        <f t="shared" si="149"/>
        <v>2.6268841961652599E-2</v>
      </c>
      <c r="AA65" s="18">
        <f t="shared" si="150"/>
        <v>2.9356565334555604</v>
      </c>
      <c r="AB65" s="39">
        <f t="shared" si="129"/>
        <v>0.14490926124610529</v>
      </c>
      <c r="AC65" s="36">
        <v>0.39589999999999997</v>
      </c>
      <c r="AD65" s="32">
        <v>2.1000000000000001E-2</v>
      </c>
      <c r="AE65" s="32">
        <v>1.3859999999999999</v>
      </c>
      <c r="AF65" s="3">
        <f t="shared" si="151"/>
        <v>1.0977011538019132</v>
      </c>
      <c r="AG65" s="3">
        <f t="shared" si="152"/>
        <v>0.14344109420241064</v>
      </c>
      <c r="AH65" s="3">
        <f t="shared" si="153"/>
        <v>0.57376437680964254</v>
      </c>
      <c r="AI65" s="3">
        <f t="shared" si="130"/>
        <v>0.71720547101205323</v>
      </c>
      <c r="AJ65" s="18">
        <f t="shared" si="154"/>
        <v>5.4358426170296612E-2</v>
      </c>
      <c r="AK65" s="18">
        <f t="shared" si="155"/>
        <v>2.5957902569313429</v>
      </c>
      <c r="AL65" s="39">
        <f t="shared" si="131"/>
        <v>0.22103649371422163</v>
      </c>
      <c r="AM65" s="36">
        <v>0.31719999999999998</v>
      </c>
      <c r="AN65" s="32">
        <v>1.9E-2</v>
      </c>
      <c r="AO65" s="32">
        <v>1.44</v>
      </c>
      <c r="AP65" s="3">
        <f t="shared" si="156"/>
        <v>1.140468731222767</v>
      </c>
      <c r="AQ65" s="3">
        <f t="shared" si="157"/>
        <v>9.9395670313427928E-2</v>
      </c>
      <c r="AR65" s="3">
        <f t="shared" si="158"/>
        <v>0.59637402188056754</v>
      </c>
      <c r="AS65" s="3">
        <f t="shared" si="132"/>
        <v>0.69576969219399543</v>
      </c>
      <c r="AT65" s="18">
        <f t="shared" si="159"/>
        <v>7.9632612369082575E-2</v>
      </c>
      <c r="AU65" s="18">
        <f t="shared" si="160"/>
        <v>2.3677640338925028</v>
      </c>
      <c r="AV65" s="39">
        <f t="shared" si="133"/>
        <v>0.25187223614515092</v>
      </c>
      <c r="AW65" s="36">
        <v>0.25840000000000002</v>
      </c>
      <c r="AX65" s="32">
        <v>1.7999999999999999E-2</v>
      </c>
      <c r="AY65" s="32">
        <v>1.4770000000000001</v>
      </c>
      <c r="AZ65" s="3">
        <f t="shared" si="161"/>
        <v>1.1697724416777964</v>
      </c>
      <c r="BA65" s="3">
        <f t="shared" si="162"/>
        <v>6.9394034022022433E-2</v>
      </c>
      <c r="BB65" s="3">
        <f t="shared" si="163"/>
        <v>0.55515227217617946</v>
      </c>
      <c r="BC65" s="3">
        <f t="shared" si="134"/>
        <v>0.62454630619820195</v>
      </c>
      <c r="BD65" s="18">
        <f t="shared" si="164"/>
        <v>0.1058241064990938</v>
      </c>
      <c r="BE65" s="18">
        <f t="shared" si="165"/>
        <v>2.1973962840235859</v>
      </c>
      <c r="BF65" s="39">
        <f t="shared" si="135"/>
        <v>0.25264094429051137</v>
      </c>
      <c r="BG65" s="36">
        <v>0.2213</v>
      </c>
      <c r="BH65" s="32">
        <v>1.4999999999999999E-2</v>
      </c>
      <c r="BI65" s="32">
        <v>1.4970000000000001</v>
      </c>
      <c r="BJ65" s="3">
        <f t="shared" si="166"/>
        <v>1.1856122851670017</v>
      </c>
      <c r="BK65" s="3">
        <f t="shared" si="167"/>
        <v>5.2285655121563565E-2</v>
      </c>
      <c r="BL65" s="3">
        <f t="shared" si="168"/>
        <v>0.52285655121563568</v>
      </c>
      <c r="BM65" s="3">
        <f t="shared" si="136"/>
        <v>0.57514220633719926</v>
      </c>
      <c r="BN65" s="18">
        <f t="shared" si="169"/>
        <v>0.1132389900431397</v>
      </c>
      <c r="BO65" s="18">
        <f t="shared" si="170"/>
        <v>2.0899023466062929</v>
      </c>
      <c r="BP65" s="39">
        <f t="shared" si="137"/>
        <v>0.2501822882129785</v>
      </c>
      <c r="BQ65" s="36">
        <v>0.19209999999999999</v>
      </c>
      <c r="BR65" s="32">
        <v>1.6E-2</v>
      </c>
      <c r="BS65" s="32">
        <v>1.508</v>
      </c>
      <c r="BT65" s="3">
        <f t="shared" si="171"/>
        <v>1.1943241990860642</v>
      </c>
      <c r="BU65" s="3">
        <f t="shared" si="172"/>
        <v>3.9979148333119323E-2</v>
      </c>
      <c r="BV65" s="3">
        <f t="shared" si="173"/>
        <v>0.47974977999743185</v>
      </c>
      <c r="BW65" s="3">
        <f t="shared" si="138"/>
        <v>0.51972892833055118</v>
      </c>
      <c r="BX65" s="18">
        <f t="shared" si="174"/>
        <v>0.14708386697082962</v>
      </c>
      <c r="BY65" s="18">
        <f t="shared" si="175"/>
        <v>2.0052979538142459</v>
      </c>
      <c r="BZ65" s="39">
        <f t="shared" si="139"/>
        <v>0.23924114572844762</v>
      </c>
    </row>
    <row r="66" spans="2:78" ht="19.899999999999999" customHeight="1">
      <c r="B66" s="10" t="s">
        <v>4</v>
      </c>
      <c r="C66" s="11">
        <v>999.72964999999999</v>
      </c>
      <c r="D66" s="2"/>
      <c r="E66" s="29">
        <v>22</v>
      </c>
      <c r="F66" s="22">
        <f t="shared" ref="F66:F88" si="177">0.02*E66-0.0054</f>
        <v>0.43459999999999999</v>
      </c>
      <c r="G66" s="22">
        <f t="shared" si="176"/>
        <v>3.8717637685087376</v>
      </c>
      <c r="H66" s="46">
        <f t="shared" si="140"/>
        <v>38869.15492957746</v>
      </c>
      <c r="I66" s="35">
        <v>0.58230000000000004</v>
      </c>
      <c r="J66" s="31">
        <v>3.5000000000000003E-2</v>
      </c>
      <c r="K66" s="31">
        <v>1.2689999999999999</v>
      </c>
      <c r="L66" s="3">
        <f t="shared" si="141"/>
        <v>1.0050380693900633</v>
      </c>
      <c r="M66" s="3">
        <f t="shared" si="142"/>
        <v>0.26013150274806246</v>
      </c>
      <c r="N66" s="3">
        <f t="shared" si="143"/>
        <v>0</v>
      </c>
      <c r="O66" s="3">
        <f t="shared" si="126"/>
        <v>0.26013150274806246</v>
      </c>
      <c r="P66" s="18">
        <f t="shared" si="144"/>
        <v>0</v>
      </c>
      <c r="Q66" s="18">
        <f t="shared" si="145"/>
        <v>4.1894367984966987</v>
      </c>
      <c r="R66" s="39">
        <f t="shared" ref="R66:R88" si="178">N66/Q66</f>
        <v>0</v>
      </c>
      <c r="S66" s="35">
        <v>0.4375</v>
      </c>
      <c r="T66" s="31">
        <v>2.5999999999999999E-2</v>
      </c>
      <c r="U66" s="31">
        <v>1.3420000000000001</v>
      </c>
      <c r="V66" s="3">
        <f t="shared" si="146"/>
        <v>1.0628534981256621</v>
      </c>
      <c r="W66" s="3">
        <f t="shared" si="147"/>
        <v>0.1642242441918807</v>
      </c>
      <c r="X66" s="3">
        <f t="shared" si="148"/>
        <v>0.32844848838376139</v>
      </c>
      <c r="Y66" s="3">
        <f t="shared" si="128"/>
        <v>0.49267273257564209</v>
      </c>
      <c r="Z66" s="18">
        <f t="shared" si="149"/>
        <v>3.1547830797439183E-2</v>
      </c>
      <c r="AA66" s="18">
        <f t="shared" si="150"/>
        <v>3.6289355988086984</v>
      </c>
      <c r="AB66" s="39">
        <f t="shared" si="129"/>
        <v>9.050821637385463E-2</v>
      </c>
      <c r="AC66" s="35">
        <v>0.34789999999999999</v>
      </c>
      <c r="AD66" s="31">
        <v>1.9E-2</v>
      </c>
      <c r="AE66" s="31">
        <v>1.415</v>
      </c>
      <c r="AF66" s="3">
        <f t="shared" si="151"/>
        <v>1.1206689268612606</v>
      </c>
      <c r="AG66" s="3">
        <f t="shared" si="152"/>
        <v>0.11545104350038563</v>
      </c>
      <c r="AH66" s="3">
        <f t="shared" si="153"/>
        <v>0.4618041740015425</v>
      </c>
      <c r="AI66" s="3">
        <f t="shared" si="130"/>
        <v>0.5772552175019281</v>
      </c>
      <c r="AJ66" s="18">
        <f t="shared" si="154"/>
        <v>5.1261062017967582E-2</v>
      </c>
      <c r="AK66" s="18">
        <f t="shared" si="155"/>
        <v>3.2821061271785554</v>
      </c>
      <c r="AL66" s="39">
        <f t="shared" si="131"/>
        <v>0.14070360802090515</v>
      </c>
      <c r="AM66" s="35">
        <v>0.2848</v>
      </c>
      <c r="AN66" s="31">
        <v>1.9E-2</v>
      </c>
      <c r="AO66" s="31">
        <v>1.448</v>
      </c>
      <c r="AP66" s="3">
        <f t="shared" si="156"/>
        <v>1.146804668618449</v>
      </c>
      <c r="AQ66" s="3">
        <f t="shared" si="157"/>
        <v>8.1020182864758594E-2</v>
      </c>
      <c r="AR66" s="3">
        <f t="shared" si="158"/>
        <v>0.48612109718855157</v>
      </c>
      <c r="AS66" s="3">
        <f t="shared" si="132"/>
        <v>0.56714128005331021</v>
      </c>
      <c r="AT66" s="18">
        <f t="shared" si="159"/>
        <v>8.0519876969861556E-2</v>
      </c>
      <c r="AU66" s="18">
        <f t="shared" si="160"/>
        <v>3.0378545684747378</v>
      </c>
      <c r="AV66" s="39">
        <f t="shared" si="133"/>
        <v>0.16002118805595944</v>
      </c>
      <c r="AW66" s="35">
        <v>0.2487</v>
      </c>
      <c r="AX66" s="31">
        <v>1.9E-2</v>
      </c>
      <c r="AY66" s="31">
        <v>1.476</v>
      </c>
      <c r="AZ66" s="3">
        <f t="shared" si="161"/>
        <v>1.1689804495033362</v>
      </c>
      <c r="BA66" s="3">
        <f t="shared" si="162"/>
        <v>6.4194882891341939E-2</v>
      </c>
      <c r="BB66" s="3">
        <f t="shared" si="163"/>
        <v>0.51355906313073552</v>
      </c>
      <c r="BC66" s="3">
        <f t="shared" si="134"/>
        <v>0.57775394602207741</v>
      </c>
      <c r="BD66" s="18">
        <f t="shared" si="164"/>
        <v>0.11155201782702319</v>
      </c>
      <c r="BE66" s="18">
        <f t="shared" si="165"/>
        <v>2.8981163550166116</v>
      </c>
      <c r="BF66" s="39">
        <f t="shared" si="135"/>
        <v>0.17720443219671622</v>
      </c>
      <c r="BG66" s="35">
        <v>0.2177</v>
      </c>
      <c r="BH66" s="31">
        <v>1.4E-2</v>
      </c>
      <c r="BI66" s="31">
        <v>1.4990000000000001</v>
      </c>
      <c r="BJ66" s="3">
        <f t="shared" si="166"/>
        <v>1.1871962695159222</v>
      </c>
      <c r="BK66" s="3">
        <f t="shared" si="167"/>
        <v>5.0733666437524333E-2</v>
      </c>
      <c r="BL66" s="3">
        <f t="shared" si="168"/>
        <v>0.50733666437524327</v>
      </c>
      <c r="BM66" s="3">
        <f t="shared" si="136"/>
        <v>0.55807033081276758</v>
      </c>
      <c r="BN66" s="18">
        <f t="shared" si="169"/>
        <v>0.10597231675919046</v>
      </c>
      <c r="BO66" s="18">
        <f t="shared" si="170"/>
        <v>2.7781195512160037</v>
      </c>
      <c r="BP66" s="39">
        <f t="shared" si="137"/>
        <v>0.18261873005183604</v>
      </c>
      <c r="BQ66" s="35">
        <v>0.1787</v>
      </c>
      <c r="BR66" s="31">
        <v>1.4999999999999999E-2</v>
      </c>
      <c r="BS66" s="31">
        <v>1.5229999999999999</v>
      </c>
      <c r="BT66" s="3">
        <f t="shared" si="171"/>
        <v>1.206204081702968</v>
      </c>
      <c r="BU66" s="3">
        <f t="shared" si="172"/>
        <v>3.5287836869451028E-2</v>
      </c>
      <c r="BV66" s="3">
        <f t="shared" si="173"/>
        <v>0.42345404243341228</v>
      </c>
      <c r="BW66" s="3">
        <f t="shared" si="138"/>
        <v>0.45874187930286331</v>
      </c>
      <c r="BX66" s="18">
        <f t="shared" si="174"/>
        <v>0.14064796062975579</v>
      </c>
      <c r="BY66" s="18">
        <f t="shared" si="175"/>
        <v>2.6271558303055618</v>
      </c>
      <c r="BZ66" s="39">
        <f t="shared" si="139"/>
        <v>0.16118345076780649</v>
      </c>
    </row>
    <row r="67" spans="2:78" ht="19.899999999999999" customHeight="1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77"/>
        <v>0.47459999999999997</v>
      </c>
      <c r="G67" s="22">
        <f t="shared" si="176"/>
        <v>4.2281157030240379</v>
      </c>
      <c r="H67" s="46">
        <f t="shared" si="140"/>
        <v>42446.619718309856</v>
      </c>
      <c r="I67" s="35">
        <v>0.57350000000000001</v>
      </c>
      <c r="J67" s="31">
        <v>0.03</v>
      </c>
      <c r="K67" s="32">
        <v>1.276</v>
      </c>
      <c r="L67" s="3">
        <f t="shared" si="141"/>
        <v>1.0105820146112852</v>
      </c>
      <c r="M67" s="3">
        <f t="shared" si="142"/>
        <v>0.25511988980958122</v>
      </c>
      <c r="N67" s="3">
        <f t="shared" si="143"/>
        <v>0</v>
      </c>
      <c r="O67" s="3">
        <f t="shared" si="126"/>
        <v>0.25511988980958122</v>
      </c>
      <c r="P67" s="18">
        <f t="shared" si="144"/>
        <v>0</v>
      </c>
      <c r="Q67" s="18">
        <f t="shared" si="145"/>
        <v>5.4115798259980119</v>
      </c>
      <c r="R67" s="39">
        <f t="shared" si="178"/>
        <v>0</v>
      </c>
      <c r="S67" s="35">
        <v>0.43819999999999998</v>
      </c>
      <c r="T67" s="31">
        <v>2.5000000000000001E-2</v>
      </c>
      <c r="U67" s="32">
        <v>1.343</v>
      </c>
      <c r="V67" s="3">
        <f t="shared" si="146"/>
        <v>1.0636454903001222</v>
      </c>
      <c r="W67" s="3">
        <f t="shared" si="147"/>
        <v>0.16499580299886576</v>
      </c>
      <c r="X67" s="3">
        <f t="shared" si="148"/>
        <v>0.32999160599773153</v>
      </c>
      <c r="Y67" s="3">
        <f t="shared" si="128"/>
        <v>0.49498740899659732</v>
      </c>
      <c r="Z67" s="18">
        <f t="shared" si="149"/>
        <v>3.0379677361450263E-2</v>
      </c>
      <c r="AA67" s="18">
        <f t="shared" si="150"/>
        <v>4.7295241665126548</v>
      </c>
      <c r="AB67" s="39">
        <f t="shared" si="129"/>
        <v>6.9772686295639111E-2</v>
      </c>
      <c r="AC67" s="35">
        <v>0.35299999999999998</v>
      </c>
      <c r="AD67" s="31">
        <v>2.4E-2</v>
      </c>
      <c r="AE67" s="32">
        <v>1.407</v>
      </c>
      <c r="AF67" s="3">
        <f t="shared" si="151"/>
        <v>1.1143329894655787</v>
      </c>
      <c r="AG67" s="3">
        <f t="shared" si="152"/>
        <v>0.11752052720378844</v>
      </c>
      <c r="AH67" s="3">
        <f t="shared" si="153"/>
        <v>0.47008210881515378</v>
      </c>
      <c r="AI67" s="3">
        <f t="shared" si="130"/>
        <v>0.58760263601894225</v>
      </c>
      <c r="AJ67" s="18">
        <f t="shared" si="154"/>
        <v>6.4020720209487486E-2</v>
      </c>
      <c r="AK67" s="18">
        <f t="shared" si="155"/>
        <v>4.3000257024464874</v>
      </c>
      <c r="AL67" s="39">
        <f t="shared" si="131"/>
        <v>0.10932076721022897</v>
      </c>
      <c r="AM67" s="35">
        <v>0.30259999999999998</v>
      </c>
      <c r="AN67" s="31">
        <v>2.1000000000000001E-2</v>
      </c>
      <c r="AO67" s="32">
        <v>1.4370000000000001</v>
      </c>
      <c r="AP67" s="3">
        <f t="shared" si="156"/>
        <v>1.1380927546993862</v>
      </c>
      <c r="AQ67" s="3">
        <f t="shared" si="157"/>
        <v>9.0079819868333119E-2</v>
      </c>
      <c r="AR67" s="3">
        <f t="shared" si="158"/>
        <v>0.54047891920999869</v>
      </c>
      <c r="AS67" s="3">
        <f t="shared" si="132"/>
        <v>0.63055873907833182</v>
      </c>
      <c r="AT67" s="18">
        <f t="shared" si="159"/>
        <v>8.7648645492066024E-2</v>
      </c>
      <c r="AU67" s="18">
        <f t="shared" si="160"/>
        <v>4.0459561884918527</v>
      </c>
      <c r="AV67" s="39">
        <f t="shared" si="133"/>
        <v>0.13358496583510077</v>
      </c>
      <c r="AW67" s="35">
        <v>0.249</v>
      </c>
      <c r="AX67" s="31">
        <v>1.7999999999999999E-2</v>
      </c>
      <c r="AY67" s="32">
        <v>1.4730000000000001</v>
      </c>
      <c r="AZ67" s="3">
        <f t="shared" si="161"/>
        <v>1.1666044729799554</v>
      </c>
      <c r="BA67" s="3">
        <f t="shared" si="162"/>
        <v>6.4088530444421393E-2</v>
      </c>
      <c r="BB67" s="3">
        <f t="shared" si="163"/>
        <v>0.51270824355537115</v>
      </c>
      <c r="BC67" s="3">
        <f t="shared" si="134"/>
        <v>0.57679677399979257</v>
      </c>
      <c r="BD67" s="18">
        <f t="shared" si="164"/>
        <v>0.10525169858854605</v>
      </c>
      <c r="BE67" s="18">
        <f t="shared" si="165"/>
        <v>3.7757552768258136</v>
      </c>
      <c r="BF67" s="39">
        <f t="shared" si="135"/>
        <v>0.13578958538499153</v>
      </c>
      <c r="BG67" s="35">
        <v>0.20799999999999999</v>
      </c>
      <c r="BH67" s="31">
        <v>1.6E-2</v>
      </c>
      <c r="BI67" s="32">
        <v>1.4990000000000001</v>
      </c>
      <c r="BJ67" s="3">
        <f t="shared" si="166"/>
        <v>1.1871962695159222</v>
      </c>
      <c r="BK67" s="3">
        <f t="shared" si="167"/>
        <v>4.6313335595672994E-2</v>
      </c>
      <c r="BL67" s="3">
        <f t="shared" si="168"/>
        <v>0.46313335595672994</v>
      </c>
      <c r="BM67" s="3">
        <f t="shared" si="136"/>
        <v>0.50944669155240296</v>
      </c>
      <c r="BN67" s="18">
        <f t="shared" si="169"/>
        <v>0.12111121915336054</v>
      </c>
      <c r="BO67" s="18">
        <f t="shared" si="170"/>
        <v>3.5690717436484332</v>
      </c>
      <c r="BP67" s="39">
        <f t="shared" si="137"/>
        <v>0.12976297178136811</v>
      </c>
      <c r="BQ67" s="35">
        <v>0.17849999999999999</v>
      </c>
      <c r="BR67" s="31">
        <v>1.7000000000000001E-2</v>
      </c>
      <c r="BS67" s="32">
        <v>1.51</v>
      </c>
      <c r="BT67" s="3">
        <f t="shared" si="171"/>
        <v>1.1959081834349847</v>
      </c>
      <c r="BU67" s="3">
        <f t="shared" si="172"/>
        <v>3.4610387435071985E-2</v>
      </c>
      <c r="BV67" s="3">
        <f t="shared" si="173"/>
        <v>0.41532464922086376</v>
      </c>
      <c r="BW67" s="3">
        <f t="shared" si="138"/>
        <v>0.44993503665593576</v>
      </c>
      <c r="BX67" s="18">
        <f t="shared" si="174"/>
        <v>0.15669141035507375</v>
      </c>
      <c r="BY67" s="18">
        <f t="shared" si="175"/>
        <v>3.4203604209964147</v>
      </c>
      <c r="BZ67" s="39">
        <f t="shared" si="139"/>
        <v>0.12142715915882103</v>
      </c>
    </row>
    <row r="68" spans="2:78" ht="19.899999999999999" customHeight="1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77"/>
        <v>0.51460000000000006</v>
      </c>
      <c r="G68" s="22">
        <f t="shared" si="176"/>
        <v>4.5844676375393387</v>
      </c>
      <c r="H68" s="46">
        <f t="shared" si="140"/>
        <v>46024.084507042258</v>
      </c>
      <c r="I68" s="35">
        <v>0.63329999999999997</v>
      </c>
      <c r="J68" s="31">
        <v>2.5999999999999999E-2</v>
      </c>
      <c r="K68" s="31">
        <v>1.274</v>
      </c>
      <c r="L68" s="3">
        <f t="shared" si="141"/>
        <v>1.0089980302623647</v>
      </c>
      <c r="M68" s="3">
        <f t="shared" si="142"/>
        <v>0.31012298640658487</v>
      </c>
      <c r="N68" s="3">
        <f t="shared" si="143"/>
        <v>0</v>
      </c>
      <c r="O68" s="3">
        <f t="shared" si="126"/>
        <v>0.31012298640658487</v>
      </c>
      <c r="P68" s="18">
        <f t="shared" si="144"/>
        <v>0</v>
      </c>
      <c r="Q68" s="18">
        <f t="shared" si="145"/>
        <v>7.2827106124247543</v>
      </c>
      <c r="R68" s="39">
        <f t="shared" si="178"/>
        <v>0</v>
      </c>
      <c r="S68" s="35">
        <v>0.49959999999999999</v>
      </c>
      <c r="T68" s="31">
        <v>4.2000000000000003E-2</v>
      </c>
      <c r="U68" s="31">
        <v>1.3029999999999999</v>
      </c>
      <c r="V68" s="3">
        <f t="shared" si="146"/>
        <v>1.0319658033217121</v>
      </c>
      <c r="W68" s="3">
        <f t="shared" si="147"/>
        <v>0.20188767948316627</v>
      </c>
      <c r="X68" s="3">
        <f t="shared" si="148"/>
        <v>0.40377535896633254</v>
      </c>
      <c r="Y68" s="3">
        <f t="shared" si="128"/>
        <v>0.60566303844949876</v>
      </c>
      <c r="Z68" s="18">
        <f t="shared" si="149"/>
        <v>4.8042903357302734E-2</v>
      </c>
      <c r="AA68" s="18">
        <f t="shared" si="150"/>
        <v>6.4235396877965103</v>
      </c>
      <c r="AB68" s="39">
        <f t="shared" si="129"/>
        <v>6.2858700746167728E-2</v>
      </c>
      <c r="AC68" s="35">
        <v>0.37540000000000001</v>
      </c>
      <c r="AD68" s="31">
        <v>2.5999999999999999E-2</v>
      </c>
      <c r="AE68" s="31">
        <v>1.3859999999999999</v>
      </c>
      <c r="AF68" s="3">
        <f t="shared" si="151"/>
        <v>1.0977011538019132</v>
      </c>
      <c r="AG68" s="3">
        <f t="shared" si="152"/>
        <v>0.12897071945671088</v>
      </c>
      <c r="AH68" s="3">
        <f t="shared" si="153"/>
        <v>0.5158828778268435</v>
      </c>
      <c r="AI68" s="3">
        <f t="shared" si="130"/>
        <v>0.6448535972835544</v>
      </c>
      <c r="AJ68" s="18">
        <f t="shared" si="154"/>
        <v>6.7300908591795799E-2</v>
      </c>
      <c r="AK68" s="18">
        <f t="shared" si="155"/>
        <v>5.6254168094208339</v>
      </c>
      <c r="AL68" s="39">
        <f t="shared" si="131"/>
        <v>9.1705716270285814E-2</v>
      </c>
      <c r="AM68" s="35">
        <v>0.30740000000000001</v>
      </c>
      <c r="AN68" s="31">
        <v>2.1000000000000001E-2</v>
      </c>
      <c r="AO68" s="31">
        <v>1.4279999999999999</v>
      </c>
      <c r="AP68" s="3">
        <f t="shared" si="156"/>
        <v>1.1309648251292439</v>
      </c>
      <c r="AQ68" s="3">
        <f t="shared" si="157"/>
        <v>9.1799489613519192E-2</v>
      </c>
      <c r="AR68" s="3">
        <f t="shared" si="158"/>
        <v>0.55079693768111515</v>
      </c>
      <c r="AS68" s="3">
        <f t="shared" si="132"/>
        <v>0.64259642729463429</v>
      </c>
      <c r="AT68" s="18">
        <f t="shared" si="159"/>
        <v>8.6554188227083856E-2</v>
      </c>
      <c r="AU68" s="18">
        <f t="shared" si="160"/>
        <v>5.1884413204550839</v>
      </c>
      <c r="AV68" s="39">
        <f t="shared" si="133"/>
        <v>0.10615845947985091</v>
      </c>
      <c r="AW68" s="35">
        <v>0.24310000000000001</v>
      </c>
      <c r="AX68" s="31">
        <v>2.5999999999999999E-2</v>
      </c>
      <c r="AY68" s="31">
        <v>1.466</v>
      </c>
      <c r="AZ68" s="3">
        <f t="shared" si="161"/>
        <v>1.1610605277587336</v>
      </c>
      <c r="BA68" s="3">
        <f t="shared" si="162"/>
        <v>6.0508165167385136E-2</v>
      </c>
      <c r="BB68" s="3">
        <f t="shared" si="163"/>
        <v>0.48406532133908109</v>
      </c>
      <c r="BC68" s="3">
        <f t="shared" si="134"/>
        <v>0.5445734865064662</v>
      </c>
      <c r="BD68" s="18">
        <f t="shared" si="164"/>
        <v>0.15058870659336043</v>
      </c>
      <c r="BE68" s="18">
        <f t="shared" si="165"/>
        <v>4.7752424389771777</v>
      </c>
      <c r="BF68" s="39">
        <f t="shared" si="135"/>
        <v>0.10136978960229805</v>
      </c>
      <c r="BG68" s="35">
        <v>0.20730000000000001</v>
      </c>
      <c r="BH68" s="31">
        <v>2.1000000000000001E-2</v>
      </c>
      <c r="BI68" s="31">
        <v>1.486</v>
      </c>
      <c r="BJ68" s="3">
        <f t="shared" si="166"/>
        <v>1.1769003712479387</v>
      </c>
      <c r="BK68" s="3">
        <f t="shared" si="167"/>
        <v>4.5207693352856265E-2</v>
      </c>
      <c r="BL68" s="3">
        <f t="shared" si="168"/>
        <v>0.45207693352856265</v>
      </c>
      <c r="BM68" s="3">
        <f t="shared" si="136"/>
        <v>0.49728462688141895</v>
      </c>
      <c r="BN68" s="18">
        <f t="shared" si="169"/>
        <v>0.15621331230718899</v>
      </c>
      <c r="BO68" s="18">
        <f t="shared" si="170"/>
        <v>4.5451876962569742</v>
      </c>
      <c r="BP68" s="39">
        <f t="shared" si="137"/>
        <v>9.9462764519241825E-2</v>
      </c>
      <c r="BQ68" s="35">
        <v>0.1812</v>
      </c>
      <c r="BR68" s="31">
        <v>1.9E-2</v>
      </c>
      <c r="BS68" s="31">
        <v>1.494</v>
      </c>
      <c r="BT68" s="3">
        <f t="shared" si="171"/>
        <v>1.1832363086436208</v>
      </c>
      <c r="BU68" s="3">
        <f t="shared" si="172"/>
        <v>3.4913525645489829E-2</v>
      </c>
      <c r="BV68" s="3">
        <f t="shared" si="173"/>
        <v>0.41896230774587795</v>
      </c>
      <c r="BW68" s="3">
        <f t="shared" si="138"/>
        <v>0.45387583339136778</v>
      </c>
      <c r="BX68" s="18">
        <f t="shared" si="174"/>
        <v>0.17143408331581558</v>
      </c>
      <c r="BY68" s="18">
        <f t="shared" si="175"/>
        <v>4.377466221815709</v>
      </c>
      <c r="BZ68" s="39">
        <f t="shared" si="139"/>
        <v>9.5708861363206249E-2</v>
      </c>
    </row>
    <row r="69" spans="2:78" ht="19.899999999999999" customHeight="1">
      <c r="B69" s="10" t="s">
        <v>15</v>
      </c>
      <c r="C69" s="11">
        <v>5.4249999999999998</v>
      </c>
      <c r="D69" s="2"/>
      <c r="E69" s="29">
        <v>28</v>
      </c>
      <c r="F69" s="22">
        <f t="shared" si="177"/>
        <v>0.55460000000000009</v>
      </c>
      <c r="G69" s="22">
        <f t="shared" si="176"/>
        <v>4.9408195720546395</v>
      </c>
      <c r="H69" s="46">
        <f t="shared" si="140"/>
        <v>49601.549295774654</v>
      </c>
      <c r="I69" s="35">
        <v>0.60050000000000003</v>
      </c>
      <c r="J69" s="31">
        <v>4.4999999999999998E-2</v>
      </c>
      <c r="K69" s="31">
        <v>1.29</v>
      </c>
      <c r="L69" s="3">
        <f t="shared" si="141"/>
        <v>1.0216699050537288</v>
      </c>
      <c r="M69" s="3">
        <f t="shared" si="142"/>
        <v>0.28587854923045958</v>
      </c>
      <c r="N69" s="3">
        <f t="shared" si="143"/>
        <v>0</v>
      </c>
      <c r="O69" s="3">
        <f t="shared" si="126"/>
        <v>0.28587854923045958</v>
      </c>
      <c r="P69" s="18">
        <f t="shared" si="144"/>
        <v>0</v>
      </c>
      <c r="Q69" s="18">
        <f t="shared" si="145"/>
        <v>8.8525514863406141</v>
      </c>
      <c r="R69" s="39">
        <f t="shared" si="178"/>
        <v>0</v>
      </c>
      <c r="S69" s="35">
        <v>0.49909999999999999</v>
      </c>
      <c r="T69" s="31">
        <v>2.4E-2</v>
      </c>
      <c r="U69" s="31">
        <v>1.3320000000000001</v>
      </c>
      <c r="V69" s="3">
        <f t="shared" si="146"/>
        <v>1.0549335763810594</v>
      </c>
      <c r="W69" s="3">
        <f t="shared" si="147"/>
        <v>0.21055216665091209</v>
      </c>
      <c r="X69" s="3">
        <f t="shared" si="148"/>
        <v>0.42110433330182417</v>
      </c>
      <c r="Y69" s="3">
        <f t="shared" si="128"/>
        <v>0.63165649995273632</v>
      </c>
      <c r="Z69" s="18">
        <f t="shared" si="149"/>
        <v>2.8688696403493183E-2</v>
      </c>
      <c r="AA69" s="18">
        <f t="shared" si="150"/>
        <v>8.0368779554774257</v>
      </c>
      <c r="AB69" s="39">
        <f t="shared" si="129"/>
        <v>5.2396507155471513E-2</v>
      </c>
      <c r="AC69" s="35">
        <v>0.36720000000000003</v>
      </c>
      <c r="AD69" s="31">
        <v>2.4E-2</v>
      </c>
      <c r="AE69" s="31">
        <v>1.395</v>
      </c>
      <c r="AF69" s="3">
        <f t="shared" si="151"/>
        <v>1.1048290833720555</v>
      </c>
      <c r="AG69" s="3">
        <f t="shared" si="152"/>
        <v>0.12500571994819909</v>
      </c>
      <c r="AH69" s="3">
        <f t="shared" si="153"/>
        <v>0.50002287979279636</v>
      </c>
      <c r="AI69" s="3">
        <f t="shared" si="130"/>
        <v>0.62502859974099545</v>
      </c>
      <c r="AJ69" s="18">
        <f t="shared" si="154"/>
        <v>6.2933339216026618E-2</v>
      </c>
      <c r="AK69" s="18">
        <f t="shared" si="155"/>
        <v>6.9758588359423728</v>
      </c>
      <c r="AL69" s="39">
        <f t="shared" si="131"/>
        <v>7.1679042187104122E-2</v>
      </c>
      <c r="AM69" s="35">
        <v>0.30809999999999998</v>
      </c>
      <c r="AN69" s="31">
        <v>2.7E-2</v>
      </c>
      <c r="AO69" s="31">
        <v>1.43</v>
      </c>
      <c r="AP69" s="3">
        <f t="shared" si="156"/>
        <v>1.1325488094781644</v>
      </c>
      <c r="AQ69" s="3">
        <f t="shared" si="157"/>
        <v>9.2476545254623274E-2</v>
      </c>
      <c r="AR69" s="3">
        <f t="shared" si="158"/>
        <v>0.55485927152773962</v>
      </c>
      <c r="AS69" s="3">
        <f t="shared" si="132"/>
        <v>0.64733581678236285</v>
      </c>
      <c r="AT69" s="18">
        <f t="shared" si="159"/>
        <v>0.11159589434864101</v>
      </c>
      <c r="AU69" s="18">
        <f t="shared" si="160"/>
        <v>6.5004514821552482</v>
      </c>
      <c r="AV69" s="39">
        <f t="shared" si="133"/>
        <v>8.5357036053713309E-2</v>
      </c>
      <c r="AW69" s="35">
        <v>0.25669999999999998</v>
      </c>
      <c r="AX69" s="31">
        <v>2.5999999999999999E-2</v>
      </c>
      <c r="AY69" s="31">
        <v>1.4490000000000001</v>
      </c>
      <c r="AZ69" s="3">
        <f t="shared" si="161"/>
        <v>1.1475966607929093</v>
      </c>
      <c r="BA69" s="3">
        <f t="shared" si="162"/>
        <v>6.59120218313511E-2</v>
      </c>
      <c r="BB69" s="3">
        <f t="shared" si="163"/>
        <v>0.5272961746508088</v>
      </c>
      <c r="BC69" s="3">
        <f t="shared" si="134"/>
        <v>0.59320819648215994</v>
      </c>
      <c r="BD69" s="18">
        <f t="shared" si="164"/>
        <v>0.14711644894652887</v>
      </c>
      <c r="BE69" s="18">
        <f t="shared" si="165"/>
        <v>6.0869838343606935</v>
      </c>
      <c r="BF69" s="39">
        <f t="shared" si="135"/>
        <v>8.662683999163108E-2</v>
      </c>
      <c r="BG69" s="35">
        <v>0.20880000000000001</v>
      </c>
      <c r="BH69" s="31">
        <v>0.02</v>
      </c>
      <c r="BI69" s="31">
        <v>1.482</v>
      </c>
      <c r="BJ69" s="3">
        <f t="shared" si="166"/>
        <v>1.1737324025500977</v>
      </c>
      <c r="BK69" s="3">
        <f t="shared" si="167"/>
        <v>4.5617714345176606E-2</v>
      </c>
      <c r="BL69" s="3">
        <f t="shared" si="168"/>
        <v>0.45617714345176602</v>
      </c>
      <c r="BM69" s="3">
        <f t="shared" si="136"/>
        <v>0.50179485779694266</v>
      </c>
      <c r="BN69" s="18">
        <f t="shared" si="169"/>
        <v>0.14797472124833574</v>
      </c>
      <c r="BO69" s="18">
        <f t="shared" si="170"/>
        <v>5.701670598380943</v>
      </c>
      <c r="BP69" s="39">
        <f t="shared" si="137"/>
        <v>8.0007628567897796E-2</v>
      </c>
      <c r="BQ69" s="35">
        <v>0.20019999999999999</v>
      </c>
      <c r="BR69" s="31">
        <v>2.1000000000000001E-2</v>
      </c>
      <c r="BS69" s="31">
        <v>1.4790000000000001</v>
      </c>
      <c r="BT69" s="3">
        <f t="shared" si="171"/>
        <v>1.1713564260267171</v>
      </c>
      <c r="BU69" s="3">
        <f t="shared" si="172"/>
        <v>4.1767705658304885E-2</v>
      </c>
      <c r="BV69" s="3">
        <f t="shared" si="173"/>
        <v>0.50121246789965856</v>
      </c>
      <c r="BW69" s="3">
        <f t="shared" si="138"/>
        <v>0.54298017355796346</v>
      </c>
      <c r="BX69" s="18">
        <f t="shared" si="174"/>
        <v>0.1856940619871876</v>
      </c>
      <c r="BY69" s="18">
        <f t="shared" si="175"/>
        <v>5.6324911864931382</v>
      </c>
      <c r="BZ69" s="39">
        <f t="shared" si="139"/>
        <v>8.8985930257925519E-2</v>
      </c>
    </row>
    <row r="70" spans="2:78" ht="19.899999999999999" customHeight="1">
      <c r="B70" s="10" t="s">
        <v>7</v>
      </c>
      <c r="C70" s="11">
        <v>1.343</v>
      </c>
      <c r="D70" s="2"/>
      <c r="E70" s="29">
        <v>30</v>
      </c>
      <c r="F70" s="22">
        <f t="shared" si="177"/>
        <v>0.59460000000000002</v>
      </c>
      <c r="G70" s="22">
        <f t="shared" si="176"/>
        <v>5.2971715065699394</v>
      </c>
      <c r="H70" s="46">
        <f t="shared" si="140"/>
        <v>53179.014084507042</v>
      </c>
      <c r="I70" s="35">
        <v>0.66020000000000001</v>
      </c>
      <c r="J70" s="31">
        <v>6.7000000000000004E-2</v>
      </c>
      <c r="K70" s="31">
        <v>1.286</v>
      </c>
      <c r="L70" s="3">
        <f t="shared" si="141"/>
        <v>1.0185019363558878</v>
      </c>
      <c r="M70" s="3">
        <f t="shared" si="142"/>
        <v>0.34340696759050954</v>
      </c>
      <c r="N70" s="3">
        <f t="shared" si="143"/>
        <v>0</v>
      </c>
      <c r="O70" s="3">
        <f t="shared" si="126"/>
        <v>0.34340696759050954</v>
      </c>
      <c r="P70" s="18">
        <f t="shared" si="144"/>
        <v>0</v>
      </c>
      <c r="Q70" s="18">
        <f t="shared" si="145"/>
        <v>11.501285770181152</v>
      </c>
      <c r="R70" s="39">
        <f t="shared" si="178"/>
        <v>0</v>
      </c>
      <c r="S70" s="35">
        <v>0.4657</v>
      </c>
      <c r="T70" s="31">
        <v>4.8000000000000001E-2</v>
      </c>
      <c r="U70" s="31">
        <v>1.353</v>
      </c>
      <c r="V70" s="3">
        <f t="shared" si="146"/>
        <v>1.0715654120447249</v>
      </c>
      <c r="W70" s="3">
        <f t="shared" si="147"/>
        <v>0.18914035266476301</v>
      </c>
      <c r="X70" s="3">
        <f t="shared" si="148"/>
        <v>0.37828070532952601</v>
      </c>
      <c r="Y70" s="3">
        <f t="shared" si="128"/>
        <v>0.56742105799428899</v>
      </c>
      <c r="Z70" s="18">
        <f t="shared" si="149"/>
        <v>5.9200851566095648E-2</v>
      </c>
      <c r="AA70" s="18">
        <f t="shared" si="150"/>
        <v>9.5731698571487147</v>
      </c>
      <c r="AB70" s="39">
        <f t="shared" si="129"/>
        <v>3.9514676013718365E-2</v>
      </c>
      <c r="AC70" s="35">
        <v>0.47570000000000001</v>
      </c>
      <c r="AD70" s="31">
        <v>2.7E-2</v>
      </c>
      <c r="AE70" s="31">
        <v>1.3640000000000001</v>
      </c>
      <c r="AF70" s="3">
        <f t="shared" si="151"/>
        <v>1.0802773259637877</v>
      </c>
      <c r="AG70" s="3">
        <f t="shared" si="152"/>
        <v>0.20057239893638096</v>
      </c>
      <c r="AH70" s="3">
        <f t="shared" si="153"/>
        <v>0.80228959574552383</v>
      </c>
      <c r="AI70" s="3">
        <f t="shared" si="130"/>
        <v>1.0028619946819048</v>
      </c>
      <c r="AJ70" s="18">
        <f t="shared" si="154"/>
        <v>6.7688302623459748E-2</v>
      </c>
      <c r="AK70" s="18">
        <f t="shared" si="155"/>
        <v>9.672301780697941</v>
      </c>
      <c r="AL70" s="39">
        <f t="shared" si="131"/>
        <v>8.2947121991848324E-2</v>
      </c>
      <c r="AM70" s="35">
        <v>0.44829999999999998</v>
      </c>
      <c r="AN70" s="31">
        <v>2.1000000000000001E-2</v>
      </c>
      <c r="AO70" s="31">
        <v>1.359</v>
      </c>
      <c r="AP70" s="3">
        <f t="shared" si="156"/>
        <v>1.0763173650914863</v>
      </c>
      <c r="AQ70" s="3">
        <f t="shared" si="157"/>
        <v>0.17682860329528963</v>
      </c>
      <c r="AR70" s="3">
        <f t="shared" si="158"/>
        <v>1.0609716197717376</v>
      </c>
      <c r="AS70" s="3">
        <f t="shared" si="132"/>
        <v>1.2378002230670273</v>
      </c>
      <c r="AT70" s="18">
        <f t="shared" si="159"/>
        <v>7.8391790886464821E-2</v>
      </c>
      <c r="AU70" s="18">
        <f t="shared" si="160"/>
        <v>9.4006803101730618</v>
      </c>
      <c r="AV70" s="39">
        <f t="shared" si="133"/>
        <v>0.11286115310437629</v>
      </c>
      <c r="AW70" s="35">
        <v>0.30020000000000002</v>
      </c>
      <c r="AX70" s="31">
        <v>3.5999999999999997E-2</v>
      </c>
      <c r="AY70" s="31">
        <v>1.407</v>
      </c>
      <c r="AZ70" s="3">
        <f t="shared" si="161"/>
        <v>1.1143329894655787</v>
      </c>
      <c r="BA70" s="3">
        <f t="shared" si="162"/>
        <v>8.4993496556641221E-2</v>
      </c>
      <c r="BB70" s="3">
        <f t="shared" si="163"/>
        <v>0.67994797245312977</v>
      </c>
      <c r="BC70" s="3">
        <f t="shared" si="134"/>
        <v>0.764941469009771</v>
      </c>
      <c r="BD70" s="18">
        <f t="shared" si="164"/>
        <v>0.19206216062846243</v>
      </c>
      <c r="BE70" s="18">
        <f t="shared" si="165"/>
        <v>7.9325365224090323</v>
      </c>
      <c r="BF70" s="39">
        <f t="shared" si="135"/>
        <v>8.5716336827735953E-2</v>
      </c>
      <c r="BG70" s="35">
        <v>0.24299999999999999</v>
      </c>
      <c r="BH70" s="31">
        <v>3.1E-2</v>
      </c>
      <c r="BI70" s="31">
        <v>1.4259999999999999</v>
      </c>
      <c r="BJ70" s="3">
        <f t="shared" si="166"/>
        <v>1.1293808407803234</v>
      </c>
      <c r="BK70" s="3">
        <f t="shared" si="167"/>
        <v>5.7204174612973446E-2</v>
      </c>
      <c r="BL70" s="3">
        <f t="shared" si="168"/>
        <v>0.57204174612973435</v>
      </c>
      <c r="BM70" s="3">
        <f t="shared" si="136"/>
        <v>0.6292459207427078</v>
      </c>
      <c r="BN70" s="18">
        <f t="shared" si="169"/>
        <v>0.21235469749045688</v>
      </c>
      <c r="BO70" s="18">
        <f t="shared" si="170"/>
        <v>7.3655019197074605</v>
      </c>
      <c r="BP70" s="39">
        <f t="shared" si="137"/>
        <v>7.7665005367679604E-2</v>
      </c>
      <c r="BQ70" s="35">
        <v>0.19989999999999999</v>
      </c>
      <c r="BR70" s="31">
        <v>2.9000000000000001E-2</v>
      </c>
      <c r="BS70" s="31">
        <v>1.4450000000000001</v>
      </c>
      <c r="BT70" s="3">
        <f t="shared" si="171"/>
        <v>1.1444286920950684</v>
      </c>
      <c r="BU70" s="3">
        <f t="shared" si="172"/>
        <v>3.9750025155508704E-2</v>
      </c>
      <c r="BV70" s="3">
        <f t="shared" si="173"/>
        <v>0.47700030186610443</v>
      </c>
      <c r="BW70" s="3">
        <f t="shared" si="138"/>
        <v>0.51675032702161317</v>
      </c>
      <c r="BX70" s="18">
        <f t="shared" si="174"/>
        <v>0.24478007623744394</v>
      </c>
      <c r="BY70" s="18">
        <f t="shared" si="175"/>
        <v>6.938243329210299</v>
      </c>
      <c r="BZ70" s="39">
        <f t="shared" si="139"/>
        <v>6.874943400412506E-2</v>
      </c>
    </row>
    <row r="71" spans="2:78" ht="19.899999999999999" customHeight="1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77"/>
        <v>0.63460000000000005</v>
      </c>
      <c r="G71" s="22">
        <f t="shared" si="176"/>
        <v>5.6535234410852402</v>
      </c>
      <c r="H71" s="46">
        <f t="shared" si="140"/>
        <v>56756.478873239437</v>
      </c>
      <c r="I71" s="35">
        <v>0.78120000000000001</v>
      </c>
      <c r="J71" s="31">
        <v>4.5999999999999999E-2</v>
      </c>
      <c r="K71" s="31">
        <v>1.2689999999999999</v>
      </c>
      <c r="L71" s="3">
        <f t="shared" si="141"/>
        <v>1.0050380693900633</v>
      </c>
      <c r="M71" s="3">
        <f t="shared" si="142"/>
        <v>0.46819183850910079</v>
      </c>
      <c r="N71" s="3">
        <f t="shared" si="143"/>
        <v>0</v>
      </c>
      <c r="O71" s="3">
        <f t="shared" si="126"/>
        <v>0.46819183850910079</v>
      </c>
      <c r="P71" s="18">
        <f t="shared" si="144"/>
        <v>0</v>
      </c>
      <c r="Q71" s="18">
        <f t="shared" si="145"/>
        <v>15.440307739000334</v>
      </c>
      <c r="R71" s="39">
        <f t="shared" si="178"/>
        <v>0</v>
      </c>
      <c r="S71" s="35">
        <v>0.60550000000000004</v>
      </c>
      <c r="T71" s="31">
        <v>7.4999999999999997E-2</v>
      </c>
      <c r="U71" s="31">
        <v>1.2729999999999999</v>
      </c>
      <c r="V71" s="3">
        <f t="shared" si="146"/>
        <v>1.0082060380879043</v>
      </c>
      <c r="W71" s="3">
        <f t="shared" si="147"/>
        <v>0.28304874112541106</v>
      </c>
      <c r="X71" s="3">
        <f t="shared" si="148"/>
        <v>0.56609748225082213</v>
      </c>
      <c r="Y71" s="3">
        <f t="shared" si="128"/>
        <v>0.84914622337623324</v>
      </c>
      <c r="Z71" s="18">
        <f t="shared" si="149"/>
        <v>8.1885912682911607E-2</v>
      </c>
      <c r="AA71" s="18">
        <f t="shared" si="150"/>
        <v>13.322869345508016</v>
      </c>
      <c r="AB71" s="39">
        <f t="shared" si="129"/>
        <v>4.2490657798253458E-2</v>
      </c>
      <c r="AC71" s="35">
        <v>0.44379999999999997</v>
      </c>
      <c r="AD71" s="31">
        <v>6.6000000000000003E-2</v>
      </c>
      <c r="AE71" s="31">
        <v>1.393</v>
      </c>
      <c r="AF71" s="3">
        <f t="shared" si="151"/>
        <v>1.1032450990231351</v>
      </c>
      <c r="AG71" s="3">
        <f t="shared" si="152"/>
        <v>0.18207610488724912</v>
      </c>
      <c r="AH71" s="3">
        <f t="shared" si="153"/>
        <v>0.7283044195489965</v>
      </c>
      <c r="AI71" s="3">
        <f t="shared" si="130"/>
        <v>0.91038052443624562</v>
      </c>
      <c r="AJ71" s="18">
        <f t="shared" si="154"/>
        <v>0.17257079002484502</v>
      </c>
      <c r="AK71" s="18">
        <f t="shared" si="155"/>
        <v>11.374151142732215</v>
      </c>
      <c r="AL71" s="39">
        <f t="shared" si="131"/>
        <v>6.4031540500001524E-2</v>
      </c>
      <c r="AM71" s="35">
        <v>0.42459999999999998</v>
      </c>
      <c r="AN71" s="31">
        <v>4.2999999999999997E-2</v>
      </c>
      <c r="AO71" s="31">
        <v>1.4079999999999999</v>
      </c>
      <c r="AP71" s="3">
        <f t="shared" si="156"/>
        <v>1.1151249816400388</v>
      </c>
      <c r="AQ71" s="3">
        <f t="shared" si="157"/>
        <v>0.17027128543762923</v>
      </c>
      <c r="AR71" s="3">
        <f t="shared" si="158"/>
        <v>1.0216277126257753</v>
      </c>
      <c r="AS71" s="3">
        <f t="shared" si="132"/>
        <v>1.1918989980634045</v>
      </c>
      <c r="AT71" s="18">
        <f t="shared" si="159"/>
        <v>0.17230034345682613</v>
      </c>
      <c r="AU71" s="18">
        <f t="shared" si="160"/>
        <v>11.142763452606705</v>
      </c>
      <c r="AV71" s="39">
        <f t="shared" si="133"/>
        <v>9.1685309211762794E-2</v>
      </c>
      <c r="AW71" s="35">
        <v>0.4204</v>
      </c>
      <c r="AX71" s="31">
        <v>2.7E-2</v>
      </c>
      <c r="AY71" s="31">
        <v>1.401</v>
      </c>
      <c r="AZ71" s="3">
        <f t="shared" si="161"/>
        <v>1.109581036418817</v>
      </c>
      <c r="BA71" s="3">
        <f t="shared" si="162"/>
        <v>0.16526382899360761</v>
      </c>
      <c r="BB71" s="3">
        <f t="shared" si="163"/>
        <v>1.3221106319488609</v>
      </c>
      <c r="BC71" s="3">
        <f t="shared" si="134"/>
        <v>1.4873744609424686</v>
      </c>
      <c r="BD71" s="18">
        <f t="shared" si="164"/>
        <v>0.14282069735987543</v>
      </c>
      <c r="BE71" s="18">
        <f t="shared" si="165"/>
        <v>11.092147395391747</v>
      </c>
      <c r="BF71" s="39">
        <f t="shared" si="135"/>
        <v>0.11919338833327568</v>
      </c>
      <c r="BG71" s="35">
        <v>0.38350000000000001</v>
      </c>
      <c r="BH71" s="31">
        <v>1.7999999999999999E-2</v>
      </c>
      <c r="BI71" s="31">
        <v>1.3979999999999999</v>
      </c>
      <c r="BJ71" s="3">
        <f t="shared" si="166"/>
        <v>1.1072050598954362</v>
      </c>
      <c r="BK71" s="3">
        <f t="shared" si="167"/>
        <v>0.13693712474846456</v>
      </c>
      <c r="BL71" s="3">
        <f t="shared" si="168"/>
        <v>1.3693712474846456</v>
      </c>
      <c r="BM71" s="3">
        <f t="shared" si="136"/>
        <v>1.5063083722331101</v>
      </c>
      <c r="BN71" s="18">
        <f t="shared" si="169"/>
        <v>0.11850808368709219</v>
      </c>
      <c r="BO71" s="18">
        <f t="shared" si="170"/>
        <v>10.647449178431778</v>
      </c>
      <c r="BP71" s="39">
        <f t="shared" si="137"/>
        <v>0.12861026378585966</v>
      </c>
      <c r="BQ71" s="35">
        <v>0.34229999999999999</v>
      </c>
      <c r="BR71" s="31">
        <v>1.9E-2</v>
      </c>
      <c r="BS71" s="31">
        <v>1.3979999999999999</v>
      </c>
      <c r="BT71" s="3">
        <f t="shared" si="171"/>
        <v>1.1072050598954362</v>
      </c>
      <c r="BU71" s="3">
        <f t="shared" si="172"/>
        <v>0.10909485427345419</v>
      </c>
      <c r="BV71" s="3">
        <f t="shared" si="173"/>
        <v>1.3091382512814502</v>
      </c>
      <c r="BW71" s="3">
        <f t="shared" si="138"/>
        <v>1.4182331055549044</v>
      </c>
      <c r="BX71" s="18">
        <f t="shared" si="174"/>
        <v>0.15011023933698348</v>
      </c>
      <c r="BY71" s="18">
        <f t="shared" si="175"/>
        <v>10.15092976003745</v>
      </c>
      <c r="BZ71" s="39">
        <f t="shared" si="139"/>
        <v>0.12896732439577244</v>
      </c>
    </row>
    <row r="72" spans="2:78" ht="19.899999999999999" customHeight="1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77"/>
        <v>0.67460000000000009</v>
      </c>
      <c r="G72" s="22">
        <f t="shared" si="176"/>
        <v>6.0098753756005401</v>
      </c>
      <c r="H72" s="46">
        <f t="shared" si="140"/>
        <v>60333.94366197184</v>
      </c>
      <c r="I72" s="35">
        <v>0.88</v>
      </c>
      <c r="J72" s="31">
        <v>3.3000000000000002E-2</v>
      </c>
      <c r="K72" s="31">
        <v>1.2989999999999999</v>
      </c>
      <c r="L72" s="3">
        <f t="shared" si="141"/>
        <v>1.0287978346238711</v>
      </c>
      <c r="M72" s="3">
        <f t="shared" si="142"/>
        <v>0.62252926427850874</v>
      </c>
      <c r="N72" s="3">
        <f t="shared" si="143"/>
        <v>0</v>
      </c>
      <c r="O72" s="3">
        <f t="shared" si="126"/>
        <v>0.62252926427850874</v>
      </c>
      <c r="P72" s="18">
        <f t="shared" si="144"/>
        <v>0</v>
      </c>
      <c r="Q72" s="18">
        <f t="shared" si="145"/>
        <v>19.978225721151119</v>
      </c>
      <c r="R72" s="39">
        <f t="shared" si="178"/>
        <v>0</v>
      </c>
      <c r="S72" s="35">
        <v>0.76219999999999999</v>
      </c>
      <c r="T72" s="31">
        <v>4.2999999999999997E-2</v>
      </c>
      <c r="U72" s="31">
        <v>1.2689999999999999</v>
      </c>
      <c r="V72" s="3">
        <f t="shared" si="146"/>
        <v>1.0050380693900633</v>
      </c>
      <c r="W72" s="3">
        <f t="shared" si="147"/>
        <v>0.44569448324562416</v>
      </c>
      <c r="X72" s="3">
        <f t="shared" si="148"/>
        <v>0.89138896649124832</v>
      </c>
      <c r="Y72" s="3">
        <f t="shared" si="128"/>
        <v>1.3370834497368724</v>
      </c>
      <c r="Z72" s="18">
        <f t="shared" si="149"/>
        <v>4.6653348793803735E-2</v>
      </c>
      <c r="AA72" s="18">
        <f t="shared" si="150"/>
        <v>18.272838047273147</v>
      </c>
      <c r="AB72" s="39">
        <f t="shared" si="129"/>
        <v>4.8782185021569224E-2</v>
      </c>
      <c r="AC72" s="35">
        <v>0.63329999999999997</v>
      </c>
      <c r="AD72" s="31">
        <v>5.8999999999999997E-2</v>
      </c>
      <c r="AE72" s="31">
        <v>1.2749999999999999</v>
      </c>
      <c r="AF72" s="3">
        <f t="shared" si="151"/>
        <v>1.0097900224368248</v>
      </c>
      <c r="AG72" s="3">
        <f t="shared" si="152"/>
        <v>0.31061002674995164</v>
      </c>
      <c r="AH72" s="3">
        <f t="shared" si="153"/>
        <v>1.2424401069998066</v>
      </c>
      <c r="AI72" s="3">
        <f t="shared" si="130"/>
        <v>1.5530501337497582</v>
      </c>
      <c r="AJ72" s="18">
        <f t="shared" si="154"/>
        <v>0.12923897355335753</v>
      </c>
      <c r="AK72" s="18">
        <f t="shared" si="155"/>
        <v>16.406755949116352</v>
      </c>
      <c r="AL72" s="39">
        <f t="shared" si="131"/>
        <v>7.5727347371600473E-2</v>
      </c>
      <c r="AM72" s="35">
        <v>0.43120000000000003</v>
      </c>
      <c r="AN72" s="31">
        <v>6.2E-2</v>
      </c>
      <c r="AO72" s="31">
        <v>1.34</v>
      </c>
      <c r="AP72" s="3">
        <f t="shared" si="156"/>
        <v>1.0612695137767416</v>
      </c>
      <c r="AQ72" s="3">
        <f t="shared" si="157"/>
        <v>0.15905349861706355</v>
      </c>
      <c r="AR72" s="3">
        <f t="shared" si="158"/>
        <v>0.95432099170238116</v>
      </c>
      <c r="AS72" s="3">
        <f t="shared" si="132"/>
        <v>1.1133744903194447</v>
      </c>
      <c r="AT72" s="18">
        <f t="shared" si="159"/>
        <v>0.22501613679071567</v>
      </c>
      <c r="AU72" s="18">
        <f t="shared" si="160"/>
        <v>13.480959269228931</v>
      </c>
      <c r="AV72" s="39">
        <f t="shared" si="133"/>
        <v>7.0790288186737133E-2</v>
      </c>
      <c r="AW72" s="35">
        <v>0.38159999999999999</v>
      </c>
      <c r="AX72" s="31">
        <v>5.1999999999999998E-2</v>
      </c>
      <c r="AY72" s="31">
        <v>1.446</v>
      </c>
      <c r="AZ72" s="3">
        <f t="shared" si="161"/>
        <v>1.1452206842695285</v>
      </c>
      <c r="BA72" s="3">
        <f t="shared" si="162"/>
        <v>0.14505391115998778</v>
      </c>
      <c r="BB72" s="3">
        <f t="shared" si="163"/>
        <v>1.1604312892799022</v>
      </c>
      <c r="BC72" s="3">
        <f t="shared" si="134"/>
        <v>1.30548520043989</v>
      </c>
      <c r="BD72" s="18">
        <f t="shared" si="164"/>
        <v>0.29301580344596934</v>
      </c>
      <c r="BE72" s="18">
        <f t="shared" si="165"/>
        <v>12.762901301280309</v>
      </c>
      <c r="BF72" s="39">
        <f t="shared" si="135"/>
        <v>9.0922217596675584E-2</v>
      </c>
      <c r="BG72" s="35">
        <v>0.36830000000000002</v>
      </c>
      <c r="BH72" s="31">
        <v>3.5000000000000003E-2</v>
      </c>
      <c r="BI72" s="31">
        <v>1.4590000000000001</v>
      </c>
      <c r="BJ72" s="3">
        <f t="shared" si="166"/>
        <v>1.1555165825375118</v>
      </c>
      <c r="BK72" s="3">
        <f t="shared" si="167"/>
        <v>0.1375593601027551</v>
      </c>
      <c r="BL72" s="3">
        <f t="shared" si="168"/>
        <v>1.3755936010275509</v>
      </c>
      <c r="BM72" s="3">
        <f t="shared" si="136"/>
        <v>1.5131529611303061</v>
      </c>
      <c r="BN72" s="18">
        <f t="shared" si="169"/>
        <v>0.25098037029274833</v>
      </c>
      <c r="BO72" s="18">
        <f t="shared" si="170"/>
        <v>12.570357531648925</v>
      </c>
      <c r="BP72" s="39">
        <f t="shared" si="137"/>
        <v>0.1094315414310341</v>
      </c>
      <c r="BQ72" s="35">
        <v>0.35339999999999999</v>
      </c>
      <c r="BR72" s="31">
        <v>2.1000000000000001E-2</v>
      </c>
      <c r="BS72" s="31">
        <v>1.4610000000000001</v>
      </c>
      <c r="BT72" s="3">
        <f t="shared" si="171"/>
        <v>1.1571005668864325</v>
      </c>
      <c r="BU72" s="3">
        <f t="shared" si="172"/>
        <v>0.12700173313654747</v>
      </c>
      <c r="BV72" s="3">
        <f t="shared" si="173"/>
        <v>1.5240207976385696</v>
      </c>
      <c r="BW72" s="3">
        <f t="shared" si="138"/>
        <v>1.651022530775117</v>
      </c>
      <c r="BX72" s="18">
        <f t="shared" si="174"/>
        <v>0.1812016300722871</v>
      </c>
      <c r="BY72" s="18">
        <f t="shared" si="175"/>
        <v>12.354650601761135</v>
      </c>
      <c r="BZ72" s="39">
        <f t="shared" si="139"/>
        <v>0.12335604192815643</v>
      </c>
    </row>
    <row r="73" spans="2:78" ht="19.899999999999999" customHeight="1">
      <c r="B73" s="27" t="s">
        <v>22</v>
      </c>
      <c r="C73" s="28">
        <v>0.02</v>
      </c>
      <c r="D73" s="2"/>
      <c r="E73" s="29">
        <v>36</v>
      </c>
      <c r="F73" s="22">
        <f t="shared" si="177"/>
        <v>0.71460000000000001</v>
      </c>
      <c r="G73" s="22">
        <f t="shared" si="176"/>
        <v>6.36622731011584</v>
      </c>
      <c r="H73" s="46">
        <f t="shared" si="140"/>
        <v>63911.408450704221</v>
      </c>
      <c r="I73" s="35">
        <v>0.93340000000000001</v>
      </c>
      <c r="J73" s="31">
        <v>3.1E-2</v>
      </c>
      <c r="K73" s="31">
        <v>1.329</v>
      </c>
      <c r="L73" s="3">
        <f t="shared" si="141"/>
        <v>1.0525575998576786</v>
      </c>
      <c r="M73" s="3">
        <f t="shared" si="142"/>
        <v>0.73309740194639272</v>
      </c>
      <c r="N73" s="3">
        <f t="shared" si="143"/>
        <v>0</v>
      </c>
      <c r="O73" s="3">
        <f t="shared" si="126"/>
        <v>0.73309740194639272</v>
      </c>
      <c r="P73" s="18">
        <f t="shared" si="144"/>
        <v>0</v>
      </c>
      <c r="Q73" s="18">
        <f t="shared" si="145"/>
        <v>24.665802763610564</v>
      </c>
      <c r="R73" s="39">
        <f t="shared" si="178"/>
        <v>0</v>
      </c>
      <c r="S73" s="35">
        <v>0.85360000000000003</v>
      </c>
      <c r="T73" s="31">
        <v>3.5000000000000003E-2</v>
      </c>
      <c r="U73" s="31">
        <v>1.3049999999999999</v>
      </c>
      <c r="V73" s="3">
        <f t="shared" si="146"/>
        <v>1.0335497876706325</v>
      </c>
      <c r="W73" s="3">
        <f t="shared" si="147"/>
        <v>0.59116125383966289</v>
      </c>
      <c r="X73" s="3">
        <f t="shared" si="148"/>
        <v>1.1823225076793258</v>
      </c>
      <c r="Y73" s="3">
        <f t="shared" si="128"/>
        <v>1.7734837615189887</v>
      </c>
      <c r="Z73" s="18">
        <f t="shared" si="149"/>
        <v>4.01587504297551E-2</v>
      </c>
      <c r="AA73" s="18">
        <f t="shared" si="150"/>
        <v>23.292612404648573</v>
      </c>
      <c r="AB73" s="39">
        <f t="shared" si="129"/>
        <v>5.0759549299990339E-2</v>
      </c>
      <c r="AC73" s="35">
        <v>0.6996</v>
      </c>
      <c r="AD73" s="31">
        <v>0.04</v>
      </c>
      <c r="AE73" s="31">
        <v>1.278</v>
      </c>
      <c r="AF73" s="3">
        <f t="shared" si="151"/>
        <v>1.0121659989602056</v>
      </c>
      <c r="AG73" s="3">
        <f t="shared" si="152"/>
        <v>0.38083550862182702</v>
      </c>
      <c r="AH73" s="3">
        <f t="shared" si="153"/>
        <v>1.5233420344873081</v>
      </c>
      <c r="AI73" s="3">
        <f t="shared" si="130"/>
        <v>1.9041775431091352</v>
      </c>
      <c r="AJ73" s="18">
        <f t="shared" si="154"/>
        <v>8.8032455910645901E-2</v>
      </c>
      <c r="AK73" s="18">
        <f t="shared" si="155"/>
        <v>20.642595922441213</v>
      </c>
      <c r="AL73" s="39">
        <f t="shared" si="131"/>
        <v>7.3796049693112251E-2</v>
      </c>
      <c r="AM73" s="35">
        <v>0.52470000000000006</v>
      </c>
      <c r="AN73" s="31">
        <v>8.6999999999999994E-2</v>
      </c>
      <c r="AO73" s="31">
        <v>1.3</v>
      </c>
      <c r="AP73" s="3">
        <f t="shared" si="156"/>
        <v>1.0295898267983314</v>
      </c>
      <c r="AQ73" s="3">
        <f t="shared" si="157"/>
        <v>0.22165879013302298</v>
      </c>
      <c r="AR73" s="3">
        <f t="shared" si="158"/>
        <v>1.3299527407981377</v>
      </c>
      <c r="AS73" s="3">
        <f t="shared" si="132"/>
        <v>1.5516115309311607</v>
      </c>
      <c r="AT73" s="18">
        <f t="shared" si="159"/>
        <v>0.2971791493214499</v>
      </c>
      <c r="AU73" s="18">
        <f t="shared" si="160"/>
        <v>17.632934346220001</v>
      </c>
      <c r="AV73" s="39">
        <f t="shared" si="133"/>
        <v>7.5424357323898378E-2</v>
      </c>
      <c r="AW73" s="35">
        <v>0.3947</v>
      </c>
      <c r="AX73" s="31">
        <v>6.9000000000000006E-2</v>
      </c>
      <c r="AY73" s="31">
        <v>1.3560000000000001</v>
      </c>
      <c r="AZ73" s="3">
        <f t="shared" si="161"/>
        <v>1.0739413885681057</v>
      </c>
      <c r="BA73" s="3">
        <f t="shared" si="162"/>
        <v>0.13646766391638335</v>
      </c>
      <c r="BB73" s="3">
        <f t="shared" si="163"/>
        <v>1.0917413113310668</v>
      </c>
      <c r="BC73" s="3">
        <f t="shared" si="134"/>
        <v>1.2282089752474501</v>
      </c>
      <c r="BD73" s="18">
        <f t="shared" si="164"/>
        <v>0.34191612615261346</v>
      </c>
      <c r="BE73" s="18">
        <f t="shared" si="165"/>
        <v>15.395907445655347</v>
      </c>
      <c r="BF73" s="39">
        <f t="shared" si="135"/>
        <v>7.0911137598398011E-2</v>
      </c>
      <c r="BG73" s="35">
        <v>0.36730000000000002</v>
      </c>
      <c r="BH73" s="31">
        <v>5.3999999999999999E-2</v>
      </c>
      <c r="BI73" s="31">
        <v>1.474</v>
      </c>
      <c r="BJ73" s="3">
        <f t="shared" si="166"/>
        <v>1.1673964651544155</v>
      </c>
      <c r="BK73" s="3">
        <f t="shared" si="167"/>
        <v>0.13964099965147345</v>
      </c>
      <c r="BL73" s="3">
        <f t="shared" si="168"/>
        <v>1.3964099965147343</v>
      </c>
      <c r="BM73" s="3">
        <f t="shared" si="136"/>
        <v>1.5360509961662077</v>
      </c>
      <c r="BN73" s="18">
        <f t="shared" si="169"/>
        <v>0.39522995639530539</v>
      </c>
      <c r="BO73" s="18">
        <f t="shared" si="170"/>
        <v>14.924411006613257</v>
      </c>
      <c r="BP73" s="39">
        <f t="shared" si="137"/>
        <v>9.3565501237935736E-2</v>
      </c>
      <c r="BQ73" s="35">
        <v>0.36020000000000002</v>
      </c>
      <c r="BR73" s="31">
        <v>3.2000000000000001E-2</v>
      </c>
      <c r="BS73" s="31">
        <v>1.502</v>
      </c>
      <c r="BT73" s="3">
        <f t="shared" si="171"/>
        <v>1.1895722460393028</v>
      </c>
      <c r="BU73" s="3">
        <f t="shared" si="172"/>
        <v>0.13944514804656921</v>
      </c>
      <c r="BV73" s="3">
        <f t="shared" si="173"/>
        <v>1.6733417765588305</v>
      </c>
      <c r="BW73" s="3">
        <f t="shared" si="138"/>
        <v>1.8127869246053998</v>
      </c>
      <c r="BX73" s="18">
        <f t="shared" si="174"/>
        <v>0.29183153352030505</v>
      </c>
      <c r="BY73" s="18">
        <f t="shared" si="175"/>
        <v>14.802234922043958</v>
      </c>
      <c r="BZ73" s="39">
        <f t="shared" si="139"/>
        <v>0.11304656258811545</v>
      </c>
    </row>
    <row r="74" spans="2:78" ht="19.899999999999999" customHeight="1" thickBot="1">
      <c r="B74" s="14" t="s">
        <v>16</v>
      </c>
      <c r="C74" s="15">
        <f>1/(2*PI())*SQRT($C$2/(C71+C72))</f>
        <v>1.2626387384212516</v>
      </c>
      <c r="D74" s="2"/>
      <c r="E74" s="29">
        <v>38</v>
      </c>
      <c r="F74" s="22">
        <f t="shared" si="177"/>
        <v>0.75460000000000005</v>
      </c>
      <c r="G74" s="22">
        <f t="shared" si="176"/>
        <v>6.7225792446311408</v>
      </c>
      <c r="H74" s="46">
        <f t="shared" si="140"/>
        <v>67488.873239436623</v>
      </c>
      <c r="I74" s="35">
        <v>1.0205</v>
      </c>
      <c r="J74" s="31">
        <v>2.8000000000000001E-2</v>
      </c>
      <c r="K74" s="31">
        <v>1.3540000000000001</v>
      </c>
      <c r="L74" s="3">
        <f t="shared" si="141"/>
        <v>1.0723574042191852</v>
      </c>
      <c r="M74" s="3">
        <f t="shared" si="142"/>
        <v>0.90957700455233126</v>
      </c>
      <c r="N74" s="3">
        <f t="shared" si="143"/>
        <v>0</v>
      </c>
      <c r="O74" s="3">
        <f t="shared" si="126"/>
        <v>0.90957700455233126</v>
      </c>
      <c r="P74" s="18">
        <f t="shared" si="144"/>
        <v>0</v>
      </c>
      <c r="Q74" s="18">
        <f t="shared" si="145"/>
        <v>30.808861209428219</v>
      </c>
      <c r="R74" s="39">
        <f t="shared" si="178"/>
        <v>0</v>
      </c>
      <c r="S74" s="35">
        <v>0.92530000000000001</v>
      </c>
      <c r="T74" s="31">
        <v>3.1E-2</v>
      </c>
      <c r="U74" s="31">
        <v>1.341</v>
      </c>
      <c r="V74" s="3">
        <f t="shared" si="146"/>
        <v>1.0620615059512017</v>
      </c>
      <c r="W74" s="3">
        <f t="shared" si="147"/>
        <v>0.73349778287317668</v>
      </c>
      <c r="X74" s="3">
        <f t="shared" si="148"/>
        <v>1.4669955657463534</v>
      </c>
      <c r="Y74" s="3">
        <f t="shared" si="128"/>
        <v>2.2004933486195299</v>
      </c>
      <c r="Z74" s="18">
        <f t="shared" si="149"/>
        <v>3.7558684514381907E-2</v>
      </c>
      <c r="AA74" s="18">
        <f t="shared" si="150"/>
        <v>28.87988811693393</v>
      </c>
      <c r="AB74" s="39">
        <f t="shared" si="129"/>
        <v>5.0796442140167777E-2</v>
      </c>
      <c r="AC74" s="35">
        <v>0.82589999999999997</v>
      </c>
      <c r="AD74" s="31">
        <v>4.1000000000000002E-2</v>
      </c>
      <c r="AE74" s="31">
        <v>1.323</v>
      </c>
      <c r="AF74" s="3">
        <f t="shared" si="151"/>
        <v>1.0478056468109171</v>
      </c>
      <c r="AG74" s="3">
        <f t="shared" si="152"/>
        <v>0.56878842003902164</v>
      </c>
      <c r="AH74" s="3">
        <f t="shared" si="153"/>
        <v>2.2751536801560865</v>
      </c>
      <c r="AI74" s="3">
        <f t="shared" si="130"/>
        <v>2.8439421001951084</v>
      </c>
      <c r="AJ74" s="18">
        <f t="shared" si="154"/>
        <v>9.6699596968234283E-2</v>
      </c>
      <c r="AK74" s="18">
        <f t="shared" si="155"/>
        <v>26.865813270359013</v>
      </c>
      <c r="AL74" s="39">
        <f t="shared" si="131"/>
        <v>8.4685829431646431E-2</v>
      </c>
      <c r="AM74" s="35">
        <v>0.74370000000000003</v>
      </c>
      <c r="AN74" s="31">
        <v>4.1000000000000002E-2</v>
      </c>
      <c r="AO74" s="31">
        <v>1.3089999999999999</v>
      </c>
      <c r="AP74" s="3">
        <f t="shared" si="156"/>
        <v>1.0367177563684735</v>
      </c>
      <c r="AQ74" s="3">
        <f t="shared" si="157"/>
        <v>0.45149295855961624</v>
      </c>
      <c r="AR74" s="3">
        <f t="shared" si="158"/>
        <v>2.7089577513576972</v>
      </c>
      <c r="AS74" s="3">
        <f t="shared" si="132"/>
        <v>3.1604507099173134</v>
      </c>
      <c r="AT74" s="18">
        <f t="shared" si="159"/>
        <v>0.14199580945587401</v>
      </c>
      <c r="AU74" s="18">
        <f t="shared" si="160"/>
        <v>25.200250369066676</v>
      </c>
      <c r="AV74" s="39">
        <f t="shared" si="133"/>
        <v>0.10749725545119761</v>
      </c>
      <c r="AW74" s="35">
        <v>0.56899999999999995</v>
      </c>
      <c r="AX74" s="31">
        <v>7.1999999999999995E-2</v>
      </c>
      <c r="AY74" s="31">
        <v>1.2989999999999999</v>
      </c>
      <c r="AZ74" s="3">
        <f t="shared" si="161"/>
        <v>1.0287978346238711</v>
      </c>
      <c r="BA74" s="3">
        <f t="shared" si="162"/>
        <v>0.26026691261889756</v>
      </c>
      <c r="BB74" s="3">
        <f t="shared" si="163"/>
        <v>2.0821353009511805</v>
      </c>
      <c r="BC74" s="3">
        <f t="shared" si="134"/>
        <v>2.3424022135700779</v>
      </c>
      <c r="BD74" s="18">
        <f t="shared" si="164"/>
        <v>0.32741751886988868</v>
      </c>
      <c r="BE74" s="18">
        <f t="shared" si="165"/>
        <v>21.660422645760448</v>
      </c>
      <c r="BF74" s="39">
        <f t="shared" si="135"/>
        <v>9.6126254552041837E-2</v>
      </c>
      <c r="BG74" s="35">
        <v>0.42049999999999998</v>
      </c>
      <c r="BH74" s="31">
        <v>6.5000000000000002E-2</v>
      </c>
      <c r="BI74" s="31">
        <v>1.413</v>
      </c>
      <c r="BJ74" s="3">
        <f t="shared" si="166"/>
        <v>1.1190849425123401</v>
      </c>
      <c r="BK74" s="3">
        <f t="shared" si="167"/>
        <v>0.16818700982586254</v>
      </c>
      <c r="BL74" s="3">
        <f t="shared" si="168"/>
        <v>1.6818700982586254</v>
      </c>
      <c r="BM74" s="3">
        <f t="shared" si="136"/>
        <v>1.8500571080844881</v>
      </c>
      <c r="BN74" s="18">
        <f t="shared" si="169"/>
        <v>0.43717851236485261</v>
      </c>
      <c r="BO74" s="18">
        <f t="shared" si="170"/>
        <v>18.651467769338165</v>
      </c>
      <c r="BP74" s="39">
        <f t="shared" si="137"/>
        <v>9.0173605587411929E-2</v>
      </c>
      <c r="BQ74" s="35">
        <v>0.33939999999999998</v>
      </c>
      <c r="BR74" s="31">
        <v>3.6999999999999998E-2</v>
      </c>
      <c r="BS74" s="31">
        <v>1.4990000000000001</v>
      </c>
      <c r="BT74" s="3">
        <f t="shared" si="171"/>
        <v>1.1871962695159222</v>
      </c>
      <c r="BU74" s="3">
        <f t="shared" si="172"/>
        <v>0.12331135416830569</v>
      </c>
      <c r="BV74" s="3">
        <f t="shared" si="173"/>
        <v>1.479736250019668</v>
      </c>
      <c r="BW74" s="3">
        <f t="shared" si="138"/>
        <v>1.6030476041879738</v>
      </c>
      <c r="BX74" s="18">
        <f t="shared" si="174"/>
        <v>0.33608363315057543</v>
      </c>
      <c r="BY74" s="18">
        <f t="shared" si="175"/>
        <v>17.008193422685991</v>
      </c>
      <c r="BZ74" s="39">
        <f t="shared" si="139"/>
        <v>8.7001377115452805E-2</v>
      </c>
    </row>
    <row r="75" spans="2:78" ht="19.899999999999999" customHeight="1">
      <c r="B75" s="2"/>
      <c r="C75" s="2"/>
      <c r="D75" s="2"/>
      <c r="E75" s="29">
        <v>40</v>
      </c>
      <c r="F75" s="22">
        <f t="shared" si="177"/>
        <v>0.79460000000000008</v>
      </c>
      <c r="G75" s="22">
        <f t="shared" si="176"/>
        <v>7.0789311791464415</v>
      </c>
      <c r="H75" s="46">
        <f t="shared" si="140"/>
        <v>71066.338028169019</v>
      </c>
      <c r="I75" s="35">
        <v>1.0844</v>
      </c>
      <c r="J75" s="31">
        <v>3.2000000000000001E-2</v>
      </c>
      <c r="K75" s="31">
        <v>1.363</v>
      </c>
      <c r="L75" s="3">
        <f t="shared" si="141"/>
        <v>1.0794853337893273</v>
      </c>
      <c r="M75" s="3">
        <f t="shared" si="142"/>
        <v>1.0407510432528548</v>
      </c>
      <c r="N75" s="3">
        <f t="shared" si="143"/>
        <v>0</v>
      </c>
      <c r="O75" s="3">
        <f t="shared" si="126"/>
        <v>1.0407510432528548</v>
      </c>
      <c r="P75" s="18">
        <f t="shared" si="144"/>
        <v>0</v>
      </c>
      <c r="Q75" s="18">
        <f t="shared" si="145"/>
        <v>37.484293917911863</v>
      </c>
      <c r="R75" s="39">
        <f t="shared" si="178"/>
        <v>0</v>
      </c>
      <c r="S75" s="35">
        <v>0.98980000000000001</v>
      </c>
      <c r="T75" s="31">
        <v>4.2000000000000003E-2</v>
      </c>
      <c r="U75" s="31">
        <v>1.355</v>
      </c>
      <c r="V75" s="3">
        <f t="shared" si="146"/>
        <v>1.0731493963936454</v>
      </c>
      <c r="W75" s="3">
        <f t="shared" si="147"/>
        <v>0.85693842068013637</v>
      </c>
      <c r="X75" s="3">
        <f t="shared" si="148"/>
        <v>1.7138768413602727</v>
      </c>
      <c r="Y75" s="3">
        <f t="shared" si="128"/>
        <v>2.570815262040409</v>
      </c>
      <c r="Z75" s="18">
        <f t="shared" si="149"/>
        <v>5.1954001678982599E-2</v>
      </c>
      <c r="AA75" s="18">
        <f t="shared" si="150"/>
        <v>35.246213758460669</v>
      </c>
      <c r="AB75" s="39">
        <f t="shared" si="129"/>
        <v>4.8625842568660739E-2</v>
      </c>
      <c r="AC75" s="35">
        <v>0.87370000000000003</v>
      </c>
      <c r="AD75" s="31">
        <v>5.0999999999999997E-2</v>
      </c>
      <c r="AE75" s="31">
        <v>1.347</v>
      </c>
      <c r="AF75" s="3">
        <f t="shared" si="151"/>
        <v>1.0668134589979632</v>
      </c>
      <c r="AG75" s="3">
        <f t="shared" si="152"/>
        <v>0.65983597226819368</v>
      </c>
      <c r="AH75" s="3">
        <f t="shared" si="153"/>
        <v>2.6393438890727747</v>
      </c>
      <c r="AI75" s="3">
        <f t="shared" si="130"/>
        <v>3.2991798613409684</v>
      </c>
      <c r="AJ75" s="18">
        <f t="shared" si="154"/>
        <v>0.12468852470108281</v>
      </c>
      <c r="AK75" s="18">
        <f t="shared" si="155"/>
        <v>32.499479017316027</v>
      </c>
      <c r="AL75" s="39">
        <f t="shared" si="131"/>
        <v>8.1211883047925398E-2</v>
      </c>
      <c r="AM75" s="35">
        <v>0.74939999999999996</v>
      </c>
      <c r="AN75" s="31">
        <v>4.3999999999999997E-2</v>
      </c>
      <c r="AO75" s="31">
        <v>1.3280000000000001</v>
      </c>
      <c r="AP75" s="3">
        <f t="shared" si="156"/>
        <v>1.0517656076832185</v>
      </c>
      <c r="AQ75" s="3">
        <f t="shared" si="157"/>
        <v>0.47184532123500983</v>
      </c>
      <c r="AR75" s="3">
        <f t="shared" si="158"/>
        <v>2.8310719274100586</v>
      </c>
      <c r="AS75" s="3">
        <f t="shared" si="132"/>
        <v>3.3029172486450684</v>
      </c>
      <c r="AT75" s="18">
        <f t="shared" si="159"/>
        <v>0.15684157849816011</v>
      </c>
      <c r="AU75" s="18">
        <f t="shared" si="160"/>
        <v>29.558745784548769</v>
      </c>
      <c r="AV75" s="39">
        <f t="shared" si="133"/>
        <v>9.5777809655575571E-2</v>
      </c>
      <c r="AW75" s="35">
        <v>0.62709999999999999</v>
      </c>
      <c r="AX75" s="31">
        <v>6.3E-2</v>
      </c>
      <c r="AY75" s="31">
        <v>1.3540000000000001</v>
      </c>
      <c r="AZ75" s="3">
        <f t="shared" si="161"/>
        <v>1.0723574042191852</v>
      </c>
      <c r="BA75" s="3">
        <f t="shared" si="162"/>
        <v>0.34346861247877053</v>
      </c>
      <c r="BB75" s="3">
        <f t="shared" si="163"/>
        <v>2.7477488998301642</v>
      </c>
      <c r="BC75" s="3">
        <f t="shared" si="134"/>
        <v>3.0912175123089347</v>
      </c>
      <c r="BD75" s="18">
        <f t="shared" si="164"/>
        <v>0.31126407061594152</v>
      </c>
      <c r="BE75" s="18">
        <f t="shared" si="165"/>
        <v>26.665329257055323</v>
      </c>
      <c r="BF75" s="39">
        <f t="shared" si="135"/>
        <v>0.10304575178283776</v>
      </c>
      <c r="BG75" s="35">
        <v>0.44230000000000003</v>
      </c>
      <c r="BH75" s="31">
        <v>5.7000000000000002E-2</v>
      </c>
      <c r="BI75" s="31">
        <v>1.401</v>
      </c>
      <c r="BJ75" s="3">
        <f t="shared" si="166"/>
        <v>1.109581036418817</v>
      </c>
      <c r="BK75" s="3">
        <f t="shared" si="167"/>
        <v>0.18293056456981338</v>
      </c>
      <c r="BL75" s="3">
        <f t="shared" si="168"/>
        <v>1.8293056456981336</v>
      </c>
      <c r="BM75" s="3">
        <f t="shared" si="136"/>
        <v>2.0122362102679467</v>
      </c>
      <c r="BN75" s="18">
        <f t="shared" si="169"/>
        <v>0.37688795136633796</v>
      </c>
      <c r="BO75" s="18">
        <f t="shared" si="170"/>
        <v>22.293265689755327</v>
      </c>
      <c r="BP75" s="39">
        <f t="shared" si="137"/>
        <v>8.205642327847798E-2</v>
      </c>
      <c r="BQ75" s="35">
        <v>0.39419999999999999</v>
      </c>
      <c r="BR75" s="31">
        <v>5.8999999999999997E-2</v>
      </c>
      <c r="BS75" s="31">
        <v>1.4379999999999999</v>
      </c>
      <c r="BT75" s="3">
        <f t="shared" si="171"/>
        <v>1.1388847468738463</v>
      </c>
      <c r="BU75" s="3">
        <f t="shared" si="172"/>
        <v>0.15308306090792254</v>
      </c>
      <c r="BV75" s="3">
        <f t="shared" si="173"/>
        <v>1.8369967308950703</v>
      </c>
      <c r="BW75" s="3">
        <f t="shared" si="138"/>
        <v>1.9900797918029929</v>
      </c>
      <c r="BX75" s="18">
        <f t="shared" si="174"/>
        <v>0.4931876097411193</v>
      </c>
      <c r="BY75" s="18">
        <f t="shared" si="175"/>
        <v>21.155298927920214</v>
      </c>
      <c r="BZ75" s="39">
        <f t="shared" si="139"/>
        <v>8.6833882005356577E-2</v>
      </c>
    </row>
    <row r="76" spans="2:78" ht="19.899999999999999" customHeight="1">
      <c r="B76" s="2"/>
      <c r="C76" s="2"/>
      <c r="D76" s="2"/>
      <c r="E76" s="29">
        <v>42</v>
      </c>
      <c r="F76" s="22">
        <f t="shared" si="177"/>
        <v>0.83460000000000001</v>
      </c>
      <c r="G76" s="22">
        <f t="shared" si="176"/>
        <v>7.4352831136617406</v>
      </c>
      <c r="H76" s="46">
        <f t="shared" si="140"/>
        <v>74643.8028169014</v>
      </c>
      <c r="I76" s="35">
        <v>1.1569</v>
      </c>
      <c r="J76" s="31">
        <v>4.8000000000000001E-2</v>
      </c>
      <c r="K76" s="31">
        <v>1.3660000000000001</v>
      </c>
      <c r="L76" s="3">
        <f t="shared" si="141"/>
        <v>1.0818613103127082</v>
      </c>
      <c r="M76" s="3">
        <f t="shared" si="142"/>
        <v>1.1897868544658361</v>
      </c>
      <c r="N76" s="3">
        <f t="shared" si="143"/>
        <v>0</v>
      </c>
      <c r="O76" s="3">
        <f t="shared" si="126"/>
        <v>1.1897868544658361</v>
      </c>
      <c r="P76" s="18">
        <f t="shared" si="144"/>
        <v>0</v>
      </c>
      <c r="Q76" s="18">
        <f t="shared" si="145"/>
        <v>45.422418855105072</v>
      </c>
      <c r="R76" s="39">
        <f t="shared" si="178"/>
        <v>0</v>
      </c>
      <c r="S76" s="35">
        <v>1.0684</v>
      </c>
      <c r="T76" s="31">
        <v>5.6000000000000001E-2</v>
      </c>
      <c r="U76" s="31">
        <v>1.36</v>
      </c>
      <c r="V76" s="3">
        <f t="shared" si="146"/>
        <v>1.0771093572659467</v>
      </c>
      <c r="W76" s="3">
        <f t="shared" si="147"/>
        <v>1.0058233207806344</v>
      </c>
      <c r="X76" s="3">
        <f t="shared" si="148"/>
        <v>2.0116466415612688</v>
      </c>
      <c r="Y76" s="3">
        <f t="shared" si="128"/>
        <v>3.0174699623419032</v>
      </c>
      <c r="Z76" s="18">
        <f t="shared" si="149"/>
        <v>6.9784177960863808E-2</v>
      </c>
      <c r="AA76" s="18">
        <f t="shared" si="150"/>
        <v>42.996271188573118</v>
      </c>
      <c r="AB76" s="39">
        <f t="shared" si="129"/>
        <v>4.6786537203158514E-2</v>
      </c>
      <c r="AC76" s="35">
        <v>0.92700000000000005</v>
      </c>
      <c r="AD76" s="31">
        <v>5.7000000000000002E-2</v>
      </c>
      <c r="AE76" s="31">
        <v>1.35</v>
      </c>
      <c r="AF76" s="3">
        <f t="shared" si="151"/>
        <v>1.069189435521344</v>
      </c>
      <c r="AG76" s="3">
        <f t="shared" si="152"/>
        <v>0.74611046364579092</v>
      </c>
      <c r="AH76" s="3">
        <f t="shared" si="153"/>
        <v>2.9844418545831637</v>
      </c>
      <c r="AI76" s="3">
        <f t="shared" si="130"/>
        <v>3.7305523182289546</v>
      </c>
      <c r="AJ76" s="18">
        <f t="shared" si="154"/>
        <v>0.13997920143002801</v>
      </c>
      <c r="AK76" s="18">
        <f t="shared" si="155"/>
        <v>39.119917741707368</v>
      </c>
      <c r="AL76" s="39">
        <f t="shared" si="131"/>
        <v>7.6289573876105729E-2</v>
      </c>
      <c r="AM76" s="35">
        <v>0.78169999999999995</v>
      </c>
      <c r="AN76" s="31">
        <v>7.5999999999999998E-2</v>
      </c>
      <c r="AO76" s="31">
        <v>1.349</v>
      </c>
      <c r="AP76" s="3">
        <f t="shared" si="156"/>
        <v>1.0683974433468837</v>
      </c>
      <c r="AQ76" s="3">
        <f t="shared" si="157"/>
        <v>0.52976132382236019</v>
      </c>
      <c r="AR76" s="3">
        <f t="shared" si="158"/>
        <v>3.1785679429341611</v>
      </c>
      <c r="AS76" s="3">
        <f t="shared" si="132"/>
        <v>3.7083292667565213</v>
      </c>
      <c r="AT76" s="18">
        <f t="shared" si="159"/>
        <v>0.279543803282926</v>
      </c>
      <c r="AU76" s="18">
        <f t="shared" si="160"/>
        <v>35.13664931292665</v>
      </c>
      <c r="AV76" s="39">
        <f t="shared" si="133"/>
        <v>9.0463035180898058E-2</v>
      </c>
      <c r="AW76" s="35">
        <v>0.61770000000000003</v>
      </c>
      <c r="AX76" s="31">
        <v>8.7999999999999995E-2</v>
      </c>
      <c r="AY76" s="31">
        <v>1.4079999999999999</v>
      </c>
      <c r="AZ76" s="3">
        <f t="shared" si="161"/>
        <v>1.1151249816400388</v>
      </c>
      <c r="BA76" s="3">
        <f t="shared" si="162"/>
        <v>0.36036004933105159</v>
      </c>
      <c r="BB76" s="3">
        <f t="shared" si="163"/>
        <v>2.8828803946484127</v>
      </c>
      <c r="BC76" s="3">
        <f t="shared" si="134"/>
        <v>3.2432404439794644</v>
      </c>
      <c r="BD76" s="18">
        <f t="shared" si="164"/>
        <v>0.47015287516901388</v>
      </c>
      <c r="BE76" s="18">
        <f t="shared" si="165"/>
        <v>30.640737252912633</v>
      </c>
      <c r="BF76" s="39">
        <f t="shared" si="135"/>
        <v>9.4086521837015297E-2</v>
      </c>
      <c r="BG76" s="35">
        <v>0.49249999999999999</v>
      </c>
      <c r="BH76" s="31">
        <v>0.06</v>
      </c>
      <c r="BI76" s="31">
        <v>1.4950000000000001</v>
      </c>
      <c r="BJ76" s="3">
        <f t="shared" si="166"/>
        <v>1.184028300818081</v>
      </c>
      <c r="BK76" s="3">
        <f t="shared" si="167"/>
        <v>0.25826822656239568</v>
      </c>
      <c r="BL76" s="3">
        <f t="shared" si="168"/>
        <v>2.5826822656239568</v>
      </c>
      <c r="BM76" s="3">
        <f t="shared" si="136"/>
        <v>2.8409504921863524</v>
      </c>
      <c r="BN76" s="18">
        <f t="shared" si="169"/>
        <v>0.45174646549151437</v>
      </c>
      <c r="BO76" s="18">
        <f t="shared" si="170"/>
        <v>27.208492192462899</v>
      </c>
      <c r="BP76" s="39">
        <f t="shared" si="137"/>
        <v>9.4921918030407906E-2</v>
      </c>
      <c r="BQ76" s="35">
        <v>0.47710000000000002</v>
      </c>
      <c r="BR76" s="31">
        <v>3.5999999999999997E-2</v>
      </c>
      <c r="BS76" s="31">
        <v>1.5309999999999999</v>
      </c>
      <c r="BT76" s="3">
        <f t="shared" si="171"/>
        <v>1.2125400190986502</v>
      </c>
      <c r="BU76" s="3">
        <f t="shared" si="172"/>
        <v>0.25418232035446597</v>
      </c>
      <c r="BV76" s="3">
        <f t="shared" si="173"/>
        <v>3.0501878442535912</v>
      </c>
      <c r="BW76" s="3">
        <f t="shared" si="138"/>
        <v>3.3043701646080574</v>
      </c>
      <c r="BX76" s="18">
        <f t="shared" si="174"/>
        <v>0.34111063180052476</v>
      </c>
      <c r="BY76" s="18">
        <f t="shared" si="175"/>
        <v>26.786315084388416</v>
      </c>
      <c r="BZ76" s="39">
        <f t="shared" si="139"/>
        <v>0.11387112541027712</v>
      </c>
    </row>
    <row r="77" spans="2:78" ht="19.899999999999999" customHeight="1">
      <c r="B77" s="2"/>
      <c r="C77" s="2"/>
      <c r="D77" s="2"/>
      <c r="E77" s="29">
        <v>44</v>
      </c>
      <c r="F77" s="22">
        <f t="shared" si="177"/>
        <v>0.87460000000000004</v>
      </c>
      <c r="G77" s="22">
        <f t="shared" si="176"/>
        <v>7.7916350481770413</v>
      </c>
      <c r="H77" s="46">
        <f t="shared" si="140"/>
        <v>78221.267605633795</v>
      </c>
      <c r="I77" s="35">
        <v>1.0457000000000001</v>
      </c>
      <c r="J77" s="31">
        <v>5.7000000000000002E-2</v>
      </c>
      <c r="K77" s="31">
        <v>1.3260000000000001</v>
      </c>
      <c r="L77" s="3">
        <f t="shared" si="141"/>
        <v>1.050181623334298</v>
      </c>
      <c r="M77" s="3">
        <f t="shared" si="142"/>
        <v>0.91596185842947042</v>
      </c>
      <c r="N77" s="3">
        <f t="shared" si="143"/>
        <v>0</v>
      </c>
      <c r="O77" s="3">
        <f t="shared" si="126"/>
        <v>0.91596185842947042</v>
      </c>
      <c r="P77" s="18">
        <f t="shared" si="144"/>
        <v>0</v>
      </c>
      <c r="Q77" s="18">
        <f t="shared" si="145"/>
        <v>48.76322772528107</v>
      </c>
      <c r="R77" s="39">
        <f t="shared" si="178"/>
        <v>0</v>
      </c>
      <c r="S77" s="35">
        <v>0.98170000000000002</v>
      </c>
      <c r="T77" s="31">
        <v>4.5999999999999999E-2</v>
      </c>
      <c r="U77" s="31">
        <v>1.3260000000000001</v>
      </c>
      <c r="V77" s="3">
        <f t="shared" si="146"/>
        <v>1.050181623334298</v>
      </c>
      <c r="W77" s="3">
        <f t="shared" si="147"/>
        <v>0.80727361005667397</v>
      </c>
      <c r="X77" s="3">
        <f t="shared" si="148"/>
        <v>1.6145472201133479</v>
      </c>
      <c r="Y77" s="3">
        <f t="shared" si="128"/>
        <v>2.4218208301700219</v>
      </c>
      <c r="Z77" s="18">
        <f t="shared" si="149"/>
        <v>5.4492408428680771E-2</v>
      </c>
      <c r="AA77" s="18">
        <f t="shared" si="150"/>
        <v>46.744177085171103</v>
      </c>
      <c r="AB77" s="39">
        <f t="shared" si="129"/>
        <v>3.4540071529583931E-2</v>
      </c>
      <c r="AC77" s="35">
        <v>0.77</v>
      </c>
      <c r="AD77" s="31">
        <v>5.1999999999999998E-2</v>
      </c>
      <c r="AE77" s="31">
        <v>1.2949999999999999</v>
      </c>
      <c r="AF77" s="3">
        <f t="shared" si="151"/>
        <v>1.0256298659260299</v>
      </c>
      <c r="AG77" s="3">
        <f t="shared" si="152"/>
        <v>0.47369315881260082</v>
      </c>
      <c r="AH77" s="3">
        <f t="shared" si="153"/>
        <v>1.8947726352504033</v>
      </c>
      <c r="AI77" s="3">
        <f t="shared" si="130"/>
        <v>2.3684657940630043</v>
      </c>
      <c r="AJ77" s="18">
        <f t="shared" si="154"/>
        <v>0.11750707053128311</v>
      </c>
      <c r="AK77" s="18">
        <f t="shared" si="155"/>
        <v>40.065536139682322</v>
      </c>
      <c r="AL77" s="39">
        <f t="shared" si="131"/>
        <v>4.7291832777291938E-2</v>
      </c>
      <c r="AM77" s="35">
        <v>0.76759999999999995</v>
      </c>
      <c r="AN77" s="31">
        <v>0.04</v>
      </c>
      <c r="AO77" s="31">
        <v>1.3089999999999999</v>
      </c>
      <c r="AP77" s="3">
        <f t="shared" si="156"/>
        <v>1.0367177563684735</v>
      </c>
      <c r="AQ77" s="3">
        <f t="shared" si="157"/>
        <v>0.48097815338883165</v>
      </c>
      <c r="AR77" s="3">
        <f t="shared" si="158"/>
        <v>2.8858689203329897</v>
      </c>
      <c r="AS77" s="3">
        <f t="shared" si="132"/>
        <v>3.3668470737218215</v>
      </c>
      <c r="AT77" s="18">
        <f t="shared" si="159"/>
        <v>0.13853249703012099</v>
      </c>
      <c r="AU77" s="18">
        <f t="shared" si="160"/>
        <v>39.989821740678195</v>
      </c>
      <c r="AV77" s="39">
        <f t="shared" si="133"/>
        <v>7.2165085882276991E-2</v>
      </c>
      <c r="AW77" s="35">
        <v>0.79069999999999996</v>
      </c>
      <c r="AX77" s="31">
        <v>6.0999999999999999E-2</v>
      </c>
      <c r="AY77" s="31">
        <v>1.3420000000000001</v>
      </c>
      <c r="AZ77" s="3">
        <f t="shared" si="161"/>
        <v>1.0628534981256621</v>
      </c>
      <c r="BA77" s="3">
        <f t="shared" si="162"/>
        <v>0.53641959593330191</v>
      </c>
      <c r="BB77" s="3">
        <f t="shared" si="163"/>
        <v>4.2913567674664153</v>
      </c>
      <c r="BC77" s="3">
        <f t="shared" si="134"/>
        <v>4.8277763633997175</v>
      </c>
      <c r="BD77" s="18">
        <f t="shared" si="164"/>
        <v>0.29606425825289084</v>
      </c>
      <c r="BE77" s="18">
        <f t="shared" si="165"/>
        <v>40.718572831092885</v>
      </c>
      <c r="BF77" s="39">
        <f t="shared" si="135"/>
        <v>0.10539064778295756</v>
      </c>
      <c r="BG77" s="35">
        <v>0.68830000000000002</v>
      </c>
      <c r="BH77" s="31">
        <v>3.5000000000000003E-2</v>
      </c>
      <c r="BI77" s="31">
        <v>1.391</v>
      </c>
      <c r="BJ77" s="3">
        <f t="shared" si="166"/>
        <v>1.1016611146742146</v>
      </c>
      <c r="BK77" s="3">
        <f t="shared" si="167"/>
        <v>0.43670274772563844</v>
      </c>
      <c r="BL77" s="3">
        <f t="shared" si="168"/>
        <v>4.367027477256384</v>
      </c>
      <c r="BM77" s="3">
        <f t="shared" si="136"/>
        <v>4.8037302249820222</v>
      </c>
      <c r="BN77" s="18">
        <f t="shared" si="169"/>
        <v>0.22813054180142686</v>
      </c>
      <c r="BO77" s="18">
        <f t="shared" si="170"/>
        <v>37.488091806916934</v>
      </c>
      <c r="BP77" s="39">
        <f t="shared" si="137"/>
        <v>0.11649105800713556</v>
      </c>
      <c r="BQ77" s="35">
        <v>0.5827</v>
      </c>
      <c r="BR77" s="31">
        <v>4.1000000000000002E-2</v>
      </c>
      <c r="BS77" s="31">
        <v>1.4410000000000001</v>
      </c>
      <c r="BT77" s="3">
        <f t="shared" si="171"/>
        <v>1.1412607233972272</v>
      </c>
      <c r="BU77" s="3">
        <f t="shared" si="172"/>
        <v>0.3358877175426585</v>
      </c>
      <c r="BV77" s="3">
        <f t="shared" si="173"/>
        <v>4.0306526105119014</v>
      </c>
      <c r="BW77" s="3">
        <f t="shared" si="138"/>
        <v>4.36654032805456</v>
      </c>
      <c r="BX77" s="18">
        <f t="shared" si="174"/>
        <v>0.34415508595046318</v>
      </c>
      <c r="BY77" s="18">
        <f t="shared" si="175"/>
        <v>34.156658250735468</v>
      </c>
      <c r="BZ77" s="39">
        <f t="shared" si="139"/>
        <v>0.11800488739044349</v>
      </c>
    </row>
    <row r="78" spans="2:78" ht="19.899999999999999" customHeight="1">
      <c r="B78" s="16"/>
      <c r="C78" s="2"/>
      <c r="D78" s="2"/>
      <c r="E78" s="29">
        <v>46</v>
      </c>
      <c r="F78" s="22">
        <f t="shared" si="177"/>
        <v>0.91460000000000008</v>
      </c>
      <c r="G78" s="22">
        <f t="shared" si="176"/>
        <v>8.1479869826923412</v>
      </c>
      <c r="H78" s="46">
        <f t="shared" si="140"/>
        <v>81798.732394366205</v>
      </c>
      <c r="I78" s="35">
        <v>0.94979999999999998</v>
      </c>
      <c r="J78" s="31">
        <v>7.1999999999999995E-2</v>
      </c>
      <c r="K78" s="31">
        <v>1.296</v>
      </c>
      <c r="L78" s="3">
        <f t="shared" si="141"/>
        <v>1.0264218581004902</v>
      </c>
      <c r="M78" s="3">
        <f t="shared" si="142"/>
        <v>0.72185581439235535</v>
      </c>
      <c r="N78" s="3">
        <f t="shared" si="143"/>
        <v>0</v>
      </c>
      <c r="O78" s="3">
        <f t="shared" si="126"/>
        <v>0.72185581439235535</v>
      </c>
      <c r="P78" s="18">
        <f t="shared" si="144"/>
        <v>0</v>
      </c>
      <c r="Q78" s="18">
        <f t="shared" si="145"/>
        <v>52.304674676519255</v>
      </c>
      <c r="R78" s="39">
        <f t="shared" si="178"/>
        <v>0</v>
      </c>
      <c r="S78" s="35">
        <v>0.93269999999999997</v>
      </c>
      <c r="T78" s="31">
        <v>6.9000000000000006E-2</v>
      </c>
      <c r="U78" s="31">
        <v>1.3080000000000001</v>
      </c>
      <c r="V78" s="3">
        <f t="shared" si="146"/>
        <v>1.0359257641940134</v>
      </c>
      <c r="W78" s="3">
        <f t="shared" si="147"/>
        <v>0.70904788662993523</v>
      </c>
      <c r="X78" s="3">
        <f t="shared" si="148"/>
        <v>1.4180957732598705</v>
      </c>
      <c r="Y78" s="3">
        <f t="shared" si="128"/>
        <v>2.1271436598898057</v>
      </c>
      <c r="Z78" s="18">
        <f t="shared" si="149"/>
        <v>7.9534526877970094E-2</v>
      </c>
      <c r="AA78" s="18">
        <f t="shared" si="150"/>
        <v>51.687755144881457</v>
      </c>
      <c r="AB78" s="39">
        <f t="shared" si="129"/>
        <v>2.7435816651060378E-2</v>
      </c>
      <c r="AC78" s="35">
        <v>0.69489999999999996</v>
      </c>
      <c r="AD78" s="31">
        <v>8.7999999999999995E-2</v>
      </c>
      <c r="AE78" s="31">
        <v>1.3049999999999999</v>
      </c>
      <c r="AF78" s="3">
        <f t="shared" si="151"/>
        <v>1.0335497876706325</v>
      </c>
      <c r="AG78" s="3">
        <f t="shared" si="152"/>
        <v>0.39177955816496685</v>
      </c>
      <c r="AH78" s="3">
        <f t="shared" si="153"/>
        <v>1.5671182326598674</v>
      </c>
      <c r="AI78" s="3">
        <f t="shared" si="130"/>
        <v>1.9588977908248342</v>
      </c>
      <c r="AJ78" s="18">
        <f t="shared" si="154"/>
        <v>0.20194114501819704</v>
      </c>
      <c r="AK78" s="18">
        <f t="shared" si="155"/>
        <v>43.108605166900851</v>
      </c>
      <c r="AL78" s="39">
        <f t="shared" si="131"/>
        <v>3.635279375411371E-2</v>
      </c>
      <c r="AM78" s="35">
        <v>0.60329999999999995</v>
      </c>
      <c r="AN78" s="31">
        <v>8.5000000000000006E-2</v>
      </c>
      <c r="AO78" s="31">
        <v>1.3380000000000001</v>
      </c>
      <c r="AP78" s="3">
        <f t="shared" si="156"/>
        <v>1.0596855294278211</v>
      </c>
      <c r="AQ78" s="3">
        <f t="shared" si="157"/>
        <v>0.31042379425086875</v>
      </c>
      <c r="AR78" s="3">
        <f t="shared" si="158"/>
        <v>1.8625427655052122</v>
      </c>
      <c r="AS78" s="3">
        <f t="shared" si="132"/>
        <v>2.1729665597560812</v>
      </c>
      <c r="AT78" s="18">
        <f t="shared" si="159"/>
        <v>0.30756968689937797</v>
      </c>
      <c r="AU78" s="18">
        <f t="shared" si="160"/>
        <v>39.803936798595451</v>
      </c>
      <c r="AV78" s="39">
        <f t="shared" si="133"/>
        <v>4.6792928421364975E-2</v>
      </c>
      <c r="AW78" s="35">
        <v>0.75119999999999998</v>
      </c>
      <c r="AX78" s="31">
        <v>6.4000000000000001E-2</v>
      </c>
      <c r="AY78" s="31">
        <v>1.3240000000000001</v>
      </c>
      <c r="AZ78" s="3">
        <f t="shared" si="161"/>
        <v>1.0485976389853775</v>
      </c>
      <c r="BA78" s="3">
        <f t="shared" si="162"/>
        <v>0.47126290293431944</v>
      </c>
      <c r="BB78" s="3">
        <f t="shared" si="163"/>
        <v>3.7701032234745555</v>
      </c>
      <c r="BC78" s="3">
        <f t="shared" si="134"/>
        <v>4.2413661264088747</v>
      </c>
      <c r="BD78" s="18">
        <f t="shared" si="164"/>
        <v>0.30234797119407608</v>
      </c>
      <c r="BE78" s="18">
        <f t="shared" si="165"/>
        <v>45.139749589778518</v>
      </c>
      <c r="BF78" s="39">
        <f t="shared" si="135"/>
        <v>8.3520694238150159E-2</v>
      </c>
      <c r="BG78" s="35">
        <v>0.73839999999999995</v>
      </c>
      <c r="BH78" s="31">
        <v>5.5E-2</v>
      </c>
      <c r="BI78" s="31">
        <v>1.3660000000000001</v>
      </c>
      <c r="BJ78" s="3">
        <f t="shared" si="166"/>
        <v>1.0818613103127082</v>
      </c>
      <c r="BK78" s="3">
        <f t="shared" si="167"/>
        <v>0.4846864739686621</v>
      </c>
      <c r="BL78" s="3">
        <f t="shared" si="168"/>
        <v>4.8468647396866205</v>
      </c>
      <c r="BM78" s="3">
        <f t="shared" si="136"/>
        <v>5.331551213655283</v>
      </c>
      <c r="BN78" s="18">
        <f t="shared" si="169"/>
        <v>0.34572056633928511</v>
      </c>
      <c r="BO78" s="18">
        <f t="shared" si="170"/>
        <v>44.677961870189982</v>
      </c>
      <c r="BP78" s="39">
        <f t="shared" si="137"/>
        <v>0.10848446385645323</v>
      </c>
      <c r="BQ78" s="35">
        <v>0.62949999999999995</v>
      </c>
      <c r="BR78" s="31">
        <v>4.2000000000000003E-2</v>
      </c>
      <c r="BS78" s="31">
        <v>1.4079999999999999</v>
      </c>
      <c r="BT78" s="3">
        <f t="shared" si="171"/>
        <v>1.1151249816400388</v>
      </c>
      <c r="BU78" s="3">
        <f t="shared" si="172"/>
        <v>0.37425956106531849</v>
      </c>
      <c r="BV78" s="3">
        <f t="shared" si="173"/>
        <v>4.4911147327838217</v>
      </c>
      <c r="BW78" s="3">
        <f t="shared" si="138"/>
        <v>4.8653742938491398</v>
      </c>
      <c r="BX78" s="18">
        <f t="shared" si="174"/>
        <v>0.33658671745054414</v>
      </c>
      <c r="BY78" s="18">
        <f t="shared" si="175"/>
        <v>40.749158537128217</v>
      </c>
      <c r="BZ78" s="39">
        <f t="shared" si="139"/>
        <v>0.11021368033138118</v>
      </c>
    </row>
    <row r="79" spans="2:78" ht="19.899999999999999" customHeight="1">
      <c r="B79" s="16"/>
      <c r="C79" s="2"/>
      <c r="D79" s="2"/>
      <c r="E79" s="29">
        <v>48</v>
      </c>
      <c r="F79" s="22">
        <f t="shared" si="177"/>
        <v>0.9546</v>
      </c>
      <c r="G79" s="22">
        <f t="shared" si="176"/>
        <v>8.504338917207642</v>
      </c>
      <c r="H79" s="46">
        <f t="shared" si="140"/>
        <v>85376.1971830986</v>
      </c>
      <c r="I79" s="35">
        <v>1.0725</v>
      </c>
      <c r="J79" s="31">
        <v>9.0999999999999998E-2</v>
      </c>
      <c r="K79" s="31">
        <v>1.3120000000000001</v>
      </c>
      <c r="L79" s="3">
        <f t="shared" si="141"/>
        <v>1.0390937328918544</v>
      </c>
      <c r="M79" s="3">
        <f t="shared" si="142"/>
        <v>0.94327515832724751</v>
      </c>
      <c r="N79" s="3">
        <f t="shared" si="143"/>
        <v>0</v>
      </c>
      <c r="O79" s="3">
        <f t="shared" si="126"/>
        <v>0.94327515832724751</v>
      </c>
      <c r="P79" s="18">
        <f t="shared" si="144"/>
        <v>0</v>
      </c>
      <c r="Q79" s="18">
        <f t="shared" si="145"/>
        <v>64.505056932848007</v>
      </c>
      <c r="R79" s="39">
        <f t="shared" si="178"/>
        <v>0</v>
      </c>
      <c r="S79" s="35">
        <v>0.92190000000000005</v>
      </c>
      <c r="T79" s="31">
        <v>0.105</v>
      </c>
      <c r="U79" s="31">
        <v>1.3129999999999999</v>
      </c>
      <c r="V79" s="3">
        <f t="shared" si="146"/>
        <v>1.0398857250663145</v>
      </c>
      <c r="W79" s="3">
        <f t="shared" si="147"/>
        <v>0.69802858458547345</v>
      </c>
      <c r="X79" s="3">
        <f t="shared" si="148"/>
        <v>1.3960571691709469</v>
      </c>
      <c r="Y79" s="3">
        <f t="shared" si="128"/>
        <v>2.0940857537564206</v>
      </c>
      <c r="Z79" s="18">
        <f t="shared" si="149"/>
        <v>0.12195788227354466</v>
      </c>
      <c r="AA79" s="18">
        <f t="shared" si="150"/>
        <v>58.327338920710069</v>
      </c>
      <c r="AB79" s="39">
        <f t="shared" si="129"/>
        <v>2.3934868193948314E-2</v>
      </c>
      <c r="AC79" s="35">
        <v>0.78180000000000005</v>
      </c>
      <c r="AD79" s="31">
        <v>9.2999999999999999E-2</v>
      </c>
      <c r="AE79" s="31">
        <v>1.3260000000000001</v>
      </c>
      <c r="AF79" s="3">
        <f t="shared" si="151"/>
        <v>1.050181623334298</v>
      </c>
      <c r="AG79" s="3">
        <f t="shared" si="152"/>
        <v>0.51198177978387416</v>
      </c>
      <c r="AH79" s="3">
        <f t="shared" si="153"/>
        <v>2.0479271191354966</v>
      </c>
      <c r="AI79" s="3">
        <f t="shared" si="130"/>
        <v>2.559908898919371</v>
      </c>
      <c r="AJ79" s="18">
        <f t="shared" si="154"/>
        <v>0.22033886886379617</v>
      </c>
      <c r="AK79" s="18">
        <f t="shared" si="155"/>
        <v>52.580338299856649</v>
      </c>
      <c r="AL79" s="39">
        <f t="shared" si="131"/>
        <v>3.8948534477973869E-2</v>
      </c>
      <c r="AM79" s="35">
        <v>0.50009999999999999</v>
      </c>
      <c r="AN79" s="31">
        <v>8.4000000000000005E-2</v>
      </c>
      <c r="AO79" s="31">
        <v>1.387</v>
      </c>
      <c r="AP79" s="3">
        <f t="shared" si="156"/>
        <v>1.0984931459763734</v>
      </c>
      <c r="AQ79" s="3">
        <f t="shared" si="157"/>
        <v>0.22921485320879018</v>
      </c>
      <c r="AR79" s="3">
        <f t="shared" si="158"/>
        <v>1.375289119252741</v>
      </c>
      <c r="AS79" s="3">
        <f t="shared" si="132"/>
        <v>1.6045039724615311</v>
      </c>
      <c r="AT79" s="18">
        <f t="shared" si="159"/>
        <v>0.32662136252820523</v>
      </c>
      <c r="AU79" s="18">
        <f t="shared" si="160"/>
        <v>41.024806002252014</v>
      </c>
      <c r="AV79" s="39">
        <f t="shared" si="133"/>
        <v>3.3523354605924177E-2</v>
      </c>
      <c r="AW79" s="35">
        <v>0.54510000000000003</v>
      </c>
      <c r="AX79" s="31">
        <v>7.5999999999999998E-2</v>
      </c>
      <c r="AY79" s="31">
        <v>1.3560000000000001</v>
      </c>
      <c r="AZ79" s="3">
        <f t="shared" si="161"/>
        <v>1.0739413885681057</v>
      </c>
      <c r="BA79" s="3">
        <f t="shared" si="162"/>
        <v>0.26028423748443991</v>
      </c>
      <c r="BB79" s="3">
        <f t="shared" si="163"/>
        <v>2.0822738998755193</v>
      </c>
      <c r="BC79" s="3">
        <f t="shared" si="134"/>
        <v>2.3425581373599593</v>
      </c>
      <c r="BD79" s="18">
        <f t="shared" si="164"/>
        <v>0.37660326938548722</v>
      </c>
      <c r="BE79" s="18">
        <f t="shared" si="165"/>
        <v>42.870737679185666</v>
      </c>
      <c r="BF79" s="39">
        <f t="shared" si="135"/>
        <v>4.8570983673240871E-2</v>
      </c>
      <c r="BG79" s="35">
        <v>0.44579999999999997</v>
      </c>
      <c r="BH79" s="31">
        <v>8.2000000000000003E-2</v>
      </c>
      <c r="BI79" s="31">
        <v>1.4179999999999999</v>
      </c>
      <c r="BJ79" s="3">
        <f t="shared" si="166"/>
        <v>1.1230449033846412</v>
      </c>
      <c r="BK79" s="3">
        <f t="shared" si="167"/>
        <v>0.19037447355858877</v>
      </c>
      <c r="BL79" s="3">
        <f t="shared" si="168"/>
        <v>1.9037447355858876</v>
      </c>
      <c r="BM79" s="3">
        <f t="shared" si="136"/>
        <v>2.0941192091444765</v>
      </c>
      <c r="BN79" s="18">
        <f t="shared" si="169"/>
        <v>0.55542758079868371</v>
      </c>
      <c r="BO79" s="18">
        <f t="shared" si="170"/>
        <v>38.797381778752083</v>
      </c>
      <c r="BP79" s="39">
        <f t="shared" si="137"/>
        <v>4.9068897134406618E-2</v>
      </c>
      <c r="BQ79" s="35">
        <v>0.35620000000000002</v>
      </c>
      <c r="BR79" s="31">
        <v>0.06</v>
      </c>
      <c r="BS79" s="31">
        <v>1.4510000000000001</v>
      </c>
      <c r="BT79" s="3">
        <f t="shared" si="171"/>
        <v>1.1491806451418298</v>
      </c>
      <c r="BU79" s="3">
        <f t="shared" si="172"/>
        <v>0.12726201066180695</v>
      </c>
      <c r="BV79" s="3">
        <f t="shared" si="173"/>
        <v>1.5271441279416833</v>
      </c>
      <c r="BW79" s="3">
        <f t="shared" si="138"/>
        <v>1.6544061386034903</v>
      </c>
      <c r="BX79" s="18">
        <f t="shared" si="174"/>
        <v>0.51065601155725759</v>
      </c>
      <c r="BY79" s="18">
        <f t="shared" si="175"/>
        <v>35.121926706457536</v>
      </c>
      <c r="BZ79" s="39">
        <f t="shared" si="139"/>
        <v>4.3481217323447743E-2</v>
      </c>
    </row>
    <row r="80" spans="2:78" ht="19.899999999999999" customHeight="1">
      <c r="B80" s="16"/>
      <c r="C80" s="2"/>
      <c r="D80" s="17"/>
      <c r="E80" s="29">
        <v>50</v>
      </c>
      <c r="F80" s="22">
        <f t="shared" si="177"/>
        <v>0.99460000000000004</v>
      </c>
      <c r="G80" s="22">
        <f t="shared" si="176"/>
        <v>8.860690851722941</v>
      </c>
      <c r="H80" s="46">
        <f t="shared" si="140"/>
        <v>88953.661971830996</v>
      </c>
      <c r="I80" s="36">
        <v>1.5227999999999999</v>
      </c>
      <c r="J80" s="32">
        <v>0.05</v>
      </c>
      <c r="K80" s="32">
        <v>1.2869999999999999</v>
      </c>
      <c r="L80" s="3">
        <f t="shared" si="141"/>
        <v>1.0192939285303479</v>
      </c>
      <c r="M80" s="3">
        <f t="shared" si="142"/>
        <v>1.8298646000351126</v>
      </c>
      <c r="N80" s="3">
        <f t="shared" si="143"/>
        <v>0</v>
      </c>
      <c r="O80" s="3">
        <f t="shared" si="126"/>
        <v>1.8298646000351126</v>
      </c>
      <c r="P80" s="18">
        <f t="shared" si="144"/>
        <v>0</v>
      </c>
      <c r="Q80" s="18">
        <f t="shared" si="145"/>
        <v>93.850616175450213</v>
      </c>
      <c r="R80" s="39">
        <f t="shared" si="178"/>
        <v>0</v>
      </c>
      <c r="S80" s="36">
        <v>1.1378999999999999</v>
      </c>
      <c r="T80" s="32">
        <v>8.4000000000000005E-2</v>
      </c>
      <c r="U80" s="32">
        <v>1.302</v>
      </c>
      <c r="V80" s="3">
        <f t="shared" si="146"/>
        <v>1.0311738111472519</v>
      </c>
      <c r="W80" s="3">
        <f t="shared" si="147"/>
        <v>1.0456980272843819</v>
      </c>
      <c r="X80" s="3">
        <f t="shared" si="148"/>
        <v>2.0913960545687638</v>
      </c>
      <c r="Y80" s="3">
        <f t="shared" si="128"/>
        <v>3.1370940818531459</v>
      </c>
      <c r="Z80" s="18">
        <f t="shared" si="149"/>
        <v>9.5938379338209478E-2</v>
      </c>
      <c r="AA80" s="18">
        <f t="shared" si="150"/>
        <v>75.992645953020528</v>
      </c>
      <c r="AB80" s="39">
        <f t="shared" si="129"/>
        <v>2.7521032178056903E-2</v>
      </c>
      <c r="AC80" s="36">
        <v>0.87549999999999994</v>
      </c>
      <c r="AD80" s="32">
        <v>7.8E-2</v>
      </c>
      <c r="AE80" s="32">
        <v>1.2989999999999999</v>
      </c>
      <c r="AF80" s="3">
        <f t="shared" si="151"/>
        <v>1.0287978346238711</v>
      </c>
      <c r="AG80" s="3">
        <f t="shared" si="152"/>
        <v>0.61617876640210867</v>
      </c>
      <c r="AH80" s="3">
        <f t="shared" si="153"/>
        <v>2.4647150656084347</v>
      </c>
      <c r="AI80" s="3">
        <f t="shared" si="130"/>
        <v>3.0808938320105432</v>
      </c>
      <c r="AJ80" s="18">
        <f t="shared" si="154"/>
        <v>0.17735115605452303</v>
      </c>
      <c r="AK80" s="18">
        <f t="shared" si="155"/>
        <v>63.818233413749141</v>
      </c>
      <c r="AL80" s="39">
        <f t="shared" si="131"/>
        <v>3.8620860117344315E-2</v>
      </c>
      <c r="AM80" s="36">
        <v>0.66339999999999999</v>
      </c>
      <c r="AN80" s="32">
        <v>0.1</v>
      </c>
      <c r="AO80" s="32">
        <v>1.3129999999999999</v>
      </c>
      <c r="AP80" s="3">
        <f t="shared" si="156"/>
        <v>1.0398857250663145</v>
      </c>
      <c r="AQ80" s="3">
        <f t="shared" si="157"/>
        <v>0.36145689364828587</v>
      </c>
      <c r="AR80" s="3">
        <f t="shared" si="158"/>
        <v>2.1687413618897149</v>
      </c>
      <c r="AS80" s="3">
        <f t="shared" si="132"/>
        <v>2.5301982555380009</v>
      </c>
      <c r="AT80" s="18">
        <f t="shared" si="159"/>
        <v>0.34845109221012766</v>
      </c>
      <c r="AU80" s="18">
        <f t="shared" si="160"/>
        <v>53.977559253766458</v>
      </c>
      <c r="AV80" s="39">
        <f t="shared" si="133"/>
        <v>4.0178574056928741E-2</v>
      </c>
      <c r="AW80" s="36">
        <v>0.41610000000000003</v>
      </c>
      <c r="AX80" s="32">
        <v>8.6999999999999994E-2</v>
      </c>
      <c r="AY80" s="32">
        <v>1.4019999999999999</v>
      </c>
      <c r="AZ80" s="3">
        <f t="shared" si="161"/>
        <v>1.1103730285932771</v>
      </c>
      <c r="BA80" s="3">
        <f t="shared" si="162"/>
        <v>0.16213156852490715</v>
      </c>
      <c r="BB80" s="3">
        <f t="shared" si="163"/>
        <v>1.2970525481992572</v>
      </c>
      <c r="BC80" s="3">
        <f t="shared" si="134"/>
        <v>1.4591841167241644</v>
      </c>
      <c r="BD80" s="18">
        <f t="shared" si="164"/>
        <v>0.46085721863734835</v>
      </c>
      <c r="BE80" s="18">
        <f t="shared" si="165"/>
        <v>42.503732192174198</v>
      </c>
      <c r="BF80" s="39">
        <f t="shared" si="135"/>
        <v>3.0516203667358674E-2</v>
      </c>
      <c r="BG80" s="36">
        <v>0.3589</v>
      </c>
      <c r="BH80" s="32">
        <v>7.8E-2</v>
      </c>
      <c r="BI80" s="32">
        <v>1.472</v>
      </c>
      <c r="BJ80" s="3">
        <f t="shared" si="166"/>
        <v>1.165812480805495</v>
      </c>
      <c r="BK80" s="3">
        <f t="shared" si="167"/>
        <v>0.13296540541452195</v>
      </c>
      <c r="BL80" s="3">
        <f t="shared" si="168"/>
        <v>1.3296540541452193</v>
      </c>
      <c r="BM80" s="3">
        <f t="shared" si="136"/>
        <v>1.4626194595597413</v>
      </c>
      <c r="BN80" s="18">
        <f t="shared" si="169"/>
        <v>0.56933954543176701</v>
      </c>
      <c r="BO80" s="18">
        <f t="shared" si="170"/>
        <v>39.849858727058631</v>
      </c>
      <c r="BP80" s="39">
        <f t="shared" si="137"/>
        <v>3.3366593925773819E-2</v>
      </c>
      <c r="BQ80" s="36">
        <v>0.28470000000000001</v>
      </c>
      <c r="BR80" s="32">
        <v>5.8000000000000003E-2</v>
      </c>
      <c r="BS80" s="32">
        <v>1.5429999999999999</v>
      </c>
      <c r="BT80" s="3">
        <f t="shared" si="171"/>
        <v>1.2220439251921731</v>
      </c>
      <c r="BU80" s="3">
        <f t="shared" si="172"/>
        <v>9.193543002934508E-2</v>
      </c>
      <c r="BV80" s="3">
        <f t="shared" si="173"/>
        <v>1.103225160352141</v>
      </c>
      <c r="BW80" s="3">
        <f t="shared" si="138"/>
        <v>1.1951605903814861</v>
      </c>
      <c r="BX80" s="18">
        <f t="shared" si="174"/>
        <v>0.55821592148546317</v>
      </c>
      <c r="BY80" s="18">
        <f t="shared" si="175"/>
        <v>36.407246644688449</v>
      </c>
      <c r="BZ80" s="39">
        <f t="shared" si="139"/>
        <v>3.0302350823694972E-2</v>
      </c>
    </row>
    <row r="81" spans="2:78" ht="19.899999999999999" customHeight="1">
      <c r="B81" s="2"/>
      <c r="C81" s="2"/>
      <c r="D81" s="17"/>
      <c r="E81" s="29">
        <v>52</v>
      </c>
      <c r="F81" s="22">
        <f t="shared" si="177"/>
        <v>1.0346</v>
      </c>
      <c r="G81" s="22">
        <f t="shared" si="176"/>
        <v>9.2170427862382418</v>
      </c>
      <c r="H81" s="46">
        <f t="shared" si="140"/>
        <v>92531.126760563377</v>
      </c>
      <c r="I81" s="36">
        <v>1.5085</v>
      </c>
      <c r="J81" s="32">
        <v>8.8999999999999996E-2</v>
      </c>
      <c r="K81" s="32">
        <v>1.288</v>
      </c>
      <c r="L81" s="3">
        <f t="shared" si="141"/>
        <v>1.0200859207048083</v>
      </c>
      <c r="M81" s="3">
        <f t="shared" si="142"/>
        <v>1.7984504650076327</v>
      </c>
      <c r="N81" s="3">
        <f t="shared" si="143"/>
        <v>0</v>
      </c>
      <c r="O81" s="3">
        <f t="shared" si="126"/>
        <v>1.7984504650076327</v>
      </c>
      <c r="P81" s="18">
        <f t="shared" si="144"/>
        <v>0</v>
      </c>
      <c r="Q81" s="18">
        <f t="shared" si="145"/>
        <v>104.88854886026456</v>
      </c>
      <c r="R81" s="39">
        <f t="shared" si="178"/>
        <v>0</v>
      </c>
      <c r="S81" s="36">
        <v>1.1200000000000001</v>
      </c>
      <c r="T81" s="32">
        <v>9.5000000000000001E-2</v>
      </c>
      <c r="U81" s="32">
        <v>1.304</v>
      </c>
      <c r="V81" s="3">
        <f t="shared" si="146"/>
        <v>1.0327577954961724</v>
      </c>
      <c r="W81" s="3">
        <f t="shared" si="147"/>
        <v>1.016172303063164</v>
      </c>
      <c r="X81" s="3">
        <f t="shared" si="148"/>
        <v>2.0323446061263279</v>
      </c>
      <c r="Y81" s="3">
        <f t="shared" si="128"/>
        <v>3.0485169091894919</v>
      </c>
      <c r="Z81" s="18">
        <f t="shared" si="149"/>
        <v>0.10883533323220963</v>
      </c>
      <c r="AA81" s="18">
        <f t="shared" si="150"/>
        <v>84.600173838002803</v>
      </c>
      <c r="AB81" s="39">
        <f t="shared" si="129"/>
        <v>2.4022936525142091E-2</v>
      </c>
      <c r="AC81" s="36">
        <v>0.85770000000000002</v>
      </c>
      <c r="AD81" s="32">
        <v>0.108</v>
      </c>
      <c r="AE81" s="32">
        <v>1.292</v>
      </c>
      <c r="AF81" s="3">
        <f t="shared" si="151"/>
        <v>1.0232538894026493</v>
      </c>
      <c r="AG81" s="3">
        <f t="shared" si="152"/>
        <v>0.58502169646308433</v>
      </c>
      <c r="AH81" s="3">
        <f t="shared" si="153"/>
        <v>2.3400867858523373</v>
      </c>
      <c r="AI81" s="3">
        <f t="shared" si="130"/>
        <v>2.9251084823154216</v>
      </c>
      <c r="AJ81" s="18">
        <f t="shared" si="154"/>
        <v>0.24292370806590693</v>
      </c>
      <c r="AK81" s="18">
        <f t="shared" si="155"/>
        <v>70.902256802380492</v>
      </c>
      <c r="AL81" s="39">
        <f t="shared" si="131"/>
        <v>3.300440481569792E-2</v>
      </c>
      <c r="AM81" s="36">
        <v>0.71360000000000001</v>
      </c>
      <c r="AN81" s="32">
        <v>0.112</v>
      </c>
      <c r="AO81" s="32">
        <v>1.2989999999999999</v>
      </c>
      <c r="AP81" s="3">
        <f t="shared" si="156"/>
        <v>1.0287978346238711</v>
      </c>
      <c r="AQ81" s="3">
        <f t="shared" si="157"/>
        <v>0.40935878060569869</v>
      </c>
      <c r="AR81" s="3">
        <f t="shared" si="158"/>
        <v>2.4561526836341918</v>
      </c>
      <c r="AS81" s="3">
        <f t="shared" si="132"/>
        <v>2.8655114642398907</v>
      </c>
      <c r="AT81" s="18">
        <f t="shared" si="159"/>
        <v>0.3819871053482034</v>
      </c>
      <c r="AU81" s="18">
        <f t="shared" si="160"/>
        <v>63.377019117160607</v>
      </c>
      <c r="AV81" s="39">
        <f t="shared" si="133"/>
        <v>3.8754626169679521E-2</v>
      </c>
      <c r="AW81" s="36">
        <v>0.3962</v>
      </c>
      <c r="AX81" s="32">
        <v>9.7000000000000003E-2</v>
      </c>
      <c r="AY81" s="32">
        <v>1.377</v>
      </c>
      <c r="AZ81" s="3">
        <f t="shared" si="161"/>
        <v>1.0905732242317709</v>
      </c>
      <c r="BA81" s="3">
        <f t="shared" si="162"/>
        <v>0.14179892824073143</v>
      </c>
      <c r="BB81" s="3">
        <f t="shared" si="163"/>
        <v>1.1343914259258514</v>
      </c>
      <c r="BC81" s="3">
        <f t="shared" si="134"/>
        <v>1.2761903541665829</v>
      </c>
      <c r="BD81" s="18">
        <f t="shared" si="164"/>
        <v>0.49566782572900731</v>
      </c>
      <c r="BE81" s="18">
        <f t="shared" si="165"/>
        <v>46.801651724455624</v>
      </c>
      <c r="BF81" s="39">
        <f t="shared" si="135"/>
        <v>2.4238277584829111E-2</v>
      </c>
      <c r="BG81" s="36">
        <v>0.24379999999999999</v>
      </c>
      <c r="BH81" s="32">
        <v>5.8000000000000003E-2</v>
      </c>
      <c r="BI81" s="32">
        <v>1.5549999999999999</v>
      </c>
      <c r="BJ81" s="3">
        <f t="shared" si="166"/>
        <v>1.2315478312856962</v>
      </c>
      <c r="BK81" s="3">
        <f t="shared" si="167"/>
        <v>6.8470628559223701E-2</v>
      </c>
      <c r="BL81" s="3">
        <f t="shared" si="168"/>
        <v>0.68470628559223701</v>
      </c>
      <c r="BM81" s="3">
        <f t="shared" si="136"/>
        <v>0.75317691415146071</v>
      </c>
      <c r="BN81" s="18">
        <f t="shared" si="169"/>
        <v>0.4724435322406304</v>
      </c>
      <c r="BO81" s="18">
        <f t="shared" si="170"/>
        <v>38.8429687041398</v>
      </c>
      <c r="BP81" s="39">
        <f t="shared" si="137"/>
        <v>1.7627547750212576E-2</v>
      </c>
      <c r="BQ81" s="36">
        <v>0.20280000000000001</v>
      </c>
      <c r="BR81" s="32">
        <v>5.1999999999999998E-2</v>
      </c>
      <c r="BS81" s="32">
        <v>1.66</v>
      </c>
      <c r="BT81" s="3">
        <f t="shared" si="171"/>
        <v>1.314707009604023</v>
      </c>
      <c r="BU81" s="3">
        <f t="shared" si="172"/>
        <v>5.3991849283242112E-2</v>
      </c>
      <c r="BV81" s="3">
        <f t="shared" si="173"/>
        <v>0.64790219139890537</v>
      </c>
      <c r="BW81" s="3">
        <f t="shared" si="138"/>
        <v>0.70189404068214745</v>
      </c>
      <c r="BX81" s="18">
        <f t="shared" si="174"/>
        <v>0.57924446604434121</v>
      </c>
      <c r="BY81" s="18">
        <f t="shared" si="175"/>
        <v>36.701853193424917</v>
      </c>
      <c r="BZ81" s="39">
        <f t="shared" si="139"/>
        <v>1.7653119257612204E-2</v>
      </c>
    </row>
    <row r="82" spans="2:78" ht="19.899999999999999" customHeight="1">
      <c r="B82" s="17"/>
      <c r="C82" s="17"/>
      <c r="D82" s="17"/>
      <c r="E82" s="29">
        <v>54</v>
      </c>
      <c r="F82" s="22">
        <f t="shared" si="177"/>
        <v>1.0746</v>
      </c>
      <c r="G82" s="22">
        <f t="shared" si="176"/>
        <v>9.5733947207535426</v>
      </c>
      <c r="H82" s="46">
        <f t="shared" si="140"/>
        <v>96108.591549295772</v>
      </c>
      <c r="I82" s="35">
        <v>1.5940000000000001</v>
      </c>
      <c r="J82" s="31">
        <v>3.2000000000000001E-2</v>
      </c>
      <c r="K82" s="32">
        <v>1.282</v>
      </c>
      <c r="L82" s="3">
        <f t="shared" si="141"/>
        <v>1.0153339676580468</v>
      </c>
      <c r="M82" s="3">
        <f t="shared" si="142"/>
        <v>1.9894306743585877</v>
      </c>
      <c r="N82" s="3">
        <f t="shared" si="143"/>
        <v>0</v>
      </c>
      <c r="O82" s="3">
        <f t="shared" si="126"/>
        <v>1.9894306743585877</v>
      </c>
      <c r="P82" s="18">
        <f t="shared" si="144"/>
        <v>0</v>
      </c>
      <c r="Q82" s="18">
        <f t="shared" si="145"/>
        <v>122.53382898158873</v>
      </c>
      <c r="R82" s="39">
        <f t="shared" si="178"/>
        <v>0</v>
      </c>
      <c r="S82" s="35">
        <v>0.91779999999999995</v>
      </c>
      <c r="T82" s="31">
        <v>0.14699999999999999</v>
      </c>
      <c r="U82" s="32">
        <v>1.2769999999999999</v>
      </c>
      <c r="V82" s="3">
        <f t="shared" si="146"/>
        <v>1.0113740067857453</v>
      </c>
      <c r="W82" s="3">
        <f t="shared" si="147"/>
        <v>0.65441617731829471</v>
      </c>
      <c r="X82" s="3">
        <f t="shared" si="148"/>
        <v>1.3088323546365894</v>
      </c>
      <c r="Y82" s="3">
        <f t="shared" si="128"/>
        <v>1.9632485319548842</v>
      </c>
      <c r="Z82" s="18">
        <f t="shared" si="149"/>
        <v>0.16150659180233362</v>
      </c>
      <c r="AA82" s="18">
        <f t="shared" si="150"/>
        <v>82.964881915041303</v>
      </c>
      <c r="AB82" s="39">
        <f t="shared" si="129"/>
        <v>1.5775739378221205E-2</v>
      </c>
      <c r="AC82" s="35">
        <v>0.76139999999999997</v>
      </c>
      <c r="AD82" s="31">
        <v>9.9000000000000005E-2</v>
      </c>
      <c r="AE82" s="32">
        <v>1.264</v>
      </c>
      <c r="AF82" s="3">
        <f t="shared" si="151"/>
        <v>1.001078108517762</v>
      </c>
      <c r="AG82" s="3">
        <f t="shared" si="152"/>
        <v>0.44126148098909407</v>
      </c>
      <c r="AH82" s="3">
        <f t="shared" si="153"/>
        <v>1.7650459239563763</v>
      </c>
      <c r="AI82" s="3">
        <f t="shared" si="130"/>
        <v>2.2063074049454703</v>
      </c>
      <c r="AJ82" s="18">
        <f t="shared" si="154"/>
        <v>0.21313288388888454</v>
      </c>
      <c r="AK82" s="18">
        <f t="shared" si="155"/>
        <v>73.812880552710624</v>
      </c>
      <c r="AL82" s="39">
        <f t="shared" si="131"/>
        <v>2.391243792058673E-2</v>
      </c>
      <c r="AM82" s="35">
        <v>0.68469999999999998</v>
      </c>
      <c r="AN82" s="31">
        <v>4.8000000000000001E-2</v>
      </c>
      <c r="AO82" s="32">
        <v>1.2549999999999999</v>
      </c>
      <c r="AP82" s="3">
        <f t="shared" si="156"/>
        <v>0.99395017894761972</v>
      </c>
      <c r="AQ82" s="3">
        <f t="shared" si="157"/>
        <v>0.35177440147252603</v>
      </c>
      <c r="AR82" s="3">
        <f t="shared" si="158"/>
        <v>2.110646408835156</v>
      </c>
      <c r="AS82" s="3">
        <f t="shared" si="132"/>
        <v>2.4624208103076821</v>
      </c>
      <c r="AT82" s="18">
        <f t="shared" si="159"/>
        <v>0.15280623208651833</v>
      </c>
      <c r="AU82" s="18">
        <f t="shared" si="160"/>
        <v>69.324654820672478</v>
      </c>
      <c r="AV82" s="39">
        <f t="shared" si="133"/>
        <v>3.0445826442193336E-2</v>
      </c>
      <c r="AW82" s="35">
        <v>0.50619999999999998</v>
      </c>
      <c r="AX82" s="31">
        <v>0.109</v>
      </c>
      <c r="AY82" s="32">
        <v>1.284</v>
      </c>
      <c r="AZ82" s="3">
        <f t="shared" si="161"/>
        <v>1.0169179520069673</v>
      </c>
      <c r="BA82" s="3">
        <f t="shared" si="162"/>
        <v>0.20125674968811952</v>
      </c>
      <c r="BB82" s="3">
        <f t="shared" si="163"/>
        <v>1.6100539975049561</v>
      </c>
      <c r="BC82" s="3">
        <f t="shared" si="134"/>
        <v>1.8113107471930756</v>
      </c>
      <c r="BD82" s="18">
        <f t="shared" si="164"/>
        <v>0.48429240698092252</v>
      </c>
      <c r="BE82" s="18">
        <f t="shared" si="165"/>
        <v>58.879435874534181</v>
      </c>
      <c r="BF82" s="39">
        <f t="shared" si="135"/>
        <v>2.7344929067184172E-2</v>
      </c>
      <c r="BG82" s="35">
        <v>0.42770000000000002</v>
      </c>
      <c r="BH82" s="31">
        <v>9.5000000000000001E-2</v>
      </c>
      <c r="BI82" s="32">
        <v>1.3129999999999999</v>
      </c>
      <c r="BJ82" s="3">
        <f t="shared" si="166"/>
        <v>1.0398857250663145</v>
      </c>
      <c r="BK82" s="3">
        <f t="shared" si="167"/>
        <v>0.15023948219102778</v>
      </c>
      <c r="BL82" s="3">
        <f t="shared" si="168"/>
        <v>1.5023948219102778</v>
      </c>
      <c r="BM82" s="3">
        <f t="shared" si="136"/>
        <v>1.6526343041013056</v>
      </c>
      <c r="BN82" s="18">
        <f t="shared" si="169"/>
        <v>0.55171422933270209</v>
      </c>
      <c r="BO82" s="18">
        <f t="shared" si="170"/>
        <v>54.285880203543392</v>
      </c>
      <c r="BP82" s="39">
        <f t="shared" si="137"/>
        <v>2.7675609500612135E-2</v>
      </c>
      <c r="BQ82" s="35">
        <v>0.22159999999999999</v>
      </c>
      <c r="BR82" s="31">
        <v>5.3999999999999999E-2</v>
      </c>
      <c r="BS82" s="32">
        <v>1.5640000000000001</v>
      </c>
      <c r="BT82" s="3">
        <f t="shared" si="171"/>
        <v>1.2386757608558385</v>
      </c>
      <c r="BU82" s="3">
        <f t="shared" si="172"/>
        <v>5.7225439258238933E-2</v>
      </c>
      <c r="BV82" s="3">
        <f t="shared" si="173"/>
        <v>0.68670527109886714</v>
      </c>
      <c r="BW82" s="3">
        <f t="shared" si="138"/>
        <v>0.74393071035710612</v>
      </c>
      <c r="BX82" s="18">
        <f t="shared" si="174"/>
        <v>0.5339611145437595</v>
      </c>
      <c r="BY82" s="18">
        <f t="shared" si="175"/>
        <v>42.225602193464383</v>
      </c>
      <c r="BZ82" s="39">
        <f t="shared" si="139"/>
        <v>1.6262770343750229E-2</v>
      </c>
    </row>
    <row r="83" spans="2:78" ht="19.899999999999999" customHeight="1">
      <c r="B83" s="17"/>
      <c r="C83" s="17"/>
      <c r="D83" s="17"/>
      <c r="E83" s="29">
        <v>56</v>
      </c>
      <c r="F83" s="22">
        <f t="shared" si="177"/>
        <v>1.1146</v>
      </c>
      <c r="G83" s="22">
        <f t="shared" si="176"/>
        <v>9.9297466552688434</v>
      </c>
      <c r="H83" s="46">
        <f t="shared" si="140"/>
        <v>99686.056338028182</v>
      </c>
      <c r="I83" s="36">
        <v>1.0094000000000001</v>
      </c>
      <c r="J83" s="32">
        <v>6.0999999999999999E-2</v>
      </c>
      <c r="K83" s="32">
        <v>1.288</v>
      </c>
      <c r="L83" s="3">
        <f t="shared" si="141"/>
        <v>1.0200859207048083</v>
      </c>
      <c r="M83" s="3">
        <f t="shared" si="142"/>
        <v>0.80525689519762067</v>
      </c>
      <c r="N83" s="3">
        <f t="shared" si="143"/>
        <v>0</v>
      </c>
      <c r="O83" s="3">
        <f t="shared" si="126"/>
        <v>0.80525689519762067</v>
      </c>
      <c r="P83" s="18">
        <f t="shared" si="144"/>
        <v>0</v>
      </c>
      <c r="Q83" s="18">
        <f t="shared" si="145"/>
        <v>98.559905970846785</v>
      </c>
      <c r="R83" s="39">
        <f t="shared" si="178"/>
        <v>0</v>
      </c>
      <c r="S83" s="36">
        <v>0.96889999999999998</v>
      </c>
      <c r="T83" s="32">
        <v>7.0999999999999994E-2</v>
      </c>
      <c r="U83" s="32">
        <v>1.272</v>
      </c>
      <c r="V83" s="3">
        <f t="shared" si="146"/>
        <v>1.0074140459134442</v>
      </c>
      <c r="W83" s="3">
        <f t="shared" si="147"/>
        <v>0.72361616460733325</v>
      </c>
      <c r="X83" s="3">
        <f t="shared" si="148"/>
        <v>1.4472323292146665</v>
      </c>
      <c r="Y83" s="3">
        <f t="shared" si="128"/>
        <v>2.1708484938219996</v>
      </c>
      <c r="Z83" s="18">
        <f t="shared" si="149"/>
        <v>7.7396922896088974E-2</v>
      </c>
      <c r="AA83" s="18">
        <f t="shared" si="150"/>
        <v>95.915360991504457</v>
      </c>
      <c r="AB83" s="39">
        <f t="shared" si="129"/>
        <v>1.5088639757534278E-2</v>
      </c>
      <c r="AC83" s="36">
        <v>0.80279999999999996</v>
      </c>
      <c r="AD83" s="32">
        <v>7.0999999999999994E-2</v>
      </c>
      <c r="AE83" s="32">
        <v>1.262</v>
      </c>
      <c r="AF83" s="3">
        <f t="shared" si="151"/>
        <v>0.99949412416884165</v>
      </c>
      <c r="AG83" s="3">
        <f t="shared" si="152"/>
        <v>0.48900079238072303</v>
      </c>
      <c r="AH83" s="3">
        <f t="shared" si="153"/>
        <v>1.9560031695228921</v>
      </c>
      <c r="AI83" s="3">
        <f t="shared" si="130"/>
        <v>2.4450039619036152</v>
      </c>
      <c r="AJ83" s="18">
        <f t="shared" si="154"/>
        <v>0.1523695473736684</v>
      </c>
      <c r="AK83" s="18">
        <f t="shared" si="155"/>
        <v>85.069461705856099</v>
      </c>
      <c r="AL83" s="39">
        <f t="shared" si="131"/>
        <v>2.2993012184397574E-2</v>
      </c>
      <c r="AM83" s="36">
        <v>0.74580000000000002</v>
      </c>
      <c r="AN83" s="32">
        <v>6.3E-2</v>
      </c>
      <c r="AO83" s="32">
        <v>1.262</v>
      </c>
      <c r="AP83" s="3">
        <f t="shared" si="156"/>
        <v>0.99949412416884165</v>
      </c>
      <c r="AQ83" s="3">
        <f t="shared" si="157"/>
        <v>0.42202637476625743</v>
      </c>
      <c r="AR83" s="3">
        <f t="shared" si="158"/>
        <v>2.5321582485975442</v>
      </c>
      <c r="AS83" s="3">
        <f t="shared" si="132"/>
        <v>2.9541846233638016</v>
      </c>
      <c r="AT83" s="18">
        <f t="shared" si="159"/>
        <v>0.20280172150438966</v>
      </c>
      <c r="AU83" s="18">
        <f t="shared" si="160"/>
        <v>81.347509512707646</v>
      </c>
      <c r="AV83" s="39">
        <f t="shared" si="133"/>
        <v>3.1127667752409615E-2</v>
      </c>
      <c r="AW83" s="36">
        <v>0.7399</v>
      </c>
      <c r="AX83" s="32">
        <v>5.3999999999999999E-2</v>
      </c>
      <c r="AY83" s="32">
        <v>1.2609999999999999</v>
      </c>
      <c r="AZ83" s="3">
        <f t="shared" si="161"/>
        <v>0.99870213199438129</v>
      </c>
      <c r="BA83" s="3">
        <f t="shared" si="162"/>
        <v>0.41471749174218536</v>
      </c>
      <c r="BB83" s="3">
        <f t="shared" si="163"/>
        <v>3.3177399339374829</v>
      </c>
      <c r="BC83" s="3">
        <f t="shared" si="134"/>
        <v>3.7324574256796681</v>
      </c>
      <c r="BD83" s="18">
        <f t="shared" si="164"/>
        <v>0.23140623028680182</v>
      </c>
      <c r="BE83" s="18">
        <f t="shared" si="165"/>
        <v>80.962254812013342</v>
      </c>
      <c r="BF83" s="39">
        <f t="shared" si="135"/>
        <v>4.097884800319556E-2</v>
      </c>
      <c r="BG83" s="36">
        <v>0.6149</v>
      </c>
      <c r="BH83" s="32">
        <v>5.7000000000000002E-2</v>
      </c>
      <c r="BI83" s="32">
        <v>1.256</v>
      </c>
      <c r="BJ83" s="3">
        <f t="shared" si="166"/>
        <v>0.99474217112208008</v>
      </c>
      <c r="BK83" s="3">
        <f t="shared" si="167"/>
        <v>0.28416094625684302</v>
      </c>
      <c r="BL83" s="3">
        <f t="shared" si="168"/>
        <v>2.8416094625684298</v>
      </c>
      <c r="BM83" s="3">
        <f t="shared" si="136"/>
        <v>3.1257704088252729</v>
      </c>
      <c r="BN83" s="18">
        <f t="shared" si="169"/>
        <v>0.30291115158727111</v>
      </c>
      <c r="BO83" s="18">
        <f t="shared" si="170"/>
        <v>72.800078949845698</v>
      </c>
      <c r="BP83" s="39">
        <f t="shared" si="137"/>
        <v>3.9033054682895404E-2</v>
      </c>
      <c r="BQ83" s="36">
        <v>0.27929999999999999</v>
      </c>
      <c r="BR83" s="32">
        <v>8.6999999999999994E-2</v>
      </c>
      <c r="BS83" s="32">
        <v>1.536</v>
      </c>
      <c r="BT83" s="3">
        <f t="shared" si="171"/>
        <v>1.2164999799709515</v>
      </c>
      <c r="BU83" s="3">
        <f t="shared" si="172"/>
        <v>8.7679977199270037E-2</v>
      </c>
      <c r="BV83" s="3">
        <f t="shared" si="173"/>
        <v>1.0521597263912403</v>
      </c>
      <c r="BW83" s="3">
        <f t="shared" si="138"/>
        <v>1.1398397035905103</v>
      </c>
      <c r="BX83" s="18">
        <f t="shared" si="174"/>
        <v>0.82974387961834251</v>
      </c>
      <c r="BY83" s="18">
        <f t="shared" si="175"/>
        <v>50.886269195097988</v>
      </c>
      <c r="BZ83" s="39">
        <f t="shared" si="139"/>
        <v>2.0676692220395629E-2</v>
      </c>
    </row>
    <row r="84" spans="2:78" ht="19.899999999999999" customHeight="1">
      <c r="B84" s="17"/>
      <c r="C84" s="17"/>
      <c r="D84" s="19"/>
      <c r="E84" s="29">
        <v>58</v>
      </c>
      <c r="F84" s="22">
        <f t="shared" si="177"/>
        <v>1.1545999999999998</v>
      </c>
      <c r="G84" s="22">
        <f t="shared" si="176"/>
        <v>10.286098589784142</v>
      </c>
      <c r="H84" s="46">
        <f t="shared" si="140"/>
        <v>103263.52112676055</v>
      </c>
      <c r="I84" s="37">
        <v>1.2051000000000001</v>
      </c>
      <c r="J84" s="33">
        <v>7.2999999999999995E-2</v>
      </c>
      <c r="K84" s="33">
        <v>1.2929999999999999</v>
      </c>
      <c r="L84" s="3">
        <f t="shared" si="141"/>
        <v>1.0240458815771094</v>
      </c>
      <c r="M84" s="3">
        <f t="shared" si="142"/>
        <v>1.1566963045187488</v>
      </c>
      <c r="N84" s="3">
        <f t="shared" si="143"/>
        <v>0</v>
      </c>
      <c r="O84" s="3">
        <f t="shared" si="126"/>
        <v>1.1566963045187488</v>
      </c>
      <c r="P84" s="18">
        <f t="shared" si="144"/>
        <v>0</v>
      </c>
      <c r="Q84" s="18">
        <f t="shared" si="145"/>
        <v>123.76086398864419</v>
      </c>
      <c r="R84" s="39">
        <f t="shared" si="178"/>
        <v>0</v>
      </c>
      <c r="S84" s="37">
        <v>1.1238999999999999</v>
      </c>
      <c r="T84" s="33">
        <v>6.7000000000000004E-2</v>
      </c>
      <c r="U84" s="33">
        <v>1.278</v>
      </c>
      <c r="V84" s="3">
        <f t="shared" si="146"/>
        <v>1.0121659989602056</v>
      </c>
      <c r="W84" s="3">
        <f t="shared" si="147"/>
        <v>0.98286342813925665</v>
      </c>
      <c r="X84" s="3">
        <f t="shared" si="148"/>
        <v>1.9657268562785133</v>
      </c>
      <c r="Y84" s="3">
        <f t="shared" si="128"/>
        <v>2.94859028441777</v>
      </c>
      <c r="Z84" s="18">
        <f t="shared" si="149"/>
        <v>7.3727181825165952E-2</v>
      </c>
      <c r="AA84" s="18">
        <f t="shared" si="150"/>
        <v>117.86714388080424</v>
      </c>
      <c r="AB84" s="39">
        <f t="shared" si="129"/>
        <v>1.6677479334413992E-2</v>
      </c>
      <c r="AC84" s="37">
        <v>1.0703</v>
      </c>
      <c r="AD84" s="33">
        <v>5.6000000000000001E-2</v>
      </c>
      <c r="AE84" s="33">
        <v>1.2689999999999999</v>
      </c>
      <c r="AF84" s="3">
        <f t="shared" si="151"/>
        <v>1.0050380693900633</v>
      </c>
      <c r="AG84" s="3">
        <f t="shared" si="152"/>
        <v>0.87884122436437295</v>
      </c>
      <c r="AH84" s="3">
        <f t="shared" si="153"/>
        <v>3.5153648974574918</v>
      </c>
      <c r="AI84" s="3">
        <f t="shared" si="130"/>
        <v>4.3942061218218651</v>
      </c>
      <c r="AJ84" s="18">
        <f t="shared" si="154"/>
        <v>0.1215156991838609</v>
      </c>
      <c r="AK84" s="18">
        <f t="shared" si="155"/>
        <v>113.97670794755027</v>
      </c>
      <c r="AL84" s="39">
        <f t="shared" si="131"/>
        <v>3.0842835880776538E-2</v>
      </c>
      <c r="AM84" s="37">
        <v>0.9698</v>
      </c>
      <c r="AN84" s="33">
        <v>4.9000000000000002E-2</v>
      </c>
      <c r="AO84" s="33">
        <v>1.2649999999999999</v>
      </c>
      <c r="AP84" s="3">
        <f t="shared" si="156"/>
        <v>1.0018701006922224</v>
      </c>
      <c r="AQ84" s="3">
        <f t="shared" si="157"/>
        <v>0.71700392981856265</v>
      </c>
      <c r="AR84" s="3">
        <f t="shared" si="158"/>
        <v>4.3020235789113759</v>
      </c>
      <c r="AS84" s="3">
        <f t="shared" si="132"/>
        <v>5.0190275087299385</v>
      </c>
      <c r="AT84" s="18">
        <f t="shared" si="159"/>
        <v>0.15848549076326557</v>
      </c>
      <c r="AU84" s="18">
        <f t="shared" si="160"/>
        <v>106.68214057269911</v>
      </c>
      <c r="AV84" s="39">
        <f t="shared" si="133"/>
        <v>4.0325621100372834E-2</v>
      </c>
      <c r="AW84" s="37">
        <v>0.84509999999999996</v>
      </c>
      <c r="AX84" s="33">
        <v>5.1999999999999998E-2</v>
      </c>
      <c r="AY84" s="33">
        <v>1.266</v>
      </c>
      <c r="AZ84" s="3">
        <f t="shared" si="161"/>
        <v>1.0026620928666827</v>
      </c>
      <c r="BA84" s="3">
        <f t="shared" si="162"/>
        <v>0.54533043972157225</v>
      </c>
      <c r="BB84" s="3">
        <f t="shared" si="163"/>
        <v>4.362643517772578</v>
      </c>
      <c r="BC84" s="3">
        <f t="shared" si="134"/>
        <v>4.9079739574941499</v>
      </c>
      <c r="BD84" s="18">
        <f t="shared" si="164"/>
        <v>0.22460626685521945</v>
      </c>
      <c r="BE84" s="18">
        <f t="shared" si="165"/>
        <v>97.631070407087734</v>
      </c>
      <c r="BF84" s="39">
        <f t="shared" si="135"/>
        <v>4.468499115683016E-2</v>
      </c>
      <c r="BG84" s="37">
        <v>0.71489999999999998</v>
      </c>
      <c r="BH84" s="33">
        <v>4.7E-2</v>
      </c>
      <c r="BI84" s="33">
        <v>1.2609999999999999</v>
      </c>
      <c r="BJ84" s="3">
        <f t="shared" si="166"/>
        <v>0.99870213199438129</v>
      </c>
      <c r="BK84" s="3">
        <f t="shared" si="167"/>
        <v>0.38716571569762703</v>
      </c>
      <c r="BL84" s="3">
        <f t="shared" si="168"/>
        <v>3.8716571569762701</v>
      </c>
      <c r="BM84" s="3">
        <f t="shared" si="136"/>
        <v>4.258822872673897</v>
      </c>
      <c r="BN84" s="18">
        <f t="shared" si="169"/>
        <v>0.25176140795091861</v>
      </c>
      <c r="BO84" s="18">
        <f t="shared" si="170"/>
        <v>88.180795061758175</v>
      </c>
      <c r="BP84" s="39">
        <f t="shared" si="137"/>
        <v>4.3905899853417307E-2</v>
      </c>
      <c r="BQ84" s="37">
        <v>0.503</v>
      </c>
      <c r="BR84" s="33">
        <v>8.7999999999999995E-2</v>
      </c>
      <c r="BS84" s="33">
        <v>1.2689999999999999</v>
      </c>
      <c r="BT84" s="3">
        <f t="shared" si="171"/>
        <v>1.0050380693900633</v>
      </c>
      <c r="BU84" s="3">
        <f t="shared" si="172"/>
        <v>0.1941043819133749</v>
      </c>
      <c r="BV84" s="3">
        <f t="shared" si="173"/>
        <v>2.3292525829604984</v>
      </c>
      <c r="BW84" s="3">
        <f t="shared" si="138"/>
        <v>2.5233569648738734</v>
      </c>
      <c r="BX84" s="18">
        <f t="shared" si="174"/>
        <v>0.57285972472391555</v>
      </c>
      <c r="BY84" s="18">
        <f t="shared" si="175"/>
        <v>72.800508228614234</v>
      </c>
      <c r="BZ84" s="39">
        <f t="shared" si="139"/>
        <v>3.1995004425600777E-2</v>
      </c>
    </row>
    <row r="85" spans="2:78" ht="19.899999999999999" customHeight="1">
      <c r="B85" s="17"/>
      <c r="C85" s="17"/>
      <c r="D85" s="19"/>
      <c r="E85" s="29">
        <v>60</v>
      </c>
      <c r="F85" s="22">
        <f t="shared" si="177"/>
        <v>1.1945999999999999</v>
      </c>
      <c r="G85" s="22">
        <f t="shared" si="176"/>
        <v>10.642450524299441</v>
      </c>
      <c r="H85" s="46">
        <f t="shared" si="140"/>
        <v>106840.98591549294</v>
      </c>
      <c r="I85" s="37">
        <v>1.3694999999999999</v>
      </c>
      <c r="J85" s="33">
        <v>8.7999999999999995E-2</v>
      </c>
      <c r="K85" s="33">
        <v>1.2989999999999999</v>
      </c>
      <c r="L85" s="3">
        <f t="shared" si="141"/>
        <v>1.0287978346238711</v>
      </c>
      <c r="M85" s="3">
        <f t="shared" si="142"/>
        <v>1.5077123794738989</v>
      </c>
      <c r="N85" s="3">
        <f t="shared" si="143"/>
        <v>0</v>
      </c>
      <c r="O85" s="3">
        <f t="shared" si="126"/>
        <v>1.5077123794738989</v>
      </c>
      <c r="P85" s="18">
        <f t="shared" si="144"/>
        <v>0</v>
      </c>
      <c r="Q85" s="18">
        <f t="shared" si="145"/>
        <v>150.29060038929515</v>
      </c>
      <c r="R85" s="39">
        <f t="shared" si="178"/>
        <v>0</v>
      </c>
      <c r="S85" s="37">
        <v>1.2393000000000001</v>
      </c>
      <c r="T85" s="33">
        <v>7.2999999999999995E-2</v>
      </c>
      <c r="U85" s="33">
        <v>1.286</v>
      </c>
      <c r="V85" s="3">
        <f t="shared" si="146"/>
        <v>1.0185019363558878</v>
      </c>
      <c r="W85" s="3">
        <f t="shared" si="147"/>
        <v>1.2100713037506936</v>
      </c>
      <c r="X85" s="3">
        <f t="shared" si="148"/>
        <v>2.4201426075013872</v>
      </c>
      <c r="Y85" s="3">
        <f t="shared" si="128"/>
        <v>3.6302139112520808</v>
      </c>
      <c r="Z85" s="18">
        <f t="shared" si="149"/>
        <v>8.1338455316327302E-2</v>
      </c>
      <c r="AA85" s="18">
        <f t="shared" si="150"/>
        <v>139.82371824396955</v>
      </c>
      <c r="AB85" s="39">
        <f t="shared" si="129"/>
        <v>1.7308527036011399E-2</v>
      </c>
      <c r="AC85" s="37">
        <v>1.1014999999999999</v>
      </c>
      <c r="AD85" s="33">
        <v>6.6000000000000003E-2</v>
      </c>
      <c r="AE85" s="33">
        <v>1.2749999999999999</v>
      </c>
      <c r="AF85" s="3">
        <f t="shared" si="151"/>
        <v>1.0097900224368248</v>
      </c>
      <c r="AG85" s="3">
        <f t="shared" si="152"/>
        <v>0.93964865818507248</v>
      </c>
      <c r="AH85" s="3">
        <f t="shared" si="153"/>
        <v>3.7585946327402899</v>
      </c>
      <c r="AI85" s="3">
        <f t="shared" si="130"/>
        <v>4.6982432909253626</v>
      </c>
      <c r="AJ85" s="18">
        <f t="shared" si="154"/>
        <v>0.1445724110935864</v>
      </c>
      <c r="AK85" s="18">
        <f t="shared" si="155"/>
        <v>128.74586601950051</v>
      </c>
      <c r="AL85" s="39">
        <f t="shared" si="131"/>
        <v>2.9193905396317686E-2</v>
      </c>
      <c r="AM85" s="37">
        <v>1.0073000000000001</v>
      </c>
      <c r="AN85" s="33">
        <v>5.2999999999999999E-2</v>
      </c>
      <c r="AO85" s="33">
        <v>1.2709999999999999</v>
      </c>
      <c r="AP85" s="3">
        <f t="shared" si="156"/>
        <v>1.0066220537389838</v>
      </c>
      <c r="AQ85" s="3">
        <f t="shared" si="157"/>
        <v>0.78088106921819067</v>
      </c>
      <c r="AR85" s="3">
        <f t="shared" si="158"/>
        <v>4.6852864153091431</v>
      </c>
      <c r="AS85" s="3">
        <f t="shared" si="132"/>
        <v>5.4661674845273343</v>
      </c>
      <c r="AT85" s="18">
        <f t="shared" si="159"/>
        <v>0.17305308613498324</v>
      </c>
      <c r="AU85" s="18">
        <f t="shared" si="160"/>
        <v>121.17305267011747</v>
      </c>
      <c r="AV85" s="39">
        <f t="shared" si="133"/>
        <v>3.8666075600689916E-2</v>
      </c>
      <c r="AW85" s="37">
        <v>0.89129999999999998</v>
      </c>
      <c r="AX85" s="33">
        <v>0.04</v>
      </c>
      <c r="AY85" s="33">
        <v>1.274</v>
      </c>
      <c r="AZ85" s="3">
        <f t="shared" si="161"/>
        <v>1.0089980302623647</v>
      </c>
      <c r="BA85" s="3">
        <f t="shared" si="162"/>
        <v>0.61427493474013328</v>
      </c>
      <c r="BB85" s="3">
        <f t="shared" si="163"/>
        <v>4.9141994779210663</v>
      </c>
      <c r="BC85" s="3">
        <f t="shared" si="134"/>
        <v>5.5284744126611995</v>
      </c>
      <c r="BD85" s="18">
        <f t="shared" si="164"/>
        <v>0.17496450881736125</v>
      </c>
      <c r="BE85" s="18">
        <f t="shared" si="165"/>
        <v>111.84771988319143</v>
      </c>
      <c r="BF85" s="39">
        <f t="shared" si="135"/>
        <v>4.3936519073014886E-2</v>
      </c>
      <c r="BG85" s="37">
        <v>0.75980000000000003</v>
      </c>
      <c r="BH85" s="33">
        <v>3.6999999999999998E-2</v>
      </c>
      <c r="BI85" s="33">
        <v>1.2689999999999999</v>
      </c>
      <c r="BJ85" s="3">
        <f t="shared" si="166"/>
        <v>1.0050380693900633</v>
      </c>
      <c r="BK85" s="3">
        <f t="shared" si="167"/>
        <v>0.44289211460951583</v>
      </c>
      <c r="BL85" s="3">
        <f t="shared" si="168"/>
        <v>4.4289211460951581</v>
      </c>
      <c r="BM85" s="3">
        <f t="shared" si="136"/>
        <v>4.8718132607046742</v>
      </c>
      <c r="BN85" s="18">
        <f t="shared" si="169"/>
        <v>0.20071789597334164</v>
      </c>
      <c r="BO85" s="18">
        <f t="shared" si="170"/>
        <v>101.27632969801235</v>
      </c>
      <c r="BP85" s="39">
        <f t="shared" si="137"/>
        <v>4.37310589680866E-2</v>
      </c>
      <c r="BQ85" s="37">
        <v>0.64510000000000001</v>
      </c>
      <c r="BR85" s="33">
        <v>0.05</v>
      </c>
      <c r="BS85" s="33">
        <v>1.264</v>
      </c>
      <c r="BT85" s="3">
        <f t="shared" si="171"/>
        <v>1.001078108517762</v>
      </c>
      <c r="BU85" s="3">
        <f t="shared" si="172"/>
        <v>0.31675564045741283</v>
      </c>
      <c r="BV85" s="3">
        <f t="shared" si="173"/>
        <v>3.8010676854889534</v>
      </c>
      <c r="BW85" s="3">
        <f t="shared" si="138"/>
        <v>4.1178233259463664</v>
      </c>
      <c r="BX85" s="18">
        <f t="shared" si="174"/>
        <v>0.32292861195285538</v>
      </c>
      <c r="BY85" s="18">
        <f t="shared" si="175"/>
        <v>92.055504950939778</v>
      </c>
      <c r="BZ85" s="39">
        <f t="shared" si="139"/>
        <v>4.1291041611413691E-2</v>
      </c>
    </row>
    <row r="86" spans="2:78" ht="19.899999999999999" customHeight="1">
      <c r="B86" s="19"/>
      <c r="C86" s="19"/>
      <c r="D86" s="19"/>
      <c r="E86" s="29">
        <v>62</v>
      </c>
      <c r="F86" s="22">
        <f t="shared" si="177"/>
        <v>1.2345999999999999</v>
      </c>
      <c r="G86" s="22">
        <f t="shared" si="176"/>
        <v>10.998802458814744</v>
      </c>
      <c r="H86" s="46">
        <f t="shared" si="140"/>
        <v>110418.45070422534</v>
      </c>
      <c r="I86" s="37">
        <v>1.4664999999999999</v>
      </c>
      <c r="J86" s="33">
        <v>8.2000000000000003E-2</v>
      </c>
      <c r="K86" s="33">
        <v>1.3029999999999999</v>
      </c>
      <c r="L86" s="3">
        <f t="shared" si="141"/>
        <v>1.0319658033217121</v>
      </c>
      <c r="M86" s="3">
        <f t="shared" si="142"/>
        <v>1.7395186585512037</v>
      </c>
      <c r="N86" s="3">
        <f t="shared" si="143"/>
        <v>0</v>
      </c>
      <c r="O86" s="3">
        <f t="shared" si="126"/>
        <v>1.7395186585512037</v>
      </c>
      <c r="P86" s="18">
        <f t="shared" si="144"/>
        <v>0</v>
      </c>
      <c r="Q86" s="18">
        <f t="shared" si="145"/>
        <v>174.50649162664769</v>
      </c>
      <c r="R86" s="39">
        <f t="shared" si="178"/>
        <v>0</v>
      </c>
      <c r="S86" s="37">
        <v>1.2834000000000001</v>
      </c>
      <c r="T86" s="33">
        <v>7.3999999999999996E-2</v>
      </c>
      <c r="U86" s="33">
        <v>1.292</v>
      </c>
      <c r="V86" s="3">
        <f t="shared" si="146"/>
        <v>1.0232538894026493</v>
      </c>
      <c r="W86" s="3">
        <f t="shared" si="147"/>
        <v>1.3098610333491156</v>
      </c>
      <c r="X86" s="3">
        <f t="shared" si="148"/>
        <v>2.6197220666982313</v>
      </c>
      <c r="Y86" s="3">
        <f t="shared" si="128"/>
        <v>3.9295831000473469</v>
      </c>
      <c r="Z86" s="18">
        <f t="shared" si="149"/>
        <v>8.3223862948505145E-2</v>
      </c>
      <c r="AA86" s="18">
        <f t="shared" si="150"/>
        <v>158.25826451409282</v>
      </c>
      <c r="AB86" s="39">
        <f t="shared" si="129"/>
        <v>1.6553461361033354E-2</v>
      </c>
      <c r="AC86" s="37">
        <v>1.1563000000000001</v>
      </c>
      <c r="AD86" s="33">
        <v>8.6999999999999994E-2</v>
      </c>
      <c r="AE86" s="33">
        <v>1.28</v>
      </c>
      <c r="AF86" s="3">
        <f t="shared" si="151"/>
        <v>1.0137499833091261</v>
      </c>
      <c r="AG86" s="3">
        <f t="shared" si="152"/>
        <v>1.0436073184500947</v>
      </c>
      <c r="AH86" s="3">
        <f t="shared" si="153"/>
        <v>4.1744292738003788</v>
      </c>
      <c r="AI86" s="3">
        <f t="shared" si="130"/>
        <v>5.2180365922504732</v>
      </c>
      <c r="AJ86" s="18">
        <f t="shared" si="154"/>
        <v>0.19207034250424596</v>
      </c>
      <c r="AK86" s="18">
        <f t="shared" si="155"/>
        <v>146.97945694442748</v>
      </c>
      <c r="AL86" s="39">
        <f t="shared" si="131"/>
        <v>2.8401447117733729E-2</v>
      </c>
      <c r="AM86" s="37">
        <v>1.0407</v>
      </c>
      <c r="AN86" s="33">
        <v>4.9000000000000002E-2</v>
      </c>
      <c r="AO86" s="33">
        <v>1.2769999999999999</v>
      </c>
      <c r="AP86" s="3">
        <f t="shared" si="156"/>
        <v>1.0113740067857453</v>
      </c>
      <c r="AQ86" s="3">
        <f t="shared" si="157"/>
        <v>0.84141263458556359</v>
      </c>
      <c r="AR86" s="3">
        <f t="shared" si="158"/>
        <v>5.0484758075133813</v>
      </c>
      <c r="AS86" s="3">
        <f t="shared" si="132"/>
        <v>5.889888442098945</v>
      </c>
      <c r="AT86" s="18">
        <f t="shared" si="159"/>
        <v>0.16150659180233362</v>
      </c>
      <c r="AU86" s="18">
        <f t="shared" si="160"/>
        <v>136.72115517374834</v>
      </c>
      <c r="AV86" s="39">
        <f t="shared" si="133"/>
        <v>3.6925344882418991E-2</v>
      </c>
      <c r="AW86" s="37">
        <v>0.94199999999999995</v>
      </c>
      <c r="AX86" s="33">
        <v>3.7999999999999999E-2</v>
      </c>
      <c r="AY86" s="33">
        <v>1.28</v>
      </c>
      <c r="AZ86" s="3">
        <f t="shared" si="161"/>
        <v>1.0137499833091261</v>
      </c>
      <c r="BA86" s="3">
        <f t="shared" si="162"/>
        <v>0.69262453291456061</v>
      </c>
      <c r="BB86" s="3">
        <f t="shared" si="163"/>
        <v>5.5409962633164849</v>
      </c>
      <c r="BC86" s="3">
        <f t="shared" si="134"/>
        <v>6.2336207962310457</v>
      </c>
      <c r="BD86" s="18">
        <f t="shared" si="164"/>
        <v>0.16778558655543327</v>
      </c>
      <c r="BE86" s="18">
        <f t="shared" si="165"/>
        <v>127.96255322940553</v>
      </c>
      <c r="BF86" s="39">
        <f t="shared" si="135"/>
        <v>4.3301701345258681E-2</v>
      </c>
      <c r="BG86" s="37">
        <v>0.8054</v>
      </c>
      <c r="BH86" s="33">
        <v>3.7999999999999999E-2</v>
      </c>
      <c r="BI86" s="33">
        <v>1.278</v>
      </c>
      <c r="BJ86" s="3">
        <f t="shared" si="166"/>
        <v>1.0121659989602056</v>
      </c>
      <c r="BK86" s="3">
        <f t="shared" si="167"/>
        <v>0.50473228325990516</v>
      </c>
      <c r="BL86" s="3">
        <f t="shared" si="168"/>
        <v>5.0473228325990513</v>
      </c>
      <c r="BM86" s="3">
        <f t="shared" si="136"/>
        <v>5.5520551158589564</v>
      </c>
      <c r="BN86" s="18">
        <f t="shared" si="169"/>
        <v>0.209077082787784</v>
      </c>
      <c r="BO86" s="18">
        <f t="shared" si="170"/>
        <v>115.84071913014283</v>
      </c>
      <c r="BP86" s="39">
        <f t="shared" si="137"/>
        <v>4.3571231864751876E-2</v>
      </c>
      <c r="BQ86" s="37">
        <v>0.70830000000000004</v>
      </c>
      <c r="BR86" s="33">
        <v>4.1000000000000002E-2</v>
      </c>
      <c r="BS86" s="33">
        <v>1.27</v>
      </c>
      <c r="BT86" s="3">
        <f t="shared" si="171"/>
        <v>1.0058300615645237</v>
      </c>
      <c r="BU86" s="3">
        <f t="shared" si="172"/>
        <v>0.38549437993607871</v>
      </c>
      <c r="BV86" s="3">
        <f t="shared" si="173"/>
        <v>4.6259325592329441</v>
      </c>
      <c r="BW86" s="3">
        <f t="shared" si="138"/>
        <v>5.0114269391690227</v>
      </c>
      <c r="BX86" s="18">
        <f t="shared" si="174"/>
        <v>0.26732136635466541</v>
      </c>
      <c r="BY86" s="18">
        <f t="shared" si="175"/>
        <v>107.22410060131118</v>
      </c>
      <c r="BZ86" s="39">
        <f t="shared" si="139"/>
        <v>4.314265667224796E-2</v>
      </c>
    </row>
    <row r="87" spans="2:78" ht="19.899999999999999" customHeight="1">
      <c r="B87" s="19"/>
      <c r="C87" s="19"/>
      <c r="D87" s="19"/>
      <c r="E87" s="29">
        <v>64</v>
      </c>
      <c r="F87" s="22">
        <f t="shared" si="177"/>
        <v>1.2746</v>
      </c>
      <c r="G87" s="22">
        <f t="shared" si="176"/>
        <v>11.355154393330045</v>
      </c>
      <c r="H87" s="46">
        <f t="shared" si="140"/>
        <v>113995.91549295773</v>
      </c>
      <c r="I87" s="37">
        <v>1.546</v>
      </c>
      <c r="J87" s="33">
        <v>7.0000000000000007E-2</v>
      </c>
      <c r="K87" s="33">
        <v>1.306</v>
      </c>
      <c r="L87" s="3">
        <f t="shared" si="141"/>
        <v>1.0343417798450929</v>
      </c>
      <c r="M87" s="3">
        <f t="shared" si="142"/>
        <v>1.9421441385566729</v>
      </c>
      <c r="N87" s="3">
        <f t="shared" si="143"/>
        <v>0</v>
      </c>
      <c r="O87" s="3">
        <f t="shared" si="126"/>
        <v>1.9421441385566729</v>
      </c>
      <c r="P87" s="18">
        <f t="shared" si="144"/>
        <v>0</v>
      </c>
      <c r="Q87" s="18">
        <f t="shared" si="145"/>
        <v>199.78652383176967</v>
      </c>
      <c r="R87" s="39">
        <f t="shared" si="178"/>
        <v>0</v>
      </c>
      <c r="S87" s="37">
        <v>1.3880999999999999</v>
      </c>
      <c r="T87" s="33">
        <v>6.9000000000000006E-2</v>
      </c>
      <c r="U87" s="33">
        <v>1.296</v>
      </c>
      <c r="V87" s="3">
        <f t="shared" si="146"/>
        <v>1.0264218581004902</v>
      </c>
      <c r="W87" s="3">
        <f t="shared" si="147"/>
        <v>1.5417985642745939</v>
      </c>
      <c r="X87" s="3">
        <f t="shared" si="148"/>
        <v>3.0835971285491879</v>
      </c>
      <c r="Y87" s="3">
        <f t="shared" si="128"/>
        <v>4.6253956928237816</v>
      </c>
      <c r="Z87" s="18">
        <f t="shared" si="149"/>
        <v>7.8081872022947835E-2</v>
      </c>
      <c r="AA87" s="18">
        <f t="shared" si="150"/>
        <v>184.36800373742145</v>
      </c>
      <c r="AB87" s="39">
        <f t="shared" si="129"/>
        <v>1.6725229248242414E-2</v>
      </c>
      <c r="AC87" s="37">
        <v>1.2342</v>
      </c>
      <c r="AD87" s="33">
        <v>7.3999999999999996E-2</v>
      </c>
      <c r="AE87" s="33">
        <v>1.2869999999999999</v>
      </c>
      <c r="AF87" s="3">
        <f t="shared" si="151"/>
        <v>1.0192939285303479</v>
      </c>
      <c r="AG87" s="3">
        <f t="shared" si="152"/>
        <v>1.2019995452935663</v>
      </c>
      <c r="AH87" s="3">
        <f t="shared" si="153"/>
        <v>4.8079981811742654</v>
      </c>
      <c r="AI87" s="3">
        <f t="shared" si="130"/>
        <v>6.0099977264678319</v>
      </c>
      <c r="AJ87" s="18">
        <f t="shared" si="154"/>
        <v>0.16516192363598867</v>
      </c>
      <c r="AK87" s="18">
        <f t="shared" si="155"/>
        <v>169.34007313248043</v>
      </c>
      <c r="AL87" s="39">
        <f t="shared" si="131"/>
        <v>2.8392559966670186E-2</v>
      </c>
      <c r="AM87" s="37">
        <v>1.1151</v>
      </c>
      <c r="AN87" s="33">
        <v>6.3E-2</v>
      </c>
      <c r="AO87" s="33">
        <v>1.2829999999999999</v>
      </c>
      <c r="AP87" s="3">
        <f t="shared" si="156"/>
        <v>1.016125959832507</v>
      </c>
      <c r="AQ87" s="3">
        <f t="shared" si="157"/>
        <v>0.97511776762491953</v>
      </c>
      <c r="AR87" s="3">
        <f t="shared" si="158"/>
        <v>5.850706605749517</v>
      </c>
      <c r="AS87" s="3">
        <f t="shared" si="132"/>
        <v>6.8258243733744361</v>
      </c>
      <c r="AT87" s="18">
        <f t="shared" si="159"/>
        <v>0.20960722104214075</v>
      </c>
      <c r="AU87" s="18">
        <f t="shared" si="160"/>
        <v>157.71027108538183</v>
      </c>
      <c r="AV87" s="39">
        <f t="shared" si="133"/>
        <v>3.709781592209703E-2</v>
      </c>
      <c r="AW87" s="37">
        <v>0.99590000000000001</v>
      </c>
      <c r="AX87" s="33">
        <v>5.3999999999999999E-2</v>
      </c>
      <c r="AY87" s="33">
        <v>1.284</v>
      </c>
      <c r="AZ87" s="3">
        <f t="shared" si="161"/>
        <v>1.0169179520069673</v>
      </c>
      <c r="BA87" s="3">
        <f t="shared" si="162"/>
        <v>0.77900032277217734</v>
      </c>
      <c r="BB87" s="3">
        <f t="shared" si="163"/>
        <v>6.2320025821774188</v>
      </c>
      <c r="BC87" s="3">
        <f t="shared" si="134"/>
        <v>7.0110029049495957</v>
      </c>
      <c r="BD87" s="18">
        <f t="shared" si="164"/>
        <v>0.23992467868779646</v>
      </c>
      <c r="BE87" s="18">
        <f t="shared" si="165"/>
        <v>146.07070430104804</v>
      </c>
      <c r="BF87" s="39">
        <f t="shared" si="135"/>
        <v>4.266428790083341E-2</v>
      </c>
      <c r="BG87" s="37">
        <v>0.88070000000000004</v>
      </c>
      <c r="BH87" s="33">
        <v>4.2999999999999997E-2</v>
      </c>
      <c r="BI87" s="33">
        <v>1.282</v>
      </c>
      <c r="BJ87" s="3">
        <f t="shared" si="166"/>
        <v>1.0153339676580468</v>
      </c>
      <c r="BK87" s="3">
        <f t="shared" si="167"/>
        <v>0.60730683429986432</v>
      </c>
      <c r="BL87" s="3">
        <f t="shared" si="168"/>
        <v>6.073068342998643</v>
      </c>
      <c r="BM87" s="3">
        <f t="shared" si="136"/>
        <v>6.6803751772985072</v>
      </c>
      <c r="BN87" s="18">
        <f t="shared" si="169"/>
        <v>0.2380705271146889</v>
      </c>
      <c r="BO87" s="18">
        <f t="shared" si="170"/>
        <v>134.82172700612139</v>
      </c>
      <c r="BP87" s="39">
        <f t="shared" si="137"/>
        <v>4.5045175416888877E-2</v>
      </c>
      <c r="BQ87" s="37">
        <v>0.74629999999999996</v>
      </c>
      <c r="BR87" s="33">
        <v>6.2E-2</v>
      </c>
      <c r="BS87" s="33">
        <v>1.27</v>
      </c>
      <c r="BT87" s="3">
        <f t="shared" si="171"/>
        <v>1.0058300615645237</v>
      </c>
      <c r="BU87" s="3">
        <f t="shared" si="172"/>
        <v>0.42796716571391547</v>
      </c>
      <c r="BV87" s="3">
        <f t="shared" si="173"/>
        <v>5.1356059885669847</v>
      </c>
      <c r="BW87" s="3">
        <f t="shared" si="138"/>
        <v>5.5635731542808999</v>
      </c>
      <c r="BX87" s="18">
        <f t="shared" si="174"/>
        <v>0.40424206619485986</v>
      </c>
      <c r="BY87" s="18">
        <f t="shared" si="175"/>
        <v>121.69792016204036</v>
      </c>
      <c r="BZ87" s="39">
        <f t="shared" si="139"/>
        <v>4.2199620024146206E-2</v>
      </c>
    </row>
    <row r="88" spans="2:78" ht="19.899999999999999" customHeight="1" thickBot="1">
      <c r="B88" s="19"/>
      <c r="C88" s="19"/>
      <c r="E88" s="48">
        <v>66</v>
      </c>
      <c r="F88" s="25">
        <f t="shared" si="177"/>
        <v>1.3146</v>
      </c>
      <c r="G88" s="22">
        <f t="shared" si="176"/>
        <v>11.711506327845346</v>
      </c>
      <c r="H88" s="46">
        <f t="shared" si="140"/>
        <v>117573.38028169014</v>
      </c>
      <c r="I88" s="38">
        <v>1.595</v>
      </c>
      <c r="J88" s="34">
        <v>6.7000000000000004E-2</v>
      </c>
      <c r="K88" s="34">
        <v>1.3089999999999999</v>
      </c>
      <c r="L88" s="41">
        <f t="shared" si="141"/>
        <v>1.0367177563684735</v>
      </c>
      <c r="M88" s="41">
        <f t="shared" si="142"/>
        <v>2.0767144907359012</v>
      </c>
      <c r="N88" s="41">
        <f t="shared" si="143"/>
        <v>0</v>
      </c>
      <c r="O88" s="41">
        <f t="shared" si="126"/>
        <v>2.0767144907359012</v>
      </c>
      <c r="P88" s="40">
        <f t="shared" si="144"/>
        <v>0</v>
      </c>
      <c r="Q88" s="40">
        <f t="shared" si="145"/>
        <v>224.441793161569</v>
      </c>
      <c r="R88" s="42">
        <f t="shared" si="178"/>
        <v>0</v>
      </c>
      <c r="S88" s="38">
        <v>1.4275</v>
      </c>
      <c r="T88" s="34">
        <v>8.3000000000000004E-2</v>
      </c>
      <c r="U88" s="34">
        <v>1.3</v>
      </c>
      <c r="V88" s="41">
        <f t="shared" si="146"/>
        <v>1.0295898267983314</v>
      </c>
      <c r="W88" s="41">
        <f t="shared" si="147"/>
        <v>1.6406466793897958</v>
      </c>
      <c r="X88" s="41">
        <f t="shared" si="148"/>
        <v>3.2812933587795916</v>
      </c>
      <c r="Y88" s="41">
        <f t="shared" si="128"/>
        <v>4.921940038169387</v>
      </c>
      <c r="Z88" s="40">
        <f t="shared" si="149"/>
        <v>9.4505246719081795E-2</v>
      </c>
      <c r="AA88" s="40">
        <f t="shared" si="150"/>
        <v>206.49716292072753</v>
      </c>
      <c r="AB88" s="42">
        <f t="shared" si="129"/>
        <v>1.5890258792752767E-2</v>
      </c>
      <c r="AC88" s="38">
        <v>1.3017000000000001</v>
      </c>
      <c r="AD88" s="34">
        <v>6.6000000000000003E-2</v>
      </c>
      <c r="AE88" s="34">
        <v>1.292</v>
      </c>
      <c r="AF88" s="41">
        <f t="shared" si="151"/>
        <v>1.0232538894026493</v>
      </c>
      <c r="AG88" s="41">
        <f t="shared" si="152"/>
        <v>1.3474819687974986</v>
      </c>
      <c r="AH88" s="41">
        <f t="shared" si="153"/>
        <v>5.3899278751899944</v>
      </c>
      <c r="AI88" s="41">
        <f t="shared" si="130"/>
        <v>6.7374098439874928</v>
      </c>
      <c r="AJ88" s="40">
        <f t="shared" si="154"/>
        <v>0.14845337715138759</v>
      </c>
      <c r="AK88" s="40">
        <f t="shared" si="155"/>
        <v>193.01994211894933</v>
      </c>
      <c r="AL88" s="42">
        <f t="shared" si="131"/>
        <v>2.7924202111035912E-2</v>
      </c>
      <c r="AM88" s="38">
        <v>1.1827000000000001</v>
      </c>
      <c r="AN88" s="34">
        <v>5.7000000000000002E-2</v>
      </c>
      <c r="AO88" s="34">
        <v>1.29</v>
      </c>
      <c r="AP88" s="41">
        <f t="shared" si="156"/>
        <v>1.0216699050537288</v>
      </c>
      <c r="AQ88" s="41">
        <f t="shared" si="157"/>
        <v>1.1089315498777728</v>
      </c>
      <c r="AR88" s="41">
        <f t="shared" si="158"/>
        <v>6.6535892992666357</v>
      </c>
      <c r="AS88" s="41">
        <f t="shared" si="132"/>
        <v>7.7625208491444084</v>
      </c>
      <c r="AT88" s="40">
        <f t="shared" si="159"/>
        <v>0.19171966181046055</v>
      </c>
      <c r="AU88" s="40">
        <f t="shared" si="160"/>
        <v>180.27121973888885</v>
      </c>
      <c r="AV88" s="42">
        <f t="shared" si="133"/>
        <v>3.6908771732414788E-2</v>
      </c>
      <c r="AW88" s="38">
        <v>1.0494000000000001</v>
      </c>
      <c r="AX88" s="34">
        <v>4.2000000000000003E-2</v>
      </c>
      <c r="AY88" s="34">
        <v>1.2889999999999999</v>
      </c>
      <c r="AZ88" s="41">
        <f t="shared" si="161"/>
        <v>1.0208779128792684</v>
      </c>
      <c r="BA88" s="41">
        <f t="shared" si="162"/>
        <v>0.87169404648665183</v>
      </c>
      <c r="BB88" s="41">
        <f t="shared" si="163"/>
        <v>6.9735523718932146</v>
      </c>
      <c r="BC88" s="41">
        <f t="shared" si="134"/>
        <v>7.8452464183798662</v>
      </c>
      <c r="BD88" s="40">
        <f t="shared" si="164"/>
        <v>0.18806424710701616</v>
      </c>
      <c r="BE88" s="40">
        <f t="shared" si="165"/>
        <v>165.99050803080428</v>
      </c>
      <c r="BF88" s="42">
        <f t="shared" si="135"/>
        <v>4.2011753892572418E-2</v>
      </c>
      <c r="BG88" s="38">
        <v>0.89910000000000001</v>
      </c>
      <c r="BH88" s="34">
        <v>0.04</v>
      </c>
      <c r="BI88" s="34">
        <v>1.2829999999999999</v>
      </c>
      <c r="BJ88" s="41">
        <f t="shared" si="166"/>
        <v>1.016125959832507</v>
      </c>
      <c r="BK88" s="41">
        <f t="shared" si="167"/>
        <v>0.63393602667635818</v>
      </c>
      <c r="BL88" s="41">
        <f t="shared" si="168"/>
        <v>6.3393602667635811</v>
      </c>
      <c r="BM88" s="41">
        <f t="shared" si="136"/>
        <v>6.9732962934399394</v>
      </c>
      <c r="BN88" s="40">
        <f t="shared" si="169"/>
        <v>0.22180658311337642</v>
      </c>
      <c r="BO88" s="40">
        <f t="shared" si="170"/>
        <v>149.8885502684254</v>
      </c>
      <c r="BP88" s="42">
        <f t="shared" si="137"/>
        <v>4.2293826015468453E-2</v>
      </c>
      <c r="BQ88" s="38">
        <v>0.74250000000000005</v>
      </c>
      <c r="BR88" s="34">
        <v>4.9000000000000002E-2</v>
      </c>
      <c r="BS88" s="34">
        <v>1.2709999999999999</v>
      </c>
      <c r="BT88" s="41">
        <f t="shared" si="171"/>
        <v>1.0066220537389838</v>
      </c>
      <c r="BU88" s="41">
        <f t="shared" si="172"/>
        <v>0.42428740754063005</v>
      </c>
      <c r="BV88" s="41">
        <f t="shared" si="173"/>
        <v>5.0914488904875599</v>
      </c>
      <c r="BW88" s="41">
        <f t="shared" si="138"/>
        <v>5.5157362980281901</v>
      </c>
      <c r="BX88" s="40">
        <f t="shared" si="174"/>
        <v>0.31998495172128982</v>
      </c>
      <c r="BY88" s="40">
        <f t="shared" si="175"/>
        <v>133.11166014474918</v>
      </c>
      <c r="BZ88" s="42">
        <f t="shared" si="139"/>
        <v>3.8249458273985779E-2</v>
      </c>
    </row>
    <row r="92" spans="2:78" ht="19.899999999999999" customHeight="1" thickBot="1">
      <c r="E92" s="65" t="s">
        <v>37</v>
      </c>
    </row>
    <row r="93" spans="2:78" ht="19.899999999999999" customHeight="1">
      <c r="E93" s="81" t="s">
        <v>19</v>
      </c>
      <c r="F93" s="82"/>
      <c r="G93" s="82"/>
      <c r="H93" s="82"/>
      <c r="I93" s="76" t="s">
        <v>21</v>
      </c>
      <c r="J93" s="77"/>
      <c r="K93" s="77"/>
      <c r="L93" s="77"/>
      <c r="M93" s="77"/>
      <c r="N93" s="78">
        <v>0</v>
      </c>
      <c r="O93" s="78"/>
      <c r="P93" s="57"/>
      <c r="Q93" s="57"/>
      <c r="R93" s="58"/>
      <c r="S93" s="77" t="s">
        <v>21</v>
      </c>
      <c r="T93" s="77"/>
      <c r="U93" s="77"/>
      <c r="V93" s="77"/>
      <c r="W93" s="77"/>
      <c r="X93" s="78">
        <v>0.04</v>
      </c>
      <c r="Y93" s="78"/>
      <c r="Z93" s="43"/>
      <c r="AA93" s="43"/>
      <c r="AB93" s="44"/>
      <c r="AC93" s="76" t="s">
        <v>21</v>
      </c>
      <c r="AD93" s="77"/>
      <c r="AE93" s="77"/>
      <c r="AF93" s="77"/>
      <c r="AG93" s="77"/>
      <c r="AH93" s="78">
        <v>0.08</v>
      </c>
      <c r="AI93" s="78"/>
      <c r="AJ93" s="43"/>
      <c r="AK93" s="43"/>
      <c r="AL93" s="44"/>
      <c r="AM93" s="76" t="s">
        <v>21</v>
      </c>
      <c r="AN93" s="77"/>
      <c r="AO93" s="77"/>
      <c r="AP93" s="77"/>
      <c r="AQ93" s="77"/>
      <c r="AR93" s="78">
        <v>0.12</v>
      </c>
      <c r="AS93" s="78"/>
      <c r="AT93" s="43"/>
      <c r="AU93" s="43"/>
      <c r="AV93" s="44"/>
      <c r="AW93" s="76" t="s">
        <v>21</v>
      </c>
      <c r="AX93" s="77"/>
      <c r="AY93" s="77"/>
      <c r="AZ93" s="77"/>
      <c r="BA93" s="77"/>
      <c r="BB93" s="78">
        <v>0.16</v>
      </c>
      <c r="BC93" s="78"/>
      <c r="BD93" s="43"/>
      <c r="BE93" s="43"/>
      <c r="BF93" s="44"/>
      <c r="BG93" s="76" t="s">
        <v>21</v>
      </c>
      <c r="BH93" s="77"/>
      <c r="BI93" s="77"/>
      <c r="BJ93" s="77"/>
      <c r="BK93" s="77"/>
      <c r="BL93" s="78">
        <v>0.2</v>
      </c>
      <c r="BM93" s="78"/>
      <c r="BN93" s="43"/>
      <c r="BO93" s="43"/>
      <c r="BP93" s="44"/>
      <c r="BQ93" s="76" t="s">
        <v>21</v>
      </c>
      <c r="BR93" s="77"/>
      <c r="BS93" s="77"/>
      <c r="BT93" s="77"/>
      <c r="BU93" s="77"/>
      <c r="BV93" s="78">
        <v>0.24</v>
      </c>
      <c r="BW93" s="78"/>
      <c r="BX93" s="57"/>
      <c r="BY93" s="77"/>
      <c r="BZ93" s="80"/>
    </row>
    <row r="94" spans="2:78" ht="19.899999999999999" customHeight="1">
      <c r="E94" s="24" t="s">
        <v>25</v>
      </c>
      <c r="F94" s="21" t="s">
        <v>27</v>
      </c>
      <c r="G94" s="30" t="s">
        <v>0</v>
      </c>
      <c r="H94" s="66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67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19.899999999999999" customHeight="1">
      <c r="E95" s="29">
        <v>16</v>
      </c>
      <c r="F95" s="21">
        <v>0.31459999999999999</v>
      </c>
      <c r="G95" s="22">
        <f t="shared" ref="G95:G120" si="179">F95/$C$14/$C$7</f>
        <v>2.802707964962837</v>
      </c>
      <c r="H95" s="68">
        <f t="shared" ref="H95:H120" si="180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181">N3+N33+N63</f>
        <v>0</v>
      </c>
      <c r="O95" s="3">
        <f t="shared" si="181"/>
        <v>0</v>
      </c>
      <c r="P95" s="18"/>
      <c r="Q95" s="18">
        <f t="shared" ref="Q95:Q120" si="182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183">X3+X33+X63</f>
        <v>0</v>
      </c>
      <c r="Y95" s="3">
        <f t="shared" si="183"/>
        <v>0</v>
      </c>
      <c r="Z95" s="18"/>
      <c r="AA95" s="18">
        <f t="shared" ref="AA95:AA120" si="184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185">AH3+AH33+AH63</f>
        <v>0</v>
      </c>
      <c r="AI95" s="3">
        <f t="shared" si="185"/>
        <v>0</v>
      </c>
      <c r="AJ95" s="18"/>
      <c r="AK95" s="18">
        <f t="shared" ref="AK95:AK120" si="186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187">AR3+AR33+AR63</f>
        <v>0</v>
      </c>
      <c r="AS95" s="3">
        <f t="shared" si="187"/>
        <v>0</v>
      </c>
      <c r="AT95" s="18"/>
      <c r="AU95" s="18">
        <f t="shared" ref="AU95:AU120" si="188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189">BB3+BB33+BB63</f>
        <v>0</v>
      </c>
      <c r="BC95" s="3">
        <f t="shared" si="189"/>
        <v>0</v>
      </c>
      <c r="BD95" s="18"/>
      <c r="BE95" s="18">
        <f t="shared" ref="BE95:BE120" si="190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191">BL3+BL33+BL63</f>
        <v>0</v>
      </c>
      <c r="BM95" s="3">
        <f t="shared" si="191"/>
        <v>0</v>
      </c>
      <c r="BN95" s="18"/>
      <c r="BO95" s="18">
        <f t="shared" ref="BO95:BO120" si="192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193">BV3+BV33+BV63</f>
        <v>0</v>
      </c>
      <c r="BW95" s="3">
        <f t="shared" si="193"/>
        <v>0</v>
      </c>
      <c r="BX95" s="18"/>
      <c r="BY95" s="18">
        <f t="shared" ref="BY95:BY120" si="194">BY3+BY33</f>
        <v>1.4683005907941684</v>
      </c>
      <c r="BZ95" s="39"/>
    </row>
    <row r="96" spans="2:78" ht="19.899999999999999" customHeight="1">
      <c r="E96" s="29">
        <v>18</v>
      </c>
      <c r="F96" s="21">
        <v>0.35460000000000003</v>
      </c>
      <c r="G96" s="22">
        <f t="shared" si="179"/>
        <v>3.1590598994781374</v>
      </c>
      <c r="H96" s="68">
        <f t="shared" si="180"/>
        <v>31714.22535211268</v>
      </c>
      <c r="I96" s="54"/>
      <c r="J96" s="3"/>
      <c r="K96" s="3"/>
      <c r="L96" s="3"/>
      <c r="M96" s="3">
        <f t="shared" ref="M96:O111" si="195">M4+M34+M64</f>
        <v>0</v>
      </c>
      <c r="N96" s="3">
        <f t="shared" si="195"/>
        <v>0</v>
      </c>
      <c r="O96" s="3">
        <f t="shared" si="195"/>
        <v>0</v>
      </c>
      <c r="P96" s="18"/>
      <c r="Q96" s="18">
        <f t="shared" si="182"/>
        <v>2.1025920232574307</v>
      </c>
      <c r="R96" s="39"/>
      <c r="S96" s="3"/>
      <c r="T96" s="3"/>
      <c r="U96" s="3"/>
      <c r="V96" s="3"/>
      <c r="W96" s="3">
        <f t="shared" ref="W96:Y111" si="196">W4+W34+W64</f>
        <v>0</v>
      </c>
      <c r="X96" s="3">
        <f t="shared" si="196"/>
        <v>0</v>
      </c>
      <c r="Y96" s="3">
        <f t="shared" si="196"/>
        <v>0</v>
      </c>
      <c r="Z96" s="18"/>
      <c r="AA96" s="18">
        <f t="shared" si="184"/>
        <v>2.1025920232574307</v>
      </c>
      <c r="AB96" s="39"/>
      <c r="AC96" s="54"/>
      <c r="AD96" s="3"/>
      <c r="AE96" s="3"/>
      <c r="AF96" s="3"/>
      <c r="AG96" s="3">
        <f t="shared" ref="AG96:AI111" si="197">AG4+AG34+AG64</f>
        <v>0</v>
      </c>
      <c r="AH96" s="3">
        <f t="shared" si="197"/>
        <v>0</v>
      </c>
      <c r="AI96" s="3">
        <f t="shared" si="197"/>
        <v>0</v>
      </c>
      <c r="AJ96" s="18"/>
      <c r="AK96" s="18">
        <f t="shared" si="186"/>
        <v>2.1025920232574307</v>
      </c>
      <c r="AL96" s="39"/>
      <c r="AM96" s="54"/>
      <c r="AN96" s="3"/>
      <c r="AO96" s="3"/>
      <c r="AP96" s="3"/>
      <c r="AQ96" s="3">
        <f t="shared" ref="AQ96:AS111" si="198">AQ4+AQ34+AQ64</f>
        <v>0</v>
      </c>
      <c r="AR96" s="3">
        <f t="shared" si="198"/>
        <v>0</v>
      </c>
      <c r="AS96" s="3">
        <f t="shared" si="198"/>
        <v>0</v>
      </c>
      <c r="AT96" s="18"/>
      <c r="AU96" s="18">
        <f t="shared" si="188"/>
        <v>2.1025920232574307</v>
      </c>
      <c r="AV96" s="39"/>
      <c r="AW96" s="54"/>
      <c r="AX96" s="3"/>
      <c r="AY96" s="3"/>
      <c r="AZ96" s="3"/>
      <c r="BA96" s="3">
        <f t="shared" ref="BA96:BC111" si="199">BA4+BA34+BA64</f>
        <v>0</v>
      </c>
      <c r="BB96" s="3">
        <f t="shared" si="199"/>
        <v>0</v>
      </c>
      <c r="BC96" s="3">
        <f t="shared" si="199"/>
        <v>0</v>
      </c>
      <c r="BD96" s="18"/>
      <c r="BE96" s="18">
        <f t="shared" si="190"/>
        <v>2.1025920232574307</v>
      </c>
      <c r="BF96" s="39"/>
      <c r="BG96" s="54"/>
      <c r="BH96" s="3"/>
      <c r="BI96" s="3"/>
      <c r="BJ96" s="3"/>
      <c r="BK96" s="3">
        <f t="shared" ref="BK96:BM111" si="200">BK4+BK34+BK64</f>
        <v>0</v>
      </c>
      <c r="BL96" s="3">
        <f t="shared" si="200"/>
        <v>0</v>
      </c>
      <c r="BM96" s="3">
        <f t="shared" si="200"/>
        <v>0</v>
      </c>
      <c r="BN96" s="18"/>
      <c r="BO96" s="18">
        <f t="shared" si="192"/>
        <v>2.1025920232574307</v>
      </c>
      <c r="BP96" s="39"/>
      <c r="BQ96" s="54"/>
      <c r="BR96" s="3"/>
      <c r="BS96" s="3"/>
      <c r="BT96" s="3"/>
      <c r="BU96" s="3">
        <f t="shared" ref="BU96:BW111" si="201">BU4+BU34+BU64</f>
        <v>0</v>
      </c>
      <c r="BV96" s="3">
        <f t="shared" si="201"/>
        <v>0</v>
      </c>
      <c r="BW96" s="3">
        <f t="shared" si="201"/>
        <v>0</v>
      </c>
      <c r="BX96" s="18"/>
      <c r="BY96" s="18">
        <f t="shared" si="194"/>
        <v>2.1025920232574307</v>
      </c>
      <c r="BZ96" s="39"/>
    </row>
    <row r="97" spans="5:78" ht="19.899999999999999" customHeight="1">
      <c r="E97" s="29">
        <v>20</v>
      </c>
      <c r="F97" s="22">
        <f>0.02*E97-0.0054</f>
        <v>0.39460000000000001</v>
      </c>
      <c r="G97" s="22">
        <f t="shared" si="179"/>
        <v>3.5154118339934377</v>
      </c>
      <c r="H97" s="68">
        <f t="shared" si="180"/>
        <v>35291.690140845072</v>
      </c>
      <c r="I97" s="36"/>
      <c r="J97" s="32"/>
      <c r="K97" s="32"/>
      <c r="L97" s="3"/>
      <c r="M97" s="3">
        <f t="shared" si="195"/>
        <v>0.51545567003955195</v>
      </c>
      <c r="N97" s="3">
        <f t="shared" si="195"/>
        <v>0</v>
      </c>
      <c r="O97" s="3">
        <f t="shared" si="195"/>
        <v>0.51545567003955195</v>
      </c>
      <c r="P97" s="18"/>
      <c r="Q97" s="18">
        <f t="shared" si="182"/>
        <v>4.8719961123228632</v>
      </c>
      <c r="R97" s="39"/>
      <c r="S97" s="32"/>
      <c r="T97" s="32"/>
      <c r="U97" s="32"/>
      <c r="V97" s="3"/>
      <c r="W97" s="3">
        <f t="shared" si="196"/>
        <v>0.32106239396415248</v>
      </c>
      <c r="X97" s="3">
        <f t="shared" si="196"/>
        <v>0.64212478792830496</v>
      </c>
      <c r="Y97" s="3">
        <f t="shared" si="196"/>
        <v>0.96318718189245733</v>
      </c>
      <c r="Z97" s="18"/>
      <c r="AA97" s="18">
        <f t="shared" si="184"/>
        <v>4.4330383894463168</v>
      </c>
      <c r="AB97" s="39"/>
      <c r="AC97" s="36"/>
      <c r="AD97" s="32"/>
      <c r="AE97" s="32"/>
      <c r="AF97" s="3"/>
      <c r="AG97" s="3">
        <f t="shared" si="197"/>
        <v>0.16912249041370114</v>
      </c>
      <c r="AH97" s="3">
        <f t="shared" si="197"/>
        <v>0.67648996165480457</v>
      </c>
      <c r="AI97" s="3">
        <f t="shared" si="197"/>
        <v>0.84561245206850577</v>
      </c>
      <c r="AJ97" s="18"/>
      <c r="AK97" s="18">
        <f t="shared" si="186"/>
        <v>3.410542149161607</v>
      </c>
      <c r="AL97" s="39"/>
      <c r="AM97" s="36"/>
      <c r="AN97" s="32"/>
      <c r="AO97" s="32"/>
      <c r="AP97" s="3"/>
      <c r="AQ97" s="3">
        <f t="shared" si="198"/>
        <v>0.12351078120565262</v>
      </c>
      <c r="AR97" s="3">
        <f t="shared" si="198"/>
        <v>0.74106468723391572</v>
      </c>
      <c r="AS97" s="3">
        <f t="shared" si="198"/>
        <v>0.86457546843956823</v>
      </c>
      <c r="AT97" s="18"/>
      <c r="AU97" s="18">
        <f t="shared" si="188"/>
        <v>3.9613399255235322</v>
      </c>
      <c r="AV97" s="39"/>
      <c r="AW97" s="36"/>
      <c r="AX97" s="32"/>
      <c r="AY97" s="32"/>
      <c r="AZ97" s="3"/>
      <c r="BA97" s="3">
        <f t="shared" si="199"/>
        <v>6.9394034022022433E-2</v>
      </c>
      <c r="BB97" s="3">
        <f t="shared" si="199"/>
        <v>0.55515227217617946</v>
      </c>
      <c r="BC97" s="3">
        <f t="shared" si="199"/>
        <v>0.62454630619820195</v>
      </c>
      <c r="BD97" s="18"/>
      <c r="BE97" s="18">
        <f t="shared" si="190"/>
        <v>2.8974107120564159</v>
      </c>
      <c r="BF97" s="39"/>
      <c r="BG97" s="36"/>
      <c r="BH97" s="32"/>
      <c r="BI97" s="32"/>
      <c r="BJ97" s="3"/>
      <c r="BK97" s="3">
        <f t="shared" si="200"/>
        <v>5.2285655121563565E-2</v>
      </c>
      <c r="BL97" s="3">
        <f t="shared" si="200"/>
        <v>0.52285655121563568</v>
      </c>
      <c r="BM97" s="3">
        <f t="shared" si="200"/>
        <v>0.57514220633719926</v>
      </c>
      <c r="BN97" s="18"/>
      <c r="BO97" s="18">
        <f t="shared" si="192"/>
        <v>2.8974107120564159</v>
      </c>
      <c r="BP97" s="39"/>
      <c r="BQ97" s="36"/>
      <c r="BR97" s="32"/>
      <c r="BS97" s="32"/>
      <c r="BT97" s="3"/>
      <c r="BU97" s="3">
        <f t="shared" si="201"/>
        <v>3.9979148333119323E-2</v>
      </c>
      <c r="BV97" s="3">
        <f t="shared" si="201"/>
        <v>0.47974977999743185</v>
      </c>
      <c r="BW97" s="3">
        <f t="shared" si="201"/>
        <v>0.51972892833055118</v>
      </c>
      <c r="BX97" s="18"/>
      <c r="BY97" s="18">
        <f t="shared" si="194"/>
        <v>2.8974107120564159</v>
      </c>
      <c r="BZ97" s="39"/>
    </row>
    <row r="98" spans="5:78" ht="19.899999999999999" customHeight="1">
      <c r="E98" s="29">
        <v>22</v>
      </c>
      <c r="F98" s="22">
        <f t="shared" ref="F98:F120" si="202">0.02*E98-0.0054</f>
        <v>0.43459999999999999</v>
      </c>
      <c r="G98" s="22">
        <f t="shared" si="179"/>
        <v>3.8717637685087376</v>
      </c>
      <c r="H98" s="68">
        <f t="shared" si="180"/>
        <v>38869.15492957746</v>
      </c>
      <c r="I98" s="35"/>
      <c r="J98" s="31"/>
      <c r="K98" s="31"/>
      <c r="L98" s="3"/>
      <c r="M98" s="3">
        <f t="shared" si="195"/>
        <v>0.57387060856395311</v>
      </c>
      <c r="N98" s="3">
        <f t="shared" si="195"/>
        <v>0</v>
      </c>
      <c r="O98" s="3">
        <f t="shared" si="195"/>
        <v>0.57387060856395311</v>
      </c>
      <c r="P98" s="18"/>
      <c r="Q98" s="18">
        <f t="shared" si="182"/>
        <v>7.2094853896332829</v>
      </c>
      <c r="R98" s="39"/>
      <c r="S98" s="31"/>
      <c r="T98" s="31"/>
      <c r="U98" s="31"/>
      <c r="V98" s="3"/>
      <c r="W98" s="3">
        <f t="shared" si="196"/>
        <v>0.32317874662501161</v>
      </c>
      <c r="X98" s="3">
        <f t="shared" si="196"/>
        <v>0.64635749325002323</v>
      </c>
      <c r="Y98" s="3">
        <f t="shared" si="196"/>
        <v>0.9695362398750349</v>
      </c>
      <c r="Z98" s="18"/>
      <c r="AA98" s="18">
        <f t="shared" si="184"/>
        <v>6.4240869544351114</v>
      </c>
      <c r="AB98" s="39"/>
      <c r="AC98" s="35"/>
      <c r="AD98" s="31"/>
      <c r="AE98" s="31"/>
      <c r="AF98" s="3"/>
      <c r="AG98" s="3">
        <f t="shared" si="197"/>
        <v>0.2138302744171072</v>
      </c>
      <c r="AH98" s="3">
        <f t="shared" si="197"/>
        <v>0.85532109766842879</v>
      </c>
      <c r="AI98" s="3">
        <f t="shared" si="197"/>
        <v>1.0691513720855359</v>
      </c>
      <c r="AJ98" s="18"/>
      <c r="AK98" s="18">
        <f t="shared" si="186"/>
        <v>5.9951951524639071</v>
      </c>
      <c r="AL98" s="39"/>
      <c r="AM98" s="35"/>
      <c r="AN98" s="31"/>
      <c r="AO98" s="31"/>
      <c r="AP98" s="3"/>
      <c r="AQ98" s="3">
        <f t="shared" si="198"/>
        <v>0.1003727366326327</v>
      </c>
      <c r="AR98" s="3">
        <f t="shared" si="198"/>
        <v>0.60223641979579623</v>
      </c>
      <c r="AS98" s="3">
        <f t="shared" si="198"/>
        <v>0.70260915642842892</v>
      </c>
      <c r="AT98" s="18"/>
      <c r="AU98" s="18">
        <f t="shared" si="188"/>
        <v>4.5846520781109579</v>
      </c>
      <c r="AV98" s="39"/>
      <c r="AW98" s="35"/>
      <c r="AX98" s="31"/>
      <c r="AY98" s="31"/>
      <c r="AZ98" s="3"/>
      <c r="BA98" s="3">
        <f t="shared" si="199"/>
        <v>6.4194882891341939E-2</v>
      </c>
      <c r="BB98" s="3">
        <f t="shared" si="199"/>
        <v>0.51355906313073552</v>
      </c>
      <c r="BC98" s="3">
        <f t="shared" si="199"/>
        <v>0.57775394602207741</v>
      </c>
      <c r="BD98" s="18"/>
      <c r="BE98" s="18">
        <f t="shared" si="190"/>
        <v>3.8708646387292789</v>
      </c>
      <c r="BF98" s="39"/>
      <c r="BG98" s="36"/>
      <c r="BH98" s="31"/>
      <c r="BI98" s="31"/>
      <c r="BJ98" s="3"/>
      <c r="BK98" s="3">
        <f t="shared" si="200"/>
        <v>6.5318644867088188E-2</v>
      </c>
      <c r="BL98" s="3">
        <f t="shared" si="200"/>
        <v>0.65318644867088183</v>
      </c>
      <c r="BM98" s="3">
        <f t="shared" si="200"/>
        <v>0.71850509353796999</v>
      </c>
      <c r="BN98" s="18"/>
      <c r="BO98" s="18">
        <f t="shared" si="192"/>
        <v>4.5447821723320461</v>
      </c>
      <c r="BP98" s="39"/>
      <c r="BQ98" s="35"/>
      <c r="BR98" s="31"/>
      <c r="BS98" s="31"/>
      <c r="BT98" s="3"/>
      <c r="BU98" s="3">
        <f t="shared" si="201"/>
        <v>6.7538703873141481E-2</v>
      </c>
      <c r="BV98" s="3">
        <f t="shared" si="201"/>
        <v>0.81046444647769778</v>
      </c>
      <c r="BW98" s="3">
        <f t="shared" si="201"/>
        <v>0.8780031503508392</v>
      </c>
      <c r="BX98" s="18"/>
      <c r="BY98" s="18">
        <f t="shared" si="194"/>
        <v>5.2856656641848296</v>
      </c>
      <c r="BZ98" s="39"/>
    </row>
    <row r="99" spans="5:78" ht="19.899999999999999" customHeight="1">
      <c r="E99" s="29">
        <v>24</v>
      </c>
      <c r="F99" s="22">
        <f t="shared" si="202"/>
        <v>0.47459999999999997</v>
      </c>
      <c r="G99" s="22">
        <f t="shared" si="179"/>
        <v>4.2281157030240379</v>
      </c>
      <c r="H99" s="68">
        <f t="shared" si="180"/>
        <v>42446.619718309856</v>
      </c>
      <c r="I99" s="35"/>
      <c r="J99" s="31"/>
      <c r="K99" s="32"/>
      <c r="L99" s="3"/>
      <c r="M99" s="3">
        <f t="shared" si="195"/>
        <v>0.85274000646227166</v>
      </c>
      <c r="N99" s="3">
        <f t="shared" si="195"/>
        <v>0</v>
      </c>
      <c r="O99" s="3">
        <f t="shared" si="195"/>
        <v>0.85274000646227166</v>
      </c>
      <c r="P99" s="18"/>
      <c r="Q99" s="18">
        <f t="shared" si="182"/>
        <v>10.824167864352987</v>
      </c>
      <c r="R99" s="39"/>
      <c r="S99" s="31"/>
      <c r="T99" s="31"/>
      <c r="U99" s="32"/>
      <c r="V99" s="3"/>
      <c r="W99" s="3">
        <f t="shared" si="196"/>
        <v>0.52067934843393859</v>
      </c>
      <c r="X99" s="3">
        <f t="shared" si="196"/>
        <v>1.0413586968678772</v>
      </c>
      <c r="Y99" s="3">
        <f t="shared" si="196"/>
        <v>1.5620380453018161</v>
      </c>
      <c r="Z99" s="18"/>
      <c r="AA99" s="18">
        <f t="shared" si="184"/>
        <v>9.9001412391965502</v>
      </c>
      <c r="AB99" s="39"/>
      <c r="AC99" s="35"/>
      <c r="AD99" s="31"/>
      <c r="AE99" s="32"/>
      <c r="AF99" s="3"/>
      <c r="AG99" s="3">
        <f t="shared" si="197"/>
        <v>0.34487512641848223</v>
      </c>
      <c r="AH99" s="3">
        <f t="shared" si="197"/>
        <v>1.3795005056739289</v>
      </c>
      <c r="AI99" s="3">
        <f t="shared" si="197"/>
        <v>1.7243756320924111</v>
      </c>
      <c r="AJ99" s="18"/>
      <c r="AK99" s="18">
        <f t="shared" si="186"/>
        <v>9.0038404538565899</v>
      </c>
      <c r="AL99" s="39"/>
      <c r="AM99" s="35"/>
      <c r="AN99" s="31"/>
      <c r="AO99" s="32"/>
      <c r="AP99" s="3"/>
      <c r="AQ99" s="3">
        <f t="shared" si="198"/>
        <v>0.25290672441971335</v>
      </c>
      <c r="AR99" s="3">
        <f t="shared" si="198"/>
        <v>1.51744034651828</v>
      </c>
      <c r="AS99" s="3">
        <f t="shared" si="198"/>
        <v>1.7703470709379934</v>
      </c>
      <c r="AT99" s="18"/>
      <c r="AU99" s="18">
        <f t="shared" si="188"/>
        <v>8.4810823467713607</v>
      </c>
      <c r="AV99" s="39"/>
      <c r="AW99" s="35"/>
      <c r="AX99" s="31"/>
      <c r="AY99" s="32"/>
      <c r="AZ99" s="3"/>
      <c r="BA99" s="3">
        <f t="shared" si="199"/>
        <v>0.17914610615986865</v>
      </c>
      <c r="BB99" s="3">
        <f t="shared" si="199"/>
        <v>1.4331688492789492</v>
      </c>
      <c r="BC99" s="3">
        <f t="shared" si="199"/>
        <v>1.6123149554388179</v>
      </c>
      <c r="BD99" s="18"/>
      <c r="BE99" s="18">
        <f t="shared" si="190"/>
        <v>7.9920993536443863</v>
      </c>
      <c r="BF99" s="39"/>
      <c r="BG99" s="36"/>
      <c r="BH99" s="31"/>
      <c r="BI99" s="32"/>
      <c r="BJ99" s="3"/>
      <c r="BK99" s="3">
        <f t="shared" si="200"/>
        <v>0.14422658837378324</v>
      </c>
      <c r="BL99" s="3">
        <f t="shared" si="200"/>
        <v>1.4422658837378324</v>
      </c>
      <c r="BM99" s="3">
        <f t="shared" si="200"/>
        <v>1.5864924721116156</v>
      </c>
      <c r="BN99" s="18"/>
      <c r="BO99" s="18">
        <f t="shared" si="192"/>
        <v>7.8358264383151477</v>
      </c>
      <c r="BP99" s="39"/>
      <c r="BQ99" s="35"/>
      <c r="BR99" s="31"/>
      <c r="BS99" s="32"/>
      <c r="BT99" s="3"/>
      <c r="BU99" s="3">
        <f t="shared" si="201"/>
        <v>0.10929329629352354</v>
      </c>
      <c r="BV99" s="3">
        <f t="shared" si="201"/>
        <v>1.3115195555222823</v>
      </c>
      <c r="BW99" s="3">
        <f t="shared" si="201"/>
        <v>1.4208128518158059</v>
      </c>
      <c r="BX99" s="18"/>
      <c r="BY99" s="18">
        <f t="shared" si="194"/>
        <v>7.5308422003338897</v>
      </c>
      <c r="BZ99" s="39"/>
    </row>
    <row r="100" spans="5:78" ht="19.899999999999999" customHeight="1">
      <c r="E100" s="29">
        <v>26</v>
      </c>
      <c r="F100" s="22">
        <f t="shared" si="202"/>
        <v>0.51460000000000006</v>
      </c>
      <c r="G100" s="22">
        <f t="shared" si="179"/>
        <v>4.5844676375393387</v>
      </c>
      <c r="H100" s="68">
        <f t="shared" si="180"/>
        <v>46024.084507042258</v>
      </c>
      <c r="I100" s="35"/>
      <c r="J100" s="31"/>
      <c r="K100" s="31"/>
      <c r="L100" s="3"/>
      <c r="M100" s="3">
        <f t="shared" si="195"/>
        <v>1.3149960307316018</v>
      </c>
      <c r="N100" s="3">
        <f t="shared" si="195"/>
        <v>0</v>
      </c>
      <c r="O100" s="3">
        <f t="shared" si="195"/>
        <v>1.3149960307316018</v>
      </c>
      <c r="P100" s="18"/>
      <c r="Q100" s="18">
        <f t="shared" si="182"/>
        <v>16.482329877180138</v>
      </c>
      <c r="R100" s="39"/>
      <c r="S100" s="31"/>
      <c r="T100" s="31"/>
      <c r="U100" s="31"/>
      <c r="V100" s="3"/>
      <c r="W100" s="3">
        <f t="shared" si="196"/>
        <v>0.96458942902601663</v>
      </c>
      <c r="X100" s="3">
        <f t="shared" si="196"/>
        <v>1.9291788580520333</v>
      </c>
      <c r="Y100" s="3">
        <f t="shared" si="196"/>
        <v>2.8937682870780499</v>
      </c>
      <c r="Z100" s="18"/>
      <c r="AA100" s="18">
        <f t="shared" si="184"/>
        <v>15.440657424807377</v>
      </c>
      <c r="AB100" s="39"/>
      <c r="AC100" s="35"/>
      <c r="AD100" s="31"/>
      <c r="AE100" s="31"/>
      <c r="AF100" s="3"/>
      <c r="AG100" s="3">
        <f t="shared" si="197"/>
        <v>0.65048823531012767</v>
      </c>
      <c r="AH100" s="3">
        <f t="shared" si="197"/>
        <v>2.6019529412405107</v>
      </c>
      <c r="AI100" s="3">
        <f t="shared" si="197"/>
        <v>3.2524411765506382</v>
      </c>
      <c r="AJ100" s="18"/>
      <c r="AK100" s="18">
        <f t="shared" si="186"/>
        <v>13.913813657479995</v>
      </c>
      <c r="AL100" s="39"/>
      <c r="AM100" s="35"/>
      <c r="AN100" s="31"/>
      <c r="AO100" s="31"/>
      <c r="AP100" s="3"/>
      <c r="AQ100" s="3">
        <f t="shared" si="198"/>
        <v>0.43905340086689432</v>
      </c>
      <c r="AR100" s="3">
        <f t="shared" si="198"/>
        <v>2.6343204052013656</v>
      </c>
      <c r="AS100" s="3">
        <f t="shared" si="198"/>
        <v>3.0733738060682603</v>
      </c>
      <c r="AT100" s="18"/>
      <c r="AU100" s="18">
        <f t="shared" si="188"/>
        <v>12.689639677362713</v>
      </c>
      <c r="AV100" s="39"/>
      <c r="AW100" s="35"/>
      <c r="AX100" s="31"/>
      <c r="AY100" s="31"/>
      <c r="AZ100" s="3"/>
      <c r="BA100" s="3">
        <f t="shared" si="199"/>
        <v>0.32806025330719635</v>
      </c>
      <c r="BB100" s="3">
        <f t="shared" si="199"/>
        <v>2.6244820264575708</v>
      </c>
      <c r="BC100" s="3">
        <f t="shared" si="199"/>
        <v>2.9525422797647671</v>
      </c>
      <c r="BD100" s="18"/>
      <c r="BE100" s="18">
        <f t="shared" si="190"/>
        <v>11.985338006912036</v>
      </c>
      <c r="BF100" s="39"/>
      <c r="BG100" s="35"/>
      <c r="BH100" s="31"/>
      <c r="BI100" s="31"/>
      <c r="BJ100" s="3"/>
      <c r="BK100" s="3">
        <f t="shared" si="200"/>
        <v>0.25687177264637062</v>
      </c>
      <c r="BL100" s="3">
        <f t="shared" si="200"/>
        <v>2.5687177264637064</v>
      </c>
      <c r="BM100" s="3">
        <f t="shared" si="200"/>
        <v>2.8255894991100767</v>
      </c>
      <c r="BN100" s="18"/>
      <c r="BO100" s="18">
        <f t="shared" si="192"/>
        <v>11.424981203414781</v>
      </c>
      <c r="BP100" s="39"/>
      <c r="BQ100" s="35"/>
      <c r="BR100" s="31"/>
      <c r="BS100" s="31"/>
      <c r="BT100" s="3"/>
      <c r="BU100" s="3">
        <f t="shared" si="201"/>
        <v>0.20959984839941348</v>
      </c>
      <c r="BV100" s="3">
        <f t="shared" si="201"/>
        <v>2.5151981807929618</v>
      </c>
      <c r="BW100" s="3">
        <f t="shared" si="201"/>
        <v>2.7247980291923755</v>
      </c>
      <c r="BX100" s="18"/>
      <c r="BY100" s="18">
        <f t="shared" si="194"/>
        <v>11.016280599029168</v>
      </c>
      <c r="BZ100" s="39"/>
    </row>
    <row r="101" spans="5:78" ht="19.899999999999999" customHeight="1">
      <c r="E101" s="29">
        <v>28</v>
      </c>
      <c r="F101" s="22">
        <f t="shared" si="202"/>
        <v>0.55460000000000009</v>
      </c>
      <c r="G101" s="22">
        <f t="shared" si="179"/>
        <v>4.9408195720546395</v>
      </c>
      <c r="H101" s="68">
        <f t="shared" si="180"/>
        <v>49601.549295774654</v>
      </c>
      <c r="I101" s="35"/>
      <c r="J101" s="31"/>
      <c r="K101" s="31"/>
      <c r="L101" s="3"/>
      <c r="M101" s="3">
        <f t="shared" si="195"/>
        <v>1.419962704394572</v>
      </c>
      <c r="N101" s="3">
        <f t="shared" si="195"/>
        <v>0</v>
      </c>
      <c r="O101" s="3">
        <f t="shared" si="195"/>
        <v>1.419962704394572</v>
      </c>
      <c r="P101" s="18"/>
      <c r="Q101" s="18">
        <f t="shared" si="182"/>
        <v>20.45940885993523</v>
      </c>
      <c r="R101" s="39"/>
      <c r="S101" s="31"/>
      <c r="T101" s="31"/>
      <c r="U101" s="31"/>
      <c r="V101" s="3"/>
      <c r="W101" s="3">
        <f t="shared" si="196"/>
        <v>1.1509903121854168</v>
      </c>
      <c r="X101" s="3">
        <f t="shared" si="196"/>
        <v>2.3019806243708336</v>
      </c>
      <c r="Y101" s="3">
        <f t="shared" si="196"/>
        <v>3.4529709365562509</v>
      </c>
      <c r="Z101" s="18"/>
      <c r="AA101" s="18">
        <f t="shared" si="184"/>
        <v>19.651779446733414</v>
      </c>
      <c r="AB101" s="39"/>
      <c r="AC101" s="35"/>
      <c r="AD101" s="31"/>
      <c r="AE101" s="31"/>
      <c r="AF101" s="3"/>
      <c r="AG101" s="3">
        <f t="shared" si="197"/>
        <v>0.93994620782427729</v>
      </c>
      <c r="AH101" s="3">
        <f t="shared" si="197"/>
        <v>3.7597848312971092</v>
      </c>
      <c r="AI101" s="3">
        <f t="shared" si="197"/>
        <v>4.6997310391213869</v>
      </c>
      <c r="AJ101" s="18"/>
      <c r="AK101" s="18">
        <f t="shared" si="186"/>
        <v>19.239920622471132</v>
      </c>
      <c r="AL101" s="39"/>
      <c r="AM101" s="35"/>
      <c r="AN101" s="31"/>
      <c r="AO101" s="31"/>
      <c r="AP101" s="3"/>
      <c r="AQ101" s="3">
        <f t="shared" si="198"/>
        <v>0.71926676440398796</v>
      </c>
      <c r="AR101" s="3">
        <f t="shared" si="198"/>
        <v>4.3156005864239271</v>
      </c>
      <c r="AS101" s="3">
        <f t="shared" si="198"/>
        <v>5.0348673508279154</v>
      </c>
      <c r="AT101" s="18"/>
      <c r="AU101" s="18">
        <f t="shared" si="188"/>
        <v>18.088807385128703</v>
      </c>
      <c r="AV101" s="39"/>
      <c r="AW101" s="35"/>
      <c r="AX101" s="31"/>
      <c r="AY101" s="31"/>
      <c r="AZ101" s="3"/>
      <c r="BA101" s="3">
        <f t="shared" si="199"/>
        <v>0.54672710431796201</v>
      </c>
      <c r="BB101" s="3">
        <f t="shared" si="199"/>
        <v>4.3738168345436961</v>
      </c>
      <c r="BC101" s="3">
        <f t="shared" si="199"/>
        <v>4.9205439388616581</v>
      </c>
      <c r="BD101" s="18"/>
      <c r="BE101" s="18">
        <f t="shared" si="190"/>
        <v>16.944933853681512</v>
      </c>
      <c r="BF101" s="39"/>
      <c r="BG101" s="35"/>
      <c r="BH101" s="31"/>
      <c r="BI101" s="31"/>
      <c r="BJ101" s="3"/>
      <c r="BK101" s="3">
        <f t="shared" si="200"/>
        <v>0.42983990860283272</v>
      </c>
      <c r="BL101" s="3">
        <f t="shared" si="200"/>
        <v>4.2983990860283274</v>
      </c>
      <c r="BM101" s="3">
        <f t="shared" si="200"/>
        <v>4.7282389946311589</v>
      </c>
      <c r="BN101" s="18"/>
      <c r="BO101" s="18">
        <f t="shared" si="192"/>
        <v>16.074560322720991</v>
      </c>
      <c r="BP101" s="39"/>
      <c r="BQ101" s="35"/>
      <c r="BR101" s="31"/>
      <c r="BS101" s="31"/>
      <c r="BT101" s="3"/>
      <c r="BU101" s="3">
        <f t="shared" si="201"/>
        <v>0.33766673309021022</v>
      </c>
      <c r="BV101" s="3">
        <f t="shared" si="201"/>
        <v>4.0520007970825223</v>
      </c>
      <c r="BW101" s="3">
        <f t="shared" si="201"/>
        <v>4.3896675301727317</v>
      </c>
      <c r="BX101" s="18"/>
      <c r="BY101" s="18">
        <f t="shared" si="194"/>
        <v>15.148682379896997</v>
      </c>
      <c r="BZ101" s="39"/>
    </row>
    <row r="102" spans="5:78" ht="19.899999999999999" customHeight="1">
      <c r="E102" s="29">
        <v>30</v>
      </c>
      <c r="F102" s="22">
        <f t="shared" si="202"/>
        <v>0.59460000000000002</v>
      </c>
      <c r="G102" s="22">
        <f t="shared" si="179"/>
        <v>5.2971715065699394</v>
      </c>
      <c r="H102" s="68">
        <f t="shared" si="180"/>
        <v>53179.014084507042</v>
      </c>
      <c r="I102" s="35"/>
      <c r="J102" s="31"/>
      <c r="K102" s="31"/>
      <c r="L102" s="3"/>
      <c r="M102" s="3">
        <f t="shared" si="195"/>
        <v>1.5650334483597717</v>
      </c>
      <c r="N102" s="3">
        <f t="shared" si="195"/>
        <v>0</v>
      </c>
      <c r="O102" s="3">
        <f t="shared" si="195"/>
        <v>1.5650334483597717</v>
      </c>
      <c r="P102" s="18"/>
      <c r="Q102" s="18">
        <f t="shared" si="182"/>
        <v>25.390659578663154</v>
      </c>
      <c r="R102" s="39"/>
      <c r="S102" s="31"/>
      <c r="T102" s="31"/>
      <c r="U102" s="31"/>
      <c r="V102" s="3"/>
      <c r="W102" s="3">
        <f t="shared" si="196"/>
        <v>1.1619105663244733</v>
      </c>
      <c r="X102" s="3">
        <f t="shared" si="196"/>
        <v>2.3238211326489466</v>
      </c>
      <c r="Y102" s="3">
        <f t="shared" si="196"/>
        <v>3.4857316989734199</v>
      </c>
      <c r="Z102" s="18"/>
      <c r="AA102" s="18">
        <f t="shared" si="184"/>
        <v>23.448665196333817</v>
      </c>
      <c r="AB102" s="39"/>
      <c r="AC102" s="35"/>
      <c r="AD102" s="31"/>
      <c r="AE102" s="31"/>
      <c r="AF102" s="3"/>
      <c r="AG102" s="3">
        <f t="shared" si="197"/>
        <v>1.0735573636711486</v>
      </c>
      <c r="AH102" s="3">
        <f t="shared" si="197"/>
        <v>4.2942294546845945</v>
      </c>
      <c r="AI102" s="3">
        <f t="shared" si="197"/>
        <v>5.3677868183557429</v>
      </c>
      <c r="AJ102" s="18"/>
      <c r="AK102" s="18">
        <f t="shared" si="186"/>
        <v>23.267253776238739</v>
      </c>
      <c r="AL102" s="39"/>
      <c r="AM102" s="35"/>
      <c r="AN102" s="31"/>
      <c r="AO102" s="31"/>
      <c r="AP102" s="3"/>
      <c r="AQ102" s="3">
        <f t="shared" si="198"/>
        <v>0.92493891827642105</v>
      </c>
      <c r="AR102" s="3">
        <f t="shared" si="198"/>
        <v>5.5496335096585261</v>
      </c>
      <c r="AS102" s="3">
        <f t="shared" si="198"/>
        <v>6.4745724279349472</v>
      </c>
      <c r="AT102" s="18"/>
      <c r="AU102" s="18">
        <f t="shared" si="188"/>
        <v>22.542599415093896</v>
      </c>
      <c r="AV102" s="39"/>
      <c r="AW102" s="35"/>
      <c r="AX102" s="31"/>
      <c r="AY102" s="31"/>
      <c r="AZ102" s="3"/>
      <c r="BA102" s="3">
        <f t="shared" si="199"/>
        <v>0.72036957063020801</v>
      </c>
      <c r="BB102" s="3">
        <f t="shared" si="199"/>
        <v>5.7629565650416641</v>
      </c>
      <c r="BC102" s="3">
        <f t="shared" si="199"/>
        <v>6.483326135671871</v>
      </c>
      <c r="BD102" s="18"/>
      <c r="BE102" s="18">
        <f t="shared" si="190"/>
        <v>21.740622153580667</v>
      </c>
      <c r="BF102" s="39"/>
      <c r="BG102" s="35"/>
      <c r="BH102" s="31"/>
      <c r="BI102" s="31"/>
      <c r="BJ102" s="3"/>
      <c r="BK102" s="3">
        <f t="shared" si="200"/>
        <v>0.57833047231396151</v>
      </c>
      <c r="BL102" s="3">
        <f t="shared" si="200"/>
        <v>5.7833047231396142</v>
      </c>
      <c r="BM102" s="3">
        <f t="shared" si="200"/>
        <v>6.3616351954535757</v>
      </c>
      <c r="BN102" s="18"/>
      <c r="BO102" s="18">
        <f t="shared" si="192"/>
        <v>20.778051175917682</v>
      </c>
      <c r="BP102" s="39"/>
      <c r="BQ102" s="35"/>
      <c r="BR102" s="31"/>
      <c r="BS102" s="31"/>
      <c r="BT102" s="3"/>
      <c r="BU102" s="3">
        <f t="shared" si="201"/>
        <v>0.47735093193678962</v>
      </c>
      <c r="BV102" s="3">
        <f t="shared" si="201"/>
        <v>5.7282111832414753</v>
      </c>
      <c r="BW102" s="3">
        <f t="shared" si="201"/>
        <v>6.2055621151782656</v>
      </c>
      <c r="BX102" s="18"/>
      <c r="BY102" s="18">
        <f t="shared" si="194"/>
        <v>19.955256210459108</v>
      </c>
      <c r="BZ102" s="39"/>
    </row>
    <row r="103" spans="5:78" ht="19.899999999999999" customHeight="1">
      <c r="E103" s="29">
        <v>32</v>
      </c>
      <c r="F103" s="22">
        <f t="shared" si="202"/>
        <v>0.63460000000000005</v>
      </c>
      <c r="G103" s="22">
        <f t="shared" si="179"/>
        <v>5.6535234410852402</v>
      </c>
      <c r="H103" s="68">
        <f t="shared" si="180"/>
        <v>56756.478873239437</v>
      </c>
      <c r="I103" s="35"/>
      <c r="J103" s="31"/>
      <c r="K103" s="31"/>
      <c r="L103" s="3"/>
      <c r="M103" s="3">
        <f t="shared" si="195"/>
        <v>1.8596071679718191</v>
      </c>
      <c r="N103" s="3">
        <f t="shared" si="195"/>
        <v>0</v>
      </c>
      <c r="O103" s="3">
        <f t="shared" si="195"/>
        <v>1.8596071679718191</v>
      </c>
      <c r="P103" s="18"/>
      <c r="Q103" s="18">
        <f t="shared" si="182"/>
        <v>32.491893299343424</v>
      </c>
      <c r="R103" s="39"/>
      <c r="S103" s="31"/>
      <c r="T103" s="31"/>
      <c r="U103" s="31"/>
      <c r="V103" s="3"/>
      <c r="W103" s="3">
        <f t="shared" si="196"/>
        <v>1.3559521145776132</v>
      </c>
      <c r="X103" s="3">
        <f t="shared" si="196"/>
        <v>2.7119042291552264</v>
      </c>
      <c r="Y103" s="3">
        <f t="shared" si="196"/>
        <v>4.0678563437328403</v>
      </c>
      <c r="Z103" s="18"/>
      <c r="AA103" s="18">
        <f t="shared" si="184"/>
        <v>29.428416693619194</v>
      </c>
      <c r="AB103" s="39"/>
      <c r="AC103" s="35"/>
      <c r="AD103" s="31"/>
      <c r="AE103" s="31"/>
      <c r="AF103" s="3"/>
      <c r="AG103" s="3">
        <f t="shared" si="197"/>
        <v>1.0595976527112434</v>
      </c>
      <c r="AH103" s="3">
        <f t="shared" si="197"/>
        <v>4.2383906108449736</v>
      </c>
      <c r="AI103" s="3">
        <f t="shared" si="197"/>
        <v>5.297988263556217</v>
      </c>
      <c r="AJ103" s="18"/>
      <c r="AK103" s="18">
        <f t="shared" si="186"/>
        <v>27.182027868650678</v>
      </c>
      <c r="AL103" s="39"/>
      <c r="AM103" s="35"/>
      <c r="AN103" s="31"/>
      <c r="AO103" s="31"/>
      <c r="AP103" s="3"/>
      <c r="AQ103" s="3">
        <f t="shared" si="198"/>
        <v>0.94032160508483786</v>
      </c>
      <c r="AR103" s="3">
        <f t="shared" si="198"/>
        <v>5.6419296305090256</v>
      </c>
      <c r="AS103" s="3">
        <f t="shared" si="198"/>
        <v>6.5822512355938638</v>
      </c>
      <c r="AT103" s="18"/>
      <c r="AU103" s="18">
        <f t="shared" si="188"/>
        <v>26.650559267893644</v>
      </c>
      <c r="AV103" s="39"/>
      <c r="AW103" s="35"/>
      <c r="AX103" s="31"/>
      <c r="AY103" s="31"/>
      <c r="AZ103" s="3"/>
      <c r="BA103" s="3">
        <f t="shared" si="199"/>
        <v>0.85977534640691033</v>
      </c>
      <c r="BB103" s="3">
        <f t="shared" si="199"/>
        <v>6.8782027712552827</v>
      </c>
      <c r="BC103" s="3">
        <f t="shared" si="199"/>
        <v>7.7379781176621929</v>
      </c>
      <c r="BD103" s="18"/>
      <c r="BE103" s="18">
        <f t="shared" si="190"/>
        <v>26.278169704097902</v>
      </c>
      <c r="BF103" s="39"/>
      <c r="BG103" s="35"/>
      <c r="BH103" s="31"/>
      <c r="BI103" s="31"/>
      <c r="BJ103" s="3"/>
      <c r="BK103" s="3">
        <f t="shared" si="200"/>
        <v>0.73141475154425184</v>
      </c>
      <c r="BL103" s="3">
        <f t="shared" si="200"/>
        <v>7.3141475154425182</v>
      </c>
      <c r="BM103" s="3">
        <f t="shared" si="200"/>
        <v>8.0455622669867708</v>
      </c>
      <c r="BN103" s="18"/>
      <c r="BO103" s="18">
        <f t="shared" si="192"/>
        <v>25.34779836671823</v>
      </c>
      <c r="BP103" s="39"/>
      <c r="BQ103" s="35"/>
      <c r="BR103" s="31"/>
      <c r="BS103" s="31"/>
      <c r="BT103" s="3"/>
      <c r="BU103" s="3">
        <f t="shared" si="201"/>
        <v>0.63123485920594768</v>
      </c>
      <c r="BV103" s="3">
        <f t="shared" si="201"/>
        <v>7.57481831047137</v>
      </c>
      <c r="BW103" s="3">
        <f t="shared" si="201"/>
        <v>8.2060531696773182</v>
      </c>
      <c r="BX103" s="18"/>
      <c r="BY103" s="18">
        <f t="shared" si="194"/>
        <v>24.558428903008803</v>
      </c>
      <c r="BZ103" s="39"/>
    </row>
    <row r="104" spans="5:78" ht="19.899999999999999" customHeight="1">
      <c r="E104" s="29">
        <v>34</v>
      </c>
      <c r="F104" s="22">
        <f t="shared" si="202"/>
        <v>0.67460000000000009</v>
      </c>
      <c r="G104" s="22">
        <f t="shared" si="179"/>
        <v>6.0098753756005401</v>
      </c>
      <c r="H104" s="68">
        <f t="shared" si="180"/>
        <v>60333.94366197184</v>
      </c>
      <c r="I104" s="35"/>
      <c r="J104" s="31"/>
      <c r="K104" s="31"/>
      <c r="L104" s="3"/>
      <c r="M104" s="3">
        <f t="shared" si="195"/>
        <v>2.2822685131435216</v>
      </c>
      <c r="N104" s="3">
        <f t="shared" si="195"/>
        <v>0</v>
      </c>
      <c r="O104" s="3">
        <f t="shared" si="195"/>
        <v>2.2822685131435216</v>
      </c>
      <c r="P104" s="18"/>
      <c r="Q104" s="18">
        <f t="shared" si="182"/>
        <v>41.375195008007182</v>
      </c>
      <c r="R104" s="39"/>
      <c r="S104" s="31"/>
      <c r="T104" s="31"/>
      <c r="U104" s="31"/>
      <c r="V104" s="3"/>
      <c r="W104" s="3">
        <f t="shared" si="196"/>
        <v>1.7306704751860686</v>
      </c>
      <c r="X104" s="3">
        <f t="shared" si="196"/>
        <v>3.4613409503721373</v>
      </c>
      <c r="Y104" s="3">
        <f t="shared" si="196"/>
        <v>5.1920114255582055</v>
      </c>
      <c r="Z104" s="18"/>
      <c r="AA104" s="18">
        <f t="shared" si="184"/>
        <v>37.863080834129448</v>
      </c>
      <c r="AB104" s="39"/>
      <c r="AC104" s="35"/>
      <c r="AD104" s="31"/>
      <c r="AE104" s="31"/>
      <c r="AF104" s="3"/>
      <c r="AG104" s="3">
        <f t="shared" si="197"/>
        <v>1.3149252055444542</v>
      </c>
      <c r="AH104" s="3">
        <f t="shared" si="197"/>
        <v>5.259700822177817</v>
      </c>
      <c r="AI104" s="3">
        <f t="shared" si="197"/>
        <v>6.574626027722271</v>
      </c>
      <c r="AJ104" s="18"/>
      <c r="AK104" s="18">
        <f t="shared" si="186"/>
        <v>34.501527201918371</v>
      </c>
      <c r="AL104" s="39"/>
      <c r="AM104" s="35"/>
      <c r="AN104" s="31"/>
      <c r="AO104" s="31"/>
      <c r="AP104" s="3"/>
      <c r="AQ104" s="3">
        <f t="shared" si="198"/>
        <v>1.0069260754322429</v>
      </c>
      <c r="AR104" s="3">
        <f t="shared" si="198"/>
        <v>6.041556452593456</v>
      </c>
      <c r="AS104" s="3">
        <f t="shared" si="198"/>
        <v>7.0484825280256986</v>
      </c>
      <c r="AT104" s="18"/>
      <c r="AU104" s="18">
        <f t="shared" si="188"/>
        <v>32.292340792463541</v>
      </c>
      <c r="AV104" s="39"/>
      <c r="AW104" s="35"/>
      <c r="AX104" s="31"/>
      <c r="AY104" s="31"/>
      <c r="AZ104" s="3"/>
      <c r="BA104" s="3">
        <f t="shared" si="199"/>
        <v>0.87639563012785815</v>
      </c>
      <c r="BB104" s="3">
        <f t="shared" si="199"/>
        <v>7.0111650410228652</v>
      </c>
      <c r="BC104" s="3">
        <f t="shared" si="199"/>
        <v>7.8875606711507231</v>
      </c>
      <c r="BD104" s="18"/>
      <c r="BE104" s="18">
        <f t="shared" si="190"/>
        <v>30.843195578922071</v>
      </c>
      <c r="BF104" s="39"/>
      <c r="BG104" s="35"/>
      <c r="BH104" s="31"/>
      <c r="BI104" s="31"/>
      <c r="BJ104" s="3"/>
      <c r="BK104" s="3">
        <f t="shared" si="200"/>
        <v>0.79584404422687594</v>
      </c>
      <c r="BL104" s="3">
        <f t="shared" si="200"/>
        <v>7.9584404422687589</v>
      </c>
      <c r="BM104" s="3">
        <f t="shared" si="200"/>
        <v>8.7542844864956351</v>
      </c>
      <c r="BN104" s="18"/>
      <c r="BO104" s="18">
        <f t="shared" si="192"/>
        <v>30.307547497992658</v>
      </c>
      <c r="BP104" s="39"/>
      <c r="BQ104" s="35"/>
      <c r="BR104" s="31"/>
      <c r="BS104" s="31"/>
      <c r="BT104" s="3"/>
      <c r="BU104" s="3">
        <f t="shared" si="201"/>
        <v>0.71744192990255484</v>
      </c>
      <c r="BV104" s="3">
        <f t="shared" si="201"/>
        <v>8.6093031588306559</v>
      </c>
      <c r="BW104" s="3">
        <f t="shared" si="201"/>
        <v>9.3267450887332117</v>
      </c>
      <c r="BX104" s="18"/>
      <c r="BY104" s="18">
        <f t="shared" si="194"/>
        <v>29.557640184691479</v>
      </c>
      <c r="BZ104" s="39"/>
    </row>
    <row r="105" spans="5:78" ht="19.899999999999999" customHeight="1">
      <c r="E105" s="29">
        <v>36</v>
      </c>
      <c r="F105" s="22">
        <f t="shared" si="202"/>
        <v>0.71460000000000001</v>
      </c>
      <c r="G105" s="22">
        <f t="shared" si="179"/>
        <v>6.36622731011584</v>
      </c>
      <c r="H105" s="68">
        <f t="shared" si="180"/>
        <v>63911.408450704221</v>
      </c>
      <c r="I105" s="35"/>
      <c r="J105" s="31"/>
      <c r="K105" s="31"/>
      <c r="L105" s="3"/>
      <c r="M105" s="3">
        <f t="shared" si="195"/>
        <v>2.6566058321456216</v>
      </c>
      <c r="N105" s="3">
        <f t="shared" si="195"/>
        <v>0</v>
      </c>
      <c r="O105" s="3">
        <f t="shared" si="195"/>
        <v>2.6566058321456216</v>
      </c>
      <c r="P105" s="18"/>
      <c r="Q105" s="18">
        <f t="shared" si="182"/>
        <v>51.437852393598931</v>
      </c>
      <c r="R105" s="39"/>
      <c r="S105" s="31"/>
      <c r="T105" s="31"/>
      <c r="U105" s="31"/>
      <c r="V105" s="3"/>
      <c r="W105" s="3">
        <f t="shared" si="196"/>
        <v>2.1553217689040647</v>
      </c>
      <c r="X105" s="3">
        <f t="shared" si="196"/>
        <v>4.3106435378081294</v>
      </c>
      <c r="Y105" s="3">
        <f t="shared" si="196"/>
        <v>6.465965306712194</v>
      </c>
      <c r="Z105" s="18"/>
      <c r="AA105" s="18">
        <f t="shared" si="184"/>
        <v>48.123611000916227</v>
      </c>
      <c r="AB105" s="39"/>
      <c r="AC105" s="35"/>
      <c r="AD105" s="31"/>
      <c r="AE105" s="31"/>
      <c r="AF105" s="3"/>
      <c r="AG105" s="3">
        <f t="shared" si="197"/>
        <v>1.6021434105880981</v>
      </c>
      <c r="AH105" s="3">
        <f t="shared" si="197"/>
        <v>6.4085736423523922</v>
      </c>
      <c r="AI105" s="3">
        <f t="shared" si="197"/>
        <v>8.010717052940489</v>
      </c>
      <c r="AJ105" s="18"/>
      <c r="AK105" s="18">
        <f t="shared" si="186"/>
        <v>44.403263186284853</v>
      </c>
      <c r="AL105" s="39"/>
      <c r="AM105" s="35"/>
      <c r="AN105" s="31"/>
      <c r="AO105" s="31"/>
      <c r="AP105" s="3"/>
      <c r="AQ105" s="3">
        <f t="shared" si="198"/>
        <v>1.1830103562038465</v>
      </c>
      <c r="AR105" s="3">
        <f t="shared" si="198"/>
        <v>7.0980621372230797</v>
      </c>
      <c r="AS105" s="3">
        <f t="shared" si="198"/>
        <v>8.281072493426926</v>
      </c>
      <c r="AT105" s="18"/>
      <c r="AU105" s="18">
        <f t="shared" si="188"/>
        <v>40.349082126492291</v>
      </c>
      <c r="AV105" s="39"/>
      <c r="AW105" s="35"/>
      <c r="AX105" s="31"/>
      <c r="AY105" s="31"/>
      <c r="AZ105" s="3"/>
      <c r="BA105" s="3">
        <f t="shared" si="199"/>
        <v>0.93650955629562493</v>
      </c>
      <c r="BB105" s="3">
        <f t="shared" si="199"/>
        <v>7.4920764503649995</v>
      </c>
      <c r="BC105" s="3">
        <f t="shared" si="199"/>
        <v>8.4285860066606251</v>
      </c>
      <c r="BD105" s="18"/>
      <c r="BE105" s="18">
        <f t="shared" si="190"/>
        <v>37.07441890205034</v>
      </c>
      <c r="BF105" s="39"/>
      <c r="BG105" s="35"/>
      <c r="BH105" s="31"/>
      <c r="BI105" s="31"/>
      <c r="BJ105" s="3"/>
      <c r="BK105" s="3">
        <f t="shared" si="200"/>
        <v>0.84862157082883438</v>
      </c>
      <c r="BL105" s="3">
        <f t="shared" si="200"/>
        <v>8.4862157082883432</v>
      </c>
      <c r="BM105" s="3">
        <f t="shared" si="200"/>
        <v>9.3348372791171776</v>
      </c>
      <c r="BN105" s="18"/>
      <c r="BO105" s="18">
        <f t="shared" si="192"/>
        <v>35.854378846280859</v>
      </c>
      <c r="BP105" s="39"/>
      <c r="BQ105" s="35"/>
      <c r="BR105" s="31"/>
      <c r="BS105" s="31"/>
      <c r="BT105" s="3"/>
      <c r="BU105" s="3">
        <f t="shared" si="201"/>
        <v>0.76154277443797791</v>
      </c>
      <c r="BV105" s="3">
        <f t="shared" si="201"/>
        <v>9.1385132932557358</v>
      </c>
      <c r="BW105" s="3">
        <f t="shared" si="201"/>
        <v>9.900056067693713</v>
      </c>
      <c r="BX105" s="18"/>
      <c r="BY105" s="18">
        <f t="shared" si="194"/>
        <v>35.002587834142773</v>
      </c>
      <c r="BZ105" s="39"/>
    </row>
    <row r="106" spans="5:78" ht="19.899999999999999" customHeight="1">
      <c r="E106" s="29">
        <v>38</v>
      </c>
      <c r="F106" s="22">
        <f t="shared" si="202"/>
        <v>0.75460000000000005</v>
      </c>
      <c r="G106" s="22">
        <f t="shared" si="179"/>
        <v>6.7225792446311408</v>
      </c>
      <c r="H106" s="68">
        <f t="shared" si="180"/>
        <v>67488.873239436623</v>
      </c>
      <c r="I106" s="35"/>
      <c r="J106" s="31"/>
      <c r="K106" s="31"/>
      <c r="L106" s="3"/>
      <c r="M106" s="3">
        <f t="shared" si="195"/>
        <v>3.1118264651286154</v>
      </c>
      <c r="N106" s="3">
        <f t="shared" si="195"/>
        <v>0</v>
      </c>
      <c r="O106" s="3">
        <f t="shared" si="195"/>
        <v>3.1118264651286154</v>
      </c>
      <c r="P106" s="18"/>
      <c r="Q106" s="18">
        <f t="shared" si="182"/>
        <v>63.331914893909136</v>
      </c>
      <c r="R106" s="39"/>
      <c r="S106" s="31"/>
      <c r="T106" s="31"/>
      <c r="U106" s="31"/>
      <c r="V106" s="3"/>
      <c r="W106" s="3">
        <f t="shared" si="196"/>
        <v>2.506843082436307</v>
      </c>
      <c r="X106" s="3">
        <f t="shared" si="196"/>
        <v>5.0136861648726141</v>
      </c>
      <c r="Y106" s="3">
        <f t="shared" si="196"/>
        <v>7.5205292473089216</v>
      </c>
      <c r="Z106" s="18"/>
      <c r="AA106" s="18">
        <f t="shared" si="184"/>
        <v>58.985646739076941</v>
      </c>
      <c r="AB106" s="39"/>
      <c r="AC106" s="35"/>
      <c r="AD106" s="31"/>
      <c r="AE106" s="31"/>
      <c r="AF106" s="3"/>
      <c r="AG106" s="3">
        <f t="shared" si="197"/>
        <v>1.9747918663691699</v>
      </c>
      <c r="AH106" s="3">
        <f t="shared" si="197"/>
        <v>7.8991674654766797</v>
      </c>
      <c r="AI106" s="3">
        <f t="shared" si="197"/>
        <v>9.8739593318458496</v>
      </c>
      <c r="AJ106" s="18"/>
      <c r="AK106" s="18">
        <f t="shared" si="186"/>
        <v>54.710296712645274</v>
      </c>
      <c r="AL106" s="39"/>
      <c r="AM106" s="35"/>
      <c r="AN106" s="31"/>
      <c r="AO106" s="31"/>
      <c r="AP106" s="3"/>
      <c r="AQ106" s="3">
        <f t="shared" si="198"/>
        <v>1.5624939018945256</v>
      </c>
      <c r="AR106" s="3">
        <f t="shared" si="198"/>
        <v>9.3749634113671529</v>
      </c>
      <c r="AS106" s="3">
        <f t="shared" si="198"/>
        <v>10.937457313261678</v>
      </c>
      <c r="AT106" s="18"/>
      <c r="AU106" s="18">
        <f t="shared" si="188"/>
        <v>50.639596142455119</v>
      </c>
      <c r="AV106" s="39"/>
      <c r="AW106" s="35"/>
      <c r="AX106" s="31"/>
      <c r="AY106" s="31"/>
      <c r="AZ106" s="3"/>
      <c r="BA106" s="3">
        <f t="shared" si="199"/>
        <v>1.1190344259220599</v>
      </c>
      <c r="BB106" s="3">
        <f t="shared" si="199"/>
        <v>8.9522754073764794</v>
      </c>
      <c r="BC106" s="3">
        <f t="shared" si="199"/>
        <v>10.071309833298539</v>
      </c>
      <c r="BD106" s="18"/>
      <c r="BE106" s="18">
        <f t="shared" si="190"/>
        <v>45.223477364894997</v>
      </c>
      <c r="BF106" s="39"/>
      <c r="BG106" s="35"/>
      <c r="BH106" s="31"/>
      <c r="BI106" s="31"/>
      <c r="BJ106" s="3"/>
      <c r="BK106" s="3">
        <f t="shared" si="200"/>
        <v>0.86983669172428113</v>
      </c>
      <c r="BL106" s="3">
        <f t="shared" si="200"/>
        <v>8.6983669172428115</v>
      </c>
      <c r="BM106" s="3">
        <f t="shared" si="200"/>
        <v>9.5682036089670923</v>
      </c>
      <c r="BN106" s="18"/>
      <c r="BO106" s="18">
        <f t="shared" si="192"/>
        <v>41.991636942071061</v>
      </c>
      <c r="BP106" s="39"/>
      <c r="BQ106" s="35"/>
      <c r="BR106" s="31"/>
      <c r="BS106" s="31"/>
      <c r="BT106" s="3"/>
      <c r="BU106" s="3">
        <f t="shared" si="201"/>
        <v>0.76237027154009263</v>
      </c>
      <c r="BV106" s="3">
        <f t="shared" si="201"/>
        <v>9.1484432584811088</v>
      </c>
      <c r="BW106" s="3">
        <f t="shared" si="201"/>
        <v>9.910813530021203</v>
      </c>
      <c r="BX106" s="18"/>
      <c r="BY106" s="18">
        <f t="shared" si="194"/>
        <v>40.984599518783597</v>
      </c>
      <c r="BZ106" s="39"/>
    </row>
    <row r="107" spans="5:78" ht="19.899999999999999" customHeight="1">
      <c r="E107" s="29">
        <v>40</v>
      </c>
      <c r="F107" s="22">
        <f t="shared" si="202"/>
        <v>0.79460000000000008</v>
      </c>
      <c r="G107" s="22">
        <f t="shared" si="179"/>
        <v>7.0789311791464415</v>
      </c>
      <c r="H107" s="68">
        <f t="shared" si="180"/>
        <v>71066.338028169019</v>
      </c>
      <c r="I107" s="35"/>
      <c r="J107" s="31"/>
      <c r="K107" s="31"/>
      <c r="L107" s="3"/>
      <c r="M107" s="3">
        <f t="shared" si="195"/>
        <v>3.4188860814501232</v>
      </c>
      <c r="N107" s="3">
        <f t="shared" si="195"/>
        <v>0</v>
      </c>
      <c r="O107" s="3">
        <f t="shared" si="195"/>
        <v>3.4188860814501232</v>
      </c>
      <c r="P107" s="18"/>
      <c r="Q107" s="18">
        <f t="shared" si="182"/>
        <v>76.456698216685027</v>
      </c>
      <c r="R107" s="39"/>
      <c r="S107" s="31"/>
      <c r="T107" s="31"/>
      <c r="U107" s="31"/>
      <c r="V107" s="3"/>
      <c r="W107" s="3">
        <f t="shared" si="196"/>
        <v>2.8048427013672268</v>
      </c>
      <c r="X107" s="3">
        <f t="shared" si="196"/>
        <v>5.6096854027344536</v>
      </c>
      <c r="Y107" s="3">
        <f t="shared" si="196"/>
        <v>8.4145281041016791</v>
      </c>
      <c r="Z107" s="18"/>
      <c r="AA107" s="18">
        <f t="shared" si="184"/>
        <v>71.874075310916567</v>
      </c>
      <c r="AB107" s="39"/>
      <c r="AC107" s="35"/>
      <c r="AD107" s="31"/>
      <c r="AE107" s="31"/>
      <c r="AF107" s="3"/>
      <c r="AG107" s="3">
        <f t="shared" si="197"/>
        <v>2.1574592699479815</v>
      </c>
      <c r="AH107" s="3">
        <f t="shared" si="197"/>
        <v>8.6298370797919262</v>
      </c>
      <c r="AI107" s="3">
        <f t="shared" si="197"/>
        <v>10.787296349739908</v>
      </c>
      <c r="AJ107" s="18"/>
      <c r="AK107" s="18">
        <f t="shared" si="186"/>
        <v>65.907438775889204</v>
      </c>
      <c r="AL107" s="39"/>
      <c r="AM107" s="35"/>
      <c r="AN107" s="31"/>
      <c r="AO107" s="31"/>
      <c r="AP107" s="3"/>
      <c r="AQ107" s="3">
        <f t="shared" si="198"/>
        <v>1.6018599377558302</v>
      </c>
      <c r="AR107" s="3">
        <f t="shared" si="198"/>
        <v>9.611159626534981</v>
      </c>
      <c r="AS107" s="3">
        <f t="shared" si="198"/>
        <v>11.213019564290811</v>
      </c>
      <c r="AT107" s="18"/>
      <c r="AU107" s="18">
        <f t="shared" si="188"/>
        <v>59.706584549756471</v>
      </c>
      <c r="AV107" s="39"/>
      <c r="AW107" s="35"/>
      <c r="AX107" s="31"/>
      <c r="AY107" s="31"/>
      <c r="AZ107" s="3"/>
      <c r="BA107" s="3">
        <f t="shared" si="199"/>
        <v>1.1822740554628177</v>
      </c>
      <c r="BB107" s="3">
        <f t="shared" si="199"/>
        <v>9.4581924437025418</v>
      </c>
      <c r="BC107" s="3">
        <f t="shared" si="199"/>
        <v>10.64046649916536</v>
      </c>
      <c r="BD107" s="18"/>
      <c r="BE107" s="18">
        <f t="shared" si="190"/>
        <v>53.162684210388619</v>
      </c>
      <c r="BF107" s="39"/>
      <c r="BG107" s="35"/>
      <c r="BH107" s="31"/>
      <c r="BI107" s="31"/>
      <c r="BJ107" s="3"/>
      <c r="BK107" s="3">
        <f t="shared" si="200"/>
        <v>0.84659624465267169</v>
      </c>
      <c r="BL107" s="3">
        <f t="shared" si="200"/>
        <v>8.4659624465267154</v>
      </c>
      <c r="BM107" s="3">
        <f t="shared" si="200"/>
        <v>9.3125586911793867</v>
      </c>
      <c r="BN107" s="18"/>
      <c r="BO107" s="18">
        <f t="shared" si="192"/>
        <v>49.046130851567199</v>
      </c>
      <c r="BP107" s="39"/>
      <c r="BQ107" s="35"/>
      <c r="BR107" s="31"/>
      <c r="BS107" s="31"/>
      <c r="BT107" s="3"/>
      <c r="BU107" s="3">
        <f t="shared" si="201"/>
        <v>0.75937108008334442</v>
      </c>
      <c r="BV107" s="3">
        <f t="shared" si="201"/>
        <v>9.1124529610001321</v>
      </c>
      <c r="BW107" s="3">
        <f t="shared" si="201"/>
        <v>9.8718240410834763</v>
      </c>
      <c r="BX107" s="18"/>
      <c r="BY107" s="18">
        <f t="shared" si="194"/>
        <v>47.849018208139817</v>
      </c>
      <c r="BZ107" s="39"/>
    </row>
    <row r="108" spans="5:78" ht="19.899999999999999" customHeight="1">
      <c r="E108" s="29">
        <v>42</v>
      </c>
      <c r="F108" s="22">
        <f t="shared" si="202"/>
        <v>0.83460000000000001</v>
      </c>
      <c r="G108" s="22">
        <f t="shared" si="179"/>
        <v>7.4352831136617406</v>
      </c>
      <c r="H108" s="68">
        <f t="shared" si="180"/>
        <v>74643.8028169014</v>
      </c>
      <c r="I108" s="35"/>
      <c r="J108" s="31"/>
      <c r="K108" s="31"/>
      <c r="L108" s="3"/>
      <c r="M108" s="3">
        <f t="shared" si="195"/>
        <v>3.7991553424061046</v>
      </c>
      <c r="N108" s="3">
        <f t="shared" si="195"/>
        <v>0</v>
      </c>
      <c r="O108" s="3">
        <f t="shared" si="195"/>
        <v>3.7991553424061046</v>
      </c>
      <c r="P108" s="18"/>
      <c r="Q108" s="18">
        <f t="shared" si="182"/>
        <v>92.613047026496147</v>
      </c>
      <c r="R108" s="39"/>
      <c r="S108" s="31"/>
      <c r="T108" s="31"/>
      <c r="U108" s="31"/>
      <c r="V108" s="3"/>
      <c r="W108" s="3">
        <f t="shared" si="196"/>
        <v>3.0805621215385961</v>
      </c>
      <c r="X108" s="3">
        <f t="shared" si="196"/>
        <v>6.1611242430771922</v>
      </c>
      <c r="Y108" s="3">
        <f t="shared" si="196"/>
        <v>9.2416863646157879</v>
      </c>
      <c r="Z108" s="18"/>
      <c r="AA108" s="18">
        <f t="shared" si="184"/>
        <v>85.765005364352845</v>
      </c>
      <c r="AB108" s="39"/>
      <c r="AC108" s="35"/>
      <c r="AD108" s="31"/>
      <c r="AE108" s="31"/>
      <c r="AF108" s="3"/>
      <c r="AG108" s="3">
        <f t="shared" si="197"/>
        <v>2.3003151813822167</v>
      </c>
      <c r="AH108" s="3">
        <f t="shared" si="197"/>
        <v>9.2012607255288668</v>
      </c>
      <c r="AI108" s="3">
        <f t="shared" si="197"/>
        <v>11.501575906911082</v>
      </c>
      <c r="AJ108" s="18"/>
      <c r="AK108" s="18">
        <f t="shared" si="186"/>
        <v>77.91634912787714</v>
      </c>
      <c r="AL108" s="39"/>
      <c r="AM108" s="35"/>
      <c r="AN108" s="31"/>
      <c r="AO108" s="31"/>
      <c r="AP108" s="3"/>
      <c r="AQ108" s="3">
        <f t="shared" si="198"/>
        <v>1.6553371325205319</v>
      </c>
      <c r="AR108" s="3">
        <f t="shared" si="198"/>
        <v>9.9320227951231921</v>
      </c>
      <c r="AS108" s="3">
        <f t="shared" si="198"/>
        <v>11.587359927643725</v>
      </c>
      <c r="AT108" s="18"/>
      <c r="AU108" s="18">
        <f t="shared" si="188"/>
        <v>69.829190239437295</v>
      </c>
      <c r="AV108" s="39"/>
      <c r="AW108" s="35"/>
      <c r="AX108" s="31"/>
      <c r="AY108" s="31"/>
      <c r="AZ108" s="3"/>
      <c r="BA108" s="3">
        <f t="shared" si="199"/>
        <v>1.2275116834006023</v>
      </c>
      <c r="BB108" s="3">
        <f t="shared" si="199"/>
        <v>9.8200934672048188</v>
      </c>
      <c r="BC108" s="3">
        <f t="shared" si="199"/>
        <v>11.047605150605422</v>
      </c>
      <c r="BD108" s="18"/>
      <c r="BE108" s="18">
        <f t="shared" si="190"/>
        <v>63.66650102546685</v>
      </c>
      <c r="BF108" s="39"/>
      <c r="BG108" s="35"/>
      <c r="BH108" s="31"/>
      <c r="BI108" s="31"/>
      <c r="BJ108" s="3"/>
      <c r="BK108" s="3">
        <f t="shared" si="200"/>
        <v>0.90672813433966393</v>
      </c>
      <c r="BL108" s="3">
        <f t="shared" si="200"/>
        <v>9.0672813433966404</v>
      </c>
      <c r="BM108" s="3">
        <f t="shared" si="200"/>
        <v>9.9740094777363026</v>
      </c>
      <c r="BN108" s="18"/>
      <c r="BO108" s="18">
        <f t="shared" si="192"/>
        <v>57.098083162178071</v>
      </c>
      <c r="BP108" s="39"/>
      <c r="BQ108" s="35"/>
      <c r="BR108" s="31"/>
      <c r="BS108" s="31"/>
      <c r="BT108" s="3"/>
      <c r="BU108" s="3">
        <f t="shared" si="201"/>
        <v>0.81686490491525088</v>
      </c>
      <c r="BV108" s="3">
        <f t="shared" si="201"/>
        <v>9.8023788589830101</v>
      </c>
      <c r="BW108" s="3">
        <f t="shared" si="201"/>
        <v>10.619243763898261</v>
      </c>
      <c r="BX108" s="18"/>
      <c r="BY108" s="18">
        <f t="shared" si="194"/>
        <v>54.510192317877319</v>
      </c>
      <c r="BZ108" s="39"/>
    </row>
    <row r="109" spans="5:78" ht="19.899999999999999" customHeight="1">
      <c r="E109" s="29">
        <v>44</v>
      </c>
      <c r="F109" s="22">
        <f t="shared" si="202"/>
        <v>0.87460000000000004</v>
      </c>
      <c r="G109" s="22">
        <f t="shared" si="179"/>
        <v>7.7916350481770413</v>
      </c>
      <c r="H109" s="68">
        <f t="shared" si="180"/>
        <v>78221.267605633795</v>
      </c>
      <c r="I109" s="35"/>
      <c r="J109" s="31"/>
      <c r="K109" s="31"/>
      <c r="L109" s="3"/>
      <c r="M109" s="3">
        <f t="shared" si="195"/>
        <v>4.4362967612961919</v>
      </c>
      <c r="N109" s="3">
        <f t="shared" si="195"/>
        <v>0</v>
      </c>
      <c r="O109" s="3">
        <f t="shared" si="195"/>
        <v>4.4362967612961919</v>
      </c>
      <c r="P109" s="18"/>
      <c r="Q109" s="18">
        <f t="shared" si="182"/>
        <v>123.43655374309844</v>
      </c>
      <c r="R109" s="39"/>
      <c r="S109" s="31"/>
      <c r="T109" s="31"/>
      <c r="U109" s="31"/>
      <c r="V109" s="3"/>
      <c r="W109" s="3">
        <f t="shared" si="196"/>
        <v>2.979550101743937</v>
      </c>
      <c r="X109" s="3">
        <f t="shared" si="196"/>
        <v>5.9591002034878739</v>
      </c>
      <c r="Y109" s="3">
        <f t="shared" si="196"/>
        <v>8.9386503052318105</v>
      </c>
      <c r="Z109" s="18"/>
      <c r="AA109" s="18">
        <f t="shared" si="184"/>
        <v>104.03789376491682</v>
      </c>
      <c r="AB109" s="39"/>
      <c r="AC109" s="35"/>
      <c r="AD109" s="31"/>
      <c r="AE109" s="31"/>
      <c r="AF109" s="3"/>
      <c r="AG109" s="3">
        <f t="shared" si="197"/>
        <v>2.3389362623274885</v>
      </c>
      <c r="AH109" s="3">
        <f t="shared" si="197"/>
        <v>9.3557450493099541</v>
      </c>
      <c r="AI109" s="3">
        <f t="shared" si="197"/>
        <v>11.694681311637444</v>
      </c>
      <c r="AJ109" s="18"/>
      <c r="AK109" s="18">
        <f t="shared" si="186"/>
        <v>99.416160659040074</v>
      </c>
      <c r="AL109" s="39"/>
      <c r="AM109" s="35"/>
      <c r="AN109" s="31"/>
      <c r="AO109" s="31"/>
      <c r="AP109" s="3"/>
      <c r="AQ109" s="3">
        <f t="shared" si="198"/>
        <v>1.930239080968569</v>
      </c>
      <c r="AR109" s="3">
        <f t="shared" si="198"/>
        <v>11.58143448581141</v>
      </c>
      <c r="AS109" s="3">
        <f t="shared" si="198"/>
        <v>13.511673566779981</v>
      </c>
      <c r="AT109" s="18"/>
      <c r="AU109" s="18">
        <f t="shared" si="188"/>
        <v>90.655373740937904</v>
      </c>
      <c r="AV109" s="39"/>
      <c r="AW109" s="35"/>
      <c r="AX109" s="31"/>
      <c r="AY109" s="31"/>
      <c r="AZ109" s="3"/>
      <c r="BA109" s="3">
        <f t="shared" si="199"/>
        <v>1.3214494410631672</v>
      </c>
      <c r="BB109" s="3">
        <f t="shared" si="199"/>
        <v>10.571595528505338</v>
      </c>
      <c r="BC109" s="3">
        <f t="shared" si="199"/>
        <v>11.893044969568507</v>
      </c>
      <c r="BD109" s="18"/>
      <c r="BE109" s="18">
        <f t="shared" si="190"/>
        <v>74.203265790666762</v>
      </c>
      <c r="BF109" s="39"/>
      <c r="BG109" s="35"/>
      <c r="BH109" s="31"/>
      <c r="BI109" s="31"/>
      <c r="BJ109" s="3"/>
      <c r="BK109" s="3">
        <f t="shared" si="200"/>
        <v>0.86953544274663985</v>
      </c>
      <c r="BL109" s="3">
        <f t="shared" si="200"/>
        <v>8.6953544274663983</v>
      </c>
      <c r="BM109" s="3">
        <f t="shared" si="200"/>
        <v>9.5648898702130367</v>
      </c>
      <c r="BN109" s="18"/>
      <c r="BO109" s="18">
        <f t="shared" si="192"/>
        <v>62.249855047890662</v>
      </c>
      <c r="BP109" s="39"/>
      <c r="BQ109" s="35"/>
      <c r="BR109" s="31"/>
      <c r="BS109" s="31"/>
      <c r="BT109" s="3"/>
      <c r="BU109" s="3">
        <f t="shared" si="201"/>
        <v>0.62226473274937089</v>
      </c>
      <c r="BV109" s="3">
        <f t="shared" si="201"/>
        <v>7.4671767929924506</v>
      </c>
      <c r="BW109" s="3">
        <f t="shared" si="201"/>
        <v>8.0894415257418224</v>
      </c>
      <c r="BX109" s="18"/>
      <c r="BY109" s="18">
        <f t="shared" si="194"/>
        <v>55.501809236648114</v>
      </c>
      <c r="BZ109" s="39"/>
    </row>
    <row r="110" spans="5:78" ht="19.899999999999999" customHeight="1">
      <c r="E110" s="29">
        <v>46</v>
      </c>
      <c r="F110" s="22">
        <f t="shared" si="202"/>
        <v>0.91460000000000008</v>
      </c>
      <c r="G110" s="22">
        <f t="shared" si="179"/>
        <v>8.1479869826923412</v>
      </c>
      <c r="H110" s="68">
        <f t="shared" si="180"/>
        <v>81798.732394366205</v>
      </c>
      <c r="I110" s="35"/>
      <c r="J110" s="31"/>
      <c r="K110" s="31"/>
      <c r="L110" s="3"/>
      <c r="M110" s="3">
        <f t="shared" si="195"/>
        <v>5.1076816038215336</v>
      </c>
      <c r="N110" s="3">
        <f t="shared" si="195"/>
        <v>0</v>
      </c>
      <c r="O110" s="3">
        <f t="shared" si="195"/>
        <v>5.1076816038215336</v>
      </c>
      <c r="P110" s="18"/>
      <c r="Q110" s="18">
        <f t="shared" si="182"/>
        <v>155.04522685184793</v>
      </c>
      <c r="R110" s="39"/>
      <c r="S110" s="31"/>
      <c r="T110" s="31"/>
      <c r="U110" s="31"/>
      <c r="V110" s="3"/>
      <c r="W110" s="3">
        <f t="shared" si="196"/>
        <v>3.6613914798854066</v>
      </c>
      <c r="X110" s="3">
        <f t="shared" si="196"/>
        <v>7.3227829597708132</v>
      </c>
      <c r="Y110" s="3">
        <f t="shared" si="196"/>
        <v>10.984174439656218</v>
      </c>
      <c r="Z110" s="18"/>
      <c r="AA110" s="18">
        <f t="shared" si="184"/>
        <v>135.48779538396195</v>
      </c>
      <c r="AB110" s="39"/>
      <c r="AC110" s="35"/>
      <c r="AD110" s="31"/>
      <c r="AE110" s="31"/>
      <c r="AF110" s="3"/>
      <c r="AG110" s="3">
        <f t="shared" si="197"/>
        <v>2.6344196778870788</v>
      </c>
      <c r="AH110" s="3">
        <f t="shared" si="197"/>
        <v>10.537678711548315</v>
      </c>
      <c r="AI110" s="3">
        <f t="shared" si="197"/>
        <v>13.172098389435392</v>
      </c>
      <c r="AJ110" s="18"/>
      <c r="AK110" s="18">
        <f t="shared" si="186"/>
        <v>122.7056556144139</v>
      </c>
      <c r="AL110" s="39"/>
      <c r="AM110" s="35"/>
      <c r="AN110" s="31"/>
      <c r="AO110" s="31"/>
      <c r="AP110" s="3"/>
      <c r="AQ110" s="3">
        <f t="shared" si="198"/>
        <v>2.0082077167425156</v>
      </c>
      <c r="AR110" s="3">
        <f t="shared" si="198"/>
        <v>12.049246300455094</v>
      </c>
      <c r="AS110" s="3">
        <f t="shared" si="198"/>
        <v>14.057454017197607</v>
      </c>
      <c r="AT110" s="18"/>
      <c r="AU110" s="18">
        <f t="shared" si="188"/>
        <v>110.08586309003368</v>
      </c>
      <c r="AV110" s="39"/>
      <c r="AW110" s="35"/>
      <c r="AX110" s="31"/>
      <c r="AY110" s="31"/>
      <c r="AZ110" s="3"/>
      <c r="BA110" s="3">
        <f t="shared" si="199"/>
        <v>1.3856909045658425</v>
      </c>
      <c r="BB110" s="3">
        <f t="shared" si="199"/>
        <v>11.08552723652674</v>
      </c>
      <c r="BC110" s="3">
        <f t="shared" si="199"/>
        <v>12.471218141092582</v>
      </c>
      <c r="BD110" s="18"/>
      <c r="BE110" s="18">
        <f t="shared" si="190"/>
        <v>89.536309568344237</v>
      </c>
      <c r="BF110" s="39"/>
      <c r="BG110" s="35"/>
      <c r="BH110" s="31"/>
      <c r="BI110" s="31"/>
      <c r="BJ110" s="3"/>
      <c r="BK110" s="3">
        <f t="shared" si="200"/>
        <v>1.0447225909078164</v>
      </c>
      <c r="BL110" s="3">
        <f t="shared" si="200"/>
        <v>10.447225909078163</v>
      </c>
      <c r="BM110" s="3">
        <f t="shared" si="200"/>
        <v>11.49194849998598</v>
      </c>
      <c r="BN110" s="18"/>
      <c r="BO110" s="18">
        <f t="shared" si="192"/>
        <v>76.162504283073389</v>
      </c>
      <c r="BP110" s="39"/>
      <c r="BQ110" s="35"/>
      <c r="BR110" s="31"/>
      <c r="BS110" s="31"/>
      <c r="BT110" s="3"/>
      <c r="BU110" s="3">
        <f t="shared" si="201"/>
        <v>0.71766064055847645</v>
      </c>
      <c r="BV110" s="3">
        <f t="shared" si="201"/>
        <v>8.6119276867017174</v>
      </c>
      <c r="BW110" s="3">
        <f t="shared" si="201"/>
        <v>9.3295883272601934</v>
      </c>
      <c r="BX110" s="18"/>
      <c r="BY110" s="18">
        <f t="shared" si="194"/>
        <v>66.612878550645021</v>
      </c>
      <c r="BZ110" s="39"/>
    </row>
    <row r="111" spans="5:78" ht="19.899999999999999" customHeight="1">
      <c r="E111" s="29">
        <v>48</v>
      </c>
      <c r="F111" s="22">
        <f t="shared" si="202"/>
        <v>0.9546</v>
      </c>
      <c r="G111" s="22">
        <f t="shared" si="179"/>
        <v>8.504338917207642</v>
      </c>
      <c r="H111" s="68">
        <f t="shared" si="180"/>
        <v>85376.1971830986</v>
      </c>
      <c r="I111" s="35"/>
      <c r="J111" s="31"/>
      <c r="K111" s="31"/>
      <c r="L111" s="3"/>
      <c r="M111" s="3">
        <f t="shared" si="195"/>
        <v>5.7480323347193663</v>
      </c>
      <c r="N111" s="3">
        <f t="shared" si="195"/>
        <v>0</v>
      </c>
      <c r="O111" s="3">
        <f t="shared" si="195"/>
        <v>5.7480323347193663</v>
      </c>
      <c r="P111" s="18"/>
      <c r="Q111" s="18">
        <f t="shared" si="182"/>
        <v>184.31012483623493</v>
      </c>
      <c r="R111" s="39"/>
      <c r="S111" s="31"/>
      <c r="T111" s="31"/>
      <c r="U111" s="31"/>
      <c r="V111" s="3"/>
      <c r="W111" s="3">
        <f t="shared" si="196"/>
        <v>3.9092113147524685</v>
      </c>
      <c r="X111" s="3">
        <f t="shared" si="196"/>
        <v>7.818422629504937</v>
      </c>
      <c r="Y111" s="3">
        <f t="shared" si="196"/>
        <v>11.727633944257406</v>
      </c>
      <c r="Z111" s="18"/>
      <c r="AA111" s="18">
        <f t="shared" si="184"/>
        <v>160.88730289114352</v>
      </c>
      <c r="AB111" s="39"/>
      <c r="AC111" s="35"/>
      <c r="AD111" s="31"/>
      <c r="AE111" s="31"/>
      <c r="AF111" s="3"/>
      <c r="AG111" s="3">
        <f t="shared" si="197"/>
        <v>2.6940806510767477</v>
      </c>
      <c r="AH111" s="3">
        <f t="shared" si="197"/>
        <v>10.776322604306991</v>
      </c>
      <c r="AI111" s="3">
        <f t="shared" si="197"/>
        <v>13.47040325538374</v>
      </c>
      <c r="AJ111" s="18"/>
      <c r="AK111" s="18">
        <f t="shared" si="186"/>
        <v>139.359637467704</v>
      </c>
      <c r="AL111" s="39"/>
      <c r="AM111" s="35"/>
      <c r="AN111" s="31"/>
      <c r="AO111" s="31"/>
      <c r="AP111" s="3"/>
      <c r="AQ111" s="3">
        <f t="shared" si="198"/>
        <v>2.0707990908757443</v>
      </c>
      <c r="AR111" s="3">
        <f t="shared" si="198"/>
        <v>12.424794545254464</v>
      </c>
      <c r="AS111" s="3">
        <f t="shared" si="198"/>
        <v>14.495593636130208</v>
      </c>
      <c r="AT111" s="18"/>
      <c r="AU111" s="18">
        <f t="shared" si="188"/>
        <v>132.4435467847926</v>
      </c>
      <c r="AV111" s="39"/>
      <c r="AW111" s="35"/>
      <c r="AX111" s="31"/>
      <c r="AY111" s="31"/>
      <c r="AZ111" s="3"/>
      <c r="BA111" s="3">
        <f t="shared" si="199"/>
        <v>1.4379152037930165</v>
      </c>
      <c r="BB111" s="3">
        <f t="shared" si="199"/>
        <v>11.503321630344132</v>
      </c>
      <c r="BC111" s="3">
        <f t="shared" si="199"/>
        <v>12.94123683413715</v>
      </c>
      <c r="BD111" s="18"/>
      <c r="BE111" s="18">
        <f t="shared" si="190"/>
        <v>113.98012794506293</v>
      </c>
      <c r="BF111" s="39"/>
      <c r="BG111" s="35"/>
      <c r="BH111" s="31"/>
      <c r="BI111" s="31"/>
      <c r="BJ111" s="3"/>
      <c r="BK111" s="3">
        <f t="shared" si="200"/>
        <v>0.95076921564549965</v>
      </c>
      <c r="BL111" s="3">
        <f t="shared" si="200"/>
        <v>9.5076921564549952</v>
      </c>
      <c r="BM111" s="3">
        <f t="shared" si="200"/>
        <v>10.458461372100498</v>
      </c>
      <c r="BN111" s="18"/>
      <c r="BO111" s="18">
        <f t="shared" si="192"/>
        <v>100.08231345294917</v>
      </c>
      <c r="BP111" s="39"/>
      <c r="BQ111" s="35"/>
      <c r="BR111" s="31"/>
      <c r="BS111" s="31"/>
      <c r="BT111" s="3"/>
      <c r="BU111" s="3">
        <f t="shared" si="201"/>
        <v>0.68461736156776998</v>
      </c>
      <c r="BV111" s="3">
        <f t="shared" si="201"/>
        <v>8.2154083388132388</v>
      </c>
      <c r="BW111" s="3">
        <f t="shared" si="201"/>
        <v>8.9000257003810095</v>
      </c>
      <c r="BX111" s="18"/>
      <c r="BY111" s="18">
        <f t="shared" si="194"/>
        <v>92.292481776289179</v>
      </c>
      <c r="BZ111" s="39"/>
    </row>
    <row r="112" spans="5:78" ht="19.899999999999999" customHeight="1">
      <c r="E112" s="29">
        <v>50</v>
      </c>
      <c r="F112" s="22">
        <f t="shared" si="202"/>
        <v>0.99460000000000004</v>
      </c>
      <c r="G112" s="22">
        <f t="shared" si="179"/>
        <v>8.860690851722941</v>
      </c>
      <c r="H112" s="68">
        <f t="shared" si="180"/>
        <v>88953.661971830996</v>
      </c>
      <c r="I112" s="36"/>
      <c r="J112" s="32"/>
      <c r="K112" s="32"/>
      <c r="L112" s="3"/>
      <c r="M112" s="3">
        <f t="shared" ref="M112:O120" si="203">M20+M50+M80</f>
        <v>5.7651155488132551</v>
      </c>
      <c r="N112" s="3">
        <f t="shared" si="203"/>
        <v>0</v>
      </c>
      <c r="O112" s="3">
        <f t="shared" si="203"/>
        <v>5.7651155488132551</v>
      </c>
      <c r="P112" s="18"/>
      <c r="Q112" s="18">
        <f t="shared" si="182"/>
        <v>187.21407026377256</v>
      </c>
      <c r="R112" s="39"/>
      <c r="S112" s="32"/>
      <c r="T112" s="32"/>
      <c r="U112" s="32"/>
      <c r="V112" s="3"/>
      <c r="W112" s="3">
        <f t="shared" ref="W112:Y120" si="204">W20+W50+W80</f>
        <v>3.7093850506988799</v>
      </c>
      <c r="X112" s="3">
        <f t="shared" si="204"/>
        <v>7.4187701013977598</v>
      </c>
      <c r="Y112" s="3">
        <f t="shared" si="204"/>
        <v>11.128155152096642</v>
      </c>
      <c r="Z112" s="18"/>
      <c r="AA112" s="18">
        <f t="shared" si="184"/>
        <v>167.500244471332</v>
      </c>
      <c r="AB112" s="39"/>
      <c r="AC112" s="36"/>
      <c r="AD112" s="32"/>
      <c r="AE112" s="32"/>
      <c r="AF112" s="3"/>
      <c r="AG112" s="3">
        <f t="shared" ref="AG112:AI120" si="205">AG20+AG50+AG80</f>
        <v>2.6122914308066454</v>
      </c>
      <c r="AH112" s="3">
        <f t="shared" si="205"/>
        <v>10.449165723226582</v>
      </c>
      <c r="AI112" s="3">
        <f t="shared" si="205"/>
        <v>13.061457154033228</v>
      </c>
      <c r="AJ112" s="18"/>
      <c r="AK112" s="18">
        <f t="shared" si="186"/>
        <v>152.17087746304213</v>
      </c>
      <c r="AL112" s="39"/>
      <c r="AM112" s="35"/>
      <c r="AN112" s="31"/>
      <c r="AO112" s="31"/>
      <c r="AP112" s="3"/>
      <c r="AQ112" s="3">
        <f t="shared" ref="AQ112:AS120" si="206">AQ20+AQ50+AQ80</f>
        <v>2.0631549401207656</v>
      </c>
      <c r="AR112" s="3">
        <f t="shared" si="206"/>
        <v>12.378929640724593</v>
      </c>
      <c r="AS112" s="3">
        <f t="shared" si="206"/>
        <v>14.442084580845357</v>
      </c>
      <c r="AT112" s="18"/>
      <c r="AU112" s="18">
        <f t="shared" si="188"/>
        <v>145.04903171312537</v>
      </c>
      <c r="AV112" s="39"/>
      <c r="AW112" s="36"/>
      <c r="AX112" s="32"/>
      <c r="AY112" s="32"/>
      <c r="AZ112" s="3"/>
      <c r="BA112" s="3">
        <f t="shared" ref="BA112:BC120" si="207">BA20+BA50+BA80</f>
        <v>1.2486376659739618</v>
      </c>
      <c r="BB112" s="3">
        <f t="shared" si="207"/>
        <v>9.989101327791694</v>
      </c>
      <c r="BC112" s="3">
        <f t="shared" si="207"/>
        <v>11.237738993765655</v>
      </c>
      <c r="BD112" s="18"/>
      <c r="BE112" s="18">
        <f t="shared" si="190"/>
        <v>124.54646730343018</v>
      </c>
      <c r="BF112" s="39"/>
      <c r="BG112" s="36"/>
      <c r="BH112" s="32"/>
      <c r="BI112" s="32"/>
      <c r="BJ112" s="3"/>
      <c r="BK112" s="3">
        <f t="shared" ref="BK112:BM120" si="208">BK20+BK50+BK80</f>
        <v>0.85483925660362936</v>
      </c>
      <c r="BL112" s="3">
        <f t="shared" si="208"/>
        <v>8.5483925660362932</v>
      </c>
      <c r="BM112" s="3">
        <f t="shared" si="208"/>
        <v>9.4032318226399241</v>
      </c>
      <c r="BN112" s="18"/>
      <c r="BO112" s="18">
        <f t="shared" si="192"/>
        <v>108.07110948065858</v>
      </c>
      <c r="BP112" s="39"/>
      <c r="BQ112" s="36"/>
      <c r="BR112" s="32"/>
      <c r="BS112" s="32"/>
      <c r="BT112" s="3"/>
      <c r="BU112" s="3">
        <f t="shared" ref="BU112:BW120" si="209">BU20+BU50+BU80</f>
        <v>0.71144794097753106</v>
      </c>
      <c r="BV112" s="3">
        <f t="shared" si="209"/>
        <v>8.5373752917303722</v>
      </c>
      <c r="BW112" s="3">
        <f t="shared" si="209"/>
        <v>9.2488232327079025</v>
      </c>
      <c r="BX112" s="18"/>
      <c r="BY112" s="18">
        <f t="shared" si="194"/>
        <v>105.87656026912074</v>
      </c>
      <c r="BZ112" s="39"/>
    </row>
    <row r="113" spans="5:78" ht="19.899999999999999" customHeight="1">
      <c r="E113" s="29">
        <v>52</v>
      </c>
      <c r="F113" s="22">
        <f t="shared" si="202"/>
        <v>1.0346</v>
      </c>
      <c r="G113" s="22">
        <f t="shared" si="179"/>
        <v>9.2170427862382418</v>
      </c>
      <c r="H113" s="68">
        <f t="shared" si="180"/>
        <v>92531.126760563377</v>
      </c>
      <c r="I113" s="36"/>
      <c r="J113" s="32"/>
      <c r="K113" s="32"/>
      <c r="L113" s="3"/>
      <c r="M113" s="3">
        <f t="shared" si="203"/>
        <v>6.0459650889214647</v>
      </c>
      <c r="N113" s="3">
        <f t="shared" si="203"/>
        <v>0</v>
      </c>
      <c r="O113" s="3">
        <f t="shared" si="203"/>
        <v>6.0459650889214647</v>
      </c>
      <c r="P113" s="18"/>
      <c r="Q113" s="18">
        <f t="shared" si="182"/>
        <v>220.02834100719576</v>
      </c>
      <c r="R113" s="39"/>
      <c r="S113" s="32"/>
      <c r="T113" s="32"/>
      <c r="U113" s="32"/>
      <c r="V113" s="3"/>
      <c r="W113" s="3">
        <f t="shared" si="204"/>
        <v>4.1148987013117537</v>
      </c>
      <c r="X113" s="3">
        <f t="shared" si="204"/>
        <v>8.2297974026235075</v>
      </c>
      <c r="Y113" s="3">
        <f t="shared" si="204"/>
        <v>12.344696103935263</v>
      </c>
      <c r="Z113" s="18"/>
      <c r="AA113" s="18">
        <f t="shared" si="184"/>
        <v>199.60418792815693</v>
      </c>
      <c r="AB113" s="39"/>
      <c r="AC113" s="36"/>
      <c r="AD113" s="32"/>
      <c r="AE113" s="32"/>
      <c r="AF113" s="3"/>
      <c r="AG113" s="3">
        <f t="shared" si="205"/>
        <v>2.9253324540459338</v>
      </c>
      <c r="AH113" s="3">
        <f t="shared" si="205"/>
        <v>11.701329816183735</v>
      </c>
      <c r="AI113" s="3">
        <f t="shared" si="205"/>
        <v>14.626662270229669</v>
      </c>
      <c r="AJ113" s="18"/>
      <c r="AK113" s="18">
        <f t="shared" si="186"/>
        <v>180.67359347366559</v>
      </c>
      <c r="AL113" s="39"/>
      <c r="AM113" s="36"/>
      <c r="AN113" s="32"/>
      <c r="AO113" s="32"/>
      <c r="AP113" s="3"/>
      <c r="AQ113" s="3">
        <f t="shared" si="206"/>
        <v>2.2100121938764024</v>
      </c>
      <c r="AR113" s="3">
        <f t="shared" si="206"/>
        <v>13.260073163258413</v>
      </c>
      <c r="AS113" s="3">
        <f t="shared" si="206"/>
        <v>15.470085357134817</v>
      </c>
      <c r="AT113" s="18"/>
      <c r="AU113" s="18">
        <f t="shared" si="188"/>
        <v>164.95467228524655</v>
      </c>
      <c r="AV113" s="39"/>
      <c r="AW113" s="36"/>
      <c r="AX113" s="32"/>
      <c r="AY113" s="32"/>
      <c r="AZ113" s="3"/>
      <c r="BA113" s="3">
        <f t="shared" si="207"/>
        <v>1.4925715017971173</v>
      </c>
      <c r="BB113" s="3">
        <f t="shared" si="207"/>
        <v>11.940572014376938</v>
      </c>
      <c r="BC113" s="3">
        <f t="shared" si="207"/>
        <v>13.433143516174056</v>
      </c>
      <c r="BD113" s="18"/>
      <c r="BE113" s="18">
        <f t="shared" si="190"/>
        <v>149.51252944333456</v>
      </c>
      <c r="BF113" s="39"/>
      <c r="BG113" s="36"/>
      <c r="BH113" s="32"/>
      <c r="BI113" s="32"/>
      <c r="BJ113" s="3"/>
      <c r="BK113" s="3">
        <f t="shared" si="208"/>
        <v>1.031874978579618</v>
      </c>
      <c r="BL113" s="3">
        <f t="shared" si="208"/>
        <v>10.318749785796177</v>
      </c>
      <c r="BM113" s="3">
        <f t="shared" si="208"/>
        <v>11.350624764375794</v>
      </c>
      <c r="BN113" s="18"/>
      <c r="BO113" s="18">
        <f t="shared" si="192"/>
        <v>134.36805387974147</v>
      </c>
      <c r="BP113" s="39"/>
      <c r="BQ113" s="36"/>
      <c r="BR113" s="32"/>
      <c r="BS113" s="32"/>
      <c r="BT113" s="3"/>
      <c r="BU113" s="3">
        <f t="shared" si="209"/>
        <v>0.71336387411674929</v>
      </c>
      <c r="BV113" s="3">
        <f t="shared" si="209"/>
        <v>8.560366489400991</v>
      </c>
      <c r="BW113" s="3">
        <f t="shared" si="209"/>
        <v>9.2737303635177408</v>
      </c>
      <c r="BX113" s="18"/>
      <c r="BY113" s="18">
        <f t="shared" si="194"/>
        <v>118.73791065152281</v>
      </c>
      <c r="BZ113" s="39"/>
    </row>
    <row r="114" spans="5:78" ht="19.899999999999999" customHeight="1">
      <c r="E114" s="29">
        <v>54</v>
      </c>
      <c r="F114" s="22">
        <f t="shared" si="202"/>
        <v>1.0746</v>
      </c>
      <c r="G114" s="22">
        <f t="shared" si="179"/>
        <v>9.5733947207535426</v>
      </c>
      <c r="H114" s="68">
        <f t="shared" si="180"/>
        <v>96108.591549295772</v>
      </c>
      <c r="I114" s="35"/>
      <c r="J114" s="31"/>
      <c r="K114" s="32"/>
      <c r="L114" s="3"/>
      <c r="M114" s="3">
        <f t="shared" si="203"/>
        <v>6.3657954591200987</v>
      </c>
      <c r="N114" s="3">
        <f t="shared" si="203"/>
        <v>0</v>
      </c>
      <c r="O114" s="3">
        <f t="shared" si="203"/>
        <v>6.3657954591200987</v>
      </c>
      <c r="P114" s="18"/>
      <c r="Q114" s="18">
        <f t="shared" si="182"/>
        <v>251.74440576012074</v>
      </c>
      <c r="R114" s="39"/>
      <c r="S114" s="31"/>
      <c r="T114" s="31"/>
      <c r="U114" s="32"/>
      <c r="V114" s="3"/>
      <c r="W114" s="3">
        <f t="shared" si="204"/>
        <v>3.9307823455409014</v>
      </c>
      <c r="X114" s="3">
        <f t="shared" si="204"/>
        <v>7.8615646910818029</v>
      </c>
      <c r="Y114" s="3">
        <f t="shared" si="204"/>
        <v>11.792347036622706</v>
      </c>
      <c r="Z114" s="18"/>
      <c r="AA114" s="18">
        <f t="shared" si="184"/>
        <v>227.52437146428522</v>
      </c>
      <c r="AB114" s="39"/>
      <c r="AC114" s="35"/>
      <c r="AD114" s="31"/>
      <c r="AE114" s="32"/>
      <c r="AF114" s="3"/>
      <c r="AG114" s="3">
        <f t="shared" si="205"/>
        <v>3.0225485849152465</v>
      </c>
      <c r="AH114" s="3">
        <f t="shared" si="205"/>
        <v>12.090194339660986</v>
      </c>
      <c r="AI114" s="3">
        <f t="shared" si="205"/>
        <v>15.112742924576231</v>
      </c>
      <c r="AJ114" s="18"/>
      <c r="AK114" s="18">
        <f t="shared" si="186"/>
        <v>208.80490064708837</v>
      </c>
      <c r="AL114" s="39"/>
      <c r="AM114" s="36"/>
      <c r="AN114" s="32"/>
      <c r="AO114" s="32"/>
      <c r="AP114" s="3"/>
      <c r="AQ114" s="3">
        <f t="shared" si="206"/>
        <v>2.3683697538607262</v>
      </c>
      <c r="AR114" s="3">
        <f t="shared" si="206"/>
        <v>14.210218523164357</v>
      </c>
      <c r="AS114" s="3">
        <f t="shared" si="206"/>
        <v>16.578588277025084</v>
      </c>
      <c r="AT114" s="18"/>
      <c r="AU114" s="18">
        <f t="shared" si="188"/>
        <v>191.4313123831754</v>
      </c>
      <c r="AV114" s="39"/>
      <c r="AW114" s="35"/>
      <c r="AX114" s="31"/>
      <c r="AY114" s="32"/>
      <c r="AZ114" s="3"/>
      <c r="BA114" s="3">
        <f t="shared" si="207"/>
        <v>1.768520334358491</v>
      </c>
      <c r="BB114" s="3">
        <f t="shared" si="207"/>
        <v>14.148162674867928</v>
      </c>
      <c r="BC114" s="3">
        <f t="shared" si="207"/>
        <v>15.916683009226418</v>
      </c>
      <c r="BD114" s="18"/>
      <c r="BE114" s="18">
        <f t="shared" si="190"/>
        <v>175.38020001944582</v>
      </c>
      <c r="BF114" s="39"/>
      <c r="BG114" s="35"/>
      <c r="BH114" s="31"/>
      <c r="BI114" s="32"/>
      <c r="BJ114" s="3"/>
      <c r="BK114" s="3">
        <f t="shared" si="208"/>
        <v>1.2811363376731129</v>
      </c>
      <c r="BL114" s="3">
        <f t="shared" si="208"/>
        <v>12.811363376731128</v>
      </c>
      <c r="BM114" s="3">
        <f t="shared" si="208"/>
        <v>14.092499714404241</v>
      </c>
      <c r="BN114" s="18"/>
      <c r="BO114" s="18">
        <f t="shared" si="192"/>
        <v>157.29856049924004</v>
      </c>
      <c r="BP114" s="39"/>
      <c r="BQ114" s="35"/>
      <c r="BR114" s="31"/>
      <c r="BS114" s="32"/>
      <c r="BT114" s="3"/>
      <c r="BU114" s="3">
        <f t="shared" si="209"/>
        <v>0.85361509119683898</v>
      </c>
      <c r="BV114" s="3">
        <f t="shared" si="209"/>
        <v>10.243381094362066</v>
      </c>
      <c r="BW114" s="3">
        <f t="shared" si="209"/>
        <v>11.096996185558904</v>
      </c>
      <c r="BX114" s="18"/>
      <c r="BY114" s="18">
        <f t="shared" si="194"/>
        <v>139.960082214978</v>
      </c>
      <c r="BZ114" s="39"/>
    </row>
    <row r="115" spans="5:78" ht="19.899999999999999" customHeight="1">
      <c r="E115" s="29">
        <v>56</v>
      </c>
      <c r="F115" s="22">
        <f t="shared" si="202"/>
        <v>1.1146</v>
      </c>
      <c r="G115" s="23">
        <f t="shared" si="179"/>
        <v>9.9297466552688434</v>
      </c>
      <c r="H115" s="69">
        <f t="shared" si="180"/>
        <v>99686.056338028182</v>
      </c>
      <c r="I115" s="36"/>
      <c r="J115" s="32"/>
      <c r="K115" s="32"/>
      <c r="L115" s="3"/>
      <c r="M115" s="3">
        <f t="shared" si="203"/>
        <v>5.3268108509056784</v>
      </c>
      <c r="N115" s="3">
        <f t="shared" si="203"/>
        <v>0</v>
      </c>
      <c r="O115" s="3">
        <f t="shared" si="203"/>
        <v>5.3268108509056784</v>
      </c>
      <c r="P115" s="18"/>
      <c r="Q115" s="18">
        <f t="shared" si="182"/>
        <v>284.08942818826233</v>
      </c>
      <c r="R115" s="39"/>
      <c r="S115" s="32"/>
      <c r="T115" s="32"/>
      <c r="U115" s="32"/>
      <c r="V115" s="3"/>
      <c r="W115" s="3">
        <f t="shared" si="204"/>
        <v>4.1884185098577529</v>
      </c>
      <c r="X115" s="3">
        <f t="shared" si="204"/>
        <v>8.3768370197155058</v>
      </c>
      <c r="Y115" s="3">
        <f t="shared" si="204"/>
        <v>12.56525552957326</v>
      </c>
      <c r="Z115" s="18"/>
      <c r="AA115" s="18">
        <f t="shared" si="184"/>
        <v>258.40142831484826</v>
      </c>
      <c r="AB115" s="39"/>
      <c r="AC115" s="36"/>
      <c r="AD115" s="32"/>
      <c r="AE115" s="32"/>
      <c r="AF115" s="3"/>
      <c r="AG115" s="3">
        <f t="shared" si="205"/>
        <v>3.1910456022660272</v>
      </c>
      <c r="AH115" s="3">
        <f t="shared" si="205"/>
        <v>12.764182409064109</v>
      </c>
      <c r="AI115" s="3">
        <f t="shared" si="205"/>
        <v>15.955228011330135</v>
      </c>
      <c r="AJ115" s="18"/>
      <c r="AK115" s="18">
        <f t="shared" si="186"/>
        <v>236.7618676690694</v>
      </c>
      <c r="AL115" s="39"/>
      <c r="AM115" s="35"/>
      <c r="AN115" s="31"/>
      <c r="AO115" s="32"/>
      <c r="AP115" s="3"/>
      <c r="AQ115" s="3">
        <f t="shared" si="206"/>
        <v>2.5995480477866217</v>
      </c>
      <c r="AR115" s="3">
        <f t="shared" si="206"/>
        <v>15.597288286719728</v>
      </c>
      <c r="AS115" s="3">
        <f t="shared" si="206"/>
        <v>18.196836334506351</v>
      </c>
      <c r="AT115" s="18"/>
      <c r="AU115" s="18">
        <f t="shared" si="188"/>
        <v>218.18475540677588</v>
      </c>
      <c r="AV115" s="39"/>
      <c r="AW115" s="36"/>
      <c r="AX115" s="32"/>
      <c r="AY115" s="32"/>
      <c r="AZ115" s="3"/>
      <c r="BA115" s="3">
        <f t="shared" si="207"/>
        <v>2.1321130216841526</v>
      </c>
      <c r="BB115" s="3">
        <f t="shared" si="207"/>
        <v>17.056904173473221</v>
      </c>
      <c r="BC115" s="3">
        <f t="shared" si="207"/>
        <v>19.189017195157376</v>
      </c>
      <c r="BD115" s="18"/>
      <c r="BE115" s="18">
        <f t="shared" si="190"/>
        <v>200.47609865621689</v>
      </c>
      <c r="BF115" s="39"/>
      <c r="BG115" s="36"/>
      <c r="BH115" s="32"/>
      <c r="BI115" s="32"/>
      <c r="BJ115" s="3"/>
      <c r="BK115" s="3">
        <f t="shared" si="208"/>
        <v>1.5411942159296381</v>
      </c>
      <c r="BL115" s="3">
        <f t="shared" si="208"/>
        <v>15.411942159296379</v>
      </c>
      <c r="BM115" s="3">
        <f t="shared" si="208"/>
        <v>16.953136375226016</v>
      </c>
      <c r="BN115" s="18"/>
      <c r="BO115" s="18">
        <f t="shared" si="192"/>
        <v>180.35796759114612</v>
      </c>
      <c r="BP115" s="39"/>
      <c r="BQ115" s="36"/>
      <c r="BR115" s="32"/>
      <c r="BS115" s="32"/>
      <c r="BT115" s="3"/>
      <c r="BU115" s="3">
        <f t="shared" si="209"/>
        <v>0.97062810712851699</v>
      </c>
      <c r="BV115" s="3">
        <f t="shared" si="209"/>
        <v>11.647537285542205</v>
      </c>
      <c r="BW115" s="3">
        <f t="shared" si="209"/>
        <v>12.61816539267072</v>
      </c>
      <c r="BX115" s="18"/>
      <c r="BY115" s="18">
        <f t="shared" si="194"/>
        <v>161.80044455092172</v>
      </c>
      <c r="BZ115" s="39"/>
    </row>
    <row r="116" spans="5:78" ht="19.899999999999999" customHeight="1">
      <c r="E116" s="29">
        <v>58</v>
      </c>
      <c r="F116" s="22">
        <f t="shared" si="202"/>
        <v>1.1545999999999998</v>
      </c>
      <c r="G116" s="23">
        <f t="shared" si="179"/>
        <v>10.286098589784142</v>
      </c>
      <c r="H116" s="69">
        <f t="shared" si="180"/>
        <v>103263.52112676055</v>
      </c>
      <c r="I116" s="37"/>
      <c r="J116" s="33"/>
      <c r="K116" s="33"/>
      <c r="L116" s="3"/>
      <c r="M116" s="3">
        <f t="shared" si="203"/>
        <v>5.803599417165425</v>
      </c>
      <c r="N116" s="3">
        <f t="shared" si="203"/>
        <v>0</v>
      </c>
      <c r="O116" s="3">
        <f t="shared" si="203"/>
        <v>5.803599417165425</v>
      </c>
      <c r="P116" s="18"/>
      <c r="Q116" s="18">
        <f t="shared" si="182"/>
        <v>317.2592437360646</v>
      </c>
      <c r="R116" s="39"/>
      <c r="S116" s="33"/>
      <c r="T116" s="33"/>
      <c r="U116" s="33"/>
      <c r="V116" s="3"/>
      <c r="W116" s="3">
        <f t="shared" si="204"/>
        <v>4.6038476657747696</v>
      </c>
      <c r="X116" s="3">
        <f t="shared" si="204"/>
        <v>9.2076953315495391</v>
      </c>
      <c r="Y116" s="3">
        <f t="shared" si="204"/>
        <v>13.81154299732431</v>
      </c>
      <c r="Z116" s="18"/>
      <c r="AA116" s="18">
        <f t="shared" si="184"/>
        <v>289.91005978736882</v>
      </c>
      <c r="AB116" s="39"/>
      <c r="AC116" s="37"/>
      <c r="AD116" s="33"/>
      <c r="AE116" s="33"/>
      <c r="AF116" s="3"/>
      <c r="AG116" s="3">
        <f t="shared" si="205"/>
        <v>3.7412777744764782</v>
      </c>
      <c r="AH116" s="3">
        <f t="shared" si="205"/>
        <v>14.965111097905913</v>
      </c>
      <c r="AI116" s="3">
        <f t="shared" si="205"/>
        <v>18.706388872382391</v>
      </c>
      <c r="AJ116" s="18"/>
      <c r="AK116" s="18">
        <f t="shared" si="186"/>
        <v>265.8488748643523</v>
      </c>
      <c r="AL116" s="39"/>
      <c r="AM116" s="36"/>
      <c r="AN116" s="32"/>
      <c r="AO116" s="32"/>
      <c r="AP116" s="3"/>
      <c r="AQ116" s="3">
        <f t="shared" si="206"/>
        <v>3.0093691375848435</v>
      </c>
      <c r="AR116" s="3">
        <f t="shared" si="206"/>
        <v>18.056214825509059</v>
      </c>
      <c r="AS116" s="3">
        <f t="shared" si="206"/>
        <v>21.065583963093903</v>
      </c>
      <c r="AT116" s="18"/>
      <c r="AU116" s="18">
        <f t="shared" si="188"/>
        <v>245.0539141390303</v>
      </c>
      <c r="AV116" s="39"/>
      <c r="AW116" s="37"/>
      <c r="AX116" s="33"/>
      <c r="AY116" s="33"/>
      <c r="AZ116" s="3"/>
      <c r="BA116" s="3">
        <f t="shared" si="207"/>
        <v>2.3887504713427576</v>
      </c>
      <c r="BB116" s="3">
        <f t="shared" si="207"/>
        <v>19.110003770742061</v>
      </c>
      <c r="BC116" s="3">
        <f t="shared" si="207"/>
        <v>21.498754242084818</v>
      </c>
      <c r="BD116" s="18"/>
      <c r="BE116" s="18">
        <f t="shared" si="190"/>
        <v>227.39452864349505</v>
      </c>
      <c r="BF116" s="39"/>
      <c r="BG116" s="37"/>
      <c r="BH116" s="33"/>
      <c r="BI116" s="33"/>
      <c r="BJ116" s="3"/>
      <c r="BK116" s="3">
        <f t="shared" si="208"/>
        <v>1.7824052977302718</v>
      </c>
      <c r="BL116" s="3">
        <f t="shared" si="208"/>
        <v>17.824052977302713</v>
      </c>
      <c r="BM116" s="3">
        <f t="shared" si="208"/>
        <v>19.606458275032988</v>
      </c>
      <c r="BN116" s="18"/>
      <c r="BO116" s="18">
        <f t="shared" si="192"/>
        <v>206.54875998620889</v>
      </c>
      <c r="BP116" s="39"/>
      <c r="BQ116" s="37"/>
      <c r="BR116" s="33"/>
      <c r="BS116" s="33"/>
      <c r="BT116" s="3"/>
      <c r="BU116" s="3">
        <f t="shared" si="209"/>
        <v>1.2123847836175261</v>
      </c>
      <c r="BV116" s="3">
        <f t="shared" si="209"/>
        <v>14.54861740341031</v>
      </c>
      <c r="BW116" s="3">
        <f t="shared" si="209"/>
        <v>15.761002187027836</v>
      </c>
      <c r="BX116" s="18"/>
      <c r="BY116" s="18">
        <f t="shared" si="194"/>
        <v>186.31994478848725</v>
      </c>
      <c r="BZ116" s="39"/>
    </row>
    <row r="117" spans="5:78" ht="19.899999999999999" customHeight="1">
      <c r="E117" s="29">
        <v>60</v>
      </c>
      <c r="F117" s="22">
        <f t="shared" si="202"/>
        <v>1.1945999999999999</v>
      </c>
      <c r="G117" s="23">
        <f t="shared" si="179"/>
        <v>10.642450524299441</v>
      </c>
      <c r="H117" s="69">
        <f t="shared" si="180"/>
        <v>106840.98591549294</v>
      </c>
      <c r="I117" s="37"/>
      <c r="J117" s="33"/>
      <c r="K117" s="33"/>
      <c r="L117" s="3"/>
      <c r="M117" s="3">
        <f t="shared" si="203"/>
        <v>6.4196056421322822</v>
      </c>
      <c r="N117" s="3">
        <f t="shared" si="203"/>
        <v>0</v>
      </c>
      <c r="O117" s="3">
        <f t="shared" si="203"/>
        <v>6.4196056421322822</v>
      </c>
      <c r="P117" s="18"/>
      <c r="Q117" s="18">
        <f t="shared" si="182"/>
        <v>356.99946413949294</v>
      </c>
      <c r="R117" s="39"/>
      <c r="S117" s="33"/>
      <c r="T117" s="33"/>
      <c r="U117" s="33"/>
      <c r="V117" s="3"/>
      <c r="W117" s="3">
        <f t="shared" si="204"/>
        <v>5.1625130683989564</v>
      </c>
      <c r="X117" s="3">
        <f t="shared" si="204"/>
        <v>10.325026136797913</v>
      </c>
      <c r="Y117" s="3">
        <f t="shared" si="204"/>
        <v>15.487539205196871</v>
      </c>
      <c r="Z117" s="18"/>
      <c r="AA117" s="18">
        <f t="shared" si="184"/>
        <v>330.01227261732845</v>
      </c>
      <c r="AB117" s="39"/>
      <c r="AC117" s="37"/>
      <c r="AD117" s="33"/>
      <c r="AE117" s="33"/>
      <c r="AF117" s="3"/>
      <c r="AG117" s="3">
        <f t="shared" si="205"/>
        <v>4.1443090220537373</v>
      </c>
      <c r="AH117" s="3">
        <f t="shared" si="205"/>
        <v>16.577236088214949</v>
      </c>
      <c r="AI117" s="3">
        <f t="shared" si="205"/>
        <v>20.721545110268682</v>
      </c>
      <c r="AJ117" s="18"/>
      <c r="AK117" s="18">
        <f t="shared" si="186"/>
        <v>306.32914297053185</v>
      </c>
      <c r="AL117" s="39"/>
      <c r="AM117" s="37"/>
      <c r="AN117" s="33"/>
      <c r="AO117" s="33"/>
      <c r="AP117" s="3"/>
      <c r="AQ117" s="3">
        <f t="shared" si="206"/>
        <v>3.3392883647675062</v>
      </c>
      <c r="AR117" s="3">
        <f t="shared" si="206"/>
        <v>20.035730188605037</v>
      </c>
      <c r="AS117" s="3">
        <f t="shared" si="206"/>
        <v>23.375018553372541</v>
      </c>
      <c r="AT117" s="18"/>
      <c r="AU117" s="18">
        <f t="shared" si="188"/>
        <v>281.64916740513274</v>
      </c>
      <c r="AV117" s="39"/>
      <c r="AW117" s="37"/>
      <c r="AX117" s="33"/>
      <c r="AY117" s="33"/>
      <c r="AZ117" s="3"/>
      <c r="BA117" s="3">
        <f t="shared" si="207"/>
        <v>2.6981175182860229</v>
      </c>
      <c r="BB117" s="3">
        <f t="shared" si="207"/>
        <v>21.584940146288183</v>
      </c>
      <c r="BC117" s="3">
        <f t="shared" si="207"/>
        <v>24.283057664574205</v>
      </c>
      <c r="BD117" s="18"/>
      <c r="BE117" s="18">
        <f t="shared" si="190"/>
        <v>261.71224903308394</v>
      </c>
      <c r="BF117" s="39"/>
      <c r="BG117" s="37"/>
      <c r="BH117" s="33"/>
      <c r="BI117" s="33"/>
      <c r="BJ117" s="3"/>
      <c r="BK117" s="3">
        <f t="shared" si="208"/>
        <v>2.0617555593596784</v>
      </c>
      <c r="BL117" s="3">
        <f t="shared" si="208"/>
        <v>20.617555593596784</v>
      </c>
      <c r="BM117" s="3">
        <f t="shared" si="208"/>
        <v>22.679311152956462</v>
      </c>
      <c r="BN117" s="18"/>
      <c r="BO117" s="18">
        <f t="shared" si="192"/>
        <v>239.74144342388666</v>
      </c>
      <c r="BP117" s="39"/>
      <c r="BQ117" s="37"/>
      <c r="BR117" s="33"/>
      <c r="BS117" s="33"/>
      <c r="BT117" s="3"/>
      <c r="BU117" s="3">
        <f t="shared" si="209"/>
        <v>1.5388889625530293</v>
      </c>
      <c r="BV117" s="3">
        <f t="shared" si="209"/>
        <v>18.466667550636352</v>
      </c>
      <c r="BW117" s="3">
        <f t="shared" si="209"/>
        <v>20.005556513189383</v>
      </c>
      <c r="BX117" s="18"/>
      <c r="BY117" s="18">
        <f t="shared" si="194"/>
        <v>218.87199177314523</v>
      </c>
      <c r="BZ117" s="39"/>
    </row>
    <row r="118" spans="5:78" ht="19.899999999999999" customHeight="1">
      <c r="E118" s="29">
        <v>62</v>
      </c>
      <c r="F118" s="22">
        <f t="shared" si="202"/>
        <v>1.2345999999999999</v>
      </c>
      <c r="G118" s="23">
        <f t="shared" si="179"/>
        <v>10.998802458814744</v>
      </c>
      <c r="H118" s="69">
        <f t="shared" si="180"/>
        <v>110418.45070422534</v>
      </c>
      <c r="I118" s="37"/>
      <c r="J118" s="33"/>
      <c r="K118" s="33"/>
      <c r="L118" s="3"/>
      <c r="M118" s="3">
        <f t="shared" si="203"/>
        <v>7.1383834494047917</v>
      </c>
      <c r="N118" s="3">
        <f t="shared" si="203"/>
        <v>0</v>
      </c>
      <c r="O118" s="3">
        <f t="shared" si="203"/>
        <v>7.1383834494047917</v>
      </c>
      <c r="P118" s="18"/>
      <c r="Q118" s="18">
        <f t="shared" si="182"/>
        <v>408.69926154878652</v>
      </c>
      <c r="R118" s="39"/>
      <c r="S118" s="33"/>
      <c r="T118" s="33"/>
      <c r="U118" s="33"/>
      <c r="V118" s="3"/>
      <c r="W118" s="3">
        <f t="shared" si="204"/>
        <v>5.6681733234091976</v>
      </c>
      <c r="X118" s="3">
        <f t="shared" si="204"/>
        <v>11.336346646818395</v>
      </c>
      <c r="Y118" s="3">
        <f t="shared" si="204"/>
        <v>17.004519970227594</v>
      </c>
      <c r="Z118" s="18"/>
      <c r="AA118" s="18">
        <f t="shared" si="184"/>
        <v>378.16395325042419</v>
      </c>
      <c r="AB118" s="39"/>
      <c r="AC118" s="37"/>
      <c r="AD118" s="33"/>
      <c r="AE118" s="33"/>
      <c r="AF118" s="3"/>
      <c r="AG118" s="3">
        <f t="shared" si="205"/>
        <v>4.6538960182446809</v>
      </c>
      <c r="AH118" s="3">
        <f t="shared" si="205"/>
        <v>18.615584072978724</v>
      </c>
      <c r="AI118" s="3">
        <f t="shared" si="205"/>
        <v>23.269480091223404</v>
      </c>
      <c r="AJ118" s="18"/>
      <c r="AK118" s="18">
        <f t="shared" si="186"/>
        <v>353.86704127108214</v>
      </c>
      <c r="AL118" s="39"/>
      <c r="AM118" s="37"/>
      <c r="AN118" s="33"/>
      <c r="AO118" s="33"/>
      <c r="AP118" s="3"/>
      <c r="AQ118" s="3">
        <f t="shared" si="206"/>
        <v>3.7587486466841362</v>
      </c>
      <c r="AR118" s="3">
        <f t="shared" si="206"/>
        <v>22.552491880104814</v>
      </c>
      <c r="AS118" s="3">
        <f t="shared" si="206"/>
        <v>26.31124052678895</v>
      </c>
      <c r="AT118" s="18"/>
      <c r="AU118" s="18">
        <f t="shared" si="188"/>
        <v>326.94343610478421</v>
      </c>
      <c r="AV118" s="39"/>
      <c r="AW118" s="37"/>
      <c r="AX118" s="33"/>
      <c r="AY118" s="33"/>
      <c r="AZ118" s="3"/>
      <c r="BA118" s="3">
        <f t="shared" si="207"/>
        <v>3.06758662462736</v>
      </c>
      <c r="BB118" s="3">
        <f t="shared" si="207"/>
        <v>24.54069299701888</v>
      </c>
      <c r="BC118" s="3">
        <f t="shared" si="207"/>
        <v>27.60827962164624</v>
      </c>
      <c r="BD118" s="18"/>
      <c r="BE118" s="18">
        <f t="shared" si="190"/>
        <v>303.48067669157001</v>
      </c>
      <c r="BF118" s="39"/>
      <c r="BG118" s="37"/>
      <c r="BH118" s="33"/>
      <c r="BI118" s="33"/>
      <c r="BJ118" s="3"/>
      <c r="BK118" s="3">
        <f t="shared" si="208"/>
        <v>2.3383602893776265</v>
      </c>
      <c r="BL118" s="3">
        <f t="shared" si="208"/>
        <v>23.383602893776263</v>
      </c>
      <c r="BM118" s="3">
        <f t="shared" si="208"/>
        <v>25.721963183153893</v>
      </c>
      <c r="BN118" s="18"/>
      <c r="BO118" s="18">
        <f t="shared" si="192"/>
        <v>276.61918926955821</v>
      </c>
      <c r="BP118" s="39"/>
      <c r="BQ118" s="37"/>
      <c r="BR118" s="33"/>
      <c r="BS118" s="33"/>
      <c r="BT118" s="3"/>
      <c r="BU118" s="3">
        <f t="shared" si="209"/>
        <v>1.7488036222005046</v>
      </c>
      <c r="BV118" s="3">
        <f t="shared" si="209"/>
        <v>20.985643466406049</v>
      </c>
      <c r="BW118" s="3">
        <f t="shared" si="209"/>
        <v>22.734447088606558</v>
      </c>
      <c r="BX118" s="18"/>
      <c r="BY118" s="18">
        <f t="shared" si="194"/>
        <v>250.26351776530475</v>
      </c>
      <c r="BZ118" s="39"/>
    </row>
    <row r="119" spans="5:78" ht="19.899999999999999" customHeight="1">
      <c r="E119" s="29">
        <v>64</v>
      </c>
      <c r="F119" s="22">
        <f t="shared" si="202"/>
        <v>1.2746</v>
      </c>
      <c r="G119" s="23">
        <f t="shared" si="179"/>
        <v>11.355154393330045</v>
      </c>
      <c r="H119" s="69">
        <f t="shared" si="180"/>
        <v>113995.91549295773</v>
      </c>
      <c r="I119" s="37"/>
      <c r="J119" s="33"/>
      <c r="K119" s="33"/>
      <c r="L119" s="3"/>
      <c r="M119" s="3">
        <f t="shared" si="203"/>
        <v>7.8501302517273208</v>
      </c>
      <c r="N119" s="3">
        <f t="shared" si="203"/>
        <v>0</v>
      </c>
      <c r="O119" s="3">
        <f t="shared" si="203"/>
        <v>7.8501302517273208</v>
      </c>
      <c r="P119" s="18"/>
      <c r="Q119" s="18">
        <f t="shared" si="182"/>
        <v>466.04161402340526</v>
      </c>
      <c r="R119" s="39"/>
      <c r="S119" s="33"/>
      <c r="T119" s="33"/>
      <c r="U119" s="33"/>
      <c r="V119" s="3"/>
      <c r="W119" s="3">
        <f t="shared" si="204"/>
        <v>6.4433422027140583</v>
      </c>
      <c r="X119" s="3">
        <f t="shared" si="204"/>
        <v>12.886684405428117</v>
      </c>
      <c r="Y119" s="3">
        <f t="shared" si="204"/>
        <v>19.330026608142177</v>
      </c>
      <c r="Z119" s="18"/>
      <c r="AA119" s="18">
        <f t="shared" si="184"/>
        <v>435.68304595923257</v>
      </c>
      <c r="AB119" s="39"/>
      <c r="AC119" s="37"/>
      <c r="AD119" s="33"/>
      <c r="AE119" s="33"/>
      <c r="AF119" s="3"/>
      <c r="AG119" s="3">
        <f t="shared" si="205"/>
        <v>5.2408841310800716</v>
      </c>
      <c r="AH119" s="3">
        <f t="shared" si="205"/>
        <v>20.963536524320286</v>
      </c>
      <c r="AI119" s="3">
        <f t="shared" si="205"/>
        <v>26.204420655400355</v>
      </c>
      <c r="AJ119" s="18"/>
      <c r="AK119" s="18">
        <f t="shared" si="186"/>
        <v>406.52554057498708</v>
      </c>
      <c r="AL119" s="39"/>
      <c r="AM119" s="37"/>
      <c r="AN119" s="33"/>
      <c r="AO119" s="33"/>
      <c r="AP119" s="3"/>
      <c r="AQ119" s="3">
        <f t="shared" si="206"/>
        <v>4.1633433698177589</v>
      </c>
      <c r="AR119" s="3">
        <f t="shared" si="206"/>
        <v>24.980060218906551</v>
      </c>
      <c r="AS119" s="3">
        <f t="shared" si="206"/>
        <v>29.143403588724311</v>
      </c>
      <c r="AT119" s="18"/>
      <c r="AU119" s="18">
        <f t="shared" si="188"/>
        <v>371.31389810493033</v>
      </c>
      <c r="AV119" s="39"/>
      <c r="AW119" s="37"/>
      <c r="AX119" s="33"/>
      <c r="AY119" s="33"/>
      <c r="AZ119" s="3"/>
      <c r="BA119" s="3">
        <f t="shared" si="207"/>
        <v>3.3600104283874521</v>
      </c>
      <c r="BB119" s="3">
        <f t="shared" si="207"/>
        <v>26.880083427099617</v>
      </c>
      <c r="BC119" s="3">
        <f t="shared" si="207"/>
        <v>30.240093855487071</v>
      </c>
      <c r="BD119" s="18"/>
      <c r="BE119" s="18">
        <f t="shared" si="190"/>
        <v>343.90428068578183</v>
      </c>
      <c r="BF119" s="39"/>
      <c r="BG119" s="37"/>
      <c r="BH119" s="33"/>
      <c r="BI119" s="33"/>
      <c r="BJ119" s="3"/>
      <c r="BK119" s="3">
        <f t="shared" si="208"/>
        <v>2.59777394288075</v>
      </c>
      <c r="BL119" s="3">
        <f t="shared" si="208"/>
        <v>25.977739428807496</v>
      </c>
      <c r="BM119" s="3">
        <f t="shared" si="208"/>
        <v>28.575513371688249</v>
      </c>
      <c r="BN119" s="18"/>
      <c r="BO119" s="18">
        <f t="shared" si="192"/>
        <v>313.72147789184248</v>
      </c>
      <c r="BP119" s="39"/>
      <c r="BQ119" s="37"/>
      <c r="BR119" s="33"/>
      <c r="BS119" s="33"/>
      <c r="BT119" s="3"/>
      <c r="BU119" s="3">
        <f t="shared" si="209"/>
        <v>1.8688386377544461</v>
      </c>
      <c r="BV119" s="3">
        <f t="shared" si="209"/>
        <v>22.426063653053355</v>
      </c>
      <c r="BW119" s="3">
        <f t="shared" si="209"/>
        <v>24.294902290807794</v>
      </c>
      <c r="BX119" s="18"/>
      <c r="BY119" s="18">
        <f t="shared" si="194"/>
        <v>281.53690396469125</v>
      </c>
      <c r="BZ119" s="39"/>
    </row>
    <row r="120" spans="5:78" ht="19.899999999999999" customHeight="1" thickBot="1">
      <c r="E120" s="48">
        <v>66</v>
      </c>
      <c r="F120" s="25">
        <f t="shared" si="202"/>
        <v>1.3146</v>
      </c>
      <c r="G120" s="26">
        <f t="shared" si="179"/>
        <v>11.711506327845346</v>
      </c>
      <c r="H120" s="70">
        <f t="shared" si="180"/>
        <v>117573.38028169014</v>
      </c>
      <c r="I120" s="38"/>
      <c r="J120" s="34"/>
      <c r="K120" s="34"/>
      <c r="L120" s="41"/>
      <c r="M120" s="41">
        <f t="shared" si="203"/>
        <v>8.2505580200915603</v>
      </c>
      <c r="N120" s="41">
        <f t="shared" si="203"/>
        <v>0</v>
      </c>
      <c r="O120" s="41">
        <f t="shared" si="203"/>
        <v>8.2505580200915603</v>
      </c>
      <c r="P120" s="40"/>
      <c r="Q120" s="40">
        <f t="shared" si="182"/>
        <v>520.20143916688801</v>
      </c>
      <c r="R120" s="42"/>
      <c r="S120" s="34"/>
      <c r="T120" s="34"/>
      <c r="U120" s="34"/>
      <c r="V120" s="41"/>
      <c r="W120" s="41">
        <f t="shared" si="204"/>
        <v>6.8859605718015207</v>
      </c>
      <c r="X120" s="41">
        <f t="shared" si="204"/>
        <v>13.771921143603041</v>
      </c>
      <c r="Y120" s="41">
        <f t="shared" si="204"/>
        <v>20.657881715404557</v>
      </c>
      <c r="Z120" s="40"/>
      <c r="AA120" s="40">
        <f t="shared" si="184"/>
        <v>490.81509842024445</v>
      </c>
      <c r="AB120" s="42"/>
      <c r="AC120" s="38"/>
      <c r="AD120" s="34"/>
      <c r="AE120" s="34"/>
      <c r="AF120" s="41"/>
      <c r="AG120" s="41">
        <f t="shared" si="205"/>
        <v>5.5392550200606667</v>
      </c>
      <c r="AH120" s="41">
        <f t="shared" si="205"/>
        <v>22.157020080242667</v>
      </c>
      <c r="AI120" s="41">
        <f t="shared" si="205"/>
        <v>27.696275100303332</v>
      </c>
      <c r="AJ120" s="40"/>
      <c r="AK120" s="40">
        <f t="shared" si="186"/>
        <v>451.06908158829117</v>
      </c>
      <c r="AL120" s="42"/>
      <c r="AM120" s="38"/>
      <c r="AN120" s="34"/>
      <c r="AO120" s="34"/>
      <c r="AP120" s="41"/>
      <c r="AQ120" s="41">
        <f t="shared" si="206"/>
        <v>4.501203644768399</v>
      </c>
      <c r="AR120" s="41">
        <f t="shared" si="206"/>
        <v>27.00722186861039</v>
      </c>
      <c r="AS120" s="41">
        <f t="shared" si="206"/>
        <v>31.508425513378789</v>
      </c>
      <c r="AT120" s="40"/>
      <c r="AU120" s="40">
        <f t="shared" si="188"/>
        <v>416.8189425554732</v>
      </c>
      <c r="AV120" s="42"/>
      <c r="AW120" s="38"/>
      <c r="AX120" s="34"/>
      <c r="AY120" s="34"/>
      <c r="AZ120" s="41"/>
      <c r="BA120" s="41">
        <f t="shared" si="207"/>
        <v>3.5947753891745684</v>
      </c>
      <c r="BB120" s="41">
        <f t="shared" si="207"/>
        <v>28.758203113396547</v>
      </c>
      <c r="BC120" s="41">
        <f t="shared" si="207"/>
        <v>32.352978502571119</v>
      </c>
      <c r="BD120" s="40"/>
      <c r="BE120" s="40">
        <f t="shared" si="190"/>
        <v>384.79715163614486</v>
      </c>
      <c r="BF120" s="42"/>
      <c r="BG120" s="38"/>
      <c r="BH120" s="34"/>
      <c r="BI120" s="34"/>
      <c r="BJ120" s="41"/>
      <c r="BK120" s="41">
        <f t="shared" si="208"/>
        <v>2.5922389490824931</v>
      </c>
      <c r="BL120" s="41">
        <f t="shared" si="208"/>
        <v>25.922389490824926</v>
      </c>
      <c r="BM120" s="41">
        <f t="shared" si="208"/>
        <v>28.514628439907423</v>
      </c>
      <c r="BN120" s="40"/>
      <c r="BO120" s="40">
        <f t="shared" si="192"/>
        <v>342.16928075357293</v>
      </c>
      <c r="BP120" s="42"/>
      <c r="BQ120" s="38"/>
      <c r="BR120" s="34"/>
      <c r="BS120" s="34"/>
      <c r="BT120" s="41"/>
      <c r="BU120" s="41">
        <f t="shared" si="209"/>
        <v>1.8774988505238246</v>
      </c>
      <c r="BV120" s="41">
        <f t="shared" si="209"/>
        <v>22.529986206285891</v>
      </c>
      <c r="BW120" s="41">
        <f t="shared" si="209"/>
        <v>24.407485056809715</v>
      </c>
      <c r="BX120" s="40"/>
      <c r="BY120" s="40">
        <f t="shared" si="194"/>
        <v>309.79395383546967</v>
      </c>
      <c r="BZ120" s="42"/>
    </row>
  </sheetData>
  <mergeCells count="62">
    <mergeCell ref="BV93:BW93"/>
    <mergeCell ref="BY93:BZ93"/>
    <mergeCell ref="AR93:AS93"/>
    <mergeCell ref="AW93:BA93"/>
    <mergeCell ref="BB93:BC93"/>
    <mergeCell ref="BG93:BK93"/>
    <mergeCell ref="BL93:BM93"/>
    <mergeCell ref="BQ93:BU93"/>
    <mergeCell ref="BQ61:BU61"/>
    <mergeCell ref="BV61:BW61"/>
    <mergeCell ref="E93:H93"/>
    <mergeCell ref="I93:M93"/>
    <mergeCell ref="N93:O93"/>
    <mergeCell ref="S93:W93"/>
    <mergeCell ref="X93:Y93"/>
    <mergeCell ref="AC93:AG93"/>
    <mergeCell ref="AH93:AI93"/>
    <mergeCell ref="AM93:AQ93"/>
    <mergeCell ref="AM61:AQ61"/>
    <mergeCell ref="AR61:AS61"/>
    <mergeCell ref="AW61:BA61"/>
    <mergeCell ref="BB61:BC61"/>
    <mergeCell ref="BG61:BK61"/>
    <mergeCell ref="BL61:BM61"/>
    <mergeCell ref="BL31:BM31"/>
    <mergeCell ref="BQ31:BU31"/>
    <mergeCell ref="BV31:BW31"/>
    <mergeCell ref="E61:H61"/>
    <mergeCell ref="I61:M61"/>
    <mergeCell ref="N61:O61"/>
    <mergeCell ref="S61:W61"/>
    <mergeCell ref="X61:Y61"/>
    <mergeCell ref="AC61:AG61"/>
    <mergeCell ref="AH61:AI61"/>
    <mergeCell ref="AH31:AI31"/>
    <mergeCell ref="AM31:AQ31"/>
    <mergeCell ref="AR31:AS31"/>
    <mergeCell ref="AW31:BA31"/>
    <mergeCell ref="BB31:BC31"/>
    <mergeCell ref="BG31:BK31"/>
    <mergeCell ref="BL1:BM1"/>
    <mergeCell ref="BQ1:BU1"/>
    <mergeCell ref="BV1:BW1"/>
    <mergeCell ref="BY1:BZ1"/>
    <mergeCell ref="E31:H31"/>
    <mergeCell ref="I31:M31"/>
    <mergeCell ref="N31:O31"/>
    <mergeCell ref="S31:W31"/>
    <mergeCell ref="X31:Y31"/>
    <mergeCell ref="AC31:AG31"/>
    <mergeCell ref="AH1:AI1"/>
    <mergeCell ref="AM1:AQ1"/>
    <mergeCell ref="AR1:AS1"/>
    <mergeCell ref="AW1:BA1"/>
    <mergeCell ref="BB1:BC1"/>
    <mergeCell ref="BG1:BK1"/>
    <mergeCell ref="E1:H1"/>
    <mergeCell ref="I1:M1"/>
    <mergeCell ref="N1:O1"/>
    <mergeCell ref="S1:W1"/>
    <mergeCell ref="X1:Y1"/>
    <mergeCell ref="AC1:AG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120"/>
  <sheetViews>
    <sheetView tabSelected="1" topLeftCell="AK67" zoomScale="70" zoomScaleNormal="70" zoomScalePageLayoutView="85" workbookViewId="0">
      <selection activeCell="AQ79" sqref="AQ79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26" width="11.140625" style="1" customWidth="1"/>
    <col min="27" max="27" width="12.28515625" style="1" customWidth="1"/>
    <col min="28" max="36" width="11.140625" style="1" customWidth="1"/>
    <col min="37" max="37" width="13.28515625" style="1" customWidth="1"/>
    <col min="38" max="46" width="11.140625" style="1" customWidth="1"/>
    <col min="47" max="47" width="13.7109375" style="1" customWidth="1"/>
    <col min="48" max="56" width="11.140625" style="1" customWidth="1"/>
    <col min="57" max="57" width="13.42578125" style="1" customWidth="1"/>
    <col min="58" max="66" width="11.140625" style="1" customWidth="1"/>
    <col min="67" max="67" width="13.7109375" style="1" customWidth="1"/>
    <col min="6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B1" s="64" t="s">
        <v>36</v>
      </c>
      <c r="D1" s="2"/>
      <c r="E1" s="73" t="s">
        <v>19</v>
      </c>
      <c r="F1" s="74"/>
      <c r="G1" s="74"/>
      <c r="H1" s="75"/>
      <c r="I1" s="76" t="s">
        <v>21</v>
      </c>
      <c r="J1" s="77"/>
      <c r="K1" s="77"/>
      <c r="L1" s="77"/>
      <c r="M1" s="77"/>
      <c r="N1" s="78">
        <v>0</v>
      </c>
      <c r="O1" s="78"/>
      <c r="P1" s="57"/>
      <c r="Q1" s="57"/>
      <c r="R1" s="58"/>
      <c r="S1" s="71" t="s">
        <v>21</v>
      </c>
      <c r="T1" s="72"/>
      <c r="U1" s="72"/>
      <c r="V1" s="72"/>
      <c r="W1" s="72"/>
      <c r="X1" s="79">
        <v>0.04</v>
      </c>
      <c r="Y1" s="79"/>
      <c r="Z1" s="43"/>
      <c r="AA1" s="43"/>
      <c r="AB1" s="44"/>
      <c r="AC1" s="71" t="s">
        <v>21</v>
      </c>
      <c r="AD1" s="72"/>
      <c r="AE1" s="72"/>
      <c r="AF1" s="72"/>
      <c r="AG1" s="72"/>
      <c r="AH1" s="79">
        <v>0.08</v>
      </c>
      <c r="AI1" s="79"/>
      <c r="AJ1" s="43"/>
      <c r="AK1" s="43"/>
      <c r="AL1" s="44"/>
      <c r="AM1" s="71" t="s">
        <v>21</v>
      </c>
      <c r="AN1" s="72"/>
      <c r="AO1" s="72"/>
      <c r="AP1" s="72"/>
      <c r="AQ1" s="72"/>
      <c r="AR1" s="79">
        <v>0.12</v>
      </c>
      <c r="AS1" s="79"/>
      <c r="AT1" s="43"/>
      <c r="AU1" s="43"/>
      <c r="AV1" s="44"/>
      <c r="AW1" s="71" t="s">
        <v>21</v>
      </c>
      <c r="AX1" s="72"/>
      <c r="AY1" s="72"/>
      <c r="AZ1" s="72"/>
      <c r="BA1" s="72"/>
      <c r="BB1" s="79">
        <v>0.16</v>
      </c>
      <c r="BC1" s="79"/>
      <c r="BD1" s="43"/>
      <c r="BE1" s="43"/>
      <c r="BF1" s="44"/>
      <c r="BG1" s="71" t="s">
        <v>21</v>
      </c>
      <c r="BH1" s="72"/>
      <c r="BI1" s="72"/>
      <c r="BJ1" s="72"/>
      <c r="BK1" s="72"/>
      <c r="BL1" s="79">
        <v>0.2</v>
      </c>
      <c r="BM1" s="79"/>
      <c r="BN1" s="43"/>
      <c r="BO1" s="43"/>
      <c r="BP1" s="44"/>
      <c r="BQ1" s="76" t="s">
        <v>21</v>
      </c>
      <c r="BR1" s="77"/>
      <c r="BS1" s="77"/>
      <c r="BT1" s="77"/>
      <c r="BU1" s="77"/>
      <c r="BV1" s="78">
        <v>0.24</v>
      </c>
      <c r="BW1" s="78"/>
      <c r="BX1" s="57"/>
      <c r="BY1" s="77"/>
      <c r="BZ1" s="80"/>
    </row>
    <row r="2" spans="2:78" ht="19.899999999999999" customHeight="1">
      <c r="B2" s="4" t="s">
        <v>1</v>
      </c>
      <c r="C2" s="5">
        <v>1000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19.899999999999999" customHeight="1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2.5068182122948004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2.8255490720907073</v>
      </c>
      <c r="H4" s="46">
        <f t="shared" si="1"/>
        <v>31714.22535211268</v>
      </c>
      <c r="I4" s="54"/>
      <c r="J4" s="3"/>
      <c r="K4" s="3"/>
      <c r="L4" s="3">
        <f t="shared" si="2"/>
        <v>0</v>
      </c>
      <c r="M4" s="3">
        <f t="shared" si="3"/>
        <v>0</v>
      </c>
      <c r="N4" s="3">
        <f t="shared" si="4"/>
        <v>0</v>
      </c>
      <c r="O4" s="3">
        <f t="shared" si="5"/>
        <v>0</v>
      </c>
      <c r="P4" s="18">
        <f t="shared" si="6"/>
        <v>0</v>
      </c>
      <c r="Q4" s="18">
        <f t="shared" si="7"/>
        <v>1.0512960116287153</v>
      </c>
      <c r="R4" s="39">
        <f t="shared" si="8"/>
        <v>0</v>
      </c>
      <c r="S4" s="54"/>
      <c r="T4" s="3"/>
      <c r="U4" s="3"/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18">
        <f t="shared" si="13"/>
        <v>0</v>
      </c>
      <c r="AA4" s="18">
        <f t="shared" si="14"/>
        <v>1.0512960116287153</v>
      </c>
      <c r="AB4" s="39">
        <f t="shared" si="15"/>
        <v>0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/>
      <c r="AN4" s="3"/>
      <c r="AO4" s="3"/>
      <c r="AP4" s="3">
        <f t="shared" si="23"/>
        <v>0</v>
      </c>
      <c r="AQ4" s="3">
        <f t="shared" si="24"/>
        <v>0</v>
      </c>
      <c r="AR4" s="3">
        <f t="shared" si="25"/>
        <v>0</v>
      </c>
      <c r="AS4" s="3">
        <f t="shared" si="26"/>
        <v>0</v>
      </c>
      <c r="AT4" s="18">
        <f t="shared" si="27"/>
        <v>0</v>
      </c>
      <c r="AU4" s="18">
        <f t="shared" si="28"/>
        <v>1.0512960116287153</v>
      </c>
      <c r="AV4" s="39">
        <f t="shared" si="29"/>
        <v>0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3.1442799318866128</v>
      </c>
      <c r="H5" s="46">
        <f t="shared" si="1"/>
        <v>35291.690140845072</v>
      </c>
      <c r="I5" s="36">
        <v>0</v>
      </c>
      <c r="J5" s="32">
        <v>0</v>
      </c>
      <c r="K5" s="32">
        <v>0</v>
      </c>
      <c r="L5" s="3">
        <f t="shared" si="2"/>
        <v>0</v>
      </c>
      <c r="M5" s="3">
        <f t="shared" si="3"/>
        <v>0</v>
      </c>
      <c r="N5" s="3">
        <f t="shared" si="4"/>
        <v>0</v>
      </c>
      <c r="O5" s="3">
        <f>M5+N5</f>
        <v>0</v>
      </c>
      <c r="P5" s="18">
        <f t="shared" si="6"/>
        <v>0</v>
      </c>
      <c r="Q5" s="18">
        <f>0.5926*0.5*$C$6*$F5^3*($C$7*I5*2+$C$7)*$C$8</f>
        <v>1.4487053560282079</v>
      </c>
      <c r="R5" s="39">
        <f>N5/Q5</f>
        <v>0</v>
      </c>
      <c r="S5" s="36"/>
      <c r="T5" s="32"/>
      <c r="U5" s="32"/>
      <c r="V5" s="3">
        <f t="shared" si="9"/>
        <v>0</v>
      </c>
      <c r="W5" s="3">
        <f t="shared" si="10"/>
        <v>0</v>
      </c>
      <c r="X5" s="3">
        <f t="shared" si="11"/>
        <v>0</v>
      </c>
      <c r="Y5" s="3">
        <f>W5+X5</f>
        <v>0</v>
      </c>
      <c r="Z5" s="18">
        <f t="shared" si="13"/>
        <v>0</v>
      </c>
      <c r="AA5" s="18">
        <f>0.5926*0.5*$C$6*$F5^3*($C$7*S5*2+$C$7)*$C$8</f>
        <v>1.4487053560282079</v>
      </c>
      <c r="AB5" s="39">
        <f>X5/AA5</f>
        <v>0</v>
      </c>
      <c r="AC5" s="36">
        <v>0.1244</v>
      </c>
      <c r="AD5" s="32">
        <v>4.9000000000000002E-2</v>
      </c>
      <c r="AE5" s="32">
        <v>1.446</v>
      </c>
      <c r="AF5" s="3">
        <f t="shared" si="16"/>
        <v>1.0243165197061959</v>
      </c>
      <c r="AG5" s="3">
        <f t="shared" si="17"/>
        <v>1.7234888517024784E-2</v>
      </c>
      <c r="AH5" s="3">
        <f t="shared" si="18"/>
        <v>6.8939554068099138E-2</v>
      </c>
      <c r="AI5" s="3">
        <f>AG5+AH5</f>
        <v>8.6174442585123925E-2</v>
      </c>
      <c r="AJ5" s="18">
        <f t="shared" si="20"/>
        <v>0.15435076679979967</v>
      </c>
      <c r="AK5" s="18">
        <f>0.5926*0.5*$C$6*$F5^3*($C$7*AC5*2+$C$7)*$C$8</f>
        <v>1.8091432486080261</v>
      </c>
      <c r="AL5" s="39">
        <f>AH5/AK5</f>
        <v>3.810618872836187E-2</v>
      </c>
      <c r="AM5" s="36">
        <v>0</v>
      </c>
      <c r="AN5" s="32">
        <v>0</v>
      </c>
      <c r="AO5" s="32">
        <v>0</v>
      </c>
      <c r="AP5" s="3">
        <f t="shared" si="23"/>
        <v>0</v>
      </c>
      <c r="AQ5" s="3">
        <f t="shared" si="24"/>
        <v>0</v>
      </c>
      <c r="AR5" s="3">
        <f t="shared" si="25"/>
        <v>0</v>
      </c>
      <c r="AS5" s="3">
        <f>AQ5+AR5</f>
        <v>0</v>
      </c>
      <c r="AT5" s="18">
        <f t="shared" si="27"/>
        <v>0</v>
      </c>
      <c r="AU5" s="18">
        <f>0.5926*0.5*$C$6*$F5^3*($C$7*AM5*2+$C$7)*$C$8</f>
        <v>1.4487053560282079</v>
      </c>
      <c r="AV5" s="39">
        <f>AR5/AU5</f>
        <v>0</v>
      </c>
      <c r="AW5" s="36"/>
      <c r="AX5" s="32"/>
      <c r="AY5" s="32"/>
      <c r="AZ5" s="3">
        <f t="shared" si="30"/>
        <v>0</v>
      </c>
      <c r="BA5" s="3">
        <f t="shared" si="31"/>
        <v>0</v>
      </c>
      <c r="BB5" s="3">
        <f t="shared" si="32"/>
        <v>0</v>
      </c>
      <c r="BC5" s="3">
        <f>BA5+BB5</f>
        <v>0</v>
      </c>
      <c r="BD5" s="18">
        <f t="shared" si="34"/>
        <v>0</v>
      </c>
      <c r="BE5" s="18">
        <f>0.5926*0.5*$C$6*$F5^3*($C$7*AW5*2+$C$7)*$C$8</f>
        <v>1.4487053560282079</v>
      </c>
      <c r="BF5" s="39">
        <f>BB5/BE5</f>
        <v>0</v>
      </c>
      <c r="BG5" s="36"/>
      <c r="BH5" s="32"/>
      <c r="BI5" s="32"/>
      <c r="BJ5" s="3">
        <f t="shared" si="37"/>
        <v>0</v>
      </c>
      <c r="BK5" s="3">
        <f t="shared" si="38"/>
        <v>0</v>
      </c>
      <c r="BL5" s="3">
        <f t="shared" si="39"/>
        <v>0</v>
      </c>
      <c r="BM5" s="3">
        <f>BK5+BL5</f>
        <v>0</v>
      </c>
      <c r="BN5" s="18">
        <f t="shared" si="41"/>
        <v>0</v>
      </c>
      <c r="BO5" s="18">
        <f>0.5926*0.5*$C$6*$F5^3*($C$7*BG5*2+$C$7)*$C$8</f>
        <v>1.4487053560282079</v>
      </c>
      <c r="BP5" s="39">
        <f>BL5/BO5</f>
        <v>0</v>
      </c>
      <c r="BQ5" s="36"/>
      <c r="BR5" s="32"/>
      <c r="BS5" s="32"/>
      <c r="BT5" s="3">
        <f t="shared" si="44"/>
        <v>0</v>
      </c>
      <c r="BU5" s="3">
        <f t="shared" si="45"/>
        <v>0</v>
      </c>
      <c r="BV5" s="3">
        <f t="shared" si="46"/>
        <v>0</v>
      </c>
      <c r="BW5" s="3">
        <f>BU5+BV5</f>
        <v>0</v>
      </c>
      <c r="BX5" s="18">
        <f t="shared" si="48"/>
        <v>0</v>
      </c>
      <c r="BY5" s="18">
        <f>0.5926*0.5*$C$6*$F5^3*($C$7*BQ5*2+$C$7)*$C$8</f>
        <v>1.4487053560282079</v>
      </c>
      <c r="BZ5" s="39">
        <f>BV5/BY5</f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3.4630107916825184</v>
      </c>
      <c r="H6" s="46">
        <f t="shared" si="1"/>
        <v>38869.15492957746</v>
      </c>
      <c r="I6" s="35">
        <v>0.44740000000000002</v>
      </c>
      <c r="J6" s="31">
        <v>2.9000000000000001E-2</v>
      </c>
      <c r="K6" s="31">
        <v>1.3380000000000001</v>
      </c>
      <c r="L6" s="3">
        <f t="shared" si="2"/>
        <v>0.94781155142938467</v>
      </c>
      <c r="M6" s="3">
        <f t="shared" si="3"/>
        <v>0.19086896490354743</v>
      </c>
      <c r="N6" s="3">
        <f t="shared" si="4"/>
        <v>0</v>
      </c>
      <c r="O6" s="3">
        <f t="shared" ref="O6:O28" si="52">M6+N6</f>
        <v>0.19086896490354743</v>
      </c>
      <c r="P6" s="18">
        <f t="shared" si="6"/>
        <v>0</v>
      </c>
      <c r="Q6" s="18">
        <f t="shared" ref="Q6:Q28" si="53">0.5926*0.5*$C$6*$F6^3*($C$7*I6*2+$C$7)*$C$8</f>
        <v>3.6672571587321192</v>
      </c>
      <c r="R6" s="39">
        <f t="shared" ref="R6:R28" si="54">N6/Q6</f>
        <v>0</v>
      </c>
      <c r="S6" s="35">
        <v>0.44740000000000002</v>
      </c>
      <c r="T6" s="31">
        <v>2.9000000000000001E-2</v>
      </c>
      <c r="U6" s="31">
        <v>1.3380000000000001</v>
      </c>
      <c r="V6" s="3">
        <f t="shared" si="9"/>
        <v>0.94781155142938467</v>
      </c>
      <c r="W6" s="3">
        <f t="shared" si="10"/>
        <v>0.19086896490354743</v>
      </c>
      <c r="X6" s="3">
        <f t="shared" si="11"/>
        <v>0.38173792980709487</v>
      </c>
      <c r="Y6" s="3">
        <f t="shared" ref="Y6:Y28" si="55">W6+X6</f>
        <v>0.5726068947106423</v>
      </c>
      <c r="Z6" s="18">
        <f t="shared" si="13"/>
        <v>3.9107166870656344E-2</v>
      </c>
      <c r="AA6" s="18">
        <f t="shared" ref="AA6:AA28" si="56">0.5926*0.5*$C$6*$F6^3*($C$7*S6*2+$C$7)*$C$8</f>
        <v>3.6672571587321192</v>
      </c>
      <c r="AB6" s="39">
        <f t="shared" ref="AB6:AB28" si="57">X6/AA6</f>
        <v>0.10409358092004464</v>
      </c>
      <c r="AC6" s="35">
        <v>0.18440000000000001</v>
      </c>
      <c r="AD6" s="31">
        <v>6.7000000000000004E-2</v>
      </c>
      <c r="AE6" s="31">
        <v>0.753</v>
      </c>
      <c r="AF6" s="3">
        <f t="shared" si="16"/>
        <v>0.53340963992999002</v>
      </c>
      <c r="AG6" s="3">
        <f t="shared" si="17"/>
        <v>1.0269349101852695E-2</v>
      </c>
      <c r="AH6" s="3">
        <f t="shared" si="18"/>
        <v>4.1077396407410781E-2</v>
      </c>
      <c r="AI6" s="3">
        <f t="shared" ref="AI6:AI28" si="58">AG6+AH6</f>
        <v>5.1346745509263478E-2</v>
      </c>
      <c r="AJ6" s="18">
        <f t="shared" si="20"/>
        <v>5.7232257990453339E-2</v>
      </c>
      <c r="AK6" s="18">
        <f t="shared" ref="AK6:AK28" si="59">0.5926*0.5*$C$6*$F6^3*($C$7*AC6*2+$C$7)*$C$8</f>
        <v>2.6492197587463187</v>
      </c>
      <c r="AL6" s="39">
        <f t="shared" ref="AL6:AL28" si="60">AH6/AK6</f>
        <v>1.5505469590355803E-2</v>
      </c>
      <c r="AM6" s="35">
        <v>0.17050000000000001</v>
      </c>
      <c r="AN6" s="31">
        <v>3.3000000000000002E-2</v>
      </c>
      <c r="AO6" s="31">
        <v>1.042</v>
      </c>
      <c r="AP6" s="3">
        <f t="shared" si="23"/>
        <v>0.73813126800404993</v>
      </c>
      <c r="AQ6" s="3">
        <f t="shared" si="24"/>
        <v>1.6811843420912222E-2</v>
      </c>
      <c r="AR6" s="3">
        <f t="shared" si="25"/>
        <v>0.10087106052547333</v>
      </c>
      <c r="AS6" s="3">
        <f t="shared" ref="AS6:AS28" si="61">AQ6+AR6</f>
        <v>0.11768290394638556</v>
      </c>
      <c r="AT6" s="18">
        <f t="shared" si="27"/>
        <v>8.0968624640666967E-2</v>
      </c>
      <c r="AU6" s="18">
        <f t="shared" ref="AU6:AU28" si="62">0.5926*0.5*$C$6*$F6^3*($C$7*AM6*2+$C$7)*$C$8</f>
        <v>2.5954147402679815</v>
      </c>
      <c r="AV6" s="39">
        <f t="shared" ref="AV6:AV28" si="63">AR6/AU6</f>
        <v>3.8865102736936066E-2</v>
      </c>
      <c r="AW6" s="35">
        <v>0.16120000000000001</v>
      </c>
      <c r="AX6" s="31">
        <v>3.9E-2</v>
      </c>
      <c r="AY6" s="31">
        <v>0.96899999999999997</v>
      </c>
      <c r="AZ6" s="3">
        <f t="shared" si="30"/>
        <v>0.68641957648361263</v>
      </c>
      <c r="BA6" s="3">
        <f t="shared" si="31"/>
        <v>1.2995971819688595E-2</v>
      </c>
      <c r="BB6" s="3">
        <f t="shared" si="32"/>
        <v>0.10396777455750876</v>
      </c>
      <c r="BC6" s="3">
        <f t="shared" ref="BC6:BC28" si="64">BA6+BB6</f>
        <v>0.11696374637719735</v>
      </c>
      <c r="BD6" s="18">
        <f t="shared" si="34"/>
        <v>0.11033626593065414</v>
      </c>
      <c r="BE6" s="18">
        <f t="shared" ref="BE6:BE28" si="65">0.5926*0.5*$C$6*$F6^3*($C$7*AW6*2+$C$7)*$C$8</f>
        <v>2.5594156991277992</v>
      </c>
      <c r="BF6" s="39">
        <f t="shared" ref="BF6:BF28" si="66">BB6/BE6</f>
        <v>4.0621683532276145E-2</v>
      </c>
      <c r="BG6" s="36"/>
      <c r="BH6" s="31"/>
      <c r="BI6" s="31"/>
      <c r="BJ6" s="3">
        <f t="shared" si="37"/>
        <v>0</v>
      </c>
      <c r="BK6" s="3">
        <f t="shared" si="38"/>
        <v>0</v>
      </c>
      <c r="BL6" s="3">
        <f t="shared" si="39"/>
        <v>0</v>
      </c>
      <c r="BM6" s="3">
        <f t="shared" ref="BM6:BM28" si="67">BK6+BL6</f>
        <v>0</v>
      </c>
      <c r="BN6" s="18">
        <f t="shared" si="41"/>
        <v>0</v>
      </c>
      <c r="BO6" s="18">
        <f t="shared" ref="BO6:BO28" si="68">0.5926*0.5*$C$6*$F6^3*($C$7*BG6*2+$C$7)*$C$8</f>
        <v>1.9354323193646394</v>
      </c>
      <c r="BP6" s="39">
        <f t="shared" ref="BP6:BP28" si="69">BL6/BO6</f>
        <v>0</v>
      </c>
      <c r="BQ6" s="35"/>
      <c r="BR6" s="31"/>
      <c r="BS6" s="31"/>
      <c r="BT6" s="3">
        <f t="shared" si="44"/>
        <v>0</v>
      </c>
      <c r="BU6" s="3">
        <f t="shared" si="45"/>
        <v>0</v>
      </c>
      <c r="BV6" s="3">
        <f t="shared" si="46"/>
        <v>0</v>
      </c>
      <c r="BW6" s="3">
        <f t="shared" ref="BW6:BW28" si="70">BU6+BV6</f>
        <v>0</v>
      </c>
      <c r="BX6" s="18">
        <f t="shared" si="48"/>
        <v>0</v>
      </c>
      <c r="BY6" s="18">
        <f t="shared" ref="BY6:BY28" si="71">0.5926*0.5*$C$6*$F6^3*($C$7*BQ6*2+$C$7)*$C$8</f>
        <v>1.9354323193646394</v>
      </c>
      <c r="BZ6" s="39">
        <f t="shared" ref="BZ6:BZ28" si="72">BV6/BY6</f>
        <v>0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3.7817416514784248</v>
      </c>
      <c r="H7" s="46">
        <f t="shared" si="1"/>
        <v>42446.619718309856</v>
      </c>
      <c r="I7" s="35">
        <v>0.54210000000000003</v>
      </c>
      <c r="J7" s="31">
        <v>3.1E-2</v>
      </c>
      <c r="K7" s="32">
        <v>1.2949999999999999</v>
      </c>
      <c r="L7" s="3">
        <f t="shared" si="2"/>
        <v>0.91735123998583923</v>
      </c>
      <c r="M7" s="3">
        <f t="shared" si="3"/>
        <v>0.26250010611896457</v>
      </c>
      <c r="N7" s="3">
        <f t="shared" si="4"/>
        <v>0</v>
      </c>
      <c r="O7" s="3">
        <f t="shared" si="52"/>
        <v>0.26250010611896457</v>
      </c>
      <c r="P7" s="18">
        <f t="shared" si="6"/>
        <v>0</v>
      </c>
      <c r="Q7" s="18">
        <f t="shared" si="53"/>
        <v>5.2532904859548477</v>
      </c>
      <c r="R7" s="39">
        <f t="shared" si="54"/>
        <v>0</v>
      </c>
      <c r="S7" s="35">
        <v>0.54210000000000003</v>
      </c>
      <c r="T7" s="31">
        <v>3.1E-2</v>
      </c>
      <c r="U7" s="32">
        <v>1.2949999999999999</v>
      </c>
      <c r="V7" s="3">
        <f t="shared" si="9"/>
        <v>0.91735123998583923</v>
      </c>
      <c r="W7" s="3">
        <f t="shared" si="10"/>
        <v>0.26250010611896457</v>
      </c>
      <c r="X7" s="3">
        <f t="shared" si="11"/>
        <v>0.52500021223792914</v>
      </c>
      <c r="Y7" s="3">
        <f t="shared" si="55"/>
        <v>0.78750031835689371</v>
      </c>
      <c r="Z7" s="18">
        <f t="shared" si="13"/>
        <v>3.9160421749467073E-2</v>
      </c>
      <c r="AA7" s="18">
        <f t="shared" si="56"/>
        <v>5.2532904859548477</v>
      </c>
      <c r="AB7" s="39">
        <f t="shared" si="57"/>
        <v>9.9937403736108862E-2</v>
      </c>
      <c r="AC7" s="35">
        <v>0.26860000000000001</v>
      </c>
      <c r="AD7" s="31">
        <v>1.7999999999999999E-2</v>
      </c>
      <c r="AE7" s="32">
        <v>1.254</v>
      </c>
      <c r="AF7" s="3">
        <f t="shared" si="16"/>
        <v>0.88830768721408693</v>
      </c>
      <c r="AG7" s="3">
        <f t="shared" si="17"/>
        <v>6.0428000143636508E-2</v>
      </c>
      <c r="AH7" s="3">
        <f t="shared" si="18"/>
        <v>0.24171200057454603</v>
      </c>
      <c r="AI7" s="3">
        <f t="shared" si="58"/>
        <v>0.30214000071818253</v>
      </c>
      <c r="AJ7" s="18">
        <f t="shared" si="20"/>
        <v>4.2642602643414906E-2</v>
      </c>
      <c r="AK7" s="18">
        <f t="shared" si="59"/>
        <v>3.8745600878081716</v>
      </c>
      <c r="AL7" s="39">
        <f t="shared" si="60"/>
        <v>6.2384372702110259E-2</v>
      </c>
      <c r="AM7" s="35">
        <v>0.21729999999999999</v>
      </c>
      <c r="AN7" s="31">
        <v>1.7000000000000001E-2</v>
      </c>
      <c r="AO7" s="32">
        <v>1.2010000000000001</v>
      </c>
      <c r="AP7" s="3">
        <f t="shared" si="23"/>
        <v>0.85076358241157768</v>
      </c>
      <c r="AQ7" s="3">
        <f t="shared" si="24"/>
        <v>3.6277437232581651E-2</v>
      </c>
      <c r="AR7" s="3">
        <f t="shared" si="25"/>
        <v>0.21766462339548989</v>
      </c>
      <c r="AS7" s="3">
        <f t="shared" si="61"/>
        <v>0.25394206062807156</v>
      </c>
      <c r="AT7" s="18">
        <f t="shared" si="27"/>
        <v>5.5411807989176436E-2</v>
      </c>
      <c r="AU7" s="18">
        <f t="shared" si="62"/>
        <v>3.6159536182472043</v>
      </c>
      <c r="AV7" s="39">
        <f t="shared" si="63"/>
        <v>6.0195634782782566E-2</v>
      </c>
      <c r="AW7" s="35">
        <v>0.20280000000000001</v>
      </c>
      <c r="AX7" s="31">
        <v>2.3E-2</v>
      </c>
      <c r="AY7" s="32">
        <v>1.1679999999999999</v>
      </c>
      <c r="AZ7" s="3">
        <f t="shared" si="30"/>
        <v>0.82738706432699638</v>
      </c>
      <c r="BA7" s="3">
        <f t="shared" si="31"/>
        <v>2.9884962746238166E-2</v>
      </c>
      <c r="BB7" s="3">
        <f t="shared" si="32"/>
        <v>0.23907970196990533</v>
      </c>
      <c r="BC7" s="3">
        <f t="shared" si="64"/>
        <v>0.2689646647161435</v>
      </c>
      <c r="BD7" s="18">
        <f t="shared" si="34"/>
        <v>9.4540880475622174E-2</v>
      </c>
      <c r="BE7" s="18">
        <f t="shared" si="65"/>
        <v>3.542858222367399</v>
      </c>
      <c r="BF7" s="39">
        <f t="shared" si="66"/>
        <v>6.748215338127421E-2</v>
      </c>
      <c r="BG7" s="36">
        <v>0.191</v>
      </c>
      <c r="BH7" s="31">
        <v>1.9E-2</v>
      </c>
      <c r="BI7" s="32">
        <v>1.1439999999999999</v>
      </c>
      <c r="BJ7" s="3">
        <f t="shared" si="37"/>
        <v>0.81038596026548271</v>
      </c>
      <c r="BK7" s="3">
        <f t="shared" si="38"/>
        <v>2.5430208171675701E-2</v>
      </c>
      <c r="BL7" s="3">
        <f t="shared" si="39"/>
        <v>0.254302081716757</v>
      </c>
      <c r="BM7" s="3">
        <f t="shared" si="67"/>
        <v>0.27973228988843268</v>
      </c>
      <c r="BN7" s="18">
        <f t="shared" si="41"/>
        <v>9.3653019450774741E-2</v>
      </c>
      <c r="BO7" s="18">
        <f t="shared" si="68"/>
        <v>3.483373693306592</v>
      </c>
      <c r="BP7" s="39">
        <f t="shared" si="69"/>
        <v>7.3004536437019707E-2</v>
      </c>
      <c r="BQ7" s="35">
        <v>0.17760000000000001</v>
      </c>
      <c r="BR7" s="31">
        <v>1.2999999999999999E-2</v>
      </c>
      <c r="BS7" s="32">
        <v>1.1339999999999999</v>
      </c>
      <c r="BT7" s="3">
        <f t="shared" si="44"/>
        <v>0.80330216690651868</v>
      </c>
      <c r="BU7" s="3">
        <f t="shared" si="45"/>
        <v>2.1604447476519469E-2</v>
      </c>
      <c r="BV7" s="3">
        <f t="shared" si="46"/>
        <v>0.25925336971823359</v>
      </c>
      <c r="BW7" s="3">
        <f t="shared" si="70"/>
        <v>0.28085781719475306</v>
      </c>
      <c r="BX7" s="18">
        <f t="shared" si="48"/>
        <v>7.5555631805325374E-2</v>
      </c>
      <c r="BY7" s="18">
        <f t="shared" si="71"/>
        <v>3.4158234653900816</v>
      </c>
      <c r="BZ7" s="39">
        <f t="shared" si="72"/>
        <v>7.5897765895998157E-2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4.1004725112743312</v>
      </c>
      <c r="H8" s="46">
        <f t="shared" si="1"/>
        <v>46024.084507042258</v>
      </c>
      <c r="I8" s="35">
        <v>0.84450000000000003</v>
      </c>
      <c r="J8" s="31">
        <v>0.02</v>
      </c>
      <c r="K8" s="31">
        <v>1.321</v>
      </c>
      <c r="L8" s="3">
        <f t="shared" si="2"/>
        <v>0.93576910271914571</v>
      </c>
      <c r="M8" s="3">
        <f t="shared" si="3"/>
        <v>0.66288176903401219</v>
      </c>
      <c r="N8" s="3">
        <f t="shared" si="4"/>
        <v>0</v>
      </c>
      <c r="O8" s="3">
        <f t="shared" si="52"/>
        <v>0.66288176903401219</v>
      </c>
      <c r="P8" s="18">
        <f t="shared" si="6"/>
        <v>0</v>
      </c>
      <c r="Q8" s="18">
        <f t="shared" si="53"/>
        <v>8.6399050722713167</v>
      </c>
      <c r="R8" s="39">
        <f t="shared" si="54"/>
        <v>0</v>
      </c>
      <c r="S8" s="35">
        <v>0.84450000000000003</v>
      </c>
      <c r="T8" s="31">
        <v>0.02</v>
      </c>
      <c r="U8" s="31">
        <v>1.321</v>
      </c>
      <c r="V8" s="3">
        <f t="shared" si="9"/>
        <v>0.93576910271914571</v>
      </c>
      <c r="W8" s="3">
        <f t="shared" si="10"/>
        <v>0.66288176903401219</v>
      </c>
      <c r="X8" s="3">
        <f t="shared" si="11"/>
        <v>1.3257635380680244</v>
      </c>
      <c r="Y8" s="3">
        <f t="shared" si="55"/>
        <v>1.9886453071020367</v>
      </c>
      <c r="Z8" s="18">
        <f t="shared" si="13"/>
        <v>2.6289465756175093E-2</v>
      </c>
      <c r="AA8" s="18">
        <f t="shared" si="56"/>
        <v>8.6399050722713167</v>
      </c>
      <c r="AB8" s="39">
        <f t="shared" si="57"/>
        <v>0.15344653986105644</v>
      </c>
      <c r="AC8" s="35">
        <v>0.48209999999999997</v>
      </c>
      <c r="AD8" s="31">
        <v>2.7E-2</v>
      </c>
      <c r="AE8" s="31">
        <v>1.2829999999999999</v>
      </c>
      <c r="AF8" s="3">
        <f t="shared" si="16"/>
        <v>0.9088506879550825</v>
      </c>
      <c r="AG8" s="3">
        <f t="shared" si="17"/>
        <v>0.20377866259680785</v>
      </c>
      <c r="AH8" s="3">
        <f t="shared" si="18"/>
        <v>0.81511465038723141</v>
      </c>
      <c r="AI8" s="3">
        <f t="shared" si="58"/>
        <v>1.0188933129840392</v>
      </c>
      <c r="AJ8" s="18">
        <f t="shared" si="20"/>
        <v>6.6956570689293005E-2</v>
      </c>
      <c r="AK8" s="18">
        <f t="shared" si="59"/>
        <v>6.3110827604891488</v>
      </c>
      <c r="AL8" s="39">
        <f t="shared" si="60"/>
        <v>0.12915607057006093</v>
      </c>
      <c r="AM8" s="35">
        <v>0.38150000000000001</v>
      </c>
      <c r="AN8" s="31">
        <v>2.1000000000000001E-2</v>
      </c>
      <c r="AO8" s="31">
        <v>1.274</v>
      </c>
      <c r="AP8" s="3">
        <f t="shared" si="23"/>
        <v>0.90247527393201488</v>
      </c>
      <c r="AQ8" s="3">
        <f t="shared" si="24"/>
        <v>0.12582272089520047</v>
      </c>
      <c r="AR8" s="3">
        <f t="shared" si="25"/>
        <v>0.75493632537120281</v>
      </c>
      <c r="AS8" s="3">
        <f t="shared" si="61"/>
        <v>0.88075904626640322</v>
      </c>
      <c r="AT8" s="18">
        <f t="shared" si="27"/>
        <v>7.7023905400079085E-2</v>
      </c>
      <c r="AU8" s="18">
        <f t="shared" si="62"/>
        <v>5.6646160812251143</v>
      </c>
      <c r="AV8" s="39">
        <f t="shared" si="63"/>
        <v>0.13327228439600253</v>
      </c>
      <c r="AW8" s="35">
        <v>0.3286</v>
      </c>
      <c r="AX8" s="31">
        <v>1.7000000000000001E-2</v>
      </c>
      <c r="AY8" s="31">
        <v>1.2589999999999999</v>
      </c>
      <c r="AZ8" s="3">
        <f t="shared" si="30"/>
        <v>0.89184958389356883</v>
      </c>
      <c r="BA8" s="3">
        <f t="shared" si="31"/>
        <v>9.1162811455311271E-2</v>
      </c>
      <c r="BB8" s="3">
        <f t="shared" si="32"/>
        <v>0.72930249164249017</v>
      </c>
      <c r="BC8" s="3">
        <f t="shared" si="64"/>
        <v>0.82046530309780141</v>
      </c>
      <c r="BD8" s="18">
        <f t="shared" si="34"/>
        <v>8.1190740549303322E-2</v>
      </c>
      <c r="BE8" s="18">
        <f t="shared" si="65"/>
        <v>5.3246748552502892</v>
      </c>
      <c r="BF8" s="39">
        <f t="shared" si="66"/>
        <v>0.13696657757860578</v>
      </c>
      <c r="BG8" s="35">
        <v>0.27829999999999999</v>
      </c>
      <c r="BH8" s="31">
        <v>1.0999999999999999E-2</v>
      </c>
      <c r="BI8" s="31">
        <v>1.2430000000000001</v>
      </c>
      <c r="BJ8" s="3">
        <f t="shared" si="37"/>
        <v>0.88051551451922661</v>
      </c>
      <c r="BK8" s="3">
        <f t="shared" si="38"/>
        <v>6.3738201065256975E-2</v>
      </c>
      <c r="BL8" s="3">
        <f t="shared" si="39"/>
        <v>0.63738201065256983</v>
      </c>
      <c r="BM8" s="3">
        <f t="shared" si="67"/>
        <v>0.70112021171782679</v>
      </c>
      <c r="BN8" s="18">
        <f t="shared" si="41"/>
        <v>6.401047891542927E-2</v>
      </c>
      <c r="BO8" s="18">
        <f t="shared" si="68"/>
        <v>5.0014415156182706</v>
      </c>
      <c r="BP8" s="39">
        <f t="shared" si="69"/>
        <v>0.12743966087820535</v>
      </c>
      <c r="BQ8" s="35">
        <v>0.25850000000000001</v>
      </c>
      <c r="BR8" s="31">
        <v>1.7000000000000001E-2</v>
      </c>
      <c r="BS8" s="31">
        <v>1.2310000000000001</v>
      </c>
      <c r="BT8" s="3">
        <f t="shared" si="44"/>
        <v>0.87201496248846977</v>
      </c>
      <c r="BU8" s="3">
        <f t="shared" si="45"/>
        <v>5.3934708100953015E-2</v>
      </c>
      <c r="BV8" s="3">
        <f t="shared" si="46"/>
        <v>0.64721649721143615</v>
      </c>
      <c r="BW8" s="3">
        <f t="shared" si="70"/>
        <v>0.70115120531238917</v>
      </c>
      <c r="BX8" s="18">
        <f t="shared" si="48"/>
        <v>0.11642933243430417</v>
      </c>
      <c r="BY8" s="18">
        <f t="shared" si="71"/>
        <v>4.8742045350076557</v>
      </c>
      <c r="BZ8" s="39">
        <f t="shared" si="72"/>
        <v>0.13278402507793399</v>
      </c>
    </row>
    <row r="9" spans="2:78" ht="19.899999999999999" customHeight="1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4.4192033710702372</v>
      </c>
      <c r="H9" s="46">
        <f t="shared" si="1"/>
        <v>49601.549295774654</v>
      </c>
      <c r="I9" s="35">
        <v>0.93530000000000002</v>
      </c>
      <c r="J9" s="31">
        <v>2.1000000000000001E-2</v>
      </c>
      <c r="K9" s="31">
        <v>1.385</v>
      </c>
      <c r="L9" s="3">
        <f t="shared" si="2"/>
        <v>0.98110538021651539</v>
      </c>
      <c r="M9" s="3">
        <f t="shared" si="3"/>
        <v>0.89378394134602002</v>
      </c>
      <c r="N9" s="3">
        <f t="shared" si="4"/>
        <v>0</v>
      </c>
      <c r="O9" s="3">
        <f t="shared" si="52"/>
        <v>0.89378394134602002</v>
      </c>
      <c r="P9" s="18">
        <f t="shared" si="6"/>
        <v>0</v>
      </c>
      <c r="Q9" s="18">
        <f t="shared" si="53"/>
        <v>11.545722079368181</v>
      </c>
      <c r="R9" s="39">
        <f t="shared" si="54"/>
        <v>0</v>
      </c>
      <c r="S9" s="35">
        <v>0.93530000000000002</v>
      </c>
      <c r="T9" s="31">
        <v>2.1000000000000001E-2</v>
      </c>
      <c r="U9" s="31">
        <v>1.385</v>
      </c>
      <c r="V9" s="3">
        <f t="shared" si="9"/>
        <v>0.98110538021651539</v>
      </c>
      <c r="W9" s="3">
        <f t="shared" si="10"/>
        <v>0.89378394134602002</v>
      </c>
      <c r="X9" s="3">
        <f t="shared" si="11"/>
        <v>1.78756788269204</v>
      </c>
      <c r="Y9" s="3">
        <f t="shared" si="55"/>
        <v>2.6813518240380603</v>
      </c>
      <c r="Z9" s="18">
        <f t="shared" si="13"/>
        <v>3.0343450940491328E-2</v>
      </c>
      <c r="AA9" s="18">
        <f t="shared" si="56"/>
        <v>11.545722079368181</v>
      </c>
      <c r="AB9" s="39">
        <f t="shared" si="57"/>
        <v>0.15482512660566844</v>
      </c>
      <c r="AC9" s="35">
        <v>0.69099999999999995</v>
      </c>
      <c r="AD9" s="31">
        <v>1.7000000000000001E-2</v>
      </c>
      <c r="AE9" s="31">
        <v>1.3340000000000001</v>
      </c>
      <c r="AF9" s="3">
        <f t="shared" si="16"/>
        <v>0.94497803408579906</v>
      </c>
      <c r="AG9" s="3">
        <f t="shared" si="17"/>
        <v>0.45258367627128376</v>
      </c>
      <c r="AH9" s="3">
        <f t="shared" si="18"/>
        <v>1.8103347050851351</v>
      </c>
      <c r="AI9" s="3">
        <f t="shared" si="58"/>
        <v>2.2629183813564189</v>
      </c>
      <c r="AJ9" s="18">
        <f t="shared" si="20"/>
        <v>4.5576052419073872E-2</v>
      </c>
      <c r="AK9" s="18">
        <f t="shared" si="59"/>
        <v>9.5805441346948399</v>
      </c>
      <c r="AL9" s="39">
        <f t="shared" si="60"/>
        <v>0.18895948702216359</v>
      </c>
      <c r="AM9" s="35">
        <v>0.5635</v>
      </c>
      <c r="AN9" s="31">
        <v>2.4E-2</v>
      </c>
      <c r="AO9" s="31">
        <v>1.32</v>
      </c>
      <c r="AP9" s="3">
        <f t="shared" si="23"/>
        <v>0.93506072338324941</v>
      </c>
      <c r="AQ9" s="3">
        <f t="shared" si="24"/>
        <v>0.29469097461808019</v>
      </c>
      <c r="AR9" s="3">
        <f t="shared" si="25"/>
        <v>1.768145847708481</v>
      </c>
      <c r="AS9" s="3">
        <f t="shared" si="61"/>
        <v>2.0628368223265614</v>
      </c>
      <c r="AT9" s="18">
        <f t="shared" si="27"/>
        <v>9.449884242308014E-2</v>
      </c>
      <c r="AU9" s="18">
        <f t="shared" si="62"/>
        <v>8.5549191328698271</v>
      </c>
      <c r="AV9" s="39">
        <f t="shared" si="63"/>
        <v>0.2066817722349808</v>
      </c>
      <c r="AW9" s="35">
        <v>0.46260000000000001</v>
      </c>
      <c r="AX9" s="31">
        <v>1.7999999999999999E-2</v>
      </c>
      <c r="AY9" s="31">
        <v>1.3109999999999999</v>
      </c>
      <c r="AZ9" s="3">
        <f t="shared" si="30"/>
        <v>0.92868530936018168</v>
      </c>
      <c r="BA9" s="3">
        <f t="shared" si="31"/>
        <v>0.19590601572414115</v>
      </c>
      <c r="BB9" s="3">
        <f t="shared" si="32"/>
        <v>1.5672481257931292</v>
      </c>
      <c r="BC9" s="3">
        <f t="shared" si="64"/>
        <v>1.7631541415172705</v>
      </c>
      <c r="BD9" s="18">
        <f t="shared" si="34"/>
        <v>9.3214614869282994E-2</v>
      </c>
      <c r="BE9" s="18">
        <f t="shared" si="65"/>
        <v>7.7432676608373248</v>
      </c>
      <c r="BF9" s="39">
        <f t="shared" si="66"/>
        <v>0.20240138846287195</v>
      </c>
      <c r="BG9" s="35">
        <v>0.39319999999999999</v>
      </c>
      <c r="BH9" s="31">
        <v>2.5000000000000001E-2</v>
      </c>
      <c r="BI9" s="31">
        <v>1.3049999999999999</v>
      </c>
      <c r="BJ9" s="3">
        <f t="shared" si="37"/>
        <v>0.92443503334480326</v>
      </c>
      <c r="BK9" s="3">
        <f t="shared" si="38"/>
        <v>0.1402423477692302</v>
      </c>
      <c r="BL9" s="3">
        <f t="shared" si="39"/>
        <v>1.4024234776923019</v>
      </c>
      <c r="BM9" s="3">
        <f t="shared" si="67"/>
        <v>1.5426658254615322</v>
      </c>
      <c r="BN9" s="18">
        <f t="shared" si="41"/>
        <v>0.16035302830782375</v>
      </c>
      <c r="BO9" s="18">
        <f t="shared" si="68"/>
        <v>7.1850058951380626</v>
      </c>
      <c r="BP9" s="39">
        <f t="shared" si="69"/>
        <v>0.19518751942030993</v>
      </c>
      <c r="BQ9" s="35">
        <v>0.37469999999999998</v>
      </c>
      <c r="BR9" s="31">
        <v>1.4E-2</v>
      </c>
      <c r="BS9" s="31">
        <v>1.304</v>
      </c>
      <c r="BT9" s="3">
        <f t="shared" si="44"/>
        <v>0.92372665400890697</v>
      </c>
      <c r="BU9" s="3">
        <f t="shared" si="45"/>
        <v>0.12716093158066688</v>
      </c>
      <c r="BV9" s="3">
        <f t="shared" si="46"/>
        <v>1.5259311789680026</v>
      </c>
      <c r="BW9" s="3">
        <f t="shared" si="70"/>
        <v>1.6530921105486693</v>
      </c>
      <c r="BX9" s="18">
        <f t="shared" si="48"/>
        <v>0.10759215310910139</v>
      </c>
      <c r="BY9" s="18">
        <f t="shared" si="71"/>
        <v>7.0361897184026665</v>
      </c>
      <c r="BZ9" s="39">
        <f t="shared" si="72"/>
        <v>0.21686896460125787</v>
      </c>
    </row>
    <row r="10" spans="2:78" ht="19.899999999999999" customHeight="1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4.7379342308661432</v>
      </c>
      <c r="H10" s="46">
        <f t="shared" si="1"/>
        <v>53179.014084507042</v>
      </c>
      <c r="I10" s="35">
        <v>1.0031000000000001</v>
      </c>
      <c r="J10" s="31">
        <v>1.7000000000000001E-2</v>
      </c>
      <c r="K10" s="31">
        <v>1.47</v>
      </c>
      <c r="L10" s="3">
        <f t="shared" si="2"/>
        <v>1.0413176237677095</v>
      </c>
      <c r="M10" s="3">
        <f t="shared" si="3"/>
        <v>1.1581218681786094</v>
      </c>
      <c r="N10" s="3">
        <f t="shared" si="4"/>
        <v>0</v>
      </c>
      <c r="O10" s="3">
        <f t="shared" si="52"/>
        <v>1.1581218681786094</v>
      </c>
      <c r="P10" s="18">
        <f t="shared" si="6"/>
        <v>0</v>
      </c>
      <c r="Q10" s="18">
        <f t="shared" si="53"/>
        <v>14.900519428684097</v>
      </c>
      <c r="R10" s="39">
        <f t="shared" si="54"/>
        <v>0</v>
      </c>
      <c r="S10" s="35">
        <v>1.0031000000000001</v>
      </c>
      <c r="T10" s="31">
        <v>1.7000000000000001E-2</v>
      </c>
      <c r="U10" s="31">
        <v>1.47</v>
      </c>
      <c r="V10" s="3">
        <f t="shared" si="9"/>
        <v>1.0413176237677095</v>
      </c>
      <c r="W10" s="3">
        <f t="shared" si="10"/>
        <v>1.1581218681786094</v>
      </c>
      <c r="X10" s="3">
        <f t="shared" si="11"/>
        <v>2.3162437363572188</v>
      </c>
      <c r="Y10" s="3">
        <f t="shared" si="55"/>
        <v>3.4743656045358282</v>
      </c>
      <c r="Z10" s="18">
        <f t="shared" si="13"/>
        <v>2.7671310054973461E-2</v>
      </c>
      <c r="AA10" s="18">
        <f t="shared" si="56"/>
        <v>14.900519428684097</v>
      </c>
      <c r="AB10" s="39">
        <f t="shared" si="57"/>
        <v>0.15544718071360364</v>
      </c>
      <c r="AC10" s="35">
        <v>0.77649999999999997</v>
      </c>
      <c r="AD10" s="31">
        <v>1.7999999999999999E-2</v>
      </c>
      <c r="AE10" s="31">
        <v>1.4</v>
      </c>
      <c r="AF10" s="3">
        <f t="shared" si="16"/>
        <v>0.99173107025496143</v>
      </c>
      <c r="AG10" s="3">
        <f t="shared" si="17"/>
        <v>0.62946287846874238</v>
      </c>
      <c r="AH10" s="3">
        <f t="shared" si="18"/>
        <v>2.5178515138749695</v>
      </c>
      <c r="AI10" s="3">
        <f t="shared" si="58"/>
        <v>3.1473143923437119</v>
      </c>
      <c r="AJ10" s="18">
        <f t="shared" si="20"/>
        <v>5.3150175375699327E-2</v>
      </c>
      <c r="AK10" s="18">
        <f t="shared" si="59"/>
        <v>12.654190041058646</v>
      </c>
      <c r="AL10" s="39">
        <f t="shared" si="60"/>
        <v>0.19897373958391468</v>
      </c>
      <c r="AM10" s="35">
        <v>0.67830000000000001</v>
      </c>
      <c r="AN10" s="31">
        <v>1.6E-2</v>
      </c>
      <c r="AO10" s="31">
        <v>1.3819999999999999</v>
      </c>
      <c r="AP10" s="3">
        <f t="shared" si="23"/>
        <v>0.97898024220882618</v>
      </c>
      <c r="AQ10" s="3">
        <f t="shared" si="24"/>
        <v>0.46804849392798387</v>
      </c>
      <c r="AR10" s="3">
        <f t="shared" si="25"/>
        <v>2.8082909635679028</v>
      </c>
      <c r="AS10" s="3">
        <f t="shared" si="61"/>
        <v>3.2763394574958866</v>
      </c>
      <c r="AT10" s="18">
        <f t="shared" si="27"/>
        <v>6.9056323506297382E-2</v>
      </c>
      <c r="AU10" s="18">
        <f t="shared" si="62"/>
        <v>11.680714551805252</v>
      </c>
      <c r="AV10" s="39">
        <f t="shared" si="63"/>
        <v>0.24042116183156637</v>
      </c>
      <c r="AW10" s="35">
        <v>0.59040000000000004</v>
      </c>
      <c r="AX10" s="31">
        <v>1.9E-2</v>
      </c>
      <c r="AY10" s="31">
        <v>1.369</v>
      </c>
      <c r="AZ10" s="3">
        <f t="shared" si="30"/>
        <v>0.96977131084217305</v>
      </c>
      <c r="BA10" s="3">
        <f t="shared" si="31"/>
        <v>0.34796112461011752</v>
      </c>
      <c r="BB10" s="3">
        <f t="shared" si="32"/>
        <v>2.7836889968809402</v>
      </c>
      <c r="BC10" s="3">
        <f t="shared" si="64"/>
        <v>3.1316501214910577</v>
      </c>
      <c r="BD10" s="18">
        <f t="shared" si="34"/>
        <v>0.10729182147469528</v>
      </c>
      <c r="BE10" s="18">
        <f t="shared" si="65"/>
        <v>10.80934494380756</v>
      </c>
      <c r="BF10" s="39">
        <f t="shared" si="66"/>
        <v>0.25752615087703862</v>
      </c>
      <c r="BG10" s="35">
        <v>0.50670000000000004</v>
      </c>
      <c r="BH10" s="31">
        <v>1.9E-2</v>
      </c>
      <c r="BI10" s="31">
        <v>1.3660000000000001</v>
      </c>
      <c r="BJ10" s="3">
        <f t="shared" si="37"/>
        <v>0.96764617283448384</v>
      </c>
      <c r="BK10" s="3">
        <f t="shared" si="38"/>
        <v>0.25517277652448672</v>
      </c>
      <c r="BL10" s="3">
        <f t="shared" si="39"/>
        <v>2.5517277652448671</v>
      </c>
      <c r="BM10" s="3">
        <f t="shared" si="67"/>
        <v>2.806900541769354</v>
      </c>
      <c r="BN10" s="18">
        <f t="shared" si="41"/>
        <v>0.13352762785029978</v>
      </c>
      <c r="BO10" s="18">
        <f t="shared" si="68"/>
        <v>9.9796107437005404</v>
      </c>
      <c r="BP10" s="39">
        <f t="shared" si="69"/>
        <v>0.25569411781472556</v>
      </c>
      <c r="BQ10" s="35">
        <v>0.47749999999999998</v>
      </c>
      <c r="BR10" s="31">
        <v>2.1000000000000001E-2</v>
      </c>
      <c r="BS10" s="31">
        <v>1.361</v>
      </c>
      <c r="BT10" s="3">
        <f t="shared" si="44"/>
        <v>0.96410427615500183</v>
      </c>
      <c r="BU10" s="3">
        <f t="shared" si="45"/>
        <v>0.22495421455686299</v>
      </c>
      <c r="BV10" s="3">
        <f t="shared" si="46"/>
        <v>2.6994505746823556</v>
      </c>
      <c r="BW10" s="3">
        <f t="shared" si="70"/>
        <v>2.9244047892392184</v>
      </c>
      <c r="BX10" s="18">
        <f t="shared" si="48"/>
        <v>0.17580568928944779</v>
      </c>
      <c r="BY10" s="18">
        <f t="shared" si="71"/>
        <v>9.6901455269368011</v>
      </c>
      <c r="BZ10" s="39">
        <f t="shared" si="72"/>
        <v>0.27857688691861082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5.0566650906620492</v>
      </c>
      <c r="H11" s="46">
        <f t="shared" si="1"/>
        <v>56756.478873239437</v>
      </c>
      <c r="I11" s="35">
        <v>1.0138</v>
      </c>
      <c r="J11" s="31">
        <v>2.4E-2</v>
      </c>
      <c r="K11" s="31">
        <v>1.526</v>
      </c>
      <c r="L11" s="3">
        <f t="shared" si="2"/>
        <v>1.0809868665779079</v>
      </c>
      <c r="M11" s="3">
        <f t="shared" si="3"/>
        <v>1.2748079786368629</v>
      </c>
      <c r="N11" s="3">
        <f t="shared" si="4"/>
        <v>0</v>
      </c>
      <c r="O11" s="3">
        <f t="shared" si="52"/>
        <v>1.2748079786368629</v>
      </c>
      <c r="P11" s="18">
        <f t="shared" si="6"/>
        <v>0</v>
      </c>
      <c r="Q11" s="18">
        <f t="shared" si="53"/>
        <v>18.243473193333362</v>
      </c>
      <c r="R11" s="39">
        <f t="shared" si="54"/>
        <v>0</v>
      </c>
      <c r="S11" s="35">
        <v>1.0138</v>
      </c>
      <c r="T11" s="31">
        <v>2.4E-2</v>
      </c>
      <c r="U11" s="31">
        <v>1.526</v>
      </c>
      <c r="V11" s="3">
        <f t="shared" si="9"/>
        <v>1.0809868665779079</v>
      </c>
      <c r="W11" s="3">
        <f t="shared" si="10"/>
        <v>1.2748079786368629</v>
      </c>
      <c r="X11" s="3">
        <f t="shared" si="11"/>
        <v>2.5496159572737258</v>
      </c>
      <c r="Y11" s="3">
        <f t="shared" si="55"/>
        <v>3.8244239359105885</v>
      </c>
      <c r="Z11" s="18">
        <f t="shared" si="13"/>
        <v>4.2098482242578929E-2</v>
      </c>
      <c r="AA11" s="18">
        <f t="shared" si="56"/>
        <v>18.243473193333362</v>
      </c>
      <c r="AB11" s="39">
        <f t="shared" si="57"/>
        <v>0.13975496498141712</v>
      </c>
      <c r="AC11" s="35">
        <v>0.83819999999999995</v>
      </c>
      <c r="AD11" s="31">
        <v>2.1000000000000001E-2</v>
      </c>
      <c r="AE11" s="31">
        <v>1.4650000000000001</v>
      </c>
      <c r="AF11" s="3">
        <f t="shared" si="16"/>
        <v>1.0377757270882275</v>
      </c>
      <c r="AG11" s="3">
        <f t="shared" si="17"/>
        <v>0.80315930324148066</v>
      </c>
      <c r="AH11" s="3">
        <f t="shared" si="18"/>
        <v>3.2126372129659226</v>
      </c>
      <c r="AI11" s="3">
        <f t="shared" si="58"/>
        <v>4.015796516207403</v>
      </c>
      <c r="AJ11" s="18">
        <f t="shared" si="20"/>
        <v>6.7900139967684722E-2</v>
      </c>
      <c r="AK11" s="18">
        <f t="shared" si="59"/>
        <v>16.127239944060449</v>
      </c>
      <c r="AL11" s="39">
        <f t="shared" si="60"/>
        <v>0.19920564362590232</v>
      </c>
      <c r="AM11" s="35">
        <v>0.74909999999999999</v>
      </c>
      <c r="AN11" s="31">
        <v>1.9E-2</v>
      </c>
      <c r="AO11" s="31">
        <v>1.45</v>
      </c>
      <c r="AP11" s="3">
        <f t="shared" si="23"/>
        <v>1.0271500370497815</v>
      </c>
      <c r="AQ11" s="3">
        <f t="shared" si="24"/>
        <v>0.62841527146804277</v>
      </c>
      <c r="AR11" s="3">
        <f t="shared" si="25"/>
        <v>3.7704916288082564</v>
      </c>
      <c r="AS11" s="3">
        <f t="shared" si="61"/>
        <v>4.398906900276299</v>
      </c>
      <c r="AT11" s="18">
        <f t="shared" si="27"/>
        <v>9.0272815936256329E-2</v>
      </c>
      <c r="AU11" s="18">
        <f t="shared" si="62"/>
        <v>15.05345644457174</v>
      </c>
      <c r="AV11" s="39">
        <f t="shared" si="63"/>
        <v>0.25047348047218032</v>
      </c>
      <c r="AW11" s="35">
        <v>0.66969999999999996</v>
      </c>
      <c r="AX11" s="31">
        <v>2.1999999999999999E-2</v>
      </c>
      <c r="AY11" s="31">
        <v>1.4430000000000001</v>
      </c>
      <c r="AZ11" s="3">
        <f t="shared" si="30"/>
        <v>1.0221913816985067</v>
      </c>
      <c r="BA11" s="3">
        <f t="shared" si="31"/>
        <v>0.49742131579006421</v>
      </c>
      <c r="BB11" s="3">
        <f t="shared" si="32"/>
        <v>3.9793705263205137</v>
      </c>
      <c r="BC11" s="3">
        <f t="shared" si="64"/>
        <v>4.4767918421105781</v>
      </c>
      <c r="BD11" s="18">
        <f t="shared" si="34"/>
        <v>0.13802617854700908</v>
      </c>
      <c r="BE11" s="18">
        <f t="shared" si="65"/>
        <v>14.096571934365196</v>
      </c>
      <c r="BF11" s="39">
        <f t="shared" si="66"/>
        <v>0.28229349269090326</v>
      </c>
      <c r="BG11" s="35">
        <v>0.59740000000000004</v>
      </c>
      <c r="BH11" s="31">
        <v>1.7000000000000001E-2</v>
      </c>
      <c r="BI11" s="31">
        <v>1.4330000000000001</v>
      </c>
      <c r="BJ11" s="3">
        <f t="shared" si="37"/>
        <v>1.0151075883395426</v>
      </c>
      <c r="BK11" s="3">
        <f t="shared" si="38"/>
        <v>0.39034978926903185</v>
      </c>
      <c r="BL11" s="3">
        <f t="shared" si="39"/>
        <v>3.9034978926903183</v>
      </c>
      <c r="BM11" s="3">
        <f t="shared" si="67"/>
        <v>4.2938476819593498</v>
      </c>
      <c r="BN11" s="18">
        <f t="shared" si="41"/>
        <v>0.13147931605691476</v>
      </c>
      <c r="BO11" s="18">
        <f t="shared" si="68"/>
        <v>13.225252663736315</v>
      </c>
      <c r="BP11" s="39">
        <f t="shared" si="69"/>
        <v>0.29515488224990377</v>
      </c>
      <c r="BQ11" s="35">
        <v>0.5554</v>
      </c>
      <c r="BR11" s="31">
        <v>2.1999999999999999E-2</v>
      </c>
      <c r="BS11" s="31">
        <v>1.4259999999999999</v>
      </c>
      <c r="BT11" s="3">
        <f t="shared" si="44"/>
        <v>1.0101489329882678</v>
      </c>
      <c r="BU11" s="3">
        <f t="shared" si="45"/>
        <v>0.33410419893692789</v>
      </c>
      <c r="BV11" s="3">
        <f t="shared" si="46"/>
        <v>4.0092503872431342</v>
      </c>
      <c r="BW11" s="3">
        <f t="shared" si="70"/>
        <v>4.3433545861800624</v>
      </c>
      <c r="BX11" s="18">
        <f t="shared" si="48"/>
        <v>0.20218973915731825</v>
      </c>
      <c r="BY11" s="18">
        <f t="shared" si="71"/>
        <v>12.719092091586756</v>
      </c>
      <c r="BZ11" s="39">
        <f t="shared" si="72"/>
        <v>0.31521513944341328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5.3753959504579552</v>
      </c>
      <c r="H12" s="46">
        <f t="shared" si="1"/>
        <v>60333.94366197184</v>
      </c>
      <c r="I12" s="35">
        <v>1.0267999999999999</v>
      </c>
      <c r="J12" s="31">
        <v>1.4999999999999999E-2</v>
      </c>
      <c r="K12" s="31">
        <v>1.57</v>
      </c>
      <c r="L12" s="3">
        <f t="shared" si="2"/>
        <v>1.1121555573573496</v>
      </c>
      <c r="M12" s="3">
        <f t="shared" si="3"/>
        <v>1.3842105556246764</v>
      </c>
      <c r="N12" s="3">
        <f t="shared" si="4"/>
        <v>0</v>
      </c>
      <c r="O12" s="3">
        <f t="shared" si="52"/>
        <v>1.3842105556246764</v>
      </c>
      <c r="P12" s="18">
        <f t="shared" si="6"/>
        <v>0</v>
      </c>
      <c r="Q12" s="18">
        <f t="shared" si="53"/>
        <v>22.103445674676472</v>
      </c>
      <c r="R12" s="39">
        <f t="shared" si="54"/>
        <v>0</v>
      </c>
      <c r="S12" s="35">
        <v>1.0267999999999999</v>
      </c>
      <c r="T12" s="31">
        <v>1.4999999999999999E-2</v>
      </c>
      <c r="U12" s="31">
        <v>1.57</v>
      </c>
      <c r="V12" s="3">
        <f t="shared" si="9"/>
        <v>1.1121555573573496</v>
      </c>
      <c r="W12" s="3">
        <f t="shared" si="10"/>
        <v>1.3842105556246764</v>
      </c>
      <c r="X12" s="3">
        <f t="shared" si="11"/>
        <v>2.7684211112493529</v>
      </c>
      <c r="Y12" s="3">
        <f t="shared" si="55"/>
        <v>4.1526316668740293</v>
      </c>
      <c r="Z12" s="18">
        <f t="shared" si="13"/>
        <v>2.7850737092593815E-2</v>
      </c>
      <c r="AA12" s="18">
        <f t="shared" si="56"/>
        <v>22.103445674676472</v>
      </c>
      <c r="AB12" s="39">
        <f t="shared" si="57"/>
        <v>0.12524839574768581</v>
      </c>
      <c r="AC12" s="35">
        <v>0.8629</v>
      </c>
      <c r="AD12" s="31">
        <v>1.9E-2</v>
      </c>
      <c r="AE12" s="31">
        <v>1.5309999999999999</v>
      </c>
      <c r="AF12" s="3">
        <f t="shared" si="16"/>
        <v>1.0845287632573899</v>
      </c>
      <c r="AG12" s="3">
        <f t="shared" si="17"/>
        <v>0.92961356272189466</v>
      </c>
      <c r="AH12" s="3">
        <f t="shared" si="18"/>
        <v>3.7184542508875786</v>
      </c>
      <c r="AI12" s="3">
        <f t="shared" si="58"/>
        <v>4.6480678136094733</v>
      </c>
      <c r="AJ12" s="18">
        <f t="shared" si="20"/>
        <v>6.70934474561279E-2</v>
      </c>
      <c r="AK12" s="18">
        <f t="shared" si="59"/>
        <v>19.730669445910767</v>
      </c>
      <c r="AL12" s="39">
        <f t="shared" si="60"/>
        <v>0.18846062274173053</v>
      </c>
      <c r="AM12" s="35">
        <v>0.79169999999999996</v>
      </c>
      <c r="AN12" s="31">
        <v>0.02</v>
      </c>
      <c r="AO12" s="31">
        <v>1.524</v>
      </c>
      <c r="AP12" s="3">
        <f t="shared" si="23"/>
        <v>1.0795701079061153</v>
      </c>
      <c r="AQ12" s="3">
        <f t="shared" si="24"/>
        <v>0.77539385661200977</v>
      </c>
      <c r="AR12" s="3">
        <f t="shared" si="25"/>
        <v>4.6523631396720582</v>
      </c>
      <c r="AS12" s="3">
        <f t="shared" si="61"/>
        <v>5.4277569962840682</v>
      </c>
      <c r="AT12" s="18">
        <f t="shared" si="27"/>
        <v>0.10497051166954956</v>
      </c>
      <c r="AU12" s="18">
        <f t="shared" si="62"/>
        <v>18.699908814500649</v>
      </c>
      <c r="AV12" s="39">
        <f t="shared" si="63"/>
        <v>0.24879068587031997</v>
      </c>
      <c r="AW12" s="35">
        <v>0.7208</v>
      </c>
      <c r="AX12" s="31">
        <v>1.7000000000000001E-2</v>
      </c>
      <c r="AY12" s="31">
        <v>1.506</v>
      </c>
      <c r="AZ12" s="3">
        <f t="shared" si="30"/>
        <v>1.06681927985998</v>
      </c>
      <c r="BA12" s="3">
        <f t="shared" si="31"/>
        <v>0.62764002580323763</v>
      </c>
      <c r="BB12" s="3">
        <f t="shared" si="32"/>
        <v>5.0211202064259011</v>
      </c>
      <c r="BC12" s="3">
        <f t="shared" si="64"/>
        <v>5.6487602322291384</v>
      </c>
      <c r="BD12" s="18">
        <f t="shared" si="34"/>
        <v>0.11617294159256199</v>
      </c>
      <c r="BE12" s="18">
        <f t="shared" si="65"/>
        <v>17.673491275638611</v>
      </c>
      <c r="BF12" s="39">
        <f t="shared" si="66"/>
        <v>0.28410460209110372</v>
      </c>
      <c r="BG12" s="35">
        <v>0.65190000000000003</v>
      </c>
      <c r="BH12" s="31">
        <v>1.6E-2</v>
      </c>
      <c r="BI12" s="31">
        <v>1.496</v>
      </c>
      <c r="BJ12" s="3">
        <f t="shared" si="37"/>
        <v>1.059735486501016</v>
      </c>
      <c r="BK12" s="3">
        <f t="shared" si="38"/>
        <v>0.50658961321409335</v>
      </c>
      <c r="BL12" s="3">
        <f t="shared" si="39"/>
        <v>5.0658961321409333</v>
      </c>
      <c r="BM12" s="3">
        <f t="shared" si="67"/>
        <v>5.5724857453550269</v>
      </c>
      <c r="BN12" s="18">
        <f t="shared" si="41"/>
        <v>0.13486501461861802</v>
      </c>
      <c r="BO12" s="18">
        <f t="shared" si="68"/>
        <v>16.676027687097083</v>
      </c>
      <c r="BP12" s="39">
        <f t="shared" si="69"/>
        <v>0.30378314471501039</v>
      </c>
      <c r="BQ12" s="35">
        <v>0.61439999999999995</v>
      </c>
      <c r="BR12" s="31">
        <v>1.7000000000000001E-2</v>
      </c>
      <c r="BS12" s="31">
        <v>1.4930000000000001</v>
      </c>
      <c r="BT12" s="3">
        <f t="shared" si="44"/>
        <v>1.0576103484933268</v>
      </c>
      <c r="BU12" s="3">
        <f t="shared" si="45"/>
        <v>0.44818071117472108</v>
      </c>
      <c r="BV12" s="3">
        <f t="shared" si="46"/>
        <v>5.3781685340966527</v>
      </c>
      <c r="BW12" s="3">
        <f t="shared" si="70"/>
        <v>5.8263492452713734</v>
      </c>
      <c r="BX12" s="18">
        <f t="shared" si="48"/>
        <v>0.17126393449043054</v>
      </c>
      <c r="BY12" s="18">
        <f t="shared" si="71"/>
        <v>16.133141118587545</v>
      </c>
      <c r="BZ12" s="39">
        <f t="shared" si="72"/>
        <v>0.33336152548125175</v>
      </c>
    </row>
    <row r="13" spans="2:78" ht="19.899999999999999" customHeight="1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5.6941268102538602</v>
      </c>
      <c r="H13" s="46">
        <f t="shared" si="1"/>
        <v>63911.408450704221</v>
      </c>
      <c r="I13" s="35">
        <v>1.0328999999999999</v>
      </c>
      <c r="J13" s="31">
        <v>2.1999999999999999E-2</v>
      </c>
      <c r="K13" s="31">
        <v>1.599</v>
      </c>
      <c r="L13" s="3">
        <f t="shared" si="2"/>
        <v>1.1326985580983453</v>
      </c>
      <c r="M13" s="3">
        <f t="shared" si="3"/>
        <v>1.452929742780513</v>
      </c>
      <c r="N13" s="3">
        <f t="shared" si="4"/>
        <v>0</v>
      </c>
      <c r="O13" s="3">
        <f t="shared" si="52"/>
        <v>1.452929742780513</v>
      </c>
      <c r="P13" s="18">
        <f t="shared" si="6"/>
        <v>0</v>
      </c>
      <c r="Q13" s="18">
        <f t="shared" si="53"/>
        <v>26.377988737504282</v>
      </c>
      <c r="R13" s="39">
        <f t="shared" si="54"/>
        <v>0</v>
      </c>
      <c r="S13" s="35">
        <v>1.0328999999999999</v>
      </c>
      <c r="T13" s="31">
        <v>2.1999999999999999E-2</v>
      </c>
      <c r="U13" s="31">
        <v>1.599</v>
      </c>
      <c r="V13" s="3">
        <f t="shared" si="9"/>
        <v>1.1326985580983453</v>
      </c>
      <c r="W13" s="3">
        <f t="shared" si="10"/>
        <v>1.452929742780513</v>
      </c>
      <c r="X13" s="3">
        <f t="shared" si="11"/>
        <v>2.905859485561026</v>
      </c>
      <c r="Y13" s="3">
        <f t="shared" si="55"/>
        <v>4.3587892283415393</v>
      </c>
      <c r="Z13" s="18">
        <f t="shared" si="13"/>
        <v>4.2370709667188144E-2</v>
      </c>
      <c r="AA13" s="18">
        <f t="shared" si="56"/>
        <v>26.377988737504282</v>
      </c>
      <c r="AB13" s="39">
        <f t="shared" si="57"/>
        <v>0.11016228395872611</v>
      </c>
      <c r="AC13" s="35">
        <v>0.87860000000000005</v>
      </c>
      <c r="AD13" s="31">
        <v>0.02</v>
      </c>
      <c r="AE13" s="31">
        <v>1.577</v>
      </c>
      <c r="AF13" s="3">
        <f t="shared" si="16"/>
        <v>1.1171142127086244</v>
      </c>
      <c r="AG13" s="3">
        <f t="shared" si="17"/>
        <v>1.0225320196664811</v>
      </c>
      <c r="AH13" s="3">
        <f t="shared" si="18"/>
        <v>4.0901280786659244</v>
      </c>
      <c r="AI13" s="3">
        <f t="shared" si="58"/>
        <v>5.1126600983324053</v>
      </c>
      <c r="AJ13" s="18">
        <f t="shared" si="20"/>
        <v>7.493237669893002E-2</v>
      </c>
      <c r="AK13" s="18">
        <f t="shared" si="59"/>
        <v>23.722809885526388</v>
      </c>
      <c r="AL13" s="39">
        <f t="shared" si="60"/>
        <v>0.17241330594489854</v>
      </c>
      <c r="AM13" s="35">
        <v>0.80530000000000002</v>
      </c>
      <c r="AN13" s="31">
        <v>1.7999999999999999E-2</v>
      </c>
      <c r="AO13" s="31">
        <v>1.5740000000000001</v>
      </c>
      <c r="AP13" s="3">
        <f t="shared" si="23"/>
        <v>1.1149890747009352</v>
      </c>
      <c r="AQ13" s="3">
        <f t="shared" si="24"/>
        <v>0.85576788847848706</v>
      </c>
      <c r="AR13" s="3">
        <f t="shared" si="25"/>
        <v>5.1346073308709226</v>
      </c>
      <c r="AS13" s="3">
        <f t="shared" si="61"/>
        <v>5.99037521934941</v>
      </c>
      <c r="AT13" s="18">
        <f t="shared" si="27"/>
        <v>0.1007741968538924</v>
      </c>
      <c r="AU13" s="18">
        <f t="shared" si="62"/>
        <v>22.461470871592628</v>
      </c>
      <c r="AV13" s="39">
        <f t="shared" si="63"/>
        <v>0.22859621973219663</v>
      </c>
      <c r="AW13" s="35">
        <v>0.73509999999999998</v>
      </c>
      <c r="AX13" s="31">
        <v>1.9E-2</v>
      </c>
      <c r="AY13" s="31">
        <v>1.5609999999999999</v>
      </c>
      <c r="AZ13" s="3">
        <f t="shared" si="30"/>
        <v>1.105780143334282</v>
      </c>
      <c r="BA13" s="3">
        <f t="shared" si="31"/>
        <v>0.70134189673288139</v>
      </c>
      <c r="BB13" s="3">
        <f t="shared" si="32"/>
        <v>5.6107351738630511</v>
      </c>
      <c r="BC13" s="3">
        <f t="shared" si="64"/>
        <v>6.3120770705959321</v>
      </c>
      <c r="BD13" s="18">
        <f t="shared" si="34"/>
        <v>0.13949721209418026</v>
      </c>
      <c r="BE13" s="18">
        <f t="shared" si="65"/>
        <v>21.253476345287716</v>
      </c>
      <c r="BF13" s="39">
        <f t="shared" si="66"/>
        <v>0.26399140934452608</v>
      </c>
      <c r="BG13" s="35">
        <v>0.68620000000000003</v>
      </c>
      <c r="BH13" s="31">
        <v>0.02</v>
      </c>
      <c r="BI13" s="31">
        <v>1.5609999999999999</v>
      </c>
      <c r="BJ13" s="3">
        <f t="shared" si="37"/>
        <v>1.105780143334282</v>
      </c>
      <c r="BK13" s="3">
        <f t="shared" si="38"/>
        <v>0.61113670100167949</v>
      </c>
      <c r="BL13" s="3">
        <f t="shared" si="39"/>
        <v>6.1113670100167941</v>
      </c>
      <c r="BM13" s="3">
        <f t="shared" si="67"/>
        <v>6.722503711018474</v>
      </c>
      <c r="BN13" s="18">
        <f t="shared" si="41"/>
        <v>0.18354896328181611</v>
      </c>
      <c r="BO13" s="18">
        <f t="shared" si="68"/>
        <v>20.412010072690705</v>
      </c>
      <c r="BP13" s="39">
        <f t="shared" si="69"/>
        <v>0.29940054841503394</v>
      </c>
      <c r="BQ13" s="35">
        <v>0.64629999999999999</v>
      </c>
      <c r="BR13" s="31">
        <v>1.6E-2</v>
      </c>
      <c r="BS13" s="31">
        <v>1.5660000000000001</v>
      </c>
      <c r="BT13" s="3">
        <f t="shared" si="44"/>
        <v>1.109322040013764</v>
      </c>
      <c r="BU13" s="3">
        <f t="shared" si="45"/>
        <v>0.54561080113427396</v>
      </c>
      <c r="BV13" s="3">
        <f t="shared" si="46"/>
        <v>6.5473296136112875</v>
      </c>
      <c r="BW13" s="3">
        <f t="shared" si="70"/>
        <v>7.092940414745561</v>
      </c>
      <c r="BX13" s="18">
        <f t="shared" si="48"/>
        <v>0.17733762106618844</v>
      </c>
      <c r="BY13" s="18">
        <f t="shared" si="71"/>
        <v>19.725414893209702</v>
      </c>
      <c r="BZ13" s="39">
        <f t="shared" si="72"/>
        <v>0.33192354376612615</v>
      </c>
    </row>
    <row r="14" spans="2:78" ht="19.899999999999999" customHeight="1" thickBot="1">
      <c r="B14" s="14" t="s">
        <v>16</v>
      </c>
      <c r="C14" s="15">
        <f>1/(2*PI())*SQRT($C$2/(C11+C12))</f>
        <v>1.4116730250672471</v>
      </c>
      <c r="D14" s="2"/>
      <c r="E14" s="29">
        <v>38</v>
      </c>
      <c r="F14" s="22">
        <f t="shared" si="51"/>
        <v>0.75460000000000005</v>
      </c>
      <c r="G14" s="22">
        <f t="shared" si="0"/>
        <v>6.0128576700497671</v>
      </c>
      <c r="H14" s="46">
        <f t="shared" si="1"/>
        <v>67488.873239436623</v>
      </c>
      <c r="I14" s="35">
        <v>1.0562</v>
      </c>
      <c r="J14" s="31">
        <v>0.02</v>
      </c>
      <c r="K14" s="31">
        <v>1.6040000000000001</v>
      </c>
      <c r="L14" s="3">
        <f t="shared" si="2"/>
        <v>1.1362404547778273</v>
      </c>
      <c r="M14" s="3">
        <f t="shared" si="3"/>
        <v>1.5287349203187506</v>
      </c>
      <c r="N14" s="3">
        <f t="shared" si="4"/>
        <v>0</v>
      </c>
      <c r="O14" s="3">
        <f t="shared" si="52"/>
        <v>1.5287349203187506</v>
      </c>
      <c r="P14" s="18">
        <f t="shared" si="6"/>
        <v>0</v>
      </c>
      <c r="Q14" s="18">
        <f t="shared" si="53"/>
        <v>31.532226119113577</v>
      </c>
      <c r="R14" s="39">
        <f t="shared" si="54"/>
        <v>0</v>
      </c>
      <c r="S14" s="35">
        <v>1.0562</v>
      </c>
      <c r="T14" s="31">
        <v>0.02</v>
      </c>
      <c r="U14" s="31">
        <v>1.6040000000000001</v>
      </c>
      <c r="V14" s="3">
        <f t="shared" si="9"/>
        <v>1.1362404547778273</v>
      </c>
      <c r="W14" s="3">
        <f t="shared" si="10"/>
        <v>1.5287349203187506</v>
      </c>
      <c r="X14" s="3">
        <f t="shared" si="11"/>
        <v>3.0574698406375012</v>
      </c>
      <c r="Y14" s="3">
        <f t="shared" si="55"/>
        <v>4.5862047609562513</v>
      </c>
      <c r="Z14" s="18">
        <f t="shared" si="13"/>
        <v>3.8760096828062716E-2</v>
      </c>
      <c r="AA14" s="18">
        <f t="shared" si="56"/>
        <v>31.532226119113577</v>
      </c>
      <c r="AB14" s="39">
        <f t="shared" si="57"/>
        <v>9.6963336146577511E-2</v>
      </c>
      <c r="AC14" s="35">
        <v>0.88200000000000001</v>
      </c>
      <c r="AD14" s="31">
        <v>1.7000000000000001E-2</v>
      </c>
      <c r="AE14" s="31">
        <v>1.6020000000000001</v>
      </c>
      <c r="AF14" s="3">
        <f t="shared" si="16"/>
        <v>1.1348236961060345</v>
      </c>
      <c r="AG14" s="3">
        <f t="shared" si="17"/>
        <v>1.0633918455551021</v>
      </c>
      <c r="AH14" s="3">
        <f t="shared" si="18"/>
        <v>4.2535673822204085</v>
      </c>
      <c r="AI14" s="3">
        <f t="shared" si="58"/>
        <v>5.3169592277755111</v>
      </c>
      <c r="AJ14" s="18">
        <f t="shared" si="20"/>
        <v>6.5727947438867257E-2</v>
      </c>
      <c r="AK14" s="18">
        <f t="shared" si="59"/>
        <v>28.002529557007431</v>
      </c>
      <c r="AL14" s="39">
        <f t="shared" si="60"/>
        <v>0.15189939800120608</v>
      </c>
      <c r="AM14" s="35">
        <v>0.80740000000000001</v>
      </c>
      <c r="AN14" s="31">
        <v>1.7000000000000001E-2</v>
      </c>
      <c r="AO14" s="31">
        <v>1.5940000000000001</v>
      </c>
      <c r="AP14" s="3">
        <f t="shared" si="23"/>
        <v>1.1291566614188633</v>
      </c>
      <c r="AQ14" s="3">
        <f t="shared" si="24"/>
        <v>0.88223697674252577</v>
      </c>
      <c r="AR14" s="3">
        <f t="shared" si="25"/>
        <v>5.2934218604551537</v>
      </c>
      <c r="AS14" s="3">
        <f t="shared" si="61"/>
        <v>6.1756588371976795</v>
      </c>
      <c r="AT14" s="18">
        <f t="shared" si="27"/>
        <v>9.7609691454725214E-2</v>
      </c>
      <c r="AU14" s="18">
        <f t="shared" si="62"/>
        <v>26.490960305956232</v>
      </c>
      <c r="AV14" s="39">
        <f t="shared" si="63"/>
        <v>0.19981993099982034</v>
      </c>
      <c r="AW14" s="35">
        <v>0.74439999999999995</v>
      </c>
      <c r="AX14" s="31">
        <v>1.4999999999999999E-2</v>
      </c>
      <c r="AY14" s="31">
        <v>1.603</v>
      </c>
      <c r="AZ14" s="3">
        <f t="shared" si="30"/>
        <v>1.1355320754419309</v>
      </c>
      <c r="BA14" s="3">
        <f t="shared" si="31"/>
        <v>0.75842197064213768</v>
      </c>
      <c r="BB14" s="3">
        <f t="shared" si="32"/>
        <v>6.0673757651371014</v>
      </c>
      <c r="BC14" s="3">
        <f t="shared" si="64"/>
        <v>6.825797735779239</v>
      </c>
      <c r="BD14" s="18">
        <f t="shared" si="34"/>
        <v>0.11613534778654368</v>
      </c>
      <c r="BE14" s="18">
        <f t="shared" si="65"/>
        <v>25.214433994746777</v>
      </c>
      <c r="BF14" s="39">
        <f t="shared" si="66"/>
        <v>0.24063105150015227</v>
      </c>
      <c r="BG14" s="35">
        <v>0.6915</v>
      </c>
      <c r="BH14" s="31">
        <v>1.7999999999999999E-2</v>
      </c>
      <c r="BI14" s="31">
        <v>1.601</v>
      </c>
      <c r="BJ14" s="3">
        <f t="shared" si="37"/>
        <v>1.1341153167701381</v>
      </c>
      <c r="BK14" s="3">
        <f t="shared" si="38"/>
        <v>0.65282708526496402</v>
      </c>
      <c r="BL14" s="3">
        <f t="shared" si="39"/>
        <v>6.5282708526496398</v>
      </c>
      <c r="BM14" s="3">
        <f t="shared" si="67"/>
        <v>7.181097937914604</v>
      </c>
      <c r="BN14" s="18">
        <f t="shared" si="41"/>
        <v>0.17376860034842842</v>
      </c>
      <c r="BO14" s="18">
        <f t="shared" si="68"/>
        <v>24.142557139778841</v>
      </c>
      <c r="BP14" s="39">
        <f t="shared" si="69"/>
        <v>0.27040511139117229</v>
      </c>
      <c r="BQ14" s="35">
        <v>0.64639999999999997</v>
      </c>
      <c r="BR14" s="31">
        <v>1.9E-2</v>
      </c>
      <c r="BS14" s="31">
        <v>1.601</v>
      </c>
      <c r="BT14" s="3">
        <f t="shared" si="44"/>
        <v>1.1341153167701381</v>
      </c>
      <c r="BU14" s="3">
        <f t="shared" si="45"/>
        <v>0.57044856409888345</v>
      </c>
      <c r="BV14" s="3">
        <f t="shared" si="46"/>
        <v>6.8453827691866005</v>
      </c>
      <c r="BW14" s="3">
        <f t="shared" si="70"/>
        <v>7.4158313332854835</v>
      </c>
      <c r="BX14" s="18">
        <f t="shared" si="48"/>
        <v>0.22010689377467602</v>
      </c>
      <c r="BY14" s="18">
        <f t="shared" si="71"/>
        <v>23.228726399532071</v>
      </c>
      <c r="BZ14" s="39">
        <f t="shared" si="72"/>
        <v>0.29469470910486495</v>
      </c>
    </row>
    <row r="15" spans="2:78" ht="19.899999999999999" customHeight="1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6.3315885298456731</v>
      </c>
      <c r="H15" s="46">
        <f t="shared" si="1"/>
        <v>71066.338028169019</v>
      </c>
      <c r="I15" s="35">
        <v>1.0818000000000001</v>
      </c>
      <c r="J15" s="31">
        <v>2.1999999999999999E-2</v>
      </c>
      <c r="K15" s="31">
        <v>1.583</v>
      </c>
      <c r="L15" s="3">
        <f t="shared" si="2"/>
        <v>1.1213644887240029</v>
      </c>
      <c r="M15" s="3">
        <f t="shared" si="3"/>
        <v>1.5620211710720824</v>
      </c>
      <c r="N15" s="3">
        <f t="shared" si="4"/>
        <v>0</v>
      </c>
      <c r="O15" s="3">
        <f t="shared" si="52"/>
        <v>1.5620211710720824</v>
      </c>
      <c r="P15" s="18">
        <f t="shared" si="6"/>
        <v>0</v>
      </c>
      <c r="Q15" s="18">
        <f t="shared" si="53"/>
        <v>37.422782201055902</v>
      </c>
      <c r="R15" s="39">
        <f t="shared" si="54"/>
        <v>0</v>
      </c>
      <c r="S15" s="35">
        <v>1.0818000000000001</v>
      </c>
      <c r="T15" s="31">
        <v>2.1999999999999999E-2</v>
      </c>
      <c r="U15" s="31">
        <v>1.583</v>
      </c>
      <c r="V15" s="3">
        <f t="shared" si="9"/>
        <v>1.1213644887240029</v>
      </c>
      <c r="W15" s="3">
        <f t="shared" si="10"/>
        <v>1.5620211710720824</v>
      </c>
      <c r="X15" s="3">
        <f t="shared" si="11"/>
        <v>3.1240423421441648</v>
      </c>
      <c r="Y15" s="3">
        <f t="shared" si="55"/>
        <v>4.6860635132162471</v>
      </c>
      <c r="Z15" s="18">
        <f t="shared" si="13"/>
        <v>4.1527007881020234E-2</v>
      </c>
      <c r="AA15" s="18">
        <f t="shared" si="56"/>
        <v>37.422782201055902</v>
      </c>
      <c r="AB15" s="39">
        <f t="shared" si="57"/>
        <v>8.34796922730138E-2</v>
      </c>
      <c r="AC15" s="35">
        <v>0.8891</v>
      </c>
      <c r="AD15" s="31">
        <v>1.9E-2</v>
      </c>
      <c r="AE15" s="31">
        <v>1.5620000000000001</v>
      </c>
      <c r="AF15" s="3">
        <f t="shared" si="16"/>
        <v>1.1064885226701784</v>
      </c>
      <c r="AG15" s="3">
        <f t="shared" si="17"/>
        <v>1.0272931955219156</v>
      </c>
      <c r="AH15" s="3">
        <f t="shared" si="18"/>
        <v>4.1091727820876622</v>
      </c>
      <c r="AI15" s="3">
        <f t="shared" si="58"/>
        <v>5.1364659776095776</v>
      </c>
      <c r="AJ15" s="18">
        <f t="shared" si="20"/>
        <v>6.9837998676236052E-2</v>
      </c>
      <c r="AK15" s="18">
        <f t="shared" si="59"/>
        <v>32.863817647924364</v>
      </c>
      <c r="AL15" s="39">
        <f t="shared" si="60"/>
        <v>0.12503637970822273</v>
      </c>
      <c r="AM15" s="35">
        <v>0.80449999999999999</v>
      </c>
      <c r="AN15" s="31">
        <v>1.7999999999999999E-2</v>
      </c>
      <c r="AO15" s="31">
        <v>1.575</v>
      </c>
      <c r="AP15" s="3">
        <f t="shared" si="23"/>
        <v>1.1156974540368316</v>
      </c>
      <c r="AQ15" s="3">
        <f t="shared" si="24"/>
        <v>0.85515402668259033</v>
      </c>
      <c r="AR15" s="3">
        <f t="shared" si="25"/>
        <v>5.1309241600955415</v>
      </c>
      <c r="AS15" s="3">
        <f t="shared" si="61"/>
        <v>5.9860781867781316</v>
      </c>
      <c r="AT15" s="18">
        <f t="shared" si="27"/>
        <v>0.10090228606480418</v>
      </c>
      <c r="AU15" s="18">
        <f t="shared" si="62"/>
        <v>30.862321014842223</v>
      </c>
      <c r="AV15" s="39">
        <f t="shared" si="63"/>
        <v>0.16625205076533264</v>
      </c>
      <c r="AW15" s="35">
        <v>0.72640000000000005</v>
      </c>
      <c r="AX15" s="31">
        <v>2.1999999999999999E-2</v>
      </c>
      <c r="AY15" s="31">
        <v>1.5880000000000001</v>
      </c>
      <c r="AZ15" s="3">
        <f t="shared" si="30"/>
        <v>1.1249063854034849</v>
      </c>
      <c r="BA15" s="3">
        <f t="shared" si="31"/>
        <v>0.70873486738573654</v>
      </c>
      <c r="BB15" s="3">
        <f t="shared" si="32"/>
        <v>5.6698789390858924</v>
      </c>
      <c r="BC15" s="3">
        <f t="shared" si="64"/>
        <v>6.3786138064716287</v>
      </c>
      <c r="BD15" s="18">
        <f t="shared" si="34"/>
        <v>0.16715901296811714</v>
      </c>
      <c r="BE15" s="18">
        <f t="shared" si="65"/>
        <v>29.014603673899966</v>
      </c>
      <c r="BF15" s="39">
        <f t="shared" si="66"/>
        <v>0.19541466093456317</v>
      </c>
      <c r="BG15" s="35">
        <v>0.6653</v>
      </c>
      <c r="BH15" s="31">
        <v>2.1000000000000001E-2</v>
      </c>
      <c r="BI15" s="31">
        <v>1.6020000000000001</v>
      </c>
      <c r="BJ15" s="3">
        <f t="shared" si="37"/>
        <v>1.1348236961060345</v>
      </c>
      <c r="BK15" s="3">
        <f t="shared" si="38"/>
        <v>0.60504991226938343</v>
      </c>
      <c r="BL15" s="3">
        <f t="shared" si="39"/>
        <v>6.0504991226938341</v>
      </c>
      <c r="BM15" s="3">
        <f t="shared" si="67"/>
        <v>6.6555490349632178</v>
      </c>
      <c r="BN15" s="18">
        <f t="shared" si="41"/>
        <v>0.20298336709061948</v>
      </c>
      <c r="BO15" s="18">
        <f t="shared" si="68"/>
        <v>27.569078327785082</v>
      </c>
      <c r="BP15" s="39">
        <f t="shared" si="69"/>
        <v>0.21946686250283273</v>
      </c>
      <c r="BQ15" s="35">
        <v>0.62819999999999998</v>
      </c>
      <c r="BR15" s="31">
        <v>2.3E-2</v>
      </c>
      <c r="BS15" s="31">
        <v>1.609</v>
      </c>
      <c r="BT15" s="3">
        <f t="shared" si="44"/>
        <v>1.1397823514573093</v>
      </c>
      <c r="BU15" s="3">
        <f t="shared" si="45"/>
        <v>0.54417562437990497</v>
      </c>
      <c r="BV15" s="3">
        <f t="shared" si="46"/>
        <v>6.5301074925588596</v>
      </c>
      <c r="BW15" s="3">
        <f t="shared" si="70"/>
        <v>7.0742831169387648</v>
      </c>
      <c r="BX15" s="18">
        <f t="shared" si="48"/>
        <v>0.26911462764173166</v>
      </c>
      <c r="BY15" s="18">
        <f t="shared" si="71"/>
        <v>26.691353444955915</v>
      </c>
      <c r="BZ15" s="39">
        <f t="shared" si="72"/>
        <v>0.24465254285533083</v>
      </c>
    </row>
    <row r="16" spans="2:78" ht="19.899999999999999" customHeight="1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6.6503193896415782</v>
      </c>
      <c r="H16" s="46">
        <f t="shared" si="1"/>
        <v>74643.8028169014</v>
      </c>
      <c r="I16" s="35">
        <v>1.1495</v>
      </c>
      <c r="J16" s="31">
        <v>3.5000000000000003E-2</v>
      </c>
      <c r="K16" s="31">
        <v>1.518</v>
      </c>
      <c r="L16" s="3">
        <f t="shared" si="2"/>
        <v>1.0753198318907369</v>
      </c>
      <c r="M16" s="3">
        <f t="shared" si="3"/>
        <v>1.6217825613675299</v>
      </c>
      <c r="N16" s="3">
        <f t="shared" si="4"/>
        <v>0</v>
      </c>
      <c r="O16" s="3">
        <f t="shared" si="52"/>
        <v>1.6217825613675299</v>
      </c>
      <c r="P16" s="18">
        <f t="shared" si="6"/>
        <v>0</v>
      </c>
      <c r="Q16" s="18">
        <f t="shared" si="53"/>
        <v>45.219554530445905</v>
      </c>
      <c r="R16" s="39">
        <f t="shared" si="54"/>
        <v>0</v>
      </c>
      <c r="S16" s="35">
        <v>1.1495</v>
      </c>
      <c r="T16" s="31">
        <v>3.5000000000000003E-2</v>
      </c>
      <c r="U16" s="31">
        <v>1.518</v>
      </c>
      <c r="V16" s="3">
        <f t="shared" si="9"/>
        <v>1.0753198318907369</v>
      </c>
      <c r="W16" s="3">
        <f t="shared" si="10"/>
        <v>1.6217825613675299</v>
      </c>
      <c r="X16" s="3">
        <f t="shared" si="11"/>
        <v>3.2435651227350597</v>
      </c>
      <c r="Y16" s="3">
        <f t="shared" si="55"/>
        <v>4.8653476841025896</v>
      </c>
      <c r="Z16" s="18">
        <f t="shared" si="13"/>
        <v>6.0751599564698923E-2</v>
      </c>
      <c r="AA16" s="18">
        <f t="shared" si="56"/>
        <v>45.219554530445905</v>
      </c>
      <c r="AB16" s="39">
        <f t="shared" si="57"/>
        <v>7.1729258645199551E-2</v>
      </c>
      <c r="AC16" s="35">
        <v>0.90720000000000001</v>
      </c>
      <c r="AD16" s="31">
        <v>2.4E-2</v>
      </c>
      <c r="AE16" s="31">
        <v>1.536</v>
      </c>
      <c r="AF16" s="3">
        <f t="shared" si="16"/>
        <v>1.0880706599368719</v>
      </c>
      <c r="AG16" s="3">
        <f t="shared" si="17"/>
        <v>1.0342359896429367</v>
      </c>
      <c r="AH16" s="3">
        <f t="shared" si="18"/>
        <v>4.1369439585717469</v>
      </c>
      <c r="AI16" s="3">
        <f t="shared" si="58"/>
        <v>5.1711799482146841</v>
      </c>
      <c r="AJ16" s="18">
        <f t="shared" si="20"/>
        <v>8.5304079022575474E-2</v>
      </c>
      <c r="AK16" s="18">
        <f t="shared" si="59"/>
        <v>38.57711860275446</v>
      </c>
      <c r="AL16" s="39">
        <f t="shared" si="60"/>
        <v>0.10723828290992068</v>
      </c>
      <c r="AM16" s="35">
        <v>0.81640000000000001</v>
      </c>
      <c r="AN16" s="31">
        <v>2.3E-2</v>
      </c>
      <c r="AO16" s="31">
        <v>1.5620000000000001</v>
      </c>
      <c r="AP16" s="3">
        <f t="shared" si="23"/>
        <v>1.1064885226701784</v>
      </c>
      <c r="AQ16" s="3">
        <f t="shared" si="24"/>
        <v>0.86616211270753052</v>
      </c>
      <c r="AR16" s="3">
        <f t="shared" si="25"/>
        <v>5.1969726762451831</v>
      </c>
      <c r="AS16" s="3">
        <f t="shared" si="61"/>
        <v>6.0631347889527136</v>
      </c>
      <c r="AT16" s="18">
        <f t="shared" si="27"/>
        <v>0.12681110285948125</v>
      </c>
      <c r="AU16" s="18">
        <f t="shared" si="62"/>
        <v>36.087918510990598</v>
      </c>
      <c r="AV16" s="39">
        <f t="shared" si="63"/>
        <v>0.1440086569321653</v>
      </c>
      <c r="AW16" s="35">
        <v>0.73570000000000002</v>
      </c>
      <c r="AX16" s="31">
        <v>2.1000000000000001E-2</v>
      </c>
      <c r="AY16" s="31">
        <v>1.575</v>
      </c>
      <c r="AZ16" s="3">
        <f t="shared" si="30"/>
        <v>1.1156974540368316</v>
      </c>
      <c r="BA16" s="3">
        <f t="shared" si="31"/>
        <v>0.71514442971080072</v>
      </c>
      <c r="BB16" s="3">
        <f t="shared" si="32"/>
        <v>5.7211554376864058</v>
      </c>
      <c r="BC16" s="3">
        <f t="shared" si="64"/>
        <v>6.4362998673972065</v>
      </c>
      <c r="BD16" s="18">
        <f t="shared" si="34"/>
        <v>0.15695911165636212</v>
      </c>
      <c r="BE16" s="18">
        <f t="shared" si="65"/>
        <v>33.875600808288574</v>
      </c>
      <c r="BF16" s="39">
        <f t="shared" si="66"/>
        <v>0.16888720203263735</v>
      </c>
      <c r="BG16" s="35">
        <v>0.66390000000000005</v>
      </c>
      <c r="BH16" s="31">
        <v>2.1000000000000001E-2</v>
      </c>
      <c r="BI16" s="31">
        <v>1.587</v>
      </c>
      <c r="BJ16" s="3">
        <f t="shared" si="37"/>
        <v>1.1241980060675885</v>
      </c>
      <c r="BK16" s="3">
        <f t="shared" si="38"/>
        <v>0.59127609728158104</v>
      </c>
      <c r="BL16" s="3">
        <f t="shared" si="39"/>
        <v>5.9127609728158106</v>
      </c>
      <c r="BM16" s="3">
        <f t="shared" si="67"/>
        <v>6.5040370700973913</v>
      </c>
      <c r="BN16" s="18">
        <f t="shared" si="41"/>
        <v>0.19919997625863048</v>
      </c>
      <c r="BO16" s="18">
        <f t="shared" si="68"/>
        <v>31.907268577136094</v>
      </c>
      <c r="BP16" s="39">
        <f t="shared" si="69"/>
        <v>0.18531078454809319</v>
      </c>
      <c r="BQ16" s="35">
        <v>0.61319999999999997</v>
      </c>
      <c r="BR16" s="31">
        <v>2.1999999999999999E-2</v>
      </c>
      <c r="BS16" s="31">
        <v>1.601</v>
      </c>
      <c r="BT16" s="3">
        <f t="shared" si="44"/>
        <v>1.1341153167701381</v>
      </c>
      <c r="BU16" s="3">
        <f t="shared" si="45"/>
        <v>0.51335534489364587</v>
      </c>
      <c r="BV16" s="3">
        <f t="shared" si="46"/>
        <v>6.1602641387237496</v>
      </c>
      <c r="BW16" s="3">
        <f t="shared" si="70"/>
        <v>6.6736194836173954</v>
      </c>
      <c r="BX16" s="18">
        <f t="shared" si="48"/>
        <v>0.25486061384436171</v>
      </c>
      <c r="BY16" s="18">
        <f t="shared" si="71"/>
        <v>30.517373812241516</v>
      </c>
      <c r="BZ16" s="39">
        <f t="shared" si="72"/>
        <v>0.20186088674028255</v>
      </c>
    </row>
    <row r="17" spans="2:78" ht="19.899999999999999" customHeight="1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6.9690502494374851</v>
      </c>
      <c r="H17" s="46">
        <f t="shared" si="1"/>
        <v>78221.267605633795</v>
      </c>
      <c r="I17" s="35">
        <v>1.6615</v>
      </c>
      <c r="J17" s="31">
        <v>7.8E-2</v>
      </c>
      <c r="K17" s="31">
        <v>1.3819999999999999</v>
      </c>
      <c r="L17" s="3">
        <f t="shared" si="2"/>
        <v>0.97898024220882618</v>
      </c>
      <c r="M17" s="3">
        <f t="shared" si="3"/>
        <v>2.8083285119529862</v>
      </c>
      <c r="N17" s="3">
        <f t="shared" si="4"/>
        <v>0</v>
      </c>
      <c r="O17" s="3">
        <f t="shared" si="52"/>
        <v>2.8083285119529862</v>
      </c>
      <c r="P17" s="18">
        <f t="shared" si="6"/>
        <v>0</v>
      </c>
      <c r="Q17" s="18">
        <f t="shared" si="53"/>
        <v>68.190280603089235</v>
      </c>
      <c r="R17" s="39">
        <f t="shared" si="54"/>
        <v>0</v>
      </c>
      <c r="S17" s="35">
        <v>1.6615</v>
      </c>
      <c r="T17" s="31">
        <v>7.8E-2</v>
      </c>
      <c r="U17" s="31">
        <v>1.3819999999999999</v>
      </c>
      <c r="V17" s="3">
        <f t="shared" si="9"/>
        <v>0.97898024220882618</v>
      </c>
      <c r="W17" s="3">
        <f t="shared" si="10"/>
        <v>2.8083285119529862</v>
      </c>
      <c r="X17" s="3">
        <f t="shared" si="11"/>
        <v>5.6166570239059723</v>
      </c>
      <c r="Y17" s="3">
        <f t="shared" si="55"/>
        <v>8.4249855358589585</v>
      </c>
      <c r="Z17" s="18">
        <f t="shared" si="13"/>
        <v>0.11221652569773327</v>
      </c>
      <c r="AA17" s="18">
        <f t="shared" si="56"/>
        <v>68.190280603089235</v>
      </c>
      <c r="AB17" s="39">
        <f t="shared" si="57"/>
        <v>8.2367413276951962E-2</v>
      </c>
      <c r="AC17" s="35">
        <v>0.87339999999999995</v>
      </c>
      <c r="AD17" s="31">
        <v>2.5000000000000001E-2</v>
      </c>
      <c r="AE17" s="31">
        <v>1.4079999999999999</v>
      </c>
      <c r="AF17" s="3">
        <f t="shared" si="16"/>
        <v>0.99739810494213255</v>
      </c>
      <c r="AG17" s="3">
        <f t="shared" si="17"/>
        <v>0.8054949402002417</v>
      </c>
      <c r="AH17" s="3">
        <f t="shared" si="18"/>
        <v>3.2219797608009668</v>
      </c>
      <c r="AI17" s="3">
        <f t="shared" si="58"/>
        <v>4.0274747010012089</v>
      </c>
      <c r="AJ17" s="18">
        <f t="shared" si="20"/>
        <v>7.4665752037989225E-2</v>
      </c>
      <c r="AK17" s="18">
        <f t="shared" si="59"/>
        <v>43.327564830109992</v>
      </c>
      <c r="AL17" s="39">
        <f t="shared" si="60"/>
        <v>7.4363278283340981E-2</v>
      </c>
      <c r="AM17" s="35">
        <v>0.71289999999999998</v>
      </c>
      <c r="AN17" s="31">
        <v>2.5000000000000001E-2</v>
      </c>
      <c r="AO17" s="31">
        <v>1.4179999999999999</v>
      </c>
      <c r="AP17" s="3">
        <f t="shared" si="23"/>
        <v>1.0044818983010966</v>
      </c>
      <c r="AQ17" s="3">
        <f t="shared" si="24"/>
        <v>0.54430311911225693</v>
      </c>
      <c r="AR17" s="3">
        <f t="shared" si="25"/>
        <v>3.2658187146735411</v>
      </c>
      <c r="AS17" s="3">
        <f t="shared" si="61"/>
        <v>3.8101218337857983</v>
      </c>
      <c r="AT17" s="18">
        <f t="shared" si="27"/>
        <v>0.11359516712598602</v>
      </c>
      <c r="AU17" s="18">
        <f t="shared" si="62"/>
        <v>38.264164396709198</v>
      </c>
      <c r="AV17" s="39">
        <f t="shared" si="63"/>
        <v>8.5349275651617484E-2</v>
      </c>
      <c r="AW17" s="35">
        <v>0.56169999999999998</v>
      </c>
      <c r="AX17" s="31">
        <v>2.3E-2</v>
      </c>
      <c r="AY17" s="31">
        <v>1.4390000000000001</v>
      </c>
      <c r="AZ17" s="3">
        <f t="shared" si="30"/>
        <v>1.019357864354921</v>
      </c>
      <c r="BA17" s="3">
        <f t="shared" si="31"/>
        <v>0.34798583619112522</v>
      </c>
      <c r="BB17" s="3">
        <f t="shared" si="32"/>
        <v>2.7838866895290018</v>
      </c>
      <c r="BC17" s="3">
        <f t="shared" si="64"/>
        <v>3.131872525720127</v>
      </c>
      <c r="BD17" s="18">
        <f t="shared" si="34"/>
        <v>0.14350120402467692</v>
      </c>
      <c r="BE17" s="18">
        <f t="shared" si="65"/>
        <v>33.494157259449381</v>
      </c>
      <c r="BF17" s="39">
        <f t="shared" si="66"/>
        <v>8.3115591413890882E-2</v>
      </c>
      <c r="BG17" s="35">
        <v>0.47820000000000001</v>
      </c>
      <c r="BH17" s="31">
        <v>3.2000000000000001E-2</v>
      </c>
      <c r="BI17" s="31">
        <v>1.478</v>
      </c>
      <c r="BJ17" s="3">
        <f t="shared" si="37"/>
        <v>1.0469846584548808</v>
      </c>
      <c r="BK17" s="3">
        <f t="shared" si="38"/>
        <v>0.26607198129835824</v>
      </c>
      <c r="BL17" s="3">
        <f t="shared" si="39"/>
        <v>2.6607198129835821</v>
      </c>
      <c r="BM17" s="3">
        <f t="shared" si="67"/>
        <v>2.9267917942819404</v>
      </c>
      <c r="BN17" s="18">
        <f t="shared" si="41"/>
        <v>0.26327824876510014</v>
      </c>
      <c r="BO17" s="18">
        <f t="shared" si="68"/>
        <v>30.8599271274309</v>
      </c>
      <c r="BP17" s="39">
        <f t="shared" si="69"/>
        <v>8.6219251328643304E-2</v>
      </c>
      <c r="BQ17" s="35">
        <v>0.42370000000000002</v>
      </c>
      <c r="BR17" s="31">
        <v>3.6999999999999998E-2</v>
      </c>
      <c r="BS17" s="31">
        <v>1.502</v>
      </c>
      <c r="BT17" s="3">
        <f t="shared" si="44"/>
        <v>1.0639857625163944</v>
      </c>
      <c r="BU17" s="3">
        <f t="shared" si="45"/>
        <v>0.21571876499329409</v>
      </c>
      <c r="BV17" s="3">
        <f t="shared" si="46"/>
        <v>2.588625179919529</v>
      </c>
      <c r="BW17" s="3">
        <f t="shared" si="70"/>
        <v>2.8043439449128229</v>
      </c>
      <c r="BX17" s="18">
        <f t="shared" si="48"/>
        <v>0.37725844431856553</v>
      </c>
      <c r="BY17" s="18">
        <f t="shared" si="71"/>
        <v>29.140579316712259</v>
      </c>
      <c r="BZ17" s="39">
        <f t="shared" si="72"/>
        <v>8.8832317016942081E-2</v>
      </c>
    </row>
    <row r="18" spans="2:78" ht="19.899999999999999" customHeight="1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7.2877811092333911</v>
      </c>
      <c r="H18" s="46">
        <f t="shared" si="1"/>
        <v>81798.732394366205</v>
      </c>
      <c r="I18" s="35">
        <v>1.8404</v>
      </c>
      <c r="J18" s="31">
        <v>1.7000000000000001E-2</v>
      </c>
      <c r="K18" s="31">
        <v>1.3839999999999999</v>
      </c>
      <c r="L18" s="3">
        <f t="shared" si="2"/>
        <v>0.98039700088061899</v>
      </c>
      <c r="M18" s="3">
        <f t="shared" si="3"/>
        <v>3.4556341827140296</v>
      </c>
      <c r="N18" s="3">
        <f t="shared" si="4"/>
        <v>0</v>
      </c>
      <c r="O18" s="3">
        <f t="shared" si="52"/>
        <v>3.4556341827140296</v>
      </c>
      <c r="P18" s="18">
        <f t="shared" si="6"/>
        <v>0</v>
      </c>
      <c r="Q18" s="18">
        <f t="shared" si="53"/>
        <v>84.434998353514729</v>
      </c>
      <c r="R18" s="39">
        <f t="shared" si="54"/>
        <v>0</v>
      </c>
      <c r="S18" s="35">
        <v>1.8404</v>
      </c>
      <c r="T18" s="31">
        <v>1.7000000000000001E-2</v>
      </c>
      <c r="U18" s="31">
        <v>1.3839999999999999</v>
      </c>
      <c r="V18" s="3">
        <f t="shared" si="9"/>
        <v>0.98039700088061899</v>
      </c>
      <c r="W18" s="3">
        <f t="shared" si="10"/>
        <v>3.4556341827140296</v>
      </c>
      <c r="X18" s="3">
        <f t="shared" si="11"/>
        <v>6.9112683654280591</v>
      </c>
      <c r="Y18" s="3">
        <f t="shared" si="55"/>
        <v>10.36690254814209</v>
      </c>
      <c r="Z18" s="18">
        <f t="shared" si="13"/>
        <v>2.4528287691544842E-2</v>
      </c>
      <c r="AA18" s="18">
        <f t="shared" si="56"/>
        <v>84.434998353514729</v>
      </c>
      <c r="AB18" s="39">
        <f t="shared" si="57"/>
        <v>8.1853123706970121E-2</v>
      </c>
      <c r="AC18" s="35">
        <v>0.9788</v>
      </c>
      <c r="AD18" s="31">
        <v>2.5000000000000001E-2</v>
      </c>
      <c r="AE18" s="31">
        <v>1.393</v>
      </c>
      <c r="AF18" s="3">
        <f t="shared" si="16"/>
        <v>0.98677241490368661</v>
      </c>
      <c r="AG18" s="3">
        <f t="shared" si="17"/>
        <v>0.99019627018481937</v>
      </c>
      <c r="AH18" s="3">
        <f t="shared" si="18"/>
        <v>3.9607850807392775</v>
      </c>
      <c r="AI18" s="3">
        <f t="shared" si="58"/>
        <v>4.9509813509240965</v>
      </c>
      <c r="AJ18" s="18">
        <f t="shared" si="20"/>
        <v>7.3083336633787133E-2</v>
      </c>
      <c r="AK18" s="18">
        <f t="shared" si="59"/>
        <v>53.350912478712011</v>
      </c>
      <c r="AL18" s="39">
        <f t="shared" si="60"/>
        <v>7.4240250011088429E-2</v>
      </c>
      <c r="AM18" s="35">
        <v>0.79790000000000005</v>
      </c>
      <c r="AN18" s="31">
        <v>2.7E-2</v>
      </c>
      <c r="AO18" s="31">
        <v>1.4059999999999999</v>
      </c>
      <c r="AP18" s="3">
        <f t="shared" si="23"/>
        <v>0.99598134627033974</v>
      </c>
      <c r="AQ18" s="3">
        <f t="shared" si="24"/>
        <v>0.67034550787674474</v>
      </c>
      <c r="AR18" s="3">
        <f t="shared" si="25"/>
        <v>4.0220730472604682</v>
      </c>
      <c r="AS18" s="3">
        <f t="shared" si="61"/>
        <v>4.6924185551372126</v>
      </c>
      <c r="AT18" s="18">
        <f t="shared" si="27"/>
        <v>0.12061513020420453</v>
      </c>
      <c r="AU18" s="18">
        <f t="shared" si="62"/>
        <v>46.824553222964781</v>
      </c>
      <c r="AV18" s="39">
        <f t="shared" si="63"/>
        <v>8.5896666821539902E-2</v>
      </c>
      <c r="AW18" s="35">
        <v>0.63590000000000002</v>
      </c>
      <c r="AX18" s="31">
        <v>2.5000000000000001E-2</v>
      </c>
      <c r="AY18" s="31">
        <v>1.413</v>
      </c>
      <c r="AZ18" s="3">
        <f t="shared" si="30"/>
        <v>1.0009400016216148</v>
      </c>
      <c r="BA18" s="3">
        <f t="shared" si="31"/>
        <v>0.4300244069433774</v>
      </c>
      <c r="BB18" s="3">
        <f t="shared" si="32"/>
        <v>3.4401952555470192</v>
      </c>
      <c r="BC18" s="3">
        <f t="shared" si="64"/>
        <v>3.8702196624903964</v>
      </c>
      <c r="BD18" s="18">
        <f t="shared" si="34"/>
        <v>0.15039398030000659</v>
      </c>
      <c r="BE18" s="18">
        <f t="shared" si="65"/>
        <v>40.980052396922488</v>
      </c>
      <c r="BF18" s="39">
        <f t="shared" si="66"/>
        <v>8.3948044336941113E-2</v>
      </c>
      <c r="BG18" s="35">
        <v>0.49759999999999999</v>
      </c>
      <c r="BH18" s="31">
        <v>3.3000000000000002E-2</v>
      </c>
      <c r="BI18" s="31">
        <v>1.4550000000000001</v>
      </c>
      <c r="BJ18" s="3">
        <f t="shared" si="37"/>
        <v>1.0306919337292635</v>
      </c>
      <c r="BK18" s="3">
        <f t="shared" si="38"/>
        <v>0.27920157376196386</v>
      </c>
      <c r="BL18" s="3">
        <f t="shared" si="39"/>
        <v>2.7920157376196384</v>
      </c>
      <c r="BM18" s="3">
        <f t="shared" si="67"/>
        <v>3.0712173113816021</v>
      </c>
      <c r="BN18" s="18">
        <f t="shared" si="41"/>
        <v>0.26312133296601597</v>
      </c>
      <c r="BO18" s="18">
        <f t="shared" si="68"/>
        <v>35.990580395430818</v>
      </c>
      <c r="BP18" s="39">
        <f t="shared" si="69"/>
        <v>7.7576290989019414E-2</v>
      </c>
      <c r="BQ18" s="35">
        <v>0.4516</v>
      </c>
      <c r="BR18" s="31">
        <v>3.6999999999999998E-2</v>
      </c>
      <c r="BS18" s="31">
        <v>1.496</v>
      </c>
      <c r="BT18" s="3">
        <f t="shared" si="44"/>
        <v>1.059735486501016</v>
      </c>
      <c r="BU18" s="3">
        <f t="shared" si="45"/>
        <v>0.24310964294533954</v>
      </c>
      <c r="BV18" s="3">
        <f t="shared" si="46"/>
        <v>2.9173157153440741</v>
      </c>
      <c r="BW18" s="3">
        <f t="shared" si="70"/>
        <v>3.1604253582894137</v>
      </c>
      <c r="BX18" s="18">
        <f t="shared" si="48"/>
        <v>0.37425041556666511</v>
      </c>
      <c r="BY18" s="18">
        <f t="shared" si="71"/>
        <v>34.331030778159551</v>
      </c>
      <c r="BZ18" s="39">
        <f t="shared" si="72"/>
        <v>8.4976059536202145E-2</v>
      </c>
    </row>
    <row r="19" spans="2:78" ht="19.899999999999999" customHeight="1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7.606511969029297</v>
      </c>
      <c r="H19" s="46">
        <f t="shared" si="1"/>
        <v>85376.1971830986</v>
      </c>
      <c r="I19" s="35">
        <v>1.8543000000000001</v>
      </c>
      <c r="J19" s="31">
        <v>0.02</v>
      </c>
      <c r="K19" s="31">
        <v>1.3919999999999999</v>
      </c>
      <c r="L19" s="3">
        <f t="shared" si="2"/>
        <v>0.98606403556779021</v>
      </c>
      <c r="M19" s="3">
        <f t="shared" si="3"/>
        <v>3.5487025541069879</v>
      </c>
      <c r="N19" s="3">
        <f t="shared" si="4"/>
        <v>0</v>
      </c>
      <c r="O19" s="3">
        <f t="shared" si="52"/>
        <v>3.5487025541069879</v>
      </c>
      <c r="P19" s="18">
        <f t="shared" si="6"/>
        <v>0</v>
      </c>
      <c r="Q19" s="18">
        <f t="shared" si="53"/>
        <v>96.575043266775239</v>
      </c>
      <c r="R19" s="39">
        <f t="shared" si="54"/>
        <v>0</v>
      </c>
      <c r="S19" s="35">
        <v>1.8543000000000001</v>
      </c>
      <c r="T19" s="31">
        <v>0.02</v>
      </c>
      <c r="U19" s="31">
        <v>1.3919999999999999</v>
      </c>
      <c r="V19" s="3">
        <f t="shared" si="9"/>
        <v>0.98606403556779021</v>
      </c>
      <c r="W19" s="3">
        <f t="shared" si="10"/>
        <v>3.5487025541069879</v>
      </c>
      <c r="X19" s="3">
        <f t="shared" si="11"/>
        <v>7.0974051082139757</v>
      </c>
      <c r="Y19" s="3">
        <f t="shared" si="55"/>
        <v>10.646107662320963</v>
      </c>
      <c r="Z19" s="18">
        <f t="shared" si="13"/>
        <v>2.9191377953282041E-2</v>
      </c>
      <c r="AA19" s="18">
        <f t="shared" si="56"/>
        <v>96.575043266775239</v>
      </c>
      <c r="AB19" s="39">
        <f t="shared" si="57"/>
        <v>7.3491089086114861E-2</v>
      </c>
      <c r="AC19" s="35">
        <v>1.0751999999999999</v>
      </c>
      <c r="AD19" s="31">
        <v>1.7999999999999999E-2</v>
      </c>
      <c r="AE19" s="31">
        <v>1.3620000000000001</v>
      </c>
      <c r="AF19" s="3">
        <f t="shared" si="16"/>
        <v>0.96481265549089823</v>
      </c>
      <c r="AG19" s="3">
        <f t="shared" si="17"/>
        <v>1.1422570796963063</v>
      </c>
      <c r="AH19" s="3">
        <f t="shared" si="18"/>
        <v>4.5690283187852252</v>
      </c>
      <c r="AI19" s="3">
        <f t="shared" si="58"/>
        <v>5.7112853984815315</v>
      </c>
      <c r="AJ19" s="18">
        <f t="shared" si="20"/>
        <v>5.0304037719203477E-2</v>
      </c>
      <c r="AK19" s="18">
        <f t="shared" si="59"/>
        <v>64.615812833464034</v>
      </c>
      <c r="AL19" s="39">
        <f t="shared" si="60"/>
        <v>7.0710683939875479E-2</v>
      </c>
      <c r="AM19" s="35">
        <v>0.94030000000000002</v>
      </c>
      <c r="AN19" s="31">
        <v>1.6E-2</v>
      </c>
      <c r="AO19" s="31">
        <v>1.3580000000000001</v>
      </c>
      <c r="AP19" s="3">
        <f t="shared" si="23"/>
        <v>0.96197913814731262</v>
      </c>
      <c r="AQ19" s="3">
        <f t="shared" si="24"/>
        <v>0.86848744385331955</v>
      </c>
      <c r="AR19" s="3">
        <f t="shared" si="25"/>
        <v>5.2109246631199175</v>
      </c>
      <c r="AS19" s="3">
        <f t="shared" si="61"/>
        <v>6.079412106973237</v>
      </c>
      <c r="AT19" s="18">
        <f t="shared" si="27"/>
        <v>6.6678666681327353E-2</v>
      </c>
      <c r="AU19" s="18">
        <f t="shared" si="62"/>
        <v>59.082119873056278</v>
      </c>
      <c r="AV19" s="39">
        <f t="shared" si="63"/>
        <v>8.8197997538275535E-2</v>
      </c>
      <c r="AW19" s="35">
        <v>0.78769999999999996</v>
      </c>
      <c r="AX19" s="31">
        <v>1.4999999999999999E-2</v>
      </c>
      <c r="AY19" s="31">
        <v>1.349</v>
      </c>
      <c r="AZ19" s="3">
        <f t="shared" si="30"/>
        <v>0.95560372412424499</v>
      </c>
      <c r="BA19" s="3">
        <f t="shared" si="31"/>
        <v>0.60141841561549114</v>
      </c>
      <c r="BB19" s="3">
        <f t="shared" si="32"/>
        <v>4.8113473249239291</v>
      </c>
      <c r="BC19" s="3">
        <f t="shared" si="64"/>
        <v>5.4127657405394203</v>
      </c>
      <c r="BD19" s="18">
        <f t="shared" si="34"/>
        <v>8.2247229845980471E-2</v>
      </c>
      <c r="BE19" s="18">
        <f t="shared" si="65"/>
        <v>52.822360453054621</v>
      </c>
      <c r="BF19" s="39">
        <f t="shared" si="66"/>
        <v>9.1085428285620995E-2</v>
      </c>
      <c r="BG19" s="35">
        <v>0.64490000000000003</v>
      </c>
      <c r="BH19" s="31">
        <v>1.9E-2</v>
      </c>
      <c r="BI19" s="31">
        <v>1.3340000000000001</v>
      </c>
      <c r="BJ19" s="3">
        <f t="shared" si="37"/>
        <v>0.94497803408579906</v>
      </c>
      <c r="BK19" s="3">
        <f t="shared" si="38"/>
        <v>0.39420991652517823</v>
      </c>
      <c r="BL19" s="3">
        <f t="shared" si="39"/>
        <v>3.9420991652517818</v>
      </c>
      <c r="BM19" s="3">
        <f t="shared" si="67"/>
        <v>4.3363090817769603</v>
      </c>
      <c r="BN19" s="18">
        <f t="shared" si="41"/>
        <v>0.1273448523474123</v>
      </c>
      <c r="BO19" s="18">
        <f t="shared" si="68"/>
        <v>46.964603931585174</v>
      </c>
      <c r="BP19" s="39">
        <f t="shared" si="69"/>
        <v>8.3937664437548812E-2</v>
      </c>
      <c r="BQ19" s="35">
        <v>0.56440000000000001</v>
      </c>
      <c r="BR19" s="31">
        <v>1.7000000000000001E-2</v>
      </c>
      <c r="BS19" s="31">
        <v>1.3080000000000001</v>
      </c>
      <c r="BT19" s="3">
        <f t="shared" si="44"/>
        <v>0.92656017135249258</v>
      </c>
      <c r="BU19" s="3">
        <f t="shared" si="45"/>
        <v>0.29028234984820944</v>
      </c>
      <c r="BV19" s="3">
        <f t="shared" si="46"/>
        <v>3.4833881981785129</v>
      </c>
      <c r="BW19" s="3">
        <f t="shared" si="70"/>
        <v>3.7736705480267223</v>
      </c>
      <c r="BX19" s="18">
        <f t="shared" si="48"/>
        <v>0.13145036292070561</v>
      </c>
      <c r="BY19" s="18">
        <f t="shared" si="71"/>
        <v>43.662437265070537</v>
      </c>
      <c r="BZ19" s="39">
        <f t="shared" si="72"/>
        <v>7.9779976024498864E-2</v>
      </c>
    </row>
    <row r="20" spans="2:78" ht="19.899999999999999" customHeight="1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7.9252428288252039</v>
      </c>
      <c r="H20" s="46">
        <f t="shared" si="1"/>
        <v>88953.661971830996</v>
      </c>
      <c r="I20" s="36">
        <v>1.8353999999999999</v>
      </c>
      <c r="J20" s="32">
        <v>2.4E-2</v>
      </c>
      <c r="K20" s="32">
        <v>1.3979999999999999</v>
      </c>
      <c r="L20" s="3">
        <f t="shared" si="2"/>
        <v>0.99031431158316863</v>
      </c>
      <c r="M20" s="3">
        <f t="shared" si="3"/>
        <v>3.5067671489331791</v>
      </c>
      <c r="N20" s="3">
        <f t="shared" si="4"/>
        <v>0</v>
      </c>
      <c r="O20" s="3">
        <f t="shared" si="52"/>
        <v>3.5067671489331791</v>
      </c>
      <c r="P20" s="18">
        <f t="shared" si="6"/>
        <v>0</v>
      </c>
      <c r="Q20" s="18">
        <f t="shared" si="53"/>
        <v>108.35412745508525</v>
      </c>
      <c r="R20" s="39">
        <f t="shared" si="54"/>
        <v>0</v>
      </c>
      <c r="S20" s="36">
        <v>1.8353999999999999</v>
      </c>
      <c r="T20" s="32">
        <v>2.4E-2</v>
      </c>
      <c r="U20" s="32">
        <v>1.3979999999999999</v>
      </c>
      <c r="V20" s="3">
        <f t="shared" si="9"/>
        <v>0.99031431158316863</v>
      </c>
      <c r="W20" s="3">
        <f t="shared" si="10"/>
        <v>3.5067671489331791</v>
      </c>
      <c r="X20" s="3">
        <f t="shared" si="11"/>
        <v>7.0135342978663582</v>
      </c>
      <c r="Y20" s="3">
        <f t="shared" si="55"/>
        <v>10.520301446799538</v>
      </c>
      <c r="Z20" s="18">
        <f t="shared" si="13"/>
        <v>3.5332284134342952E-2</v>
      </c>
      <c r="AA20" s="18">
        <f t="shared" si="56"/>
        <v>108.35412745508525</v>
      </c>
      <c r="AB20" s="39">
        <f t="shared" si="57"/>
        <v>6.4727892352541852E-2</v>
      </c>
      <c r="AC20" s="36">
        <v>1.1880999999999999</v>
      </c>
      <c r="AD20" s="32">
        <v>0.02</v>
      </c>
      <c r="AE20" s="32">
        <v>1.3640000000000001</v>
      </c>
      <c r="AF20" s="3">
        <f t="shared" si="16"/>
        <v>0.96622941416269104</v>
      </c>
      <c r="AG20" s="3">
        <f t="shared" si="17"/>
        <v>1.3988329841495835</v>
      </c>
      <c r="AH20" s="3">
        <f t="shared" si="18"/>
        <v>5.5953319365983338</v>
      </c>
      <c r="AI20" s="3">
        <f t="shared" si="58"/>
        <v>6.9941649207479175</v>
      </c>
      <c r="AJ20" s="18">
        <f t="shared" si="20"/>
        <v>5.6057646647271607E-2</v>
      </c>
      <c r="AK20" s="18">
        <f t="shared" si="59"/>
        <v>78.32174469338419</v>
      </c>
      <c r="AL20" s="39">
        <f t="shared" si="60"/>
        <v>7.1440338293063704E-2</v>
      </c>
      <c r="AM20" s="35">
        <v>1.048</v>
      </c>
      <c r="AN20" s="31">
        <v>1.7000000000000001E-2</v>
      </c>
      <c r="AO20" s="31">
        <v>1.3560000000000001</v>
      </c>
      <c r="AP20" s="3">
        <f t="shared" si="23"/>
        <v>0.96056237947551981</v>
      </c>
      <c r="AQ20" s="3">
        <f t="shared" si="24"/>
        <v>1.0756551881525838</v>
      </c>
      <c r="AR20" s="3">
        <f t="shared" si="25"/>
        <v>6.4539311289155021</v>
      </c>
      <c r="AS20" s="3">
        <f t="shared" si="61"/>
        <v>7.5295863170680857</v>
      </c>
      <c r="AT20" s="18">
        <f t="shared" si="27"/>
        <v>7.0637559302015401E-2</v>
      </c>
      <c r="AU20" s="18">
        <f t="shared" si="62"/>
        <v>71.821610559421075</v>
      </c>
      <c r="AV20" s="39">
        <f t="shared" si="63"/>
        <v>8.9860573699832177E-2</v>
      </c>
      <c r="AW20" s="36">
        <v>0.91390000000000005</v>
      </c>
      <c r="AX20" s="32">
        <v>1.2999999999999999E-2</v>
      </c>
      <c r="AY20" s="32">
        <v>1.3440000000000001</v>
      </c>
      <c r="AZ20" s="3">
        <f t="shared" si="30"/>
        <v>0.95206182744476309</v>
      </c>
      <c r="BA20" s="3">
        <f t="shared" si="31"/>
        <v>0.80357612320986249</v>
      </c>
      <c r="BB20" s="3">
        <f t="shared" si="32"/>
        <v>6.4286089856788999</v>
      </c>
      <c r="BC20" s="3">
        <f t="shared" si="64"/>
        <v>7.2321851088887623</v>
      </c>
      <c r="BD20" s="18">
        <f t="shared" si="34"/>
        <v>7.0753513460130965E-2</v>
      </c>
      <c r="BE20" s="18">
        <f t="shared" si="65"/>
        <v>65.599854760959602</v>
      </c>
      <c r="BF20" s="39">
        <f t="shared" si="66"/>
        <v>9.7997305163314993E-2</v>
      </c>
      <c r="BG20" s="36">
        <v>0.7893</v>
      </c>
      <c r="BH20" s="32">
        <v>1.0999999999999999E-2</v>
      </c>
      <c r="BI20" s="32">
        <v>1.3340000000000001</v>
      </c>
      <c r="BJ20" s="3">
        <f t="shared" si="37"/>
        <v>0.94497803408579906</v>
      </c>
      <c r="BK20" s="3">
        <f t="shared" si="38"/>
        <v>0.59050964662667949</v>
      </c>
      <c r="BL20" s="3">
        <f t="shared" si="39"/>
        <v>5.9050964662667944</v>
      </c>
      <c r="BM20" s="3">
        <f t="shared" si="67"/>
        <v>6.4956061128934737</v>
      </c>
      <c r="BN20" s="18">
        <f t="shared" si="41"/>
        <v>7.3725967148501839E-2</v>
      </c>
      <c r="BO20" s="18">
        <f t="shared" si="68"/>
        <v>59.818864660375695</v>
      </c>
      <c r="BP20" s="39">
        <f t="shared" si="69"/>
        <v>9.8716291253490782E-2</v>
      </c>
      <c r="BQ20" s="36">
        <v>0.71279999999999999</v>
      </c>
      <c r="BR20" s="32">
        <v>1.2999999999999999E-2</v>
      </c>
      <c r="BS20" s="32">
        <v>1.323</v>
      </c>
      <c r="BT20" s="3">
        <f t="shared" si="44"/>
        <v>0.93718586139093851</v>
      </c>
      <c r="BU20" s="3">
        <f t="shared" si="45"/>
        <v>0.4736812589550311</v>
      </c>
      <c r="BV20" s="3">
        <f t="shared" si="46"/>
        <v>5.6841751074603728</v>
      </c>
      <c r="BW20" s="3">
        <f t="shared" si="70"/>
        <v>6.1578563664154036</v>
      </c>
      <c r="BX20" s="18">
        <f t="shared" si="48"/>
        <v>0.10283960995724843</v>
      </c>
      <c r="BY20" s="18">
        <f t="shared" si="71"/>
        <v>56.269540882729892</v>
      </c>
      <c r="BZ20" s="39">
        <f t="shared" si="72"/>
        <v>0.10101690929568159</v>
      </c>
    </row>
    <row r="21" spans="2:78" ht="19.899999999999999" customHeight="1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8.2439736886211072</v>
      </c>
      <c r="H21" s="46">
        <f t="shared" si="1"/>
        <v>92531.126760563377</v>
      </c>
      <c r="I21" s="36">
        <v>1.8749</v>
      </c>
      <c r="J21" s="32">
        <v>1.9E-2</v>
      </c>
      <c r="K21" s="32">
        <v>1.407</v>
      </c>
      <c r="L21" s="3">
        <f t="shared" si="2"/>
        <v>0.99668972560623625</v>
      </c>
      <c r="M21" s="3">
        <f t="shared" si="3"/>
        <v>3.7065984938524408</v>
      </c>
      <c r="N21" s="3">
        <f t="shared" si="4"/>
        <v>0</v>
      </c>
      <c r="O21" s="3">
        <f t="shared" si="52"/>
        <v>3.7065984938524408</v>
      </c>
      <c r="P21" s="18">
        <f t="shared" si="6"/>
        <v>0</v>
      </c>
      <c r="Q21" s="18">
        <f t="shared" si="53"/>
        <v>124.0228103999215</v>
      </c>
      <c r="R21" s="39">
        <f t="shared" si="54"/>
        <v>0</v>
      </c>
      <c r="S21" s="36">
        <v>1.8749</v>
      </c>
      <c r="T21" s="32">
        <v>1.9E-2</v>
      </c>
      <c r="U21" s="32">
        <v>1.407</v>
      </c>
      <c r="V21" s="3">
        <f t="shared" si="9"/>
        <v>0.99668972560623625</v>
      </c>
      <c r="W21" s="3">
        <f t="shared" si="10"/>
        <v>3.7065984938524408</v>
      </c>
      <c r="X21" s="3">
        <f t="shared" si="11"/>
        <v>7.4131969877048816</v>
      </c>
      <c r="Y21" s="3">
        <f t="shared" si="55"/>
        <v>11.119795481557322</v>
      </c>
      <c r="Z21" s="18">
        <f t="shared" si="13"/>
        <v>2.8332697549804824E-2</v>
      </c>
      <c r="AA21" s="18">
        <f t="shared" si="56"/>
        <v>124.0228103999215</v>
      </c>
      <c r="AB21" s="39">
        <f t="shared" si="57"/>
        <v>5.9772851169881035E-2</v>
      </c>
      <c r="AC21" s="36">
        <v>1.2567999999999999</v>
      </c>
      <c r="AD21" s="32">
        <v>1.6E-2</v>
      </c>
      <c r="AE21" s="32">
        <v>1.369</v>
      </c>
      <c r="AF21" s="3">
        <f t="shared" si="16"/>
        <v>0.96977131084217305</v>
      </c>
      <c r="AG21" s="3">
        <f t="shared" si="17"/>
        <v>1.5767773480362932</v>
      </c>
      <c r="AH21" s="3">
        <f t="shared" si="18"/>
        <v>6.3071093921451729</v>
      </c>
      <c r="AI21" s="3">
        <f t="shared" si="58"/>
        <v>7.8838867401814658</v>
      </c>
      <c r="AJ21" s="18">
        <f t="shared" si="20"/>
        <v>4.5175503778819064E-2</v>
      </c>
      <c r="AK21" s="18">
        <f t="shared" si="59"/>
        <v>91.744188517656369</v>
      </c>
      <c r="AL21" s="39">
        <f t="shared" si="60"/>
        <v>6.8746691142527849E-2</v>
      </c>
      <c r="AM21" s="36">
        <v>1.1088</v>
      </c>
      <c r="AN21" s="32">
        <v>1.2999999999999999E-2</v>
      </c>
      <c r="AO21" s="32">
        <v>1.361</v>
      </c>
      <c r="AP21" s="3">
        <f t="shared" si="23"/>
        <v>0.96410427615500183</v>
      </c>
      <c r="AQ21" s="3">
        <f t="shared" si="24"/>
        <v>1.2129804935698056</v>
      </c>
      <c r="AR21" s="3">
        <f t="shared" si="25"/>
        <v>7.2778829614188325</v>
      </c>
      <c r="AS21" s="3">
        <f t="shared" si="61"/>
        <v>8.4908634549886379</v>
      </c>
      <c r="AT21" s="18">
        <f t="shared" si="27"/>
        <v>5.4416046684829078E-2</v>
      </c>
      <c r="AU21" s="18">
        <f t="shared" si="62"/>
        <v>84.015283747270914</v>
      </c>
      <c r="AV21" s="39">
        <f t="shared" si="63"/>
        <v>8.6625702334252264E-2</v>
      </c>
      <c r="AW21" s="36">
        <v>0.97130000000000005</v>
      </c>
      <c r="AX21" s="32">
        <v>1.2E-2</v>
      </c>
      <c r="AY21" s="32">
        <v>1.3520000000000001</v>
      </c>
      <c r="AZ21" s="3">
        <f t="shared" si="30"/>
        <v>0.95772886213193431</v>
      </c>
      <c r="BA21" s="3">
        <f t="shared" si="31"/>
        <v>0.91852565852882251</v>
      </c>
      <c r="BB21" s="3">
        <f t="shared" si="32"/>
        <v>7.3482052682305801</v>
      </c>
      <c r="BC21" s="3">
        <f t="shared" si="64"/>
        <v>8.2667309267594025</v>
      </c>
      <c r="BD21" s="18">
        <f t="shared" si="34"/>
        <v>6.6090760659824721E-2</v>
      </c>
      <c r="BE21" s="18">
        <f t="shared" si="65"/>
        <v>76.834713436946615</v>
      </c>
      <c r="BF21" s="39">
        <f t="shared" si="66"/>
        <v>9.5636528588875225E-2</v>
      </c>
      <c r="BG21" s="36">
        <v>0.84150000000000003</v>
      </c>
      <c r="BH21" s="32">
        <v>1.6E-2</v>
      </c>
      <c r="BI21" s="32">
        <v>1.3420000000000001</v>
      </c>
      <c r="BJ21" s="3">
        <f t="shared" si="37"/>
        <v>0.95064506877297028</v>
      </c>
      <c r="BK21" s="3">
        <f t="shared" si="38"/>
        <v>0.67927308097632721</v>
      </c>
      <c r="BL21" s="3">
        <f t="shared" si="39"/>
        <v>6.7927308097632721</v>
      </c>
      <c r="BM21" s="3">
        <f t="shared" si="67"/>
        <v>7.4720038907395994</v>
      </c>
      <c r="BN21" s="18">
        <f t="shared" si="41"/>
        <v>0.10852783723959296</v>
      </c>
      <c r="BO21" s="18">
        <f t="shared" si="68"/>
        <v>70.056255064000467</v>
      </c>
      <c r="BP21" s="39">
        <f t="shared" si="69"/>
        <v>9.6961089392484892E-2</v>
      </c>
      <c r="BQ21" s="36">
        <v>0.76880000000000004</v>
      </c>
      <c r="BR21" s="32">
        <v>1.2E-2</v>
      </c>
      <c r="BS21" s="32">
        <v>1.3340000000000001</v>
      </c>
      <c r="BT21" s="3">
        <f t="shared" si="44"/>
        <v>0.94497803408579906</v>
      </c>
      <c r="BU21" s="3">
        <f t="shared" si="45"/>
        <v>0.56023410093383563</v>
      </c>
      <c r="BV21" s="3">
        <f t="shared" si="46"/>
        <v>6.7228092112060276</v>
      </c>
      <c r="BW21" s="3">
        <f t="shared" si="70"/>
        <v>7.2830433121398634</v>
      </c>
      <c r="BX21" s="18">
        <f t="shared" si="48"/>
        <v>9.6513993358038785E-2</v>
      </c>
      <c r="BY21" s="18">
        <f t="shared" si="71"/>
        <v>66.259691707196268</v>
      </c>
      <c r="BZ21" s="39">
        <f t="shared" si="72"/>
        <v>0.10146152265414002</v>
      </c>
    </row>
    <row r="22" spans="2:78" ht="19.899999999999999" customHeight="1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8.562704548417015</v>
      </c>
      <c r="H22" s="46">
        <f t="shared" si="1"/>
        <v>96108.591549295772</v>
      </c>
      <c r="I22" s="35">
        <v>1.8176000000000001</v>
      </c>
      <c r="J22" s="31">
        <v>2.9000000000000001E-2</v>
      </c>
      <c r="K22" s="32">
        <v>1.413</v>
      </c>
      <c r="L22" s="3">
        <f t="shared" si="2"/>
        <v>1.0009400016216148</v>
      </c>
      <c r="M22" s="3">
        <f t="shared" si="3"/>
        <v>3.5132745012672211</v>
      </c>
      <c r="N22" s="3">
        <f t="shared" si="4"/>
        <v>0</v>
      </c>
      <c r="O22" s="3">
        <f t="shared" si="52"/>
        <v>3.5132745012672211</v>
      </c>
      <c r="P22" s="18">
        <f t="shared" si="6"/>
        <v>0</v>
      </c>
      <c r="Q22" s="18">
        <f t="shared" si="53"/>
        <v>135.61814806481857</v>
      </c>
      <c r="R22" s="39">
        <f t="shared" si="54"/>
        <v>0</v>
      </c>
      <c r="S22" s="35">
        <v>1.8176000000000001</v>
      </c>
      <c r="T22" s="31">
        <v>2.9000000000000001E-2</v>
      </c>
      <c r="U22" s="32">
        <v>1.413</v>
      </c>
      <c r="V22" s="3">
        <f t="shared" si="9"/>
        <v>1.0009400016216148</v>
      </c>
      <c r="W22" s="3">
        <f t="shared" si="10"/>
        <v>3.5132745012672211</v>
      </c>
      <c r="X22" s="3">
        <f t="shared" si="11"/>
        <v>7.0265490025344421</v>
      </c>
      <c r="Y22" s="3">
        <f t="shared" si="55"/>
        <v>10.539823503801664</v>
      </c>
      <c r="Z22" s="18">
        <f t="shared" si="13"/>
        <v>4.3614254287001913E-2</v>
      </c>
      <c r="AA22" s="18">
        <f t="shared" si="56"/>
        <v>135.61814806481857</v>
      </c>
      <c r="AB22" s="39">
        <f t="shared" si="57"/>
        <v>5.1811273806630288E-2</v>
      </c>
      <c r="AC22" s="35">
        <v>1.2397</v>
      </c>
      <c r="AD22" s="31">
        <v>1.7999999999999999E-2</v>
      </c>
      <c r="AE22" s="32">
        <v>1.383</v>
      </c>
      <c r="AF22" s="3">
        <f t="shared" si="16"/>
        <v>0.97968862154472258</v>
      </c>
      <c r="AG22" s="3">
        <f t="shared" si="17"/>
        <v>1.5657005154202255</v>
      </c>
      <c r="AH22" s="3">
        <f t="shared" si="18"/>
        <v>6.2628020616809019</v>
      </c>
      <c r="AI22" s="3">
        <f t="shared" si="58"/>
        <v>7.8285025771011272</v>
      </c>
      <c r="AJ22" s="18">
        <f t="shared" si="20"/>
        <v>5.186722234141377E-2</v>
      </c>
      <c r="AK22" s="18">
        <f t="shared" si="59"/>
        <v>101.80138599774112</v>
      </c>
      <c r="AL22" s="39">
        <f t="shared" si="60"/>
        <v>6.1519811349325514E-2</v>
      </c>
      <c r="AM22" s="36">
        <v>1.1149</v>
      </c>
      <c r="AN22" s="32">
        <v>1.7000000000000001E-2</v>
      </c>
      <c r="AO22" s="32">
        <v>1.369</v>
      </c>
      <c r="AP22" s="3">
        <f t="shared" si="23"/>
        <v>0.96977131084217305</v>
      </c>
      <c r="AQ22" s="3">
        <f t="shared" si="24"/>
        <v>1.2408230688653861</v>
      </c>
      <c r="AR22" s="3">
        <f t="shared" si="25"/>
        <v>7.4449384131923164</v>
      </c>
      <c r="AS22" s="3">
        <f t="shared" si="61"/>
        <v>8.6857614820577034</v>
      </c>
      <c r="AT22" s="18">
        <f t="shared" si="27"/>
        <v>7.1998459147492894E-2</v>
      </c>
      <c r="AU22" s="18">
        <f t="shared" si="62"/>
        <v>94.498510230357027</v>
      </c>
      <c r="AV22" s="39">
        <f t="shared" si="63"/>
        <v>7.878365907614783E-2</v>
      </c>
      <c r="AW22" s="35">
        <v>0.99219999999999997</v>
      </c>
      <c r="AX22" s="31">
        <v>1.2999999999999999E-2</v>
      </c>
      <c r="AY22" s="32">
        <v>1.36</v>
      </c>
      <c r="AZ22" s="3">
        <f t="shared" si="30"/>
        <v>0.96339589681910542</v>
      </c>
      <c r="BA22" s="3">
        <f t="shared" si="31"/>
        <v>0.96985630629967612</v>
      </c>
      <c r="BB22" s="3">
        <f t="shared" si="32"/>
        <v>7.7588504503974089</v>
      </c>
      <c r="BC22" s="3">
        <f t="shared" si="64"/>
        <v>8.7287067566970844</v>
      </c>
      <c r="BD22" s="18">
        <f t="shared" si="34"/>
        <v>7.2448148348844416E-2</v>
      </c>
      <c r="BE22" s="18">
        <f t="shared" si="65"/>
        <v>87.318519391751053</v>
      </c>
      <c r="BF22" s="39">
        <f t="shared" si="66"/>
        <v>8.8856871422517331E-2</v>
      </c>
      <c r="BG22" s="35">
        <v>0.88129999999999997</v>
      </c>
      <c r="BH22" s="31">
        <v>9.7000000000000003E-2</v>
      </c>
      <c r="BI22" s="32">
        <v>1.3460000000000001</v>
      </c>
      <c r="BJ22" s="3">
        <f t="shared" si="37"/>
        <v>0.95347858611655589</v>
      </c>
      <c r="BK22" s="3">
        <f t="shared" si="38"/>
        <v>0.74949508972108436</v>
      </c>
      <c r="BL22" s="3">
        <f t="shared" si="39"/>
        <v>7.4949508972108436</v>
      </c>
      <c r="BM22" s="3">
        <f t="shared" si="67"/>
        <v>8.2444459869319289</v>
      </c>
      <c r="BN22" s="18">
        <f t="shared" si="41"/>
        <v>0.66187806432136975</v>
      </c>
      <c r="BO22" s="18">
        <f t="shared" si="68"/>
        <v>80.829024819612471</v>
      </c>
      <c r="BP22" s="39">
        <f t="shared" si="69"/>
        <v>9.2725984433654304E-2</v>
      </c>
      <c r="BQ22" s="35">
        <v>0.82440000000000002</v>
      </c>
      <c r="BR22" s="31">
        <v>1.4999999999999999E-2</v>
      </c>
      <c r="BS22" s="32">
        <v>1.3340000000000001</v>
      </c>
      <c r="BT22" s="3">
        <f t="shared" si="44"/>
        <v>0.94497803408579906</v>
      </c>
      <c r="BU22" s="3">
        <f t="shared" si="45"/>
        <v>0.64419708795273001</v>
      </c>
      <c r="BV22" s="3">
        <f t="shared" si="46"/>
        <v>7.7303650554327596</v>
      </c>
      <c r="BW22" s="3">
        <f t="shared" si="70"/>
        <v>8.3745621433854893</v>
      </c>
      <c r="BX22" s="18">
        <f t="shared" si="48"/>
        <v>0.12064249169754848</v>
      </c>
      <c r="BY22" s="18">
        <f t="shared" si="71"/>
        <v>77.499428416053533</v>
      </c>
      <c r="BZ22" s="39">
        <f t="shared" si="72"/>
        <v>9.9747381541093555E-2</v>
      </c>
    </row>
    <row r="23" spans="2:78" ht="19.899999999999999" customHeight="1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8.881435408212921</v>
      </c>
      <c r="H23" s="47">
        <f t="shared" si="1"/>
        <v>99686.056338028182</v>
      </c>
      <c r="I23" s="36">
        <v>1.7569999999999999</v>
      </c>
      <c r="J23" s="32">
        <v>3.7999999999999999E-2</v>
      </c>
      <c r="K23" s="32">
        <v>1.4139999999999999</v>
      </c>
      <c r="L23" s="3">
        <f t="shared" si="2"/>
        <v>1.001648380957511</v>
      </c>
      <c r="M23" s="3">
        <f t="shared" si="3"/>
        <v>3.2875583809153803</v>
      </c>
      <c r="N23" s="3">
        <f t="shared" si="4"/>
        <v>0</v>
      </c>
      <c r="O23" s="3">
        <f t="shared" si="52"/>
        <v>3.2875583809153803</v>
      </c>
      <c r="P23" s="18">
        <f t="shared" si="6"/>
        <v>0</v>
      </c>
      <c r="Q23" s="18">
        <f t="shared" si="53"/>
        <v>147.37624736729904</v>
      </c>
      <c r="R23" s="39">
        <f t="shared" si="54"/>
        <v>0</v>
      </c>
      <c r="S23" s="36">
        <v>1.7569999999999999</v>
      </c>
      <c r="T23" s="32">
        <v>3.7999999999999999E-2</v>
      </c>
      <c r="U23" s="32">
        <v>1.4139999999999999</v>
      </c>
      <c r="V23" s="3">
        <f t="shared" si="9"/>
        <v>1.001648380957511</v>
      </c>
      <c r="W23" s="3">
        <f t="shared" si="10"/>
        <v>3.2875583809153803</v>
      </c>
      <c r="X23" s="3">
        <f t="shared" si="11"/>
        <v>6.5751167618307607</v>
      </c>
      <c r="Y23" s="3">
        <f t="shared" si="55"/>
        <v>9.8626751427461414</v>
      </c>
      <c r="Z23" s="18">
        <f t="shared" si="13"/>
        <v>5.7230632450792601E-2</v>
      </c>
      <c r="AA23" s="18">
        <f t="shared" si="56"/>
        <v>147.37624736729904</v>
      </c>
      <c r="AB23" s="39">
        <f t="shared" si="57"/>
        <v>4.4614494393006895E-2</v>
      </c>
      <c r="AC23" s="36">
        <v>1.3153999999999999</v>
      </c>
      <c r="AD23" s="32">
        <v>1.4999999999999999E-2</v>
      </c>
      <c r="AE23" s="32">
        <v>1.3879999999999999</v>
      </c>
      <c r="AF23" s="3">
        <f t="shared" si="16"/>
        <v>0.9832305182242046</v>
      </c>
      <c r="AG23" s="3">
        <f t="shared" si="17"/>
        <v>1.7755206970874073</v>
      </c>
      <c r="AH23" s="3">
        <f t="shared" si="18"/>
        <v>7.1020827883496294</v>
      </c>
      <c r="AI23" s="3">
        <f t="shared" si="58"/>
        <v>8.8776034854370369</v>
      </c>
      <c r="AJ23" s="18">
        <f t="shared" si="20"/>
        <v>4.3535778685799865E-2</v>
      </c>
      <c r="AK23" s="18">
        <f t="shared" si="59"/>
        <v>118.54091248143317</v>
      </c>
      <c r="AL23" s="39">
        <f t="shared" si="60"/>
        <v>5.9912503115428735E-2</v>
      </c>
      <c r="AM23" s="35">
        <v>1.1788000000000001</v>
      </c>
      <c r="AN23" s="31">
        <v>1.4999999999999999E-2</v>
      </c>
      <c r="AO23" s="32">
        <v>1.383</v>
      </c>
      <c r="AP23" s="3">
        <f t="shared" si="23"/>
        <v>0.97968862154472258</v>
      </c>
      <c r="AQ23" s="3">
        <f t="shared" si="24"/>
        <v>1.4156495214982652</v>
      </c>
      <c r="AR23" s="3">
        <f t="shared" si="25"/>
        <v>8.493897128989591</v>
      </c>
      <c r="AS23" s="3">
        <f t="shared" si="61"/>
        <v>9.9095466504878562</v>
      </c>
      <c r="AT23" s="18">
        <f t="shared" si="27"/>
        <v>6.4834027926767207E-2</v>
      </c>
      <c r="AU23" s="18">
        <f t="shared" si="62"/>
        <v>109.62128669925639</v>
      </c>
      <c r="AV23" s="39">
        <f t="shared" si="63"/>
        <v>7.7484012318633083E-2</v>
      </c>
      <c r="AW23" s="36">
        <v>1.0581</v>
      </c>
      <c r="AX23" s="32">
        <v>1.2999999999999999E-2</v>
      </c>
      <c r="AY23" s="32">
        <v>1.3759999999999999</v>
      </c>
      <c r="AZ23" s="3">
        <f t="shared" si="30"/>
        <v>0.97472996619344776</v>
      </c>
      <c r="BA23" s="3">
        <f t="shared" si="31"/>
        <v>1.1290714568423961</v>
      </c>
      <c r="BB23" s="3">
        <f t="shared" si="32"/>
        <v>9.0325716547391686</v>
      </c>
      <c r="BC23" s="3">
        <f t="shared" si="64"/>
        <v>10.161643111581565</v>
      </c>
      <c r="BD23" s="18">
        <f t="shared" si="34"/>
        <v>7.4162838088311853E-2</v>
      </c>
      <c r="BE23" s="18">
        <f t="shared" si="65"/>
        <v>101.7398896867473</v>
      </c>
      <c r="BF23" s="39">
        <f t="shared" si="66"/>
        <v>8.8781024655619975E-2</v>
      </c>
      <c r="BG23" s="36">
        <v>0.93659999999999999</v>
      </c>
      <c r="BH23" s="32">
        <v>1.2E-2</v>
      </c>
      <c r="BI23" s="32">
        <v>1.365</v>
      </c>
      <c r="BJ23" s="3">
        <f t="shared" si="37"/>
        <v>0.96693779349858744</v>
      </c>
      <c r="BK23" s="3">
        <f t="shared" si="38"/>
        <v>0.87057209346288</v>
      </c>
      <c r="BL23" s="3">
        <f t="shared" si="39"/>
        <v>8.7057209346288005</v>
      </c>
      <c r="BM23" s="3">
        <f t="shared" si="67"/>
        <v>9.5762930280916798</v>
      </c>
      <c r="BN23" s="18">
        <f t="shared" si="41"/>
        <v>8.4209809110873626E-2</v>
      </c>
      <c r="BO23" s="18">
        <f t="shared" si="68"/>
        <v>93.806254748720349</v>
      </c>
      <c r="BP23" s="39">
        <f t="shared" si="69"/>
        <v>9.2805335400596614E-2</v>
      </c>
      <c r="BQ23" s="36">
        <v>0.8569</v>
      </c>
      <c r="BR23" s="32">
        <v>1.4E-2</v>
      </c>
      <c r="BS23" s="32">
        <v>1.353</v>
      </c>
      <c r="BT23" s="3">
        <f t="shared" si="44"/>
        <v>0.9584372414678306</v>
      </c>
      <c r="BU23" s="3">
        <f t="shared" si="45"/>
        <v>0.71595711734169765</v>
      </c>
      <c r="BV23" s="3">
        <f t="shared" si="46"/>
        <v>8.59148540810037</v>
      </c>
      <c r="BW23" s="3">
        <f t="shared" si="70"/>
        <v>9.3074425254420667</v>
      </c>
      <c r="BX23" s="18">
        <f t="shared" si="48"/>
        <v>0.11582998737420665</v>
      </c>
      <c r="BY23" s="18">
        <f t="shared" si="71"/>
        <v>88.602051419002265</v>
      </c>
      <c r="BZ23" s="39">
        <f t="shared" si="72"/>
        <v>9.6967116116430857E-2</v>
      </c>
    </row>
    <row r="24" spans="2:78" ht="19.899999999999999" customHeight="1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9.2001662680088252</v>
      </c>
      <c r="H24" s="47">
        <f t="shared" si="1"/>
        <v>103263.52112676055</v>
      </c>
      <c r="I24" s="37">
        <v>1.7609999999999999</v>
      </c>
      <c r="J24" s="33">
        <v>3.5999999999999997E-2</v>
      </c>
      <c r="K24" s="33">
        <v>1.4219999999999999</v>
      </c>
      <c r="L24" s="3">
        <f t="shared" si="2"/>
        <v>1.0073154156446822</v>
      </c>
      <c r="M24" s="3">
        <f t="shared" si="3"/>
        <v>3.3400197636484092</v>
      </c>
      <c r="N24" s="3">
        <f t="shared" si="4"/>
        <v>0</v>
      </c>
      <c r="O24" s="3">
        <f t="shared" si="52"/>
        <v>3.3400197636484092</v>
      </c>
      <c r="P24" s="18">
        <f t="shared" si="6"/>
        <v>0</v>
      </c>
      <c r="Q24" s="18">
        <f t="shared" si="53"/>
        <v>164.10962024416426</v>
      </c>
      <c r="R24" s="39">
        <f t="shared" si="54"/>
        <v>0</v>
      </c>
      <c r="S24" s="37">
        <v>1.7609999999999999</v>
      </c>
      <c r="T24" s="33">
        <v>3.5999999999999997E-2</v>
      </c>
      <c r="U24" s="33">
        <v>1.4219999999999999</v>
      </c>
      <c r="V24" s="3">
        <f t="shared" si="9"/>
        <v>1.0073154156446822</v>
      </c>
      <c r="W24" s="3">
        <f t="shared" si="10"/>
        <v>3.3400197636484092</v>
      </c>
      <c r="X24" s="3">
        <f t="shared" si="11"/>
        <v>6.6800395272968185</v>
      </c>
      <c r="Y24" s="3">
        <f t="shared" si="55"/>
        <v>10.020059290945227</v>
      </c>
      <c r="Z24" s="18">
        <f t="shared" si="13"/>
        <v>5.4833734298161026E-2</v>
      </c>
      <c r="AA24" s="18">
        <f t="shared" si="56"/>
        <v>164.10962024416426</v>
      </c>
      <c r="AB24" s="39">
        <f t="shared" si="57"/>
        <v>4.0704740632256507E-2</v>
      </c>
      <c r="AC24" s="37">
        <v>1.3803000000000001</v>
      </c>
      <c r="AD24" s="33">
        <v>2.3E-2</v>
      </c>
      <c r="AE24" s="33">
        <v>1.395</v>
      </c>
      <c r="AF24" s="3">
        <f t="shared" si="16"/>
        <v>0.98818917357547942</v>
      </c>
      <c r="AG24" s="3">
        <f t="shared" si="17"/>
        <v>1.9748154810703249</v>
      </c>
      <c r="AH24" s="3">
        <f t="shared" si="18"/>
        <v>7.8992619242812996</v>
      </c>
      <c r="AI24" s="3">
        <f t="shared" si="58"/>
        <v>9.874077405351624</v>
      </c>
      <c r="AJ24" s="18">
        <f t="shared" si="20"/>
        <v>6.7429878424500905E-2</v>
      </c>
      <c r="AK24" s="18">
        <f t="shared" si="59"/>
        <v>136.47736353166832</v>
      </c>
      <c r="AL24" s="39">
        <f t="shared" si="60"/>
        <v>5.7879649195072179E-2</v>
      </c>
      <c r="AM24" s="36">
        <v>1.2548999999999999</v>
      </c>
      <c r="AN24" s="32">
        <v>1.4999999999999999E-2</v>
      </c>
      <c r="AO24" s="32">
        <v>1.387</v>
      </c>
      <c r="AP24" s="3">
        <f t="shared" si="23"/>
        <v>0.98252213888830819</v>
      </c>
      <c r="AQ24" s="3">
        <f t="shared" si="24"/>
        <v>1.6136238067727948</v>
      </c>
      <c r="AR24" s="3">
        <f t="shared" si="25"/>
        <v>9.6817428406367672</v>
      </c>
      <c r="AS24" s="3">
        <f t="shared" si="61"/>
        <v>11.295366647409562</v>
      </c>
      <c r="AT24" s="18">
        <f t="shared" si="27"/>
        <v>6.5209604421131204E-2</v>
      </c>
      <c r="AU24" s="18">
        <f t="shared" si="62"/>
        <v>127.37548543409282</v>
      </c>
      <c r="AV24" s="39">
        <f t="shared" si="63"/>
        <v>7.6009467658879587E-2</v>
      </c>
      <c r="AW24" s="37">
        <v>1.1394</v>
      </c>
      <c r="AX24" s="33">
        <v>1.4E-2</v>
      </c>
      <c r="AY24" s="33">
        <v>1.385</v>
      </c>
      <c r="AZ24" s="3">
        <f t="shared" si="30"/>
        <v>0.98110538021651539</v>
      </c>
      <c r="BA24" s="3">
        <f t="shared" si="31"/>
        <v>1.3264262529640192</v>
      </c>
      <c r="BB24" s="3">
        <f t="shared" si="32"/>
        <v>10.611410023712153</v>
      </c>
      <c r="BC24" s="3">
        <f t="shared" si="64"/>
        <v>11.937836276676173</v>
      </c>
      <c r="BD24" s="18">
        <f t="shared" si="34"/>
        <v>8.0915869174643537E-2</v>
      </c>
      <c r="BE24" s="18">
        <f t="shared" si="65"/>
        <v>118.99217666001016</v>
      </c>
      <c r="BF24" s="39">
        <f t="shared" si="66"/>
        <v>8.9177375534792977E-2</v>
      </c>
      <c r="BG24" s="37">
        <v>1.0104</v>
      </c>
      <c r="BH24" s="33">
        <v>1.4E-2</v>
      </c>
      <c r="BI24" s="33">
        <v>1.377</v>
      </c>
      <c r="BJ24" s="3">
        <f t="shared" si="37"/>
        <v>0.97543834552934416</v>
      </c>
      <c r="BK24" s="3">
        <f t="shared" si="38"/>
        <v>1.0310641518543742</v>
      </c>
      <c r="BL24" s="3">
        <f t="shared" si="39"/>
        <v>10.310641518543742</v>
      </c>
      <c r="BM24" s="3">
        <f t="shared" si="67"/>
        <v>11.341705670398117</v>
      </c>
      <c r="BN24" s="18">
        <f t="shared" si="41"/>
        <v>9.9979750877925988E-2</v>
      </c>
      <c r="BO24" s="18">
        <f t="shared" si="68"/>
        <v>109.62900062661909</v>
      </c>
      <c r="BP24" s="39">
        <f t="shared" si="69"/>
        <v>9.4050310224575814E-2</v>
      </c>
      <c r="BQ24" s="37">
        <v>0.92490000000000006</v>
      </c>
      <c r="BR24" s="33">
        <v>1.2999999999999999E-2</v>
      </c>
      <c r="BS24" s="33">
        <v>1.3720000000000001</v>
      </c>
      <c r="BT24" s="3">
        <f t="shared" si="44"/>
        <v>0.97189644884986226</v>
      </c>
      <c r="BU24" s="3">
        <f t="shared" si="45"/>
        <v>0.85768716992477223</v>
      </c>
      <c r="BV24" s="3">
        <f t="shared" si="46"/>
        <v>10.292246039097265</v>
      </c>
      <c r="BW24" s="3">
        <f t="shared" si="70"/>
        <v>11.149933209022036</v>
      </c>
      <c r="BX24" s="18">
        <f t="shared" si="48"/>
        <v>0.11059842826678024</v>
      </c>
      <c r="BY24" s="18">
        <f t="shared" si="71"/>
        <v>103.42317465099943</v>
      </c>
      <c r="BZ24" s="39">
        <f t="shared" si="72"/>
        <v>9.9515858740832089E-2</v>
      </c>
    </row>
    <row r="25" spans="2:78" ht="19.899999999999999" customHeight="1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9.5188971278047312</v>
      </c>
      <c r="H25" s="47">
        <f t="shared" si="1"/>
        <v>106840.98591549294</v>
      </c>
      <c r="I25" s="37">
        <v>1.8107</v>
      </c>
      <c r="J25" s="33">
        <v>3.5999999999999997E-2</v>
      </c>
      <c r="K25" s="33">
        <v>1.4279999999999999</v>
      </c>
      <c r="L25" s="3">
        <f t="shared" si="2"/>
        <v>1.0115656916600606</v>
      </c>
      <c r="M25" s="3">
        <f t="shared" si="3"/>
        <v>3.5610703221434181</v>
      </c>
      <c r="N25" s="3">
        <f t="shared" si="4"/>
        <v>0</v>
      </c>
      <c r="O25" s="3">
        <f t="shared" si="52"/>
        <v>3.5610703221434181</v>
      </c>
      <c r="P25" s="18">
        <f t="shared" si="6"/>
        <v>0</v>
      </c>
      <c r="Q25" s="18">
        <f t="shared" si="53"/>
        <v>185.75902129956904</v>
      </c>
      <c r="R25" s="39">
        <f t="shared" si="54"/>
        <v>0</v>
      </c>
      <c r="S25" s="37">
        <v>1.8107</v>
      </c>
      <c r="T25" s="33">
        <v>3.5999999999999997E-2</v>
      </c>
      <c r="U25" s="33">
        <v>1.4279999999999999</v>
      </c>
      <c r="V25" s="3">
        <f t="shared" si="9"/>
        <v>1.0115656916600606</v>
      </c>
      <c r="W25" s="3">
        <f t="shared" si="10"/>
        <v>3.5610703221434181</v>
      </c>
      <c r="X25" s="3">
        <f t="shared" si="11"/>
        <v>7.1221406442868362</v>
      </c>
      <c r="Y25" s="3">
        <f t="shared" si="55"/>
        <v>10.683210966430254</v>
      </c>
      <c r="Z25" s="18">
        <f t="shared" si="13"/>
        <v>5.5297442460877581E-2</v>
      </c>
      <c r="AA25" s="18">
        <f t="shared" si="56"/>
        <v>185.75902129956904</v>
      </c>
      <c r="AB25" s="39">
        <f t="shared" si="57"/>
        <v>3.8340752413855227E-2</v>
      </c>
      <c r="AC25" s="37">
        <v>1.448</v>
      </c>
      <c r="AD25" s="33">
        <v>2.3E-2</v>
      </c>
      <c r="AE25" s="33">
        <v>1.4019999999999999</v>
      </c>
      <c r="AF25" s="3">
        <f t="shared" si="16"/>
        <v>0.99314782892675413</v>
      </c>
      <c r="AG25" s="3">
        <f t="shared" si="17"/>
        <v>2.195150408891978</v>
      </c>
      <c r="AH25" s="3">
        <f t="shared" si="18"/>
        <v>8.780601635567912</v>
      </c>
      <c r="AI25" s="3">
        <f t="shared" si="58"/>
        <v>10.97575204445989</v>
      </c>
      <c r="AJ25" s="18">
        <f t="shared" si="20"/>
        <v>6.8108291903091006E-2</v>
      </c>
      <c r="AK25" s="18">
        <f t="shared" si="59"/>
        <v>156.60127818044771</v>
      </c>
      <c r="AL25" s="39">
        <f t="shared" si="60"/>
        <v>5.6069795454991404E-2</v>
      </c>
      <c r="AM25" s="37">
        <v>1.3242</v>
      </c>
      <c r="AN25" s="33">
        <v>1.9E-2</v>
      </c>
      <c r="AO25" s="33">
        <v>1.3939999999999999</v>
      </c>
      <c r="AP25" s="3">
        <f t="shared" si="23"/>
        <v>0.98748079423958302</v>
      </c>
      <c r="AQ25" s="3">
        <f t="shared" si="24"/>
        <v>1.8149465788347465</v>
      </c>
      <c r="AR25" s="3">
        <f t="shared" si="25"/>
        <v>10.889679473008478</v>
      </c>
      <c r="AS25" s="3">
        <f t="shared" si="61"/>
        <v>12.704626051843224</v>
      </c>
      <c r="AT25" s="18">
        <f t="shared" si="27"/>
        <v>8.3434666230062779E-2</v>
      </c>
      <c r="AU25" s="18">
        <f t="shared" si="62"/>
        <v>146.64889715440077</v>
      </c>
      <c r="AV25" s="39">
        <f t="shared" si="63"/>
        <v>7.4256811229498496E-2</v>
      </c>
      <c r="AW25" s="37">
        <v>1.1909000000000001</v>
      </c>
      <c r="AX25" s="33">
        <v>1.2999999999999999E-2</v>
      </c>
      <c r="AY25" s="33">
        <v>1.3959999999999999</v>
      </c>
      <c r="AZ25" s="3">
        <f t="shared" si="30"/>
        <v>0.98889755291137582</v>
      </c>
      <c r="BA25" s="3">
        <f t="shared" si="31"/>
        <v>1.4721516803364245</v>
      </c>
      <c r="BB25" s="3">
        <f t="shared" si="32"/>
        <v>11.777213442691396</v>
      </c>
      <c r="BC25" s="3">
        <f t="shared" si="64"/>
        <v>13.24936512302782</v>
      </c>
      <c r="BD25" s="18">
        <f t="shared" si="34"/>
        <v>7.6334402396518994E-2</v>
      </c>
      <c r="BE25" s="18">
        <f t="shared" si="65"/>
        <v>135.93280352942455</v>
      </c>
      <c r="BF25" s="39">
        <f t="shared" si="66"/>
        <v>8.6639965754418166E-2</v>
      </c>
      <c r="BG25" s="37">
        <v>1.0532999999999999</v>
      </c>
      <c r="BH25" s="33">
        <v>1.6E-2</v>
      </c>
      <c r="BI25" s="33">
        <v>1.393</v>
      </c>
      <c r="BJ25" s="3">
        <f t="shared" si="37"/>
        <v>0.98677241490368661</v>
      </c>
      <c r="BK25" s="3">
        <f t="shared" si="38"/>
        <v>1.146667578312583</v>
      </c>
      <c r="BL25" s="3">
        <f t="shared" si="39"/>
        <v>11.466675783125829</v>
      </c>
      <c r="BM25" s="3">
        <f t="shared" si="67"/>
        <v>12.613343361438412</v>
      </c>
      <c r="BN25" s="18">
        <f t="shared" si="41"/>
        <v>0.11693333861405941</v>
      </c>
      <c r="BO25" s="18">
        <f t="shared" si="68"/>
        <v>124.87102946493296</v>
      </c>
      <c r="BP25" s="39">
        <f t="shared" si="69"/>
        <v>9.182815127143619E-2</v>
      </c>
      <c r="BQ25" s="37">
        <v>0.97840000000000005</v>
      </c>
      <c r="BR25" s="33">
        <v>1.0999999999999999E-2</v>
      </c>
      <c r="BS25" s="33">
        <v>1.383</v>
      </c>
      <c r="BT25" s="3">
        <f t="shared" si="44"/>
        <v>0.97968862154472258</v>
      </c>
      <c r="BU25" s="3">
        <f t="shared" si="45"/>
        <v>0.9752329812393471</v>
      </c>
      <c r="BV25" s="3">
        <f t="shared" si="46"/>
        <v>11.702795774872165</v>
      </c>
      <c r="BW25" s="3">
        <f t="shared" si="70"/>
        <v>12.678028756111512</v>
      </c>
      <c r="BX25" s="18">
        <f t="shared" si="48"/>
        <v>9.508990762592523E-2</v>
      </c>
      <c r="BY25" s="18">
        <f t="shared" si="71"/>
        <v>118.8497585533747</v>
      </c>
      <c r="BZ25" s="39">
        <f t="shared" si="72"/>
        <v>9.8467139667065551E-2</v>
      </c>
    </row>
    <row r="26" spans="2:78" ht="19.899999999999999" customHeight="1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9.8376279876006389</v>
      </c>
      <c r="H26" s="47">
        <f t="shared" si="1"/>
        <v>110418.45070422534</v>
      </c>
      <c r="I26" s="37">
        <v>1.8496999999999999</v>
      </c>
      <c r="J26" s="33">
        <v>3.6999999999999998E-2</v>
      </c>
      <c r="K26" s="33">
        <v>1.43</v>
      </c>
      <c r="L26" s="3">
        <f t="shared" si="2"/>
        <v>1.0129824503318534</v>
      </c>
      <c r="M26" s="3">
        <f t="shared" si="3"/>
        <v>3.7265401092866943</v>
      </c>
      <c r="N26" s="3">
        <f t="shared" si="4"/>
        <v>0</v>
      </c>
      <c r="O26" s="3">
        <f t="shared" si="52"/>
        <v>3.7265401092866943</v>
      </c>
      <c r="P26" s="18">
        <f t="shared" si="6"/>
        <v>0</v>
      </c>
      <c r="Q26" s="18">
        <f t="shared" si="53"/>
        <v>208.51151964156318</v>
      </c>
      <c r="R26" s="39">
        <f t="shared" si="54"/>
        <v>0</v>
      </c>
      <c r="S26" s="37">
        <v>1.8496999999999999</v>
      </c>
      <c r="T26" s="33">
        <v>3.6999999999999998E-2</v>
      </c>
      <c r="U26" s="33">
        <v>1.43</v>
      </c>
      <c r="V26" s="3">
        <f t="shared" si="9"/>
        <v>1.0129824503318534</v>
      </c>
      <c r="W26" s="3">
        <f t="shared" si="10"/>
        <v>3.7265401092866943</v>
      </c>
      <c r="X26" s="3">
        <f t="shared" si="11"/>
        <v>7.4530802185733886</v>
      </c>
      <c r="Y26" s="3">
        <f t="shared" si="55"/>
        <v>11.179620327860082</v>
      </c>
      <c r="Z26" s="18">
        <f t="shared" si="13"/>
        <v>5.6992791442083329E-2</v>
      </c>
      <c r="AA26" s="18">
        <f t="shared" si="56"/>
        <v>208.51151964156318</v>
      </c>
      <c r="AB26" s="39">
        <f t="shared" si="57"/>
        <v>3.5744213228052969E-2</v>
      </c>
      <c r="AC26" s="37">
        <v>1.5061</v>
      </c>
      <c r="AD26" s="33">
        <v>2.4E-2</v>
      </c>
      <c r="AE26" s="33">
        <v>1.407</v>
      </c>
      <c r="AF26" s="3">
        <f t="shared" si="16"/>
        <v>0.99668972560623625</v>
      </c>
      <c r="AG26" s="3">
        <f t="shared" si="17"/>
        <v>2.3918114678094979</v>
      </c>
      <c r="AH26" s="3">
        <f t="shared" si="18"/>
        <v>9.5672458712379918</v>
      </c>
      <c r="AI26" s="3">
        <f t="shared" si="58"/>
        <v>11.95905733904749</v>
      </c>
      <c r="AJ26" s="18">
        <f t="shared" si="20"/>
        <v>7.1577341178454296E-2</v>
      </c>
      <c r="AK26" s="18">
        <f t="shared" si="59"/>
        <v>178.02058116054818</v>
      </c>
      <c r="AL26" s="39">
        <f t="shared" si="60"/>
        <v>5.3742358377146034E-2</v>
      </c>
      <c r="AM26" s="37">
        <v>1.3784000000000001</v>
      </c>
      <c r="AN26" s="33">
        <v>1.9E-2</v>
      </c>
      <c r="AO26" s="33">
        <v>1.401</v>
      </c>
      <c r="AP26" s="3">
        <f t="shared" si="23"/>
        <v>0.99243944959085784</v>
      </c>
      <c r="AQ26" s="3">
        <f t="shared" si="24"/>
        <v>1.9863598640055304</v>
      </c>
      <c r="AR26" s="3">
        <f t="shared" si="25"/>
        <v>11.918159184033183</v>
      </c>
      <c r="AS26" s="3">
        <f t="shared" si="61"/>
        <v>13.904519048038713</v>
      </c>
      <c r="AT26" s="18">
        <f t="shared" si="27"/>
        <v>8.4274707915576633E-2</v>
      </c>
      <c r="AU26" s="18">
        <f t="shared" si="62"/>
        <v>166.68852981006614</v>
      </c>
      <c r="AV26" s="39">
        <f t="shared" si="63"/>
        <v>7.1499575871317445E-2</v>
      </c>
      <c r="AW26" s="37">
        <v>1.2324999999999999</v>
      </c>
      <c r="AX26" s="33">
        <v>1.9E-2</v>
      </c>
      <c r="AY26" s="33">
        <v>1.405</v>
      </c>
      <c r="AZ26" s="3">
        <f t="shared" si="30"/>
        <v>0.99527296693444345</v>
      </c>
      <c r="BA26" s="3">
        <f t="shared" si="31"/>
        <v>1.5971938758274897</v>
      </c>
      <c r="BB26" s="3">
        <f t="shared" si="32"/>
        <v>12.777551006619918</v>
      </c>
      <c r="BC26" s="3">
        <f t="shared" si="64"/>
        <v>14.374744882447407</v>
      </c>
      <c r="BD26" s="18">
        <f t="shared" si="34"/>
        <v>0.11300882788969858</v>
      </c>
      <c r="BE26" s="18">
        <f t="shared" si="65"/>
        <v>153.74141710814499</v>
      </c>
      <c r="BF26" s="39">
        <f t="shared" si="66"/>
        <v>8.3110662350873971E-2</v>
      </c>
      <c r="BG26" s="37">
        <v>1.0881000000000001</v>
      </c>
      <c r="BH26" s="33">
        <v>1.6E-2</v>
      </c>
      <c r="BI26" s="33">
        <v>1.4019999999999999</v>
      </c>
      <c r="BJ26" s="3">
        <f t="shared" si="37"/>
        <v>0.99314782892675413</v>
      </c>
      <c r="BK26" s="3">
        <f t="shared" si="38"/>
        <v>1.2395520837962368</v>
      </c>
      <c r="BL26" s="3">
        <f t="shared" si="39"/>
        <v>12.395520837962367</v>
      </c>
      <c r="BM26" s="3">
        <f t="shared" si="67"/>
        <v>13.635072921758605</v>
      </c>
      <c r="BN26" s="18">
        <f t="shared" si="41"/>
        <v>0.11844920330972346</v>
      </c>
      <c r="BO26" s="18">
        <f t="shared" si="68"/>
        <v>140.92741385826554</v>
      </c>
      <c r="BP26" s="39">
        <f t="shared" si="69"/>
        <v>8.7956775041858601E-2</v>
      </c>
      <c r="BQ26" s="37">
        <v>1.0022</v>
      </c>
      <c r="BR26" s="33">
        <v>1.2999999999999999E-2</v>
      </c>
      <c r="BS26" s="33">
        <v>1.3979999999999999</v>
      </c>
      <c r="BT26" s="3">
        <f t="shared" si="44"/>
        <v>0.99031431158316863</v>
      </c>
      <c r="BU26" s="3">
        <f t="shared" si="45"/>
        <v>1.0455727873836649</v>
      </c>
      <c r="BV26" s="3">
        <f t="shared" si="46"/>
        <v>12.546873448603979</v>
      </c>
      <c r="BW26" s="3">
        <f t="shared" si="70"/>
        <v>13.592446235987644</v>
      </c>
      <c r="BX26" s="18">
        <f t="shared" si="48"/>
        <v>0.11482992343661458</v>
      </c>
      <c r="BY26" s="18">
        <f t="shared" si="71"/>
        <v>133.30467923801177</v>
      </c>
      <c r="BZ26" s="39">
        <f t="shared" si="72"/>
        <v>9.4121778172556778E-2</v>
      </c>
    </row>
    <row r="27" spans="2:78" ht="19.899999999999999" customHeight="1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10.156358847396545</v>
      </c>
      <c r="H27" s="47">
        <f t="shared" si="1"/>
        <v>113995.91549295773</v>
      </c>
      <c r="I27" s="37">
        <v>1.8986000000000001</v>
      </c>
      <c r="J27" s="33">
        <v>2.9000000000000001E-2</v>
      </c>
      <c r="K27" s="33">
        <v>1.4319999999999999</v>
      </c>
      <c r="L27" s="3">
        <f t="shared" si="2"/>
        <v>1.0143992090036462</v>
      </c>
      <c r="M27" s="3">
        <f t="shared" si="3"/>
        <v>3.9371695800345838</v>
      </c>
      <c r="N27" s="3">
        <f t="shared" si="4"/>
        <v>0</v>
      </c>
      <c r="O27" s="3">
        <f t="shared" si="52"/>
        <v>3.9371695800345838</v>
      </c>
      <c r="P27" s="18">
        <f t="shared" si="6"/>
        <v>0</v>
      </c>
      <c r="Q27" s="18">
        <f t="shared" si="53"/>
        <v>234.21698732301209</v>
      </c>
      <c r="R27" s="39">
        <f t="shared" si="54"/>
        <v>0</v>
      </c>
      <c r="S27" s="37">
        <v>1.8986000000000001</v>
      </c>
      <c r="T27" s="33">
        <v>2.9000000000000001E-2</v>
      </c>
      <c r="U27" s="33">
        <v>1.4319999999999999</v>
      </c>
      <c r="V27" s="3">
        <f t="shared" si="9"/>
        <v>1.0143992090036462</v>
      </c>
      <c r="W27" s="3">
        <f t="shared" si="10"/>
        <v>3.9371695800345838</v>
      </c>
      <c r="X27" s="3">
        <f t="shared" si="11"/>
        <v>7.8743391600691677</v>
      </c>
      <c r="Y27" s="3">
        <f t="shared" si="55"/>
        <v>11.811508740103751</v>
      </c>
      <c r="Z27" s="18">
        <f t="shared" si="13"/>
        <v>4.4795064224191099E-2</v>
      </c>
      <c r="AA27" s="18">
        <f t="shared" si="56"/>
        <v>234.21698732301209</v>
      </c>
      <c r="AB27" s="39">
        <f t="shared" si="57"/>
        <v>3.3619846493924674E-2</v>
      </c>
      <c r="AC27" s="37">
        <v>1.5826</v>
      </c>
      <c r="AD27" s="33">
        <v>2.5000000000000001E-2</v>
      </c>
      <c r="AE27" s="33">
        <v>1.403</v>
      </c>
      <c r="AF27" s="3">
        <f t="shared" si="16"/>
        <v>0.99385620826265064</v>
      </c>
      <c r="AG27" s="3">
        <f t="shared" si="17"/>
        <v>2.6259641742169832</v>
      </c>
      <c r="AH27" s="3">
        <f t="shared" si="18"/>
        <v>10.503856696867933</v>
      </c>
      <c r="AI27" s="3">
        <f t="shared" si="58"/>
        <v>13.129820871084917</v>
      </c>
      <c r="AJ27" s="18">
        <f t="shared" si="20"/>
        <v>7.4136397081281863E-2</v>
      </c>
      <c r="AK27" s="18">
        <f t="shared" si="59"/>
        <v>203.36041765984533</v>
      </c>
      <c r="AL27" s="39">
        <f t="shared" si="60"/>
        <v>5.1651431570313794E-2</v>
      </c>
      <c r="AM27" s="37">
        <v>1.4167000000000001</v>
      </c>
      <c r="AN27" s="33">
        <v>2.1000000000000001E-2</v>
      </c>
      <c r="AO27" s="33">
        <v>1.407</v>
      </c>
      <c r="AP27" s="3">
        <f t="shared" si="23"/>
        <v>0.99668972560623625</v>
      </c>
      <c r="AQ27" s="3">
        <f t="shared" si="24"/>
        <v>2.1162896822741999</v>
      </c>
      <c r="AR27" s="3">
        <f t="shared" si="25"/>
        <v>12.697738093645199</v>
      </c>
      <c r="AS27" s="3">
        <f t="shared" si="61"/>
        <v>14.814027775919399</v>
      </c>
      <c r="AT27" s="18">
        <f t="shared" si="27"/>
        <v>9.3945260296721261E-2</v>
      </c>
      <c r="AU27" s="18">
        <f t="shared" si="62"/>
        <v>187.16071858668278</v>
      </c>
      <c r="AV27" s="39">
        <f t="shared" si="63"/>
        <v>6.784403367079557E-2</v>
      </c>
      <c r="AW27" s="37">
        <v>1.2533000000000001</v>
      </c>
      <c r="AX27" s="33">
        <v>1.4E-2</v>
      </c>
      <c r="AY27" s="33">
        <v>1.411</v>
      </c>
      <c r="AZ27" s="3">
        <f t="shared" si="30"/>
        <v>0.99952324294982187</v>
      </c>
      <c r="BA27" s="3">
        <f t="shared" si="31"/>
        <v>1.6656940667071753</v>
      </c>
      <c r="BB27" s="3">
        <f t="shared" si="32"/>
        <v>13.325552533657403</v>
      </c>
      <c r="BC27" s="3">
        <f t="shared" si="64"/>
        <v>14.991246600364578</v>
      </c>
      <c r="BD27" s="18">
        <f t="shared" si="34"/>
        <v>8.3982381197748174E-2</v>
      </c>
      <c r="BE27" s="18">
        <f t="shared" si="65"/>
        <v>171.20513794439972</v>
      </c>
      <c r="BF27" s="39">
        <f t="shared" si="66"/>
        <v>7.7833835442397678E-2</v>
      </c>
      <c r="BG27" s="37">
        <v>1.0933999999999999</v>
      </c>
      <c r="BH27" s="33">
        <v>1.9E-2</v>
      </c>
      <c r="BI27" s="33">
        <v>1.409</v>
      </c>
      <c r="BJ27" s="3">
        <f t="shared" si="37"/>
        <v>0.99810648427802906</v>
      </c>
      <c r="BK27" s="3">
        <f t="shared" si="38"/>
        <v>1.2641868172128969</v>
      </c>
      <c r="BL27" s="3">
        <f t="shared" si="39"/>
        <v>12.641868172128968</v>
      </c>
      <c r="BM27" s="3">
        <f t="shared" si="67"/>
        <v>13.906054989341865</v>
      </c>
      <c r="BN27" s="18">
        <f t="shared" si="41"/>
        <v>0.14206651311513829</v>
      </c>
      <c r="BO27" s="18">
        <f t="shared" si="68"/>
        <v>155.5913231053479</v>
      </c>
      <c r="BP27" s="39">
        <f t="shared" si="69"/>
        <v>8.1250470269279743E-2</v>
      </c>
      <c r="BQ27" s="37">
        <v>0.99470000000000003</v>
      </c>
      <c r="BR27" s="33">
        <v>1.2E-2</v>
      </c>
      <c r="BS27" s="33">
        <v>1.399</v>
      </c>
      <c r="BT27" s="3">
        <f t="shared" si="44"/>
        <v>0.99102269091906503</v>
      </c>
      <c r="BU27" s="3">
        <f t="shared" si="45"/>
        <v>1.0314562144050639</v>
      </c>
      <c r="BV27" s="3">
        <f t="shared" si="46"/>
        <v>12.377474572860766</v>
      </c>
      <c r="BW27" s="3">
        <f t="shared" si="70"/>
        <v>13.408930787265831</v>
      </c>
      <c r="BX27" s="18">
        <f t="shared" si="48"/>
        <v>0.10614854734234094</v>
      </c>
      <c r="BY27" s="18">
        <f t="shared" si="71"/>
        <v>145.95352745422591</v>
      </c>
      <c r="BZ27" s="39">
        <f t="shared" si="72"/>
        <v>8.4804216717150618E-2</v>
      </c>
    </row>
    <row r="28" spans="2:78" ht="19.899999999999999" customHeight="1" thickBot="1">
      <c r="B28" s="19"/>
      <c r="C28" s="19"/>
      <c r="E28" s="48">
        <v>66</v>
      </c>
      <c r="F28" s="25">
        <f t="shared" si="51"/>
        <v>1.3146</v>
      </c>
      <c r="G28" s="26">
        <f t="shared" si="0"/>
        <v>10.475089707192451</v>
      </c>
      <c r="H28" s="49">
        <f t="shared" si="1"/>
        <v>117573.38028169014</v>
      </c>
      <c r="I28" s="38">
        <v>1.8992</v>
      </c>
      <c r="J28" s="34">
        <v>2.9000000000000001E-2</v>
      </c>
      <c r="K28" s="34">
        <v>1.4330000000000001</v>
      </c>
      <c r="L28" s="41">
        <f t="shared" si="2"/>
        <v>1.0151075883395426</v>
      </c>
      <c r="M28" s="41">
        <f t="shared" si="3"/>
        <v>3.9451626777235789</v>
      </c>
      <c r="N28" s="41">
        <f t="shared" si="4"/>
        <v>0</v>
      </c>
      <c r="O28" s="41">
        <f t="shared" si="52"/>
        <v>3.9451626777235789</v>
      </c>
      <c r="P28" s="40">
        <f t="shared" si="6"/>
        <v>0</v>
      </c>
      <c r="Q28" s="40">
        <f t="shared" si="53"/>
        <v>257.03138432135387</v>
      </c>
      <c r="R28" s="42">
        <f t="shared" si="54"/>
        <v>0</v>
      </c>
      <c r="S28" s="38">
        <v>1.8992</v>
      </c>
      <c r="T28" s="34">
        <v>2.9000000000000001E-2</v>
      </c>
      <c r="U28" s="34">
        <v>1.4330000000000001</v>
      </c>
      <c r="V28" s="41">
        <f t="shared" si="9"/>
        <v>1.0151075883395426</v>
      </c>
      <c r="W28" s="41">
        <f t="shared" si="10"/>
        <v>3.9451626777235789</v>
      </c>
      <c r="X28" s="41">
        <f t="shared" si="11"/>
        <v>7.8903253554471577</v>
      </c>
      <c r="Y28" s="41">
        <f t="shared" si="55"/>
        <v>11.835488033170737</v>
      </c>
      <c r="Z28" s="40">
        <f t="shared" si="13"/>
        <v>4.485764900765328E-2</v>
      </c>
      <c r="AA28" s="40">
        <f t="shared" si="56"/>
        <v>257.03138432135387</v>
      </c>
      <c r="AB28" s="42">
        <f t="shared" si="57"/>
        <v>3.0697906313192736E-2</v>
      </c>
      <c r="AC28" s="38">
        <v>1.6149</v>
      </c>
      <c r="AD28" s="34">
        <v>0.02</v>
      </c>
      <c r="AE28" s="34">
        <v>1.41</v>
      </c>
      <c r="AF28" s="41">
        <f t="shared" si="16"/>
        <v>0.99881486361392535</v>
      </c>
      <c r="AG28" s="41">
        <f t="shared" si="17"/>
        <v>2.7615990605585723</v>
      </c>
      <c r="AH28" s="41">
        <f t="shared" si="18"/>
        <v>11.046396242234289</v>
      </c>
      <c r="AI28" s="41">
        <f t="shared" si="58"/>
        <v>13.807995302792861</v>
      </c>
      <c r="AJ28" s="40">
        <f t="shared" si="20"/>
        <v>5.9902417043326432E-2</v>
      </c>
      <c r="AK28" s="40">
        <f t="shared" si="59"/>
        <v>226.57372236630178</v>
      </c>
      <c r="AL28" s="42">
        <f t="shared" si="60"/>
        <v>4.8754092605565166E-2</v>
      </c>
      <c r="AM28" s="38">
        <v>1.4502999999999999</v>
      </c>
      <c r="AN28" s="34">
        <v>1.7999999999999999E-2</v>
      </c>
      <c r="AO28" s="34">
        <v>1.411</v>
      </c>
      <c r="AP28" s="41">
        <f t="shared" si="23"/>
        <v>0.99952324294982187</v>
      </c>
      <c r="AQ28" s="41">
        <f t="shared" si="24"/>
        <v>2.2304929421831585</v>
      </c>
      <c r="AR28" s="41">
        <f t="shared" si="25"/>
        <v>13.38295765309895</v>
      </c>
      <c r="AS28" s="41">
        <f t="shared" si="61"/>
        <v>15.613450595282108</v>
      </c>
      <c r="AT28" s="40">
        <f t="shared" si="27"/>
        <v>8.0983010440685732E-2</v>
      </c>
      <c r="AU28" s="40">
        <f t="shared" si="62"/>
        <v>208.93977527589877</v>
      </c>
      <c r="AV28" s="42">
        <f t="shared" si="63"/>
        <v>6.4051747138270596E-2</v>
      </c>
      <c r="AW28" s="38">
        <v>1.2906</v>
      </c>
      <c r="AX28" s="34">
        <v>1.7999999999999999E-2</v>
      </c>
      <c r="AY28" s="34">
        <v>1.4119999999999999</v>
      </c>
      <c r="AZ28" s="41">
        <f t="shared" si="30"/>
        <v>1.0002316222857182</v>
      </c>
      <c r="BA28" s="41">
        <f t="shared" si="31"/>
        <v>1.7688208420012195</v>
      </c>
      <c r="BB28" s="41">
        <f t="shared" si="32"/>
        <v>14.150566736009756</v>
      </c>
      <c r="BC28" s="41">
        <f t="shared" si="64"/>
        <v>15.919387578010975</v>
      </c>
      <c r="BD28" s="40">
        <f t="shared" si="34"/>
        <v>0.10813045230025334</v>
      </c>
      <c r="BE28" s="40">
        <f t="shared" si="65"/>
        <v>191.83077557761595</v>
      </c>
      <c r="BF28" s="42">
        <f t="shared" si="66"/>
        <v>7.3765883984993563E-2</v>
      </c>
      <c r="BG28" s="38">
        <v>1.1074999999999999</v>
      </c>
      <c r="BH28" s="34">
        <v>1.6E-2</v>
      </c>
      <c r="BI28" s="34">
        <v>1.4059999999999999</v>
      </c>
      <c r="BJ28" s="41">
        <f t="shared" si="37"/>
        <v>0.99598134627033974</v>
      </c>
      <c r="BK28" s="41">
        <f t="shared" si="38"/>
        <v>1.2914846332282177</v>
      </c>
      <c r="BL28" s="41">
        <f t="shared" si="39"/>
        <v>12.914846332282178</v>
      </c>
      <c r="BM28" s="41">
        <f t="shared" si="67"/>
        <v>14.206330965510395</v>
      </c>
      <c r="BN28" s="40">
        <f t="shared" si="41"/>
        <v>0.11912605452267115</v>
      </c>
      <c r="BO28" s="40">
        <f t="shared" si="68"/>
        <v>172.21488425165734</v>
      </c>
      <c r="BP28" s="42">
        <f t="shared" si="69"/>
        <v>7.4992625570097254E-2</v>
      </c>
      <c r="BQ28" s="38">
        <v>1.0082</v>
      </c>
      <c r="BR28" s="34">
        <v>1.6E-2</v>
      </c>
      <c r="BS28" s="34">
        <v>1.401</v>
      </c>
      <c r="BT28" s="41">
        <f t="shared" si="44"/>
        <v>0.99243944959085784</v>
      </c>
      <c r="BU28" s="41">
        <f t="shared" si="45"/>
        <v>1.0626757952500867</v>
      </c>
      <c r="BV28" s="41">
        <f t="shared" si="46"/>
        <v>12.752109543001039</v>
      </c>
      <c r="BW28" s="41">
        <f t="shared" si="70"/>
        <v>13.814785338251125</v>
      </c>
      <c r="BX28" s="40">
        <f t="shared" si="48"/>
        <v>0.14193635017360276</v>
      </c>
      <c r="BY28" s="40">
        <f t="shared" si="71"/>
        <v>161.5766646521615</v>
      </c>
      <c r="BZ28" s="42">
        <f t="shared" si="72"/>
        <v>7.8922965580787832E-2</v>
      </c>
    </row>
    <row r="29" spans="2:78" ht="19.899999999999999" customHeight="1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19.899999999999999" customHeight="1" thickBo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19.899999999999999" customHeight="1" thickBot="1">
      <c r="B31" s="64" t="s">
        <v>35</v>
      </c>
      <c r="D31" s="2"/>
      <c r="E31" s="73" t="s">
        <v>19</v>
      </c>
      <c r="F31" s="74"/>
      <c r="G31" s="74"/>
      <c r="H31" s="75"/>
      <c r="I31" s="76" t="s">
        <v>21</v>
      </c>
      <c r="J31" s="77"/>
      <c r="K31" s="77"/>
      <c r="L31" s="77"/>
      <c r="M31" s="77"/>
      <c r="N31" s="78">
        <v>0</v>
      </c>
      <c r="O31" s="78"/>
      <c r="P31" s="57"/>
      <c r="Q31" s="57"/>
      <c r="R31" s="58"/>
      <c r="S31" s="76" t="s">
        <v>21</v>
      </c>
      <c r="T31" s="77"/>
      <c r="U31" s="77"/>
      <c r="V31" s="77"/>
      <c r="W31" s="77"/>
      <c r="X31" s="78">
        <v>0.04</v>
      </c>
      <c r="Y31" s="78"/>
      <c r="Z31" s="57"/>
      <c r="AA31" s="57"/>
      <c r="AB31" s="58"/>
      <c r="AC31" s="76" t="s">
        <v>21</v>
      </c>
      <c r="AD31" s="77"/>
      <c r="AE31" s="77"/>
      <c r="AF31" s="77"/>
      <c r="AG31" s="77"/>
      <c r="AH31" s="78">
        <v>0.08</v>
      </c>
      <c r="AI31" s="78"/>
      <c r="AJ31" s="57"/>
      <c r="AK31" s="57"/>
      <c r="AL31" s="58"/>
      <c r="AM31" s="76" t="s">
        <v>21</v>
      </c>
      <c r="AN31" s="77"/>
      <c r="AO31" s="77"/>
      <c r="AP31" s="77"/>
      <c r="AQ31" s="77"/>
      <c r="AR31" s="78">
        <v>0.12</v>
      </c>
      <c r="AS31" s="78"/>
      <c r="AT31" s="57"/>
      <c r="AU31" s="57"/>
      <c r="AV31" s="58"/>
      <c r="AW31" s="76" t="s">
        <v>21</v>
      </c>
      <c r="AX31" s="77"/>
      <c r="AY31" s="77"/>
      <c r="AZ31" s="77"/>
      <c r="BA31" s="77"/>
      <c r="BB31" s="78">
        <v>0.16</v>
      </c>
      <c r="BC31" s="78"/>
      <c r="BD31" s="57"/>
      <c r="BE31" s="57"/>
      <c r="BF31" s="58"/>
      <c r="BG31" s="76" t="s">
        <v>21</v>
      </c>
      <c r="BH31" s="77"/>
      <c r="BI31" s="77"/>
      <c r="BJ31" s="77"/>
      <c r="BK31" s="77"/>
      <c r="BL31" s="78">
        <v>0.2</v>
      </c>
      <c r="BM31" s="78"/>
      <c r="BN31" s="57"/>
      <c r="BO31" s="57"/>
      <c r="BP31" s="58"/>
      <c r="BQ31" s="76" t="s">
        <v>21</v>
      </c>
      <c r="BR31" s="77"/>
      <c r="BS31" s="77"/>
      <c r="BT31" s="77"/>
      <c r="BU31" s="77"/>
      <c r="BV31" s="78">
        <v>0.24</v>
      </c>
      <c r="BW31" s="78"/>
      <c r="BX31" s="57"/>
      <c r="BY31" s="57"/>
      <c r="BZ31" s="58"/>
    </row>
    <row r="32" spans="2:78" ht="19.899999999999999" customHeight="1">
      <c r="B32" s="4" t="s">
        <v>1</v>
      </c>
      <c r="C32" s="5">
        <v>1000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19.899999999999999" customHeight="1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2.5068182122948004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:O58" si="73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74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:Y58" si="75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:AB58" si="76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:AI58" si="77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:AL58" si="78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:AS58" si="79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:AV58" si="80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:BC58" si="81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:BF58" si="82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:BM58" si="83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:BP58" si="84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:BW58" si="85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:BZ58" si="86">BV33/BY33</f>
        <v>0</v>
      </c>
    </row>
    <row r="34" spans="2:78" ht="19.899999999999999" customHeight="1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2.8255490720907073</v>
      </c>
      <c r="H34" s="46">
        <f t="shared" ref="H34:H58" si="87">F34*$C$37/$C$35</f>
        <v>31714.22535211268</v>
      </c>
      <c r="I34" s="54"/>
      <c r="J34" s="3"/>
      <c r="K34" s="3"/>
      <c r="L34" s="3">
        <f t="shared" ref="L34:L58" si="88">K34/$C$44</f>
        <v>0</v>
      </c>
      <c r="M34" s="3">
        <f t="shared" ref="M34:M58" si="89">4*PI()^2*$C$43*SQRT($C$41*$C$32)*($C$37*I34*K34)^2</f>
        <v>0</v>
      </c>
      <c r="N34" s="3">
        <f t="shared" ref="N34:N58" si="90">4*PI()^2*N$31*SQRT($C$41*$C$32)*($C$37*I34*K34)^2</f>
        <v>0</v>
      </c>
      <c r="O34" s="3">
        <f t="shared" si="73"/>
        <v>0</v>
      </c>
      <c r="P34" s="18">
        <f t="shared" ref="P34:P58" si="91">2*PI()^2*N$31*2*SQRT($C$32*$C$41)*J34*$C$37^2*K34^2/SQRT(2)</f>
        <v>0</v>
      </c>
      <c r="Q34" s="18">
        <f t="shared" ref="Q34:Q58" si="92">0.5926*0.5*$C$36*$F34^3*($C$37*I34*2+$C$37)*$C$38</f>
        <v>1.0512960116287153</v>
      </c>
      <c r="R34" s="39">
        <f t="shared" si="74"/>
        <v>0</v>
      </c>
      <c r="S34" s="54"/>
      <c r="T34" s="3"/>
      <c r="U34" s="3"/>
      <c r="V34" s="3">
        <f t="shared" ref="V34:V58" si="93">U34/$C$44</f>
        <v>0</v>
      </c>
      <c r="W34" s="3">
        <f t="shared" ref="W34:W58" si="94">4*PI()^2*$C$43*SQRT($C$41*$C$32)*($C$37*S34*U34)^2</f>
        <v>0</v>
      </c>
      <c r="X34" s="3">
        <f t="shared" ref="X34:X58" si="95">4*PI()^2*X$31*SQRT($C$41*$C$32)*($C$37*S34*U34)^2</f>
        <v>0</v>
      </c>
      <c r="Y34" s="3">
        <f t="shared" si="75"/>
        <v>0</v>
      </c>
      <c r="Z34" s="18">
        <f t="shared" ref="Z34:Z58" si="96">2*PI()^2*X$31*2*SQRT($C$32*$C$41)*T34*$C$37^2*U34^2/SQRT(2)</f>
        <v>0</v>
      </c>
      <c r="AA34" s="18">
        <f t="shared" ref="AA34:AA58" si="97">0.5926*0.5*$C$36*$F34^3*($C$37*S34*2+$C$37)*$C$38</f>
        <v>1.0512960116287153</v>
      </c>
      <c r="AB34" s="39">
        <f t="shared" si="76"/>
        <v>0</v>
      </c>
      <c r="AC34" s="54"/>
      <c r="AD34" s="3"/>
      <c r="AE34" s="3"/>
      <c r="AF34" s="3">
        <f t="shared" ref="AF34:AF58" si="98">AE34/$C$44</f>
        <v>0</v>
      </c>
      <c r="AG34" s="3">
        <f t="shared" ref="AG34:AG58" si="99">4*PI()^2*$C$43*SQRT($C$41*$C$32)*($C$37*AC34*AE34)^2</f>
        <v>0</v>
      </c>
      <c r="AH34" s="3">
        <f t="shared" ref="AH34:AH58" si="100">4*PI()^2*AH$31*SQRT($C$41*$C$32)*($C$37*AC34*AE34)^2</f>
        <v>0</v>
      </c>
      <c r="AI34" s="3">
        <f t="shared" si="77"/>
        <v>0</v>
      </c>
      <c r="AJ34" s="18">
        <f t="shared" ref="AJ34:AJ58" si="101">2*PI()^2*AH$31*2*SQRT($C$32*$C$41)*AD34*$C$37^2*AE34^2/SQRT(2)</f>
        <v>0</v>
      </c>
      <c r="AK34" s="18">
        <f t="shared" ref="AK34:AK58" si="102">0.5926*0.5*$C$36*$F34^3*($C$37*AC34*2+$C$37)*$C$38</f>
        <v>1.0512960116287153</v>
      </c>
      <c r="AL34" s="39">
        <f t="shared" si="78"/>
        <v>0</v>
      </c>
      <c r="AM34" s="54"/>
      <c r="AN34" s="3"/>
      <c r="AO34" s="3"/>
      <c r="AP34" s="3">
        <f t="shared" ref="AP34:AP58" si="103">AO34/$C$44</f>
        <v>0</v>
      </c>
      <c r="AQ34" s="3">
        <f t="shared" ref="AQ34:AQ58" si="104">4*PI()^2*$C$43*SQRT($C$41*$C$32)*($C$37*AM34*AO34)^2</f>
        <v>0</v>
      </c>
      <c r="AR34" s="3">
        <f t="shared" ref="AR34:AR58" si="105">4*PI()^2*AR$31*SQRT($C$41*$C$32)*($C$37*AM34*AO34)^2</f>
        <v>0</v>
      </c>
      <c r="AS34" s="3">
        <f t="shared" si="79"/>
        <v>0</v>
      </c>
      <c r="AT34" s="18">
        <f t="shared" ref="AT34:AT58" si="106">2*PI()^2*AR$31*2*SQRT($C$32*$C$41)*AN34*$C$37^2*AO34^2/SQRT(2)</f>
        <v>0</v>
      </c>
      <c r="AU34" s="18">
        <f t="shared" ref="AU34:AU58" si="107">0.5926*0.5*$C$36*$F34^3*($C$37*AM34*2+$C$37)*$C$38</f>
        <v>1.0512960116287153</v>
      </c>
      <c r="AV34" s="39">
        <f t="shared" si="80"/>
        <v>0</v>
      </c>
      <c r="AW34" s="54"/>
      <c r="AX34" s="3"/>
      <c r="AY34" s="3"/>
      <c r="AZ34" s="3">
        <f t="shared" ref="AZ34:AZ58" si="108">AY34/$C$44</f>
        <v>0</v>
      </c>
      <c r="BA34" s="3">
        <f t="shared" ref="BA34:BA58" si="109">4*PI()^2*$C$43*SQRT($C$41*$C$32)*($C$37*AW34*AY34)^2</f>
        <v>0</v>
      </c>
      <c r="BB34" s="3">
        <f t="shared" ref="BB34:BB58" si="110">4*PI()^2*BB$31*SQRT($C$41*$C$32)*($C$37*AW34*AY34)^2</f>
        <v>0</v>
      </c>
      <c r="BC34" s="3">
        <f t="shared" si="81"/>
        <v>0</v>
      </c>
      <c r="BD34" s="18">
        <f t="shared" ref="BD34:BD58" si="111">2*PI()^2*BB$31*2*SQRT($C$32*$C$41)*AX34*$C$37^2*AY34^2/SQRT(2)</f>
        <v>0</v>
      </c>
      <c r="BE34" s="18">
        <f t="shared" ref="BE34:BE58" si="112">0.5926*0.5*$C$36*$F34^3*($C$37*AW34*2+$C$37)*$C$38</f>
        <v>1.0512960116287153</v>
      </c>
      <c r="BF34" s="39">
        <f t="shared" si="82"/>
        <v>0</v>
      </c>
      <c r="BG34" s="54"/>
      <c r="BH34" s="3"/>
      <c r="BI34" s="3"/>
      <c r="BJ34" s="3">
        <f t="shared" ref="BJ34:BJ58" si="113">BI34/$C$44</f>
        <v>0</v>
      </c>
      <c r="BK34" s="3">
        <f t="shared" ref="BK34:BK58" si="114">4*PI()^2*$C$43*SQRT($C$41*$C$32)*($C$37*BG34*BI34)^2</f>
        <v>0</v>
      </c>
      <c r="BL34" s="3">
        <f t="shared" ref="BL34:BL58" si="115">4*PI()^2*BL$31*SQRT($C$41*$C$32)*($C$37*BG34*BI34)^2</f>
        <v>0</v>
      </c>
      <c r="BM34" s="3">
        <f t="shared" si="83"/>
        <v>0</v>
      </c>
      <c r="BN34" s="18">
        <f t="shared" ref="BN34:BN58" si="116">2*PI()^2*BL$31*2*SQRT($C$32*$C$41)*BH34*$C$37^2*BI34^2/SQRT(2)</f>
        <v>0</v>
      </c>
      <c r="BO34" s="18">
        <f t="shared" ref="BO34:BO58" si="117">0.5926*0.5*$C$36*$F34^3*($C$37*BG34*2+$C$37)*$C$38</f>
        <v>1.0512960116287153</v>
      </c>
      <c r="BP34" s="39">
        <f t="shared" si="84"/>
        <v>0</v>
      </c>
      <c r="BQ34" s="54"/>
      <c r="BR34" s="3"/>
      <c r="BS34" s="3"/>
      <c r="BT34" s="3">
        <f t="shared" ref="BT34:BT58" si="118">BS34/$C$44</f>
        <v>0</v>
      </c>
      <c r="BU34" s="3">
        <f t="shared" ref="BU34:BU58" si="119">4*PI()^2*$C$43*SQRT($C$41*$C$32)*($C$37*BQ34*BS34)^2</f>
        <v>0</v>
      </c>
      <c r="BV34" s="3">
        <f t="shared" ref="BV34:BV58" si="120">4*PI()^2*BV$31*SQRT($C$41*$C$32)*($C$37*BQ34*BS34)^2</f>
        <v>0</v>
      </c>
      <c r="BW34" s="3">
        <f t="shared" si="85"/>
        <v>0</v>
      </c>
      <c r="BX34" s="18">
        <f t="shared" ref="BX34:BX58" si="121">2*PI()^2*BV$31*2*SQRT($C$32*$C$41)*BR34*$C$37^2*BS34^2/SQRT(2)</f>
        <v>0</v>
      </c>
      <c r="BY34" s="18">
        <f t="shared" ref="BY34:BY58" si="122">0.5926*0.5*$C$36*$F34^3*($C$37*BQ34*2+$C$37)*$C$38</f>
        <v>1.0512960116287153</v>
      </c>
      <c r="BZ34" s="39">
        <f t="shared" si="86"/>
        <v>0</v>
      </c>
    </row>
    <row r="35" spans="2:78" ht="19.899999999999999" customHeight="1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23">F35/$C$44/$C$37</f>
        <v>3.1442799318866128</v>
      </c>
      <c r="H35" s="46">
        <f t="shared" si="87"/>
        <v>35291.690140845072</v>
      </c>
      <c r="I35" s="36">
        <v>0.2535</v>
      </c>
      <c r="J35" s="32">
        <v>3.2000000000000001E-2</v>
      </c>
      <c r="K35" s="32">
        <v>1.53</v>
      </c>
      <c r="L35" s="3">
        <f t="shared" si="88"/>
        <v>1.0838203839214935</v>
      </c>
      <c r="M35" s="3">
        <f t="shared" si="89"/>
        <v>8.0125346548510501E-2</v>
      </c>
      <c r="N35" s="3">
        <f t="shared" si="90"/>
        <v>0</v>
      </c>
      <c r="O35" s="3">
        <f t="shared" si="73"/>
        <v>8.0125346548510501E-2</v>
      </c>
      <c r="P35" s="18">
        <f t="shared" si="91"/>
        <v>0</v>
      </c>
      <c r="Q35" s="18">
        <f t="shared" si="92"/>
        <v>2.1831989715345093</v>
      </c>
      <c r="R35" s="39">
        <f>N35/Q35</f>
        <v>0</v>
      </c>
      <c r="S35" s="36">
        <v>0.2089</v>
      </c>
      <c r="T35" s="32">
        <v>2.5999999999999999E-2</v>
      </c>
      <c r="U35" s="32">
        <v>1.538</v>
      </c>
      <c r="V35" s="3">
        <f t="shared" si="93"/>
        <v>1.0894874186086647</v>
      </c>
      <c r="W35" s="3">
        <f t="shared" si="94"/>
        <v>5.4982018903413317E-2</v>
      </c>
      <c r="X35" s="3">
        <f t="shared" si="95"/>
        <v>0.10996403780682663</v>
      </c>
      <c r="Y35" s="3">
        <f t="shared" si="75"/>
        <v>0.16494605671023996</v>
      </c>
      <c r="Z35" s="18">
        <f t="shared" si="96"/>
        <v>4.6326783581013171E-2</v>
      </c>
      <c r="AA35" s="18">
        <f t="shared" si="97"/>
        <v>2.0539744537767932</v>
      </c>
      <c r="AB35" s="39">
        <f t="shared" si="76"/>
        <v>5.3537198383664268E-2</v>
      </c>
      <c r="AC35" s="36">
        <v>0.17710000000000001</v>
      </c>
      <c r="AD35" s="32">
        <v>4.5999999999999999E-2</v>
      </c>
      <c r="AE35" s="32">
        <v>1.482</v>
      </c>
      <c r="AF35" s="3">
        <f t="shared" si="98"/>
        <v>1.0498181757984664</v>
      </c>
      <c r="AG35" s="3">
        <f t="shared" si="99"/>
        <v>3.6691431980560109E-2</v>
      </c>
      <c r="AH35" s="3">
        <f t="shared" si="100"/>
        <v>0.14676572792224044</v>
      </c>
      <c r="AI35" s="3">
        <f t="shared" si="77"/>
        <v>0.18345715990280054</v>
      </c>
      <c r="AJ35" s="18">
        <f t="shared" si="101"/>
        <v>0.1522055064049162</v>
      </c>
      <c r="AK35" s="18">
        <f t="shared" si="102"/>
        <v>1.9618367931333993</v>
      </c>
      <c r="AL35" s="39">
        <f t="shared" si="78"/>
        <v>7.4810365691954261E-2</v>
      </c>
      <c r="AM35" s="36">
        <v>0</v>
      </c>
      <c r="AN35" s="32">
        <v>0</v>
      </c>
      <c r="AO35" s="32">
        <v>0</v>
      </c>
      <c r="AP35" s="3">
        <f t="shared" si="103"/>
        <v>0</v>
      </c>
      <c r="AQ35" s="3">
        <f t="shared" si="104"/>
        <v>0</v>
      </c>
      <c r="AR35" s="3">
        <f t="shared" si="105"/>
        <v>0</v>
      </c>
      <c r="AS35" s="3">
        <f t="shared" si="79"/>
        <v>0</v>
      </c>
      <c r="AT35" s="18">
        <f t="shared" si="106"/>
        <v>0</v>
      </c>
      <c r="AU35" s="18">
        <f t="shared" si="107"/>
        <v>1.4487053560282079</v>
      </c>
      <c r="AV35" s="39">
        <f t="shared" si="80"/>
        <v>0</v>
      </c>
      <c r="AW35" s="36">
        <v>0</v>
      </c>
      <c r="AX35" s="32">
        <v>0</v>
      </c>
      <c r="AY35" s="32">
        <v>0</v>
      </c>
      <c r="AZ35" s="3">
        <f t="shared" si="108"/>
        <v>0</v>
      </c>
      <c r="BA35" s="3">
        <f t="shared" si="109"/>
        <v>0</v>
      </c>
      <c r="BB35" s="3">
        <f t="shared" si="110"/>
        <v>0</v>
      </c>
      <c r="BC35" s="3">
        <f t="shared" si="81"/>
        <v>0</v>
      </c>
      <c r="BD35" s="18">
        <f t="shared" si="111"/>
        <v>0</v>
      </c>
      <c r="BE35" s="18">
        <f t="shared" si="112"/>
        <v>1.4487053560282079</v>
      </c>
      <c r="BF35" s="39">
        <f t="shared" si="82"/>
        <v>0</v>
      </c>
      <c r="BG35" s="36"/>
      <c r="BH35" s="32"/>
      <c r="BI35" s="32"/>
      <c r="BJ35" s="3">
        <f t="shared" si="113"/>
        <v>0</v>
      </c>
      <c r="BK35" s="3">
        <f t="shared" si="114"/>
        <v>0</v>
      </c>
      <c r="BL35" s="3">
        <f t="shared" si="115"/>
        <v>0</v>
      </c>
      <c r="BM35" s="3">
        <f t="shared" si="83"/>
        <v>0</v>
      </c>
      <c r="BN35" s="18">
        <f t="shared" si="116"/>
        <v>0</v>
      </c>
      <c r="BO35" s="18">
        <f t="shared" si="117"/>
        <v>1.4487053560282079</v>
      </c>
      <c r="BP35" s="39">
        <f t="shared" si="84"/>
        <v>0</v>
      </c>
      <c r="BQ35" s="36"/>
      <c r="BR35" s="32"/>
      <c r="BS35" s="32"/>
      <c r="BT35" s="3">
        <f t="shared" si="118"/>
        <v>0</v>
      </c>
      <c r="BU35" s="3">
        <f t="shared" si="119"/>
        <v>0</v>
      </c>
      <c r="BV35" s="3">
        <f t="shared" si="120"/>
        <v>0</v>
      </c>
      <c r="BW35" s="3">
        <f t="shared" si="85"/>
        <v>0</v>
      </c>
      <c r="BX35" s="18">
        <f t="shared" si="121"/>
        <v>0</v>
      </c>
      <c r="BY35" s="18">
        <f t="shared" si="122"/>
        <v>1.4487053560282079</v>
      </c>
      <c r="BZ35" s="39">
        <f t="shared" si="86"/>
        <v>0</v>
      </c>
    </row>
    <row r="36" spans="2:78" ht="19.899999999999999" customHeight="1">
      <c r="B36" s="10" t="s">
        <v>4</v>
      </c>
      <c r="C36" s="11">
        <v>999.72964999999999</v>
      </c>
      <c r="D36" s="2"/>
      <c r="E36" s="29">
        <v>22</v>
      </c>
      <c r="F36" s="22">
        <f t="shared" ref="F36:F58" si="124">0.02*E36-0.0054</f>
        <v>0.43459999999999999</v>
      </c>
      <c r="G36" s="22">
        <f t="shared" si="123"/>
        <v>3.4630107916825184</v>
      </c>
      <c r="H36" s="46">
        <f t="shared" si="87"/>
        <v>38869.15492957746</v>
      </c>
      <c r="I36" s="35">
        <v>0.28510000000000002</v>
      </c>
      <c r="J36" s="31">
        <v>3.2000000000000001E-2</v>
      </c>
      <c r="K36" s="31">
        <v>1.516</v>
      </c>
      <c r="L36" s="3">
        <f t="shared" si="88"/>
        <v>1.0739030732189441</v>
      </c>
      <c r="M36" s="3">
        <f t="shared" si="89"/>
        <v>9.9500203534601983E-2</v>
      </c>
      <c r="N36" s="3">
        <f t="shared" si="90"/>
        <v>0</v>
      </c>
      <c r="O36" s="3">
        <f t="shared" si="73"/>
        <v>9.9500203534601983E-2</v>
      </c>
      <c r="P36" s="18">
        <f t="shared" si="91"/>
        <v>0</v>
      </c>
      <c r="Q36" s="18">
        <f t="shared" si="92"/>
        <v>3.0390158278663568</v>
      </c>
      <c r="R36" s="39">
        <f t="shared" ref="R36:R58" si="125">N36/Q36</f>
        <v>0</v>
      </c>
      <c r="S36" s="35">
        <v>0.18149999999999999</v>
      </c>
      <c r="T36" s="31">
        <v>3.9E-2</v>
      </c>
      <c r="U36" s="31">
        <v>1.4630000000000001</v>
      </c>
      <c r="V36" s="3">
        <f t="shared" si="93"/>
        <v>1.0363589684164347</v>
      </c>
      <c r="W36" s="3">
        <f t="shared" si="94"/>
        <v>3.7555456288756603E-2</v>
      </c>
      <c r="X36" s="3">
        <f t="shared" si="95"/>
        <v>7.5110912577513206E-2</v>
      </c>
      <c r="Y36" s="3">
        <f t="shared" si="75"/>
        <v>0.11266636886626981</v>
      </c>
      <c r="Z36" s="18">
        <f t="shared" si="96"/>
        <v>6.2878096953368753E-2</v>
      </c>
      <c r="AA36" s="18">
        <f t="shared" si="97"/>
        <v>2.6379942512940033</v>
      </c>
      <c r="AB36" s="39">
        <f t="shared" si="76"/>
        <v>2.8472735503752289E-2</v>
      </c>
      <c r="AC36" s="35">
        <v>0.16139999999999999</v>
      </c>
      <c r="AD36" s="31">
        <v>3.5000000000000003E-2</v>
      </c>
      <c r="AE36" s="31">
        <v>1.4139999999999999</v>
      </c>
      <c r="AF36" s="3">
        <f t="shared" si="98"/>
        <v>1.001648380957511</v>
      </c>
      <c r="AG36" s="3">
        <f t="shared" si="99"/>
        <v>2.7741951721696162E-2</v>
      </c>
      <c r="AH36" s="3">
        <f t="shared" si="100"/>
        <v>0.11096780688678465</v>
      </c>
      <c r="AI36" s="3">
        <f t="shared" si="77"/>
        <v>0.13870975860848081</v>
      </c>
      <c r="AJ36" s="18">
        <f t="shared" si="101"/>
        <v>0.10542484925146008</v>
      </c>
      <c r="AK36" s="18">
        <f t="shared" si="102"/>
        <v>2.5601898720555449</v>
      </c>
      <c r="AL36" s="39">
        <f t="shared" si="78"/>
        <v>4.3343584824702852E-2</v>
      </c>
      <c r="AM36" s="35">
        <v>0.15720000000000001</v>
      </c>
      <c r="AN36" s="31">
        <v>2.7E-2</v>
      </c>
      <c r="AO36" s="31">
        <v>1.0649999999999999</v>
      </c>
      <c r="AP36" s="3">
        <f t="shared" si="103"/>
        <v>0.75442399272966709</v>
      </c>
      <c r="AQ36" s="3">
        <f t="shared" si="104"/>
        <v>1.4929162005912317E-2</v>
      </c>
      <c r="AR36" s="3">
        <f t="shared" si="105"/>
        <v>8.9574972035473904E-2</v>
      </c>
      <c r="AS36" s="3">
        <f t="shared" si="79"/>
        <v>0.10450413404138623</v>
      </c>
      <c r="AT36" s="18">
        <f t="shared" si="106"/>
        <v>6.9203867218051399E-2</v>
      </c>
      <c r="AU36" s="18">
        <f t="shared" si="107"/>
        <v>2.5439322405728824</v>
      </c>
      <c r="AV36" s="39">
        <f t="shared" si="80"/>
        <v>3.521122560060877E-2</v>
      </c>
      <c r="AW36" s="35">
        <v>0.1396</v>
      </c>
      <c r="AX36" s="31">
        <v>0.02</v>
      </c>
      <c r="AY36" s="31">
        <v>1.1120000000000001</v>
      </c>
      <c r="AZ36" s="3">
        <f t="shared" si="108"/>
        <v>0.78771782151679803</v>
      </c>
      <c r="BA36" s="3">
        <f t="shared" si="109"/>
        <v>1.2835463113752181E-2</v>
      </c>
      <c r="BB36" s="3">
        <f t="shared" si="110"/>
        <v>0.10268370491001745</v>
      </c>
      <c r="BC36" s="3">
        <f t="shared" si="81"/>
        <v>0.11551916802376963</v>
      </c>
      <c r="BD36" s="18">
        <f t="shared" si="111"/>
        <v>7.45153406573342E-2</v>
      </c>
      <c r="BE36" s="18">
        <f t="shared" si="112"/>
        <v>2.4758050229312469</v>
      </c>
      <c r="BF36" s="39">
        <f t="shared" si="82"/>
        <v>4.1474875427970639E-2</v>
      </c>
      <c r="BG36" s="35"/>
      <c r="BH36" s="31"/>
      <c r="BI36" s="31"/>
      <c r="BJ36" s="3">
        <f t="shared" si="113"/>
        <v>0</v>
      </c>
      <c r="BK36" s="3">
        <f t="shared" si="114"/>
        <v>0</v>
      </c>
      <c r="BL36" s="3">
        <f t="shared" si="115"/>
        <v>0</v>
      </c>
      <c r="BM36" s="3">
        <f t="shared" si="83"/>
        <v>0</v>
      </c>
      <c r="BN36" s="18">
        <f t="shared" si="116"/>
        <v>0</v>
      </c>
      <c r="BO36" s="18">
        <f t="shared" si="117"/>
        <v>1.9354323193646394</v>
      </c>
      <c r="BP36" s="39">
        <f t="shared" si="84"/>
        <v>0</v>
      </c>
      <c r="BQ36" s="35"/>
      <c r="BR36" s="31"/>
      <c r="BS36" s="31"/>
      <c r="BT36" s="3">
        <f t="shared" si="118"/>
        <v>0</v>
      </c>
      <c r="BU36" s="3">
        <f t="shared" si="119"/>
        <v>0</v>
      </c>
      <c r="BV36" s="3">
        <f t="shared" si="120"/>
        <v>0</v>
      </c>
      <c r="BW36" s="3">
        <f t="shared" si="85"/>
        <v>0</v>
      </c>
      <c r="BX36" s="18">
        <f t="shared" si="121"/>
        <v>0</v>
      </c>
      <c r="BY36" s="18">
        <f t="shared" si="122"/>
        <v>1.9354323193646394</v>
      </c>
      <c r="BZ36" s="39">
        <f t="shared" si="86"/>
        <v>0</v>
      </c>
    </row>
    <row r="37" spans="2:78" ht="19.899999999999999" customHeight="1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24"/>
        <v>0.47459999999999997</v>
      </c>
      <c r="G37" s="22">
        <f t="shared" si="123"/>
        <v>3.7817416514784248</v>
      </c>
      <c r="H37" s="46">
        <f t="shared" si="87"/>
        <v>42446.619718309856</v>
      </c>
      <c r="I37" s="35">
        <v>0.25469999999999998</v>
      </c>
      <c r="J37" s="31">
        <v>4.1000000000000002E-2</v>
      </c>
      <c r="K37" s="32">
        <v>1.518</v>
      </c>
      <c r="L37" s="3">
        <f t="shared" si="88"/>
        <v>1.0753198318907369</v>
      </c>
      <c r="M37" s="3">
        <f t="shared" si="89"/>
        <v>7.9621905154568143E-2</v>
      </c>
      <c r="N37" s="3">
        <f t="shared" si="90"/>
        <v>0</v>
      </c>
      <c r="O37" s="3">
        <f t="shared" si="73"/>
        <v>7.9621905154568143E-2</v>
      </c>
      <c r="P37" s="18">
        <f t="shared" si="91"/>
        <v>0</v>
      </c>
      <c r="Q37" s="18">
        <f t="shared" si="92"/>
        <v>3.8044893289992543</v>
      </c>
      <c r="R37" s="39">
        <f t="shared" si="125"/>
        <v>0</v>
      </c>
      <c r="S37" s="35">
        <v>0.19289999999999999</v>
      </c>
      <c r="T37" s="31">
        <v>2.9000000000000001E-2</v>
      </c>
      <c r="U37" s="32">
        <v>1.3009999999999999</v>
      </c>
      <c r="V37" s="3">
        <f t="shared" si="93"/>
        <v>0.92160151600121765</v>
      </c>
      <c r="W37" s="3">
        <f t="shared" si="94"/>
        <v>3.3546728998404253E-2</v>
      </c>
      <c r="X37" s="3">
        <f t="shared" si="95"/>
        <v>6.7093457996808506E-2</v>
      </c>
      <c r="Y37" s="3">
        <f t="shared" si="75"/>
        <v>0.10064018699521277</v>
      </c>
      <c r="Z37" s="18">
        <f t="shared" si="96"/>
        <v>3.6974194440780019E-2</v>
      </c>
      <c r="AA37" s="18">
        <f t="shared" si="97"/>
        <v>3.4929517106977386</v>
      </c>
      <c r="AB37" s="39">
        <f t="shared" si="76"/>
        <v>1.9208240924523452E-2</v>
      </c>
      <c r="AC37" s="35">
        <v>0.17810000000000001</v>
      </c>
      <c r="AD37" s="31">
        <v>2.9000000000000001E-2</v>
      </c>
      <c r="AE37" s="32">
        <v>1.3049999999999999</v>
      </c>
      <c r="AF37" s="3">
        <f t="shared" si="98"/>
        <v>0.92443503334480326</v>
      </c>
      <c r="AG37" s="3">
        <f t="shared" si="99"/>
        <v>2.8772658702031391E-2</v>
      </c>
      <c r="AH37" s="3">
        <f t="shared" si="100"/>
        <v>0.11509063480812556</v>
      </c>
      <c r="AI37" s="3">
        <f t="shared" si="77"/>
        <v>0.14386329351015695</v>
      </c>
      <c r="AJ37" s="18">
        <f t="shared" si="101"/>
        <v>7.440380513483022E-2</v>
      </c>
      <c r="AK37" s="18">
        <f t="shared" si="102"/>
        <v>3.4183439962824891</v>
      </c>
      <c r="AL37" s="39">
        <f t="shared" si="78"/>
        <v>3.3668535095733115E-2</v>
      </c>
      <c r="AM37" s="35">
        <v>0.16930000000000001</v>
      </c>
      <c r="AN37" s="31">
        <v>2.5999999999999999E-2</v>
      </c>
      <c r="AO37" s="32">
        <v>1.1659999999999999</v>
      </c>
      <c r="AP37" s="3">
        <f t="shared" si="103"/>
        <v>0.82597030565520357</v>
      </c>
      <c r="AQ37" s="3">
        <f t="shared" si="104"/>
        <v>2.0755927688048889E-2</v>
      </c>
      <c r="AR37" s="3">
        <f t="shared" si="105"/>
        <v>0.12453556612829332</v>
      </c>
      <c r="AS37" s="3">
        <f t="shared" si="79"/>
        <v>0.14529149381634221</v>
      </c>
      <c r="AT37" s="18">
        <f t="shared" si="106"/>
        <v>7.9879958999157785E-2</v>
      </c>
      <c r="AU37" s="18">
        <f t="shared" si="107"/>
        <v>3.3739826525761241</v>
      </c>
      <c r="AV37" s="39">
        <f t="shared" si="80"/>
        <v>3.6910553180588272E-2</v>
      </c>
      <c r="AW37" s="35">
        <v>0.16750000000000001</v>
      </c>
      <c r="AX37" s="31">
        <v>3.9E-2</v>
      </c>
      <c r="AY37" s="32">
        <v>1.075</v>
      </c>
      <c r="AZ37" s="3">
        <f t="shared" si="108"/>
        <v>0.76150778608863112</v>
      </c>
      <c r="BA37" s="3">
        <f t="shared" si="109"/>
        <v>1.7269417268042691E-2</v>
      </c>
      <c r="BB37" s="3">
        <f t="shared" si="110"/>
        <v>0.13815533814434153</v>
      </c>
      <c r="BC37" s="3">
        <f t="shared" si="81"/>
        <v>0.15542475541238421</v>
      </c>
      <c r="BD37" s="18">
        <f t="shared" si="111"/>
        <v>0.13579621231990699</v>
      </c>
      <c r="BE37" s="18">
        <f t="shared" si="112"/>
        <v>3.3649087413634589</v>
      </c>
      <c r="BF37" s="39">
        <f t="shared" si="82"/>
        <v>4.1057677566720893E-2</v>
      </c>
      <c r="BG37" s="35">
        <v>0.16200000000000001</v>
      </c>
      <c r="BH37" s="31">
        <v>1.2999999999999999E-2</v>
      </c>
      <c r="BI37" s="32">
        <v>1.1439999999999999</v>
      </c>
      <c r="BJ37" s="3">
        <f t="shared" si="113"/>
        <v>0.81038596026548271</v>
      </c>
      <c r="BK37" s="3">
        <f t="shared" si="114"/>
        <v>1.8294191038004916E-2</v>
      </c>
      <c r="BL37" s="3">
        <f t="shared" si="115"/>
        <v>0.18294191038004914</v>
      </c>
      <c r="BM37" s="3">
        <f t="shared" si="83"/>
        <v>0.20123610141805406</v>
      </c>
      <c r="BN37" s="18">
        <f t="shared" si="116"/>
        <v>6.4078381729477468E-2</v>
      </c>
      <c r="BO37" s="18">
        <f t="shared" si="117"/>
        <v>3.3371829015469809</v>
      </c>
      <c r="BP37" s="39">
        <f t="shared" si="84"/>
        <v>5.4819263965197949E-2</v>
      </c>
      <c r="BQ37" s="35"/>
      <c r="BR37" s="31"/>
      <c r="BS37" s="32"/>
      <c r="BT37" s="3">
        <f t="shared" si="118"/>
        <v>0</v>
      </c>
      <c r="BU37" s="3">
        <f t="shared" si="119"/>
        <v>0</v>
      </c>
      <c r="BV37" s="3">
        <f t="shared" si="120"/>
        <v>0</v>
      </c>
      <c r="BW37" s="3">
        <f t="shared" si="85"/>
        <v>0</v>
      </c>
      <c r="BX37" s="18">
        <f t="shared" si="121"/>
        <v>0</v>
      </c>
      <c r="BY37" s="18">
        <f t="shared" si="122"/>
        <v>2.5205308924070855</v>
      </c>
      <c r="BZ37" s="39">
        <f t="shared" si="86"/>
        <v>0</v>
      </c>
    </row>
    <row r="38" spans="2:78" ht="19.899999999999999" customHeight="1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24"/>
        <v>0.51460000000000006</v>
      </c>
      <c r="G38" s="22">
        <f t="shared" si="123"/>
        <v>4.1004725112743312</v>
      </c>
      <c r="H38" s="46">
        <f t="shared" si="87"/>
        <v>46024.084507042258</v>
      </c>
      <c r="I38" s="35">
        <v>0.223</v>
      </c>
      <c r="J38" s="31">
        <v>0.05</v>
      </c>
      <c r="K38" s="31">
        <v>1.3540000000000001</v>
      </c>
      <c r="L38" s="3">
        <f t="shared" si="88"/>
        <v>0.95914562080372701</v>
      </c>
      <c r="M38" s="3">
        <f t="shared" si="89"/>
        <v>4.855994505963037E-2</v>
      </c>
      <c r="N38" s="3">
        <f t="shared" si="90"/>
        <v>0</v>
      </c>
      <c r="O38" s="3">
        <f t="shared" si="73"/>
        <v>4.855994505963037E-2</v>
      </c>
      <c r="P38" s="18">
        <f t="shared" si="91"/>
        <v>0</v>
      </c>
      <c r="Q38" s="18">
        <f t="shared" si="92"/>
        <v>4.6460776253270071</v>
      </c>
      <c r="R38" s="39">
        <f t="shared" si="125"/>
        <v>0</v>
      </c>
      <c r="S38" s="35">
        <v>0.23899999999999999</v>
      </c>
      <c r="T38" s="31">
        <v>1.9E-2</v>
      </c>
      <c r="U38" s="31">
        <v>1.2769999999999999</v>
      </c>
      <c r="V38" s="3">
        <f t="shared" si="93"/>
        <v>0.90460041193970409</v>
      </c>
      <c r="W38" s="3">
        <f t="shared" si="94"/>
        <v>4.9614512488201076E-2</v>
      </c>
      <c r="X38" s="3">
        <f t="shared" si="95"/>
        <v>9.9229024976402153E-2</v>
      </c>
      <c r="Y38" s="3">
        <f t="shared" si="75"/>
        <v>0.14884353746460321</v>
      </c>
      <c r="Z38" s="18">
        <f t="shared" si="96"/>
        <v>2.3338961372796726E-2</v>
      </c>
      <c r="AA38" s="18">
        <f t="shared" si="97"/>
        <v>4.7488953874365958</v>
      </c>
      <c r="AB38" s="39">
        <f t="shared" si="76"/>
        <v>2.0895180222103175E-2</v>
      </c>
      <c r="AC38" s="35">
        <v>0.23619999999999999</v>
      </c>
      <c r="AD38" s="31">
        <v>1.6E-2</v>
      </c>
      <c r="AE38" s="31">
        <v>1.2829999999999999</v>
      </c>
      <c r="AF38" s="3">
        <f t="shared" si="98"/>
        <v>0.9088506879550825</v>
      </c>
      <c r="AG38" s="3">
        <f t="shared" si="99"/>
        <v>4.8915244788043613E-2</v>
      </c>
      <c r="AH38" s="3">
        <f t="shared" si="100"/>
        <v>0.19566097915217445</v>
      </c>
      <c r="AI38" s="3">
        <f t="shared" si="77"/>
        <v>0.24457622394021805</v>
      </c>
      <c r="AJ38" s="18">
        <f t="shared" si="101"/>
        <v>3.9677967815877339E-2</v>
      </c>
      <c r="AK38" s="18">
        <f t="shared" si="102"/>
        <v>4.7309022790674176</v>
      </c>
      <c r="AL38" s="39">
        <f t="shared" si="78"/>
        <v>4.135806820992808E-2</v>
      </c>
      <c r="AM38" s="35">
        <v>0.23730000000000001</v>
      </c>
      <c r="AN38" s="31">
        <v>1.7000000000000001E-2</v>
      </c>
      <c r="AO38" s="31">
        <v>1.274</v>
      </c>
      <c r="AP38" s="3">
        <f t="shared" si="103"/>
        <v>0.90247527393201488</v>
      </c>
      <c r="AQ38" s="3">
        <f t="shared" si="104"/>
        <v>4.8681669583359434E-2</v>
      </c>
      <c r="AR38" s="3">
        <f t="shared" si="105"/>
        <v>0.29209001750015656</v>
      </c>
      <c r="AS38" s="3">
        <f t="shared" si="79"/>
        <v>0.34077168708351602</v>
      </c>
      <c r="AT38" s="18">
        <f t="shared" si="106"/>
        <v>6.2352685323873544E-2</v>
      </c>
      <c r="AU38" s="18">
        <f t="shared" si="107"/>
        <v>4.7379710002124513</v>
      </c>
      <c r="AV38" s="39">
        <f t="shared" si="80"/>
        <v>6.1648755867661324E-2</v>
      </c>
      <c r="AW38" s="35">
        <v>0.2278</v>
      </c>
      <c r="AX38" s="31">
        <v>1.2E-2</v>
      </c>
      <c r="AY38" s="31">
        <v>1.258</v>
      </c>
      <c r="AZ38" s="3">
        <f t="shared" si="108"/>
        <v>0.89114120455767254</v>
      </c>
      <c r="BA38" s="3">
        <f t="shared" si="109"/>
        <v>4.3742122613417207E-2</v>
      </c>
      <c r="BB38" s="3">
        <f t="shared" si="110"/>
        <v>0.34993698090733766</v>
      </c>
      <c r="BC38" s="3">
        <f t="shared" si="81"/>
        <v>0.39367910352075486</v>
      </c>
      <c r="BD38" s="18">
        <f t="shared" si="111"/>
        <v>5.7220104859366155E-2</v>
      </c>
      <c r="BE38" s="18">
        <f t="shared" si="112"/>
        <v>4.6769229539598838</v>
      </c>
      <c r="BF38" s="39">
        <f t="shared" si="82"/>
        <v>7.4822053805921912E-2</v>
      </c>
      <c r="BG38" s="35">
        <v>0.22409999999999999</v>
      </c>
      <c r="BH38" s="31">
        <v>1.4E-2</v>
      </c>
      <c r="BI38" s="31">
        <v>1.2430000000000001</v>
      </c>
      <c r="BJ38" s="3">
        <f t="shared" si="113"/>
        <v>0.88051551451922661</v>
      </c>
      <c r="BK38" s="3">
        <f t="shared" si="114"/>
        <v>4.132920984432932E-2</v>
      </c>
      <c r="BL38" s="3">
        <f t="shared" si="115"/>
        <v>0.41329209844329318</v>
      </c>
      <c r="BM38" s="3">
        <f t="shared" si="83"/>
        <v>0.45462130828762248</v>
      </c>
      <c r="BN38" s="18">
        <f t="shared" si="116"/>
        <v>8.1467882256000893E-2</v>
      </c>
      <c r="BO38" s="18">
        <f t="shared" si="117"/>
        <v>4.6531463464720408</v>
      </c>
      <c r="BP38" s="39">
        <f t="shared" si="84"/>
        <v>8.8819922622172892E-2</v>
      </c>
      <c r="BQ38" s="35">
        <v>0.1585</v>
      </c>
      <c r="BR38" s="31">
        <v>1.4E-2</v>
      </c>
      <c r="BS38" s="31">
        <v>1.1299999999999999</v>
      </c>
      <c r="BT38" s="3">
        <f t="shared" si="118"/>
        <v>0.80046864956293307</v>
      </c>
      <c r="BU38" s="3">
        <f t="shared" si="119"/>
        <v>1.7086241953355053E-2</v>
      </c>
      <c r="BV38" s="3">
        <f t="shared" si="120"/>
        <v>0.20503490344026062</v>
      </c>
      <c r="BW38" s="3">
        <f t="shared" si="85"/>
        <v>0.22212114539361569</v>
      </c>
      <c r="BX38" s="18">
        <f t="shared" si="121"/>
        <v>8.0794593972893416E-2</v>
      </c>
      <c r="BY38" s="18">
        <f t="shared" si="122"/>
        <v>4.2315935218227319</v>
      </c>
      <c r="BZ38" s="39">
        <f t="shared" si="86"/>
        <v>4.8453355073656307E-2</v>
      </c>
    </row>
    <row r="39" spans="2:78" ht="19.899999999999999" customHeight="1">
      <c r="B39" s="10" t="s">
        <v>15</v>
      </c>
      <c r="C39" s="11">
        <v>5.4249999999999998</v>
      </c>
      <c r="D39" s="2"/>
      <c r="E39" s="29">
        <v>28</v>
      </c>
      <c r="F39" s="22">
        <f t="shared" si="124"/>
        <v>0.55460000000000009</v>
      </c>
      <c r="G39" s="22">
        <f t="shared" si="123"/>
        <v>4.4192033710702372</v>
      </c>
      <c r="H39" s="46">
        <f t="shared" si="87"/>
        <v>49601.549295774654</v>
      </c>
      <c r="I39" s="35">
        <v>0.73460000000000003</v>
      </c>
      <c r="J39" s="31">
        <v>2.1000000000000001E-2</v>
      </c>
      <c r="K39" s="31">
        <v>1.385</v>
      </c>
      <c r="L39" s="3">
        <f t="shared" si="88"/>
        <v>0.98110538021651539</v>
      </c>
      <c r="M39" s="3">
        <f t="shared" si="89"/>
        <v>0.55135653535777274</v>
      </c>
      <c r="N39" s="3">
        <f t="shared" si="90"/>
        <v>0</v>
      </c>
      <c r="O39" s="3">
        <f t="shared" si="73"/>
        <v>0.55135653535777274</v>
      </c>
      <c r="P39" s="18">
        <f t="shared" si="91"/>
        <v>0</v>
      </c>
      <c r="Q39" s="18">
        <f t="shared" si="92"/>
        <v>9.9312676647306883</v>
      </c>
      <c r="R39" s="39">
        <f t="shared" si="125"/>
        <v>0</v>
      </c>
      <c r="S39" s="35">
        <v>0.60670000000000002</v>
      </c>
      <c r="T39" s="31">
        <v>1.7999999999999999E-2</v>
      </c>
      <c r="U39" s="31">
        <v>1.355</v>
      </c>
      <c r="V39" s="3">
        <f t="shared" si="93"/>
        <v>0.95985400013962341</v>
      </c>
      <c r="W39" s="3">
        <f t="shared" si="94"/>
        <v>0.3599628753189838</v>
      </c>
      <c r="X39" s="3">
        <f t="shared" si="95"/>
        <v>0.7199257506379676</v>
      </c>
      <c r="Y39" s="3">
        <f t="shared" si="75"/>
        <v>1.0798886259569513</v>
      </c>
      <c r="Z39" s="18">
        <f t="shared" si="96"/>
        <v>2.4894145598002137E-2</v>
      </c>
      <c r="AA39" s="18">
        <f t="shared" si="97"/>
        <v>8.9024250158411249</v>
      </c>
      <c r="AB39" s="39">
        <f t="shared" si="76"/>
        <v>8.0868499241152789E-2</v>
      </c>
      <c r="AC39" s="35">
        <v>0.42449999999999999</v>
      </c>
      <c r="AD39" s="31">
        <v>1.2999999999999999E-2</v>
      </c>
      <c r="AE39" s="31">
        <v>1.3340000000000001</v>
      </c>
      <c r="AF39" s="3">
        <f t="shared" si="98"/>
        <v>0.94497803408579906</v>
      </c>
      <c r="AG39" s="3">
        <f t="shared" si="99"/>
        <v>0.17080405630800893</v>
      </c>
      <c r="AH39" s="3">
        <f t="shared" si="100"/>
        <v>0.68321622523203573</v>
      </c>
      <c r="AI39" s="3">
        <f t="shared" si="77"/>
        <v>0.85402028154004461</v>
      </c>
      <c r="AJ39" s="18">
        <f t="shared" si="101"/>
        <v>3.4852275379291781E-2</v>
      </c>
      <c r="AK39" s="18">
        <f t="shared" si="102"/>
        <v>7.4367867779390249</v>
      </c>
      <c r="AL39" s="39">
        <f t="shared" si="78"/>
        <v>9.1869814966158966E-2</v>
      </c>
      <c r="AM39" s="35">
        <v>0.38600000000000001</v>
      </c>
      <c r="AN39" s="31">
        <v>1.6E-2</v>
      </c>
      <c r="AO39" s="31">
        <v>1.32</v>
      </c>
      <c r="AP39" s="3">
        <f t="shared" si="103"/>
        <v>0.93506072338324941</v>
      </c>
      <c r="AQ39" s="3">
        <f t="shared" si="104"/>
        <v>0.13827816372729221</v>
      </c>
      <c r="AR39" s="3">
        <f t="shared" si="105"/>
        <v>0.82966898236375319</v>
      </c>
      <c r="AS39" s="3">
        <f t="shared" si="79"/>
        <v>0.96794714609104537</v>
      </c>
      <c r="AT39" s="18">
        <f t="shared" si="106"/>
        <v>6.2999228282053413E-2</v>
      </c>
      <c r="AU39" s="18">
        <f t="shared" si="107"/>
        <v>7.1270882479761779</v>
      </c>
      <c r="AV39" s="39">
        <f t="shared" si="80"/>
        <v>0.11641065095543719</v>
      </c>
      <c r="AW39" s="35">
        <v>0.35449999999999998</v>
      </c>
      <c r="AX39" s="31">
        <v>1.2999999999999999E-2</v>
      </c>
      <c r="AY39" s="31">
        <v>1.3109999999999999</v>
      </c>
      <c r="AZ39" s="3">
        <f t="shared" si="108"/>
        <v>0.92868530936018168</v>
      </c>
      <c r="BA39" s="3">
        <f t="shared" si="109"/>
        <v>0.11504533004096262</v>
      </c>
      <c r="BB39" s="3">
        <f t="shared" si="110"/>
        <v>0.92036264032770099</v>
      </c>
      <c r="BC39" s="3">
        <f t="shared" si="81"/>
        <v>1.0354079703686636</v>
      </c>
      <c r="BD39" s="18">
        <f t="shared" si="111"/>
        <v>6.7321666294482163E-2</v>
      </c>
      <c r="BE39" s="18">
        <f t="shared" si="112"/>
        <v>6.8736985416429404</v>
      </c>
      <c r="BF39" s="39">
        <f t="shared" si="82"/>
        <v>0.13389627647355587</v>
      </c>
      <c r="BG39" s="35">
        <v>0.3276</v>
      </c>
      <c r="BH39" s="31">
        <v>1.9E-2</v>
      </c>
      <c r="BI39" s="31">
        <v>1.306</v>
      </c>
      <c r="BJ39" s="3">
        <f t="shared" si="113"/>
        <v>0.92514341268069977</v>
      </c>
      <c r="BK39" s="3">
        <f t="shared" si="114"/>
        <v>9.7500147334432019E-2</v>
      </c>
      <c r="BL39" s="3">
        <f t="shared" si="115"/>
        <v>0.97500147334432019</v>
      </c>
      <c r="BM39" s="3">
        <f t="shared" si="83"/>
        <v>1.0725016206787523</v>
      </c>
      <c r="BN39" s="18">
        <f t="shared" si="116"/>
        <v>0.12205514441716411</v>
      </c>
      <c r="BO39" s="18">
        <f t="shared" si="117"/>
        <v>6.6573117765520156</v>
      </c>
      <c r="BP39" s="39">
        <f t="shared" si="84"/>
        <v>0.14645573259441025</v>
      </c>
      <c r="BQ39" s="35">
        <v>0.21110000000000001</v>
      </c>
      <c r="BR39" s="31">
        <v>1.2E-2</v>
      </c>
      <c r="BS39" s="31">
        <v>1.23</v>
      </c>
      <c r="BT39" s="3">
        <f t="shared" si="118"/>
        <v>0.87130658315257326</v>
      </c>
      <c r="BU39" s="3">
        <f t="shared" si="119"/>
        <v>3.5910199792948912E-2</v>
      </c>
      <c r="BV39" s="3">
        <f t="shared" si="120"/>
        <v>0.43092239751538691</v>
      </c>
      <c r="BW39" s="3">
        <f t="shared" si="85"/>
        <v>0.46683259730833582</v>
      </c>
      <c r="BX39" s="18">
        <f t="shared" si="121"/>
        <v>8.2051939108056651E-2</v>
      </c>
      <c r="BY39" s="18">
        <f t="shared" si="122"/>
        <v>5.7201720690020998</v>
      </c>
      <c r="BZ39" s="39">
        <f t="shared" si="86"/>
        <v>7.5333817290318419E-2</v>
      </c>
    </row>
    <row r="40" spans="2:78" ht="19.899999999999999" customHeight="1">
      <c r="B40" s="10" t="s">
        <v>7</v>
      </c>
      <c r="C40" s="11">
        <v>1.343</v>
      </c>
      <c r="D40" s="2"/>
      <c r="E40" s="29">
        <v>30</v>
      </c>
      <c r="F40" s="22">
        <f t="shared" si="124"/>
        <v>0.59460000000000002</v>
      </c>
      <c r="G40" s="22">
        <f t="shared" si="123"/>
        <v>4.7379342308661432</v>
      </c>
      <c r="H40" s="46">
        <f t="shared" si="87"/>
        <v>53179.014084507042</v>
      </c>
      <c r="I40" s="35">
        <v>0.58309999999999995</v>
      </c>
      <c r="J40" s="31">
        <v>5.8999999999999997E-2</v>
      </c>
      <c r="K40" s="31">
        <v>1.4690000000000001</v>
      </c>
      <c r="L40" s="3">
        <f t="shared" si="88"/>
        <v>1.0406092444318131</v>
      </c>
      <c r="M40" s="3">
        <f t="shared" si="89"/>
        <v>0.39080562526641316</v>
      </c>
      <c r="N40" s="3">
        <f t="shared" si="90"/>
        <v>0</v>
      </c>
      <c r="O40" s="3">
        <f t="shared" si="73"/>
        <v>0.39080562526641316</v>
      </c>
      <c r="P40" s="18">
        <f t="shared" si="91"/>
        <v>0</v>
      </c>
      <c r="Q40" s="18">
        <f t="shared" si="92"/>
        <v>10.736978639616622</v>
      </c>
      <c r="R40" s="39">
        <f t="shared" si="125"/>
        <v>0</v>
      </c>
      <c r="S40" s="35">
        <v>0.67230000000000001</v>
      </c>
      <c r="T40" s="31">
        <v>4.7E-2</v>
      </c>
      <c r="U40" s="31">
        <v>1.4330000000000001</v>
      </c>
      <c r="V40" s="3">
        <f t="shared" si="93"/>
        <v>1.0151075883395426</v>
      </c>
      <c r="W40" s="3">
        <f t="shared" si="94"/>
        <v>0.49436729847804051</v>
      </c>
      <c r="X40" s="3">
        <f t="shared" si="95"/>
        <v>0.98873459695608101</v>
      </c>
      <c r="Y40" s="3">
        <f t="shared" si="75"/>
        <v>1.4831018954341215</v>
      </c>
      <c r="Z40" s="18">
        <f t="shared" si="96"/>
        <v>7.2700327702058753E-2</v>
      </c>
      <c r="AA40" s="18">
        <f t="shared" si="97"/>
        <v>11.621235397675715</v>
      </c>
      <c r="AB40" s="39">
        <f t="shared" si="76"/>
        <v>8.507999047621316E-2</v>
      </c>
      <c r="AC40" s="35">
        <v>0.66390000000000005</v>
      </c>
      <c r="AD40" s="31">
        <v>1.2999999999999999E-2</v>
      </c>
      <c r="AE40" s="31">
        <v>1.4</v>
      </c>
      <c r="AF40" s="3">
        <f t="shared" si="98"/>
        <v>0.99173107025496143</v>
      </c>
      <c r="AG40" s="3">
        <f t="shared" si="99"/>
        <v>0.46014270431816601</v>
      </c>
      <c r="AH40" s="3">
        <f t="shared" si="100"/>
        <v>1.840570817272664</v>
      </c>
      <c r="AI40" s="3">
        <f t="shared" si="77"/>
        <v>2.3007135215908301</v>
      </c>
      <c r="AJ40" s="18">
        <f t="shared" si="101"/>
        <v>3.83862377713384E-2</v>
      </c>
      <c r="AK40" s="18">
        <f t="shared" si="102"/>
        <v>11.537964581894366</v>
      </c>
      <c r="AL40" s="39">
        <f t="shared" si="78"/>
        <v>0.1595230080841927</v>
      </c>
      <c r="AM40" s="35">
        <v>0.58209999999999995</v>
      </c>
      <c r="AN40" s="31">
        <v>1.2E-2</v>
      </c>
      <c r="AO40" s="31">
        <v>1.3819999999999999</v>
      </c>
      <c r="AP40" s="3">
        <f t="shared" si="103"/>
        <v>0.97898024220882618</v>
      </c>
      <c r="AQ40" s="3">
        <f t="shared" si="104"/>
        <v>0.34470089938629417</v>
      </c>
      <c r="AR40" s="3">
        <f t="shared" si="105"/>
        <v>2.0682053963177647</v>
      </c>
      <c r="AS40" s="3">
        <f t="shared" si="79"/>
        <v>2.412906295704059</v>
      </c>
      <c r="AT40" s="18">
        <f t="shared" si="106"/>
        <v>5.179224262972304E-2</v>
      </c>
      <c r="AU40" s="18">
        <f t="shared" si="107"/>
        <v>10.727065447261701</v>
      </c>
      <c r="AV40" s="39">
        <f t="shared" si="80"/>
        <v>0.19280253359931868</v>
      </c>
      <c r="AW40" s="35">
        <v>0.50849999999999995</v>
      </c>
      <c r="AX40" s="31">
        <v>1.0999999999999999E-2</v>
      </c>
      <c r="AY40" s="31">
        <v>1.3680000000000001</v>
      </c>
      <c r="AZ40" s="3">
        <f t="shared" si="108"/>
        <v>0.96906293150627665</v>
      </c>
      <c r="BA40" s="3">
        <f t="shared" si="109"/>
        <v>0.25774202790022371</v>
      </c>
      <c r="BB40" s="3">
        <f t="shared" si="110"/>
        <v>2.0619362232017897</v>
      </c>
      <c r="BC40" s="3">
        <f t="shared" si="81"/>
        <v>2.3196782511020135</v>
      </c>
      <c r="BD40" s="18">
        <f t="shared" si="111"/>
        <v>6.2025603844967137E-2</v>
      </c>
      <c r="BE40" s="18">
        <f t="shared" si="112"/>
        <v>9.9974544899394004</v>
      </c>
      <c r="BF40" s="39">
        <f t="shared" si="82"/>
        <v>0.20624612247815174</v>
      </c>
      <c r="BG40" s="35">
        <v>0.44</v>
      </c>
      <c r="BH40" s="31">
        <v>1.4E-2</v>
      </c>
      <c r="BI40" s="31">
        <v>1.365</v>
      </c>
      <c r="BJ40" s="3">
        <f t="shared" si="113"/>
        <v>0.96693779349858744</v>
      </c>
      <c r="BK40" s="3">
        <f t="shared" si="114"/>
        <v>0.19213292199550772</v>
      </c>
      <c r="BL40" s="3">
        <f t="shared" si="115"/>
        <v>1.9213292199550771</v>
      </c>
      <c r="BM40" s="3">
        <f t="shared" si="83"/>
        <v>2.1134621419505848</v>
      </c>
      <c r="BN40" s="18">
        <f t="shared" si="116"/>
        <v>9.8244777296019228E-2</v>
      </c>
      <c r="BO40" s="18">
        <f t="shared" si="117"/>
        <v>9.3184008136272052</v>
      </c>
      <c r="BP40" s="39">
        <f t="shared" si="84"/>
        <v>0.2061865826961779</v>
      </c>
      <c r="BQ40" s="35">
        <v>0.30940000000000001</v>
      </c>
      <c r="BR40" s="31">
        <v>1.0999999999999999E-2</v>
      </c>
      <c r="BS40" s="31">
        <v>1.304</v>
      </c>
      <c r="BT40" s="3">
        <f t="shared" si="118"/>
        <v>0.92372665400890697</v>
      </c>
      <c r="BU40" s="3">
        <f t="shared" si="119"/>
        <v>8.6701564338665701E-2</v>
      </c>
      <c r="BV40" s="3">
        <f t="shared" si="120"/>
        <v>1.0404187720639884</v>
      </c>
      <c r="BW40" s="3">
        <f t="shared" si="85"/>
        <v>1.1271203364026541</v>
      </c>
      <c r="BX40" s="18">
        <f t="shared" si="121"/>
        <v>8.4536691728579652E-2</v>
      </c>
      <c r="BY40" s="18">
        <f t="shared" si="122"/>
        <v>8.0237378920743172</v>
      </c>
      <c r="BZ40" s="39">
        <f t="shared" si="86"/>
        <v>0.12966759209466358</v>
      </c>
    </row>
    <row r="41" spans="2:78" ht="19.899999999999999" customHeight="1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24"/>
        <v>0.63460000000000005</v>
      </c>
      <c r="G41" s="22">
        <f t="shared" si="123"/>
        <v>5.0566650906620492</v>
      </c>
      <c r="H41" s="46">
        <f t="shared" si="87"/>
        <v>56756.478873239437</v>
      </c>
      <c r="I41" s="35">
        <v>0.54459999999999997</v>
      </c>
      <c r="J41" s="31">
        <v>9.2999999999999999E-2</v>
      </c>
      <c r="K41" s="31">
        <v>1.4550000000000001</v>
      </c>
      <c r="L41" s="3">
        <f t="shared" si="88"/>
        <v>1.0306919337292635</v>
      </c>
      <c r="M41" s="3">
        <f t="shared" si="89"/>
        <v>0.33443551649500763</v>
      </c>
      <c r="N41" s="3">
        <f t="shared" si="90"/>
        <v>0</v>
      </c>
      <c r="O41" s="3">
        <f t="shared" si="73"/>
        <v>0.33443551649500763</v>
      </c>
      <c r="P41" s="18">
        <f t="shared" si="91"/>
        <v>0</v>
      </c>
      <c r="Q41" s="18">
        <f t="shared" si="92"/>
        <v>12.588936515891156</v>
      </c>
      <c r="R41" s="39">
        <f t="shared" si="125"/>
        <v>0</v>
      </c>
      <c r="S41" s="35">
        <v>0.50890000000000002</v>
      </c>
      <c r="T41" s="31">
        <v>4.7E-2</v>
      </c>
      <c r="U41" s="31">
        <v>1.4950000000000001</v>
      </c>
      <c r="V41" s="3">
        <f t="shared" si="93"/>
        <v>1.0590271071651196</v>
      </c>
      <c r="W41" s="3">
        <f t="shared" si="94"/>
        <v>0.30830347438839184</v>
      </c>
      <c r="X41" s="3">
        <f t="shared" si="95"/>
        <v>0.61660694877678368</v>
      </c>
      <c r="Y41" s="3">
        <f t="shared" si="75"/>
        <v>0.92491042316517547</v>
      </c>
      <c r="Z41" s="18">
        <f t="shared" si="96"/>
        <v>7.9127304759019329E-2</v>
      </c>
      <c r="AA41" s="18">
        <f t="shared" si="97"/>
        <v>12.158700029564031</v>
      </c>
      <c r="AB41" s="39">
        <f t="shared" si="76"/>
        <v>5.0713229808901951E-2</v>
      </c>
      <c r="AC41" s="35">
        <v>0.58030000000000004</v>
      </c>
      <c r="AD41" s="31">
        <v>4.9000000000000002E-2</v>
      </c>
      <c r="AE41" s="31">
        <v>1.4650000000000001</v>
      </c>
      <c r="AF41" s="3">
        <f t="shared" si="98"/>
        <v>1.0377757270882275</v>
      </c>
      <c r="AG41" s="3">
        <f t="shared" si="99"/>
        <v>0.38495638062448218</v>
      </c>
      <c r="AH41" s="3">
        <f t="shared" si="100"/>
        <v>1.5398255224979287</v>
      </c>
      <c r="AI41" s="3">
        <f t="shared" si="77"/>
        <v>1.9247819031224109</v>
      </c>
      <c r="AJ41" s="18">
        <f t="shared" si="101"/>
        <v>0.15843365992459768</v>
      </c>
      <c r="AK41" s="18">
        <f t="shared" si="102"/>
        <v>13.019173002218279</v>
      </c>
      <c r="AL41" s="39">
        <f t="shared" si="78"/>
        <v>0.11827368161061878</v>
      </c>
      <c r="AM41" s="35">
        <v>0.55330000000000001</v>
      </c>
      <c r="AN41" s="31">
        <v>2.5999999999999999E-2</v>
      </c>
      <c r="AO41" s="31">
        <v>1.45</v>
      </c>
      <c r="AP41" s="3">
        <f t="shared" si="103"/>
        <v>1.0271500370497815</v>
      </c>
      <c r="AQ41" s="3">
        <f t="shared" si="104"/>
        <v>0.34283762416170838</v>
      </c>
      <c r="AR41" s="3">
        <f t="shared" si="105"/>
        <v>2.0570257449702503</v>
      </c>
      <c r="AS41" s="3">
        <f t="shared" si="79"/>
        <v>2.3998633691319586</v>
      </c>
      <c r="AT41" s="18">
        <f t="shared" si="106"/>
        <v>0.12353122180750868</v>
      </c>
      <c r="AU41" s="18">
        <f t="shared" si="107"/>
        <v>12.69378406297928</v>
      </c>
      <c r="AV41" s="39">
        <f t="shared" si="80"/>
        <v>0.16204984540184927</v>
      </c>
      <c r="AW41" s="35">
        <v>0.51070000000000004</v>
      </c>
      <c r="AX41" s="31">
        <v>2.1000000000000001E-2</v>
      </c>
      <c r="AY41" s="31">
        <v>1.4430000000000001</v>
      </c>
      <c r="AZ41" s="3">
        <f t="shared" si="108"/>
        <v>1.0221913816985067</v>
      </c>
      <c r="BA41" s="3">
        <f t="shared" si="109"/>
        <v>0.28926474757766441</v>
      </c>
      <c r="BB41" s="3">
        <f t="shared" si="110"/>
        <v>2.3141179806213152</v>
      </c>
      <c r="BC41" s="3">
        <f t="shared" si="81"/>
        <v>2.6033827281989796</v>
      </c>
      <c r="BD41" s="18">
        <f t="shared" si="111"/>
        <v>0.13175226134032689</v>
      </c>
      <c r="BE41" s="18">
        <f t="shared" si="112"/>
        <v>12.180392625513299</v>
      </c>
      <c r="BF41" s="39">
        <f t="shared" si="82"/>
        <v>0.18998714177522624</v>
      </c>
      <c r="BG41" s="35">
        <v>0.48630000000000001</v>
      </c>
      <c r="BH41" s="31">
        <v>1.4E-2</v>
      </c>
      <c r="BI41" s="31">
        <v>1.4330000000000001</v>
      </c>
      <c r="BJ41" s="3">
        <f t="shared" si="113"/>
        <v>1.0151075883395426</v>
      </c>
      <c r="BK41" s="3">
        <f t="shared" si="114"/>
        <v>0.25866165490762427</v>
      </c>
      <c r="BL41" s="3">
        <f t="shared" si="115"/>
        <v>2.5866165490762425</v>
      </c>
      <c r="BM41" s="3">
        <f t="shared" si="83"/>
        <v>2.8452782039838667</v>
      </c>
      <c r="BN41" s="18">
        <f t="shared" si="116"/>
        <v>0.10827708381157686</v>
      </c>
      <c r="BO41" s="18">
        <f t="shared" si="117"/>
        <v>11.886337435978794</v>
      </c>
      <c r="BP41" s="39">
        <f t="shared" si="84"/>
        <v>0.21761257940118747</v>
      </c>
      <c r="BQ41" s="35">
        <v>0.39789999999999998</v>
      </c>
      <c r="BR41" s="31">
        <v>1.4999999999999999E-2</v>
      </c>
      <c r="BS41" s="31">
        <v>1.361</v>
      </c>
      <c r="BT41" s="3">
        <f t="shared" si="118"/>
        <v>0.96410427615500183</v>
      </c>
      <c r="BU41" s="3">
        <f t="shared" si="119"/>
        <v>0.15620511848569396</v>
      </c>
      <c r="BV41" s="3">
        <f t="shared" si="120"/>
        <v>1.8744614218283273</v>
      </c>
      <c r="BW41" s="3">
        <f t="shared" si="85"/>
        <v>2.0306665403140212</v>
      </c>
      <c r="BX41" s="18">
        <f t="shared" si="121"/>
        <v>0.12557549234960558</v>
      </c>
      <c r="BY41" s="18">
        <f t="shared" si="122"/>
        <v>10.820989946025913</v>
      </c>
      <c r="BZ41" s="39">
        <f t="shared" si="86"/>
        <v>0.17322457845150635</v>
      </c>
    </row>
    <row r="42" spans="2:78" ht="19.899999999999999" customHeight="1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24"/>
        <v>0.67460000000000009</v>
      </c>
      <c r="G42" s="22">
        <f t="shared" si="123"/>
        <v>5.3753959504579552</v>
      </c>
      <c r="H42" s="46">
        <f t="shared" si="87"/>
        <v>60333.94366197184</v>
      </c>
      <c r="I42" s="35">
        <v>0.62919999999999998</v>
      </c>
      <c r="J42" s="31">
        <v>9.5000000000000001E-2</v>
      </c>
      <c r="K42" s="31">
        <v>1.419</v>
      </c>
      <c r="L42" s="3">
        <f t="shared" si="88"/>
        <v>1.005190277636993</v>
      </c>
      <c r="M42" s="3">
        <f t="shared" si="89"/>
        <v>0.42459350915274169</v>
      </c>
      <c r="N42" s="3">
        <f t="shared" si="90"/>
        <v>0</v>
      </c>
      <c r="O42" s="3">
        <f t="shared" si="73"/>
        <v>0.42459350915274169</v>
      </c>
      <c r="P42" s="18">
        <f t="shared" si="91"/>
        <v>0</v>
      </c>
      <c r="Q42" s="18">
        <f t="shared" si="92"/>
        <v>16.347400350959305</v>
      </c>
      <c r="R42" s="39">
        <f t="shared" si="125"/>
        <v>0</v>
      </c>
      <c r="S42" s="35">
        <v>0.48620000000000002</v>
      </c>
      <c r="T42" s="31">
        <v>0.08</v>
      </c>
      <c r="U42" s="31">
        <v>1.482</v>
      </c>
      <c r="V42" s="3">
        <f t="shared" si="93"/>
        <v>1.0498181757984664</v>
      </c>
      <c r="W42" s="3">
        <f t="shared" si="94"/>
        <v>0.27653967506848298</v>
      </c>
      <c r="X42" s="3">
        <f t="shared" si="95"/>
        <v>0.55307935013696596</v>
      </c>
      <c r="Y42" s="3">
        <f t="shared" si="75"/>
        <v>0.82961902520544895</v>
      </c>
      <c r="Z42" s="18">
        <f t="shared" si="96"/>
        <v>0.1323526142651445</v>
      </c>
      <c r="AA42" s="18">
        <f t="shared" si="97"/>
        <v>14.277192903042923</v>
      </c>
      <c r="AB42" s="39">
        <f t="shared" si="76"/>
        <v>3.8738661997001329E-2</v>
      </c>
      <c r="AC42" s="35">
        <v>0.4546</v>
      </c>
      <c r="AD42" s="31">
        <v>0.06</v>
      </c>
      <c r="AE42" s="31">
        <v>1.5309999999999999</v>
      </c>
      <c r="AF42" s="3">
        <f t="shared" si="98"/>
        <v>1.0845287632573899</v>
      </c>
      <c r="AG42" s="3">
        <f t="shared" si="99"/>
        <v>0.25801227973129698</v>
      </c>
      <c r="AH42" s="3">
        <f t="shared" si="100"/>
        <v>1.0320491189251879</v>
      </c>
      <c r="AI42" s="3">
        <f t="shared" si="77"/>
        <v>1.2900613986564848</v>
      </c>
      <c r="AJ42" s="18">
        <f t="shared" si="101"/>
        <v>0.21187404459829862</v>
      </c>
      <c r="AK42" s="18">
        <f t="shared" si="102"/>
        <v>13.819720487978884</v>
      </c>
      <c r="AL42" s="39">
        <f t="shared" si="78"/>
        <v>7.4679449546242144E-2</v>
      </c>
      <c r="AM42" s="35">
        <v>0.47399999999999998</v>
      </c>
      <c r="AN42" s="31">
        <v>3.7999999999999999E-2</v>
      </c>
      <c r="AO42" s="31">
        <v>1.5249999999999999</v>
      </c>
      <c r="AP42" s="3">
        <f t="shared" si="103"/>
        <v>1.0802784872420115</v>
      </c>
      <c r="AQ42" s="3">
        <f t="shared" si="104"/>
        <v>0.27830916135146805</v>
      </c>
      <c r="AR42" s="3">
        <f t="shared" si="105"/>
        <v>1.6698549681088082</v>
      </c>
      <c r="AS42" s="3">
        <f t="shared" si="79"/>
        <v>1.9481641294602763</v>
      </c>
      <c r="AT42" s="18">
        <f t="shared" si="106"/>
        <v>0.19970579554031495</v>
      </c>
      <c r="AU42" s="18">
        <f t="shared" si="107"/>
        <v>14.100573806087819</v>
      </c>
      <c r="AV42" s="39">
        <f t="shared" si="80"/>
        <v>0.11842461101745097</v>
      </c>
      <c r="AW42" s="35">
        <v>0.48399999999999999</v>
      </c>
      <c r="AX42" s="31">
        <v>2.8000000000000001E-2</v>
      </c>
      <c r="AY42" s="31">
        <v>1.506</v>
      </c>
      <c r="AZ42" s="3">
        <f t="shared" si="108"/>
        <v>1.06681927985998</v>
      </c>
      <c r="BA42" s="3">
        <f t="shared" si="109"/>
        <v>0.28299046249589493</v>
      </c>
      <c r="BB42" s="3">
        <f t="shared" si="110"/>
        <v>2.2639236999671595</v>
      </c>
      <c r="BC42" s="3">
        <f t="shared" si="81"/>
        <v>2.5469141624630542</v>
      </c>
      <c r="BD42" s="18">
        <f t="shared" si="111"/>
        <v>0.19134366850539619</v>
      </c>
      <c r="BE42" s="18">
        <f t="shared" si="112"/>
        <v>14.245343557690363</v>
      </c>
      <c r="BF42" s="39">
        <f t="shared" si="82"/>
        <v>0.15892376977773751</v>
      </c>
      <c r="BG42" s="35">
        <v>0.47370000000000001</v>
      </c>
      <c r="BH42" s="31">
        <v>2.9000000000000001E-2</v>
      </c>
      <c r="BI42" s="31">
        <v>1.4950000000000001</v>
      </c>
      <c r="BJ42" s="3">
        <f t="shared" si="113"/>
        <v>1.0590271071651196</v>
      </c>
      <c r="BK42" s="3">
        <f t="shared" si="114"/>
        <v>0.26712853765706901</v>
      </c>
      <c r="BL42" s="3">
        <f t="shared" si="115"/>
        <v>2.6712853765706899</v>
      </c>
      <c r="BM42" s="3">
        <f t="shared" si="83"/>
        <v>2.938413914227759</v>
      </c>
      <c r="BN42" s="18">
        <f t="shared" si="116"/>
        <v>0.24411615297995326</v>
      </c>
      <c r="BO42" s="18">
        <f t="shared" si="117"/>
        <v>14.096230713539743</v>
      </c>
      <c r="BP42" s="39">
        <f t="shared" si="84"/>
        <v>0.18950352266899695</v>
      </c>
      <c r="BQ42" s="35">
        <v>0.44719999999999999</v>
      </c>
      <c r="BR42" s="31">
        <v>1.4999999999999999E-2</v>
      </c>
      <c r="BS42" s="31">
        <v>1.4259999999999999</v>
      </c>
      <c r="BT42" s="3">
        <f t="shared" si="118"/>
        <v>1.0101489329882678</v>
      </c>
      <c r="BU42" s="3">
        <f t="shared" si="119"/>
        <v>0.21660764103719959</v>
      </c>
      <c r="BV42" s="3">
        <f t="shared" si="120"/>
        <v>2.5992916924463949</v>
      </c>
      <c r="BW42" s="3">
        <f t="shared" si="85"/>
        <v>2.8158993334835944</v>
      </c>
      <c r="BX42" s="18">
        <f t="shared" si="121"/>
        <v>0.13785664033453515</v>
      </c>
      <c r="BY42" s="18">
        <f t="shared" si="122"/>
        <v>13.712590871793001</v>
      </c>
      <c r="BZ42" s="39">
        <f t="shared" si="86"/>
        <v>0.189555111557596</v>
      </c>
    </row>
    <row r="43" spans="2:78" ht="19.899999999999999" customHeight="1">
      <c r="B43" s="27" t="s">
        <v>22</v>
      </c>
      <c r="C43" s="28">
        <v>0.02</v>
      </c>
      <c r="D43" s="2"/>
      <c r="E43" s="29">
        <v>36</v>
      </c>
      <c r="F43" s="22">
        <f t="shared" si="124"/>
        <v>0.71460000000000001</v>
      </c>
      <c r="G43" s="22">
        <f t="shared" si="123"/>
        <v>5.6941268102538602</v>
      </c>
      <c r="H43" s="46">
        <f t="shared" si="87"/>
        <v>63911.408450704221</v>
      </c>
      <c r="I43" s="35">
        <v>0.83579999999999999</v>
      </c>
      <c r="J43" s="31">
        <v>5.7000000000000002E-2</v>
      </c>
      <c r="K43" s="31">
        <v>1.43</v>
      </c>
      <c r="L43" s="3">
        <f t="shared" si="88"/>
        <v>1.0129824503318534</v>
      </c>
      <c r="M43" s="3">
        <f t="shared" si="89"/>
        <v>0.76086558439440999</v>
      </c>
      <c r="N43" s="3">
        <f t="shared" si="90"/>
        <v>0</v>
      </c>
      <c r="O43" s="3">
        <f t="shared" si="73"/>
        <v>0.76086558439440999</v>
      </c>
      <c r="P43" s="18">
        <f t="shared" si="91"/>
        <v>0</v>
      </c>
      <c r="Q43" s="18">
        <f t="shared" si="92"/>
        <v>22.986311798263568</v>
      </c>
      <c r="R43" s="39">
        <f t="shared" si="125"/>
        <v>0</v>
      </c>
      <c r="S43" s="35">
        <v>0.6643</v>
      </c>
      <c r="T43" s="31">
        <v>7.4999999999999997E-2</v>
      </c>
      <c r="U43" s="31">
        <v>1.409</v>
      </c>
      <c r="V43" s="3">
        <f t="shared" si="93"/>
        <v>0.99810648427802906</v>
      </c>
      <c r="W43" s="3">
        <f t="shared" si="94"/>
        <v>0.46663963424249749</v>
      </c>
      <c r="X43" s="3">
        <f t="shared" si="95"/>
        <v>0.93327926848499498</v>
      </c>
      <c r="Y43" s="3">
        <f t="shared" si="75"/>
        <v>1.3999189027274925</v>
      </c>
      <c r="Z43" s="18">
        <f t="shared" si="96"/>
        <v>0.11215777351195126</v>
      </c>
      <c r="AA43" s="18">
        <f t="shared" si="97"/>
        <v>20.035157079441735</v>
      </c>
      <c r="AB43" s="39">
        <f t="shared" si="76"/>
        <v>4.6582078931771478E-2</v>
      </c>
      <c r="AC43" s="35">
        <v>0.44280000000000003</v>
      </c>
      <c r="AD43" s="31">
        <v>6.4000000000000001E-2</v>
      </c>
      <c r="AE43" s="31">
        <v>1.506</v>
      </c>
      <c r="AF43" s="3">
        <f t="shared" si="98"/>
        <v>1.06681927985998</v>
      </c>
      <c r="AG43" s="3">
        <f t="shared" si="99"/>
        <v>0.23686249523607136</v>
      </c>
      <c r="AH43" s="3">
        <f t="shared" si="100"/>
        <v>0.94744998094428545</v>
      </c>
      <c r="AI43" s="3">
        <f t="shared" si="77"/>
        <v>1.1843124761803567</v>
      </c>
      <c r="AJ43" s="18">
        <f t="shared" si="101"/>
        <v>0.21867847829188136</v>
      </c>
      <c r="AK43" s="18">
        <f t="shared" si="102"/>
        <v>16.223607398864267</v>
      </c>
      <c r="AL43" s="39">
        <f t="shared" si="78"/>
        <v>5.8399464289958819E-2</v>
      </c>
      <c r="AM43" s="35">
        <v>0.41110000000000002</v>
      </c>
      <c r="AN43" s="31">
        <v>6.7000000000000004E-2</v>
      </c>
      <c r="AO43" s="31">
        <v>1.575</v>
      </c>
      <c r="AP43" s="3">
        <f t="shared" si="103"/>
        <v>1.1156974540368316</v>
      </c>
      <c r="AQ43" s="3">
        <f t="shared" si="104"/>
        <v>0.22329921777599424</v>
      </c>
      <c r="AR43" s="3">
        <f t="shared" si="105"/>
        <v>1.3397953066559654</v>
      </c>
      <c r="AS43" s="3">
        <f t="shared" si="79"/>
        <v>1.5630945244319596</v>
      </c>
      <c r="AT43" s="18">
        <f t="shared" si="106"/>
        <v>0.37558073146343784</v>
      </c>
      <c r="AU43" s="18">
        <f t="shared" si="107"/>
        <v>15.678116993111194</v>
      </c>
      <c r="AV43" s="39">
        <f t="shared" si="80"/>
        <v>8.5456391685599611E-2</v>
      </c>
      <c r="AW43" s="35">
        <v>0.435</v>
      </c>
      <c r="AX43" s="31">
        <v>3.6999999999999998E-2</v>
      </c>
      <c r="AY43" s="31">
        <v>1.56</v>
      </c>
      <c r="AZ43" s="3">
        <f t="shared" si="108"/>
        <v>1.1050717639983856</v>
      </c>
      <c r="BA43" s="3">
        <f t="shared" si="109"/>
        <v>0.24527813907640375</v>
      </c>
      <c r="BB43" s="3">
        <f t="shared" si="110"/>
        <v>1.96222511261123</v>
      </c>
      <c r="BC43" s="3">
        <f t="shared" si="81"/>
        <v>2.2075032516876338</v>
      </c>
      <c r="BD43" s="18">
        <f t="shared" si="111"/>
        <v>0.27130452785652892</v>
      </c>
      <c r="BE43" s="18">
        <f t="shared" si="112"/>
        <v>16.089385784830387</v>
      </c>
      <c r="BF43" s="39">
        <f t="shared" si="82"/>
        <v>0.12195773902452396</v>
      </c>
      <c r="BG43" s="35">
        <v>0.43280000000000002</v>
      </c>
      <c r="BH43" s="31">
        <v>2.8000000000000001E-2</v>
      </c>
      <c r="BI43" s="31">
        <v>1.5620000000000001</v>
      </c>
      <c r="BJ43" s="3">
        <f t="shared" si="113"/>
        <v>1.1064885226701784</v>
      </c>
      <c r="BK43" s="3">
        <f t="shared" si="114"/>
        <v>0.2434264105286533</v>
      </c>
      <c r="BL43" s="3">
        <f t="shared" si="115"/>
        <v>2.4342641052865326</v>
      </c>
      <c r="BM43" s="3">
        <f t="shared" si="83"/>
        <v>2.6776905158151858</v>
      </c>
      <c r="BN43" s="18">
        <f t="shared" si="116"/>
        <v>0.257297889859817</v>
      </c>
      <c r="BO43" s="18">
        <f t="shared" si="117"/>
        <v>16.051528406513139</v>
      </c>
      <c r="BP43" s="39">
        <f t="shared" si="84"/>
        <v>0.15165310390621711</v>
      </c>
      <c r="BQ43" s="35">
        <v>0.44469999999999998</v>
      </c>
      <c r="BR43" s="31">
        <v>1.7999999999999999E-2</v>
      </c>
      <c r="BS43" s="31">
        <v>1.4930000000000001</v>
      </c>
      <c r="BT43" s="3">
        <f t="shared" si="118"/>
        <v>1.0576103484933268</v>
      </c>
      <c r="BU43" s="3">
        <f t="shared" si="119"/>
        <v>0.23479292503132945</v>
      </c>
      <c r="BV43" s="3">
        <f t="shared" si="120"/>
        <v>2.8175151003759531</v>
      </c>
      <c r="BW43" s="3">
        <f t="shared" si="85"/>
        <v>3.0523080254072825</v>
      </c>
      <c r="BX43" s="18">
        <f t="shared" si="121"/>
        <v>0.18133828357810292</v>
      </c>
      <c r="BY43" s="18">
        <f t="shared" si="122"/>
        <v>16.256302407410981</v>
      </c>
      <c r="BZ43" s="39">
        <f t="shared" si="86"/>
        <v>0.17331832478039375</v>
      </c>
    </row>
    <row r="44" spans="2:78" ht="19.899999999999999" customHeight="1" thickBot="1">
      <c r="B44" s="14" t="s">
        <v>16</v>
      </c>
      <c r="C44" s="15">
        <f>1/(2*PI())*SQRT($C$2/(C41+C42))</f>
        <v>1.4116730250672471</v>
      </c>
      <c r="D44" s="2"/>
      <c r="E44" s="29">
        <v>38</v>
      </c>
      <c r="F44" s="22">
        <f t="shared" si="124"/>
        <v>0.75460000000000005</v>
      </c>
      <c r="G44" s="22">
        <f t="shared" si="123"/>
        <v>6.0128576700497671</v>
      </c>
      <c r="H44" s="46">
        <f t="shared" si="87"/>
        <v>67488.873239436623</v>
      </c>
      <c r="I44" s="35">
        <v>0.95409999999999995</v>
      </c>
      <c r="J44" s="31">
        <v>6.0999999999999999E-2</v>
      </c>
      <c r="K44" s="31">
        <v>1.452</v>
      </c>
      <c r="L44" s="3">
        <f t="shared" si="88"/>
        <v>1.0285667957215743</v>
      </c>
      <c r="M44" s="3">
        <f t="shared" si="89"/>
        <v>1.0222383183404342</v>
      </c>
      <c r="N44" s="3">
        <f t="shared" si="90"/>
        <v>0</v>
      </c>
      <c r="O44" s="3">
        <f t="shared" si="73"/>
        <v>1.0222383183404342</v>
      </c>
      <c r="P44" s="18">
        <f t="shared" si="91"/>
        <v>0</v>
      </c>
      <c r="Q44" s="18">
        <f t="shared" si="92"/>
        <v>29.463443002058256</v>
      </c>
      <c r="R44" s="39">
        <f t="shared" si="125"/>
        <v>0</v>
      </c>
      <c r="S44" s="35">
        <v>0.80630000000000002</v>
      </c>
      <c r="T44" s="31">
        <v>5.6000000000000001E-2</v>
      </c>
      <c r="U44" s="31">
        <v>1.427</v>
      </c>
      <c r="V44" s="3">
        <f t="shared" si="93"/>
        <v>1.0108573123241642</v>
      </c>
      <c r="W44" s="3">
        <f t="shared" si="94"/>
        <v>0.7051352044806195</v>
      </c>
      <c r="X44" s="3">
        <f t="shared" si="95"/>
        <v>1.410270408961239</v>
      </c>
      <c r="Y44" s="3">
        <f t="shared" si="75"/>
        <v>2.1154056134418586</v>
      </c>
      <c r="Z44" s="18">
        <f t="shared" si="96"/>
        <v>8.5897812279859098E-2</v>
      </c>
      <c r="AA44" s="18">
        <f t="shared" si="97"/>
        <v>26.468671751316073</v>
      </c>
      <c r="AB44" s="39">
        <f t="shared" si="76"/>
        <v>5.3280739668816877E-2</v>
      </c>
      <c r="AC44" s="35">
        <v>0.66720000000000002</v>
      </c>
      <c r="AD44" s="31">
        <v>7.3999999999999996E-2</v>
      </c>
      <c r="AE44" s="31">
        <v>1.41</v>
      </c>
      <c r="AF44" s="3">
        <f t="shared" si="98"/>
        <v>0.99881486361392535</v>
      </c>
      <c r="AG44" s="3">
        <f t="shared" si="99"/>
        <v>0.47139115842246021</v>
      </c>
      <c r="AH44" s="3">
        <f t="shared" si="100"/>
        <v>1.8855646336898408</v>
      </c>
      <c r="AI44" s="3">
        <f t="shared" si="77"/>
        <v>2.3569557921123012</v>
      </c>
      <c r="AJ44" s="18">
        <f t="shared" si="101"/>
        <v>0.22163894306030782</v>
      </c>
      <c r="AK44" s="18">
        <f t="shared" si="102"/>
        <v>23.650182705455194</v>
      </c>
      <c r="AL44" s="39">
        <f t="shared" si="78"/>
        <v>7.9727275563706873E-2</v>
      </c>
      <c r="AM44" s="35">
        <v>0.51490000000000002</v>
      </c>
      <c r="AN44" s="31">
        <v>8.8999999999999996E-2</v>
      </c>
      <c r="AO44" s="31">
        <v>1.4670000000000001</v>
      </c>
      <c r="AP44" s="3">
        <f t="shared" si="103"/>
        <v>1.0391924857600203</v>
      </c>
      <c r="AQ44" s="3">
        <f t="shared" si="104"/>
        <v>0.3039045086822561</v>
      </c>
      <c r="AR44" s="3">
        <f t="shared" si="105"/>
        <v>1.8234270520935365</v>
      </c>
      <c r="AS44" s="3">
        <f t="shared" si="79"/>
        <v>2.1273315607757928</v>
      </c>
      <c r="AT44" s="18">
        <f t="shared" si="106"/>
        <v>0.43283026326088825</v>
      </c>
      <c r="AU44" s="18">
        <f t="shared" si="107"/>
        <v>20.564231003912333</v>
      </c>
      <c r="AV44" s="39">
        <f t="shared" si="80"/>
        <v>8.8669838991141003E-2</v>
      </c>
      <c r="AW44" s="35">
        <v>0.41349999999999998</v>
      </c>
      <c r="AX44" s="31">
        <v>5.6000000000000001E-2</v>
      </c>
      <c r="AY44" s="31">
        <v>1.6040000000000001</v>
      </c>
      <c r="AZ44" s="3">
        <f t="shared" si="108"/>
        <v>1.1362404547778273</v>
      </c>
      <c r="BA44" s="3">
        <f t="shared" si="109"/>
        <v>0.23431003429069186</v>
      </c>
      <c r="BB44" s="3">
        <f t="shared" si="110"/>
        <v>1.8744802743255349</v>
      </c>
      <c r="BC44" s="3">
        <f t="shared" si="81"/>
        <v>2.1087903086162267</v>
      </c>
      <c r="BD44" s="18">
        <f t="shared" si="111"/>
        <v>0.43411308447430252</v>
      </c>
      <c r="BE44" s="18">
        <f t="shared" si="112"/>
        <v>18.509631512537112</v>
      </c>
      <c r="BF44" s="39">
        <f t="shared" si="82"/>
        <v>0.10127053437319349</v>
      </c>
      <c r="BG44" s="35">
        <v>0.42049999999999998</v>
      </c>
      <c r="BH44" s="31">
        <v>4.2999999999999997E-2</v>
      </c>
      <c r="BI44" s="31">
        <v>1.601</v>
      </c>
      <c r="BJ44" s="3">
        <f t="shared" si="113"/>
        <v>1.1341153167701381</v>
      </c>
      <c r="BK44" s="3">
        <f t="shared" si="114"/>
        <v>0.24140474154098709</v>
      </c>
      <c r="BL44" s="3">
        <f t="shared" si="115"/>
        <v>2.414047415409871</v>
      </c>
      <c r="BM44" s="3">
        <f t="shared" si="83"/>
        <v>2.655452156950858</v>
      </c>
      <c r="BN44" s="18">
        <f t="shared" si="116"/>
        <v>0.4151138786101346</v>
      </c>
      <c r="BO44" s="18">
        <f t="shared" si="117"/>
        <v>18.651467769338165</v>
      </c>
      <c r="BP44" s="39">
        <f t="shared" si="84"/>
        <v>0.12942935351063428</v>
      </c>
      <c r="BQ44" s="35">
        <v>0.41789999999999999</v>
      </c>
      <c r="BR44" s="31">
        <v>2.5999999999999999E-2</v>
      </c>
      <c r="BS44" s="31">
        <v>1.5660000000000001</v>
      </c>
      <c r="BT44" s="3">
        <f t="shared" si="118"/>
        <v>1.109322040013764</v>
      </c>
      <c r="BU44" s="3">
        <f t="shared" si="119"/>
        <v>0.22811791298879386</v>
      </c>
      <c r="BV44" s="3">
        <f t="shared" si="120"/>
        <v>2.7374149558655261</v>
      </c>
      <c r="BW44" s="3">
        <f t="shared" si="85"/>
        <v>2.9655328688543201</v>
      </c>
      <c r="BX44" s="18">
        <f t="shared" si="121"/>
        <v>0.28817363423255621</v>
      </c>
      <c r="BY44" s="18">
        <f t="shared" si="122"/>
        <v>18.598785731097774</v>
      </c>
      <c r="BZ44" s="39">
        <f t="shared" si="86"/>
        <v>0.1471824556421702</v>
      </c>
    </row>
    <row r="45" spans="2:78" ht="19.899999999999999" customHeight="1">
      <c r="B45" s="2"/>
      <c r="C45" s="2"/>
      <c r="D45" s="2"/>
      <c r="E45" s="29">
        <v>40</v>
      </c>
      <c r="F45" s="22">
        <f t="shared" si="124"/>
        <v>0.79460000000000008</v>
      </c>
      <c r="G45" s="22">
        <f t="shared" si="123"/>
        <v>6.3315885298456731</v>
      </c>
      <c r="H45" s="46">
        <f t="shared" si="87"/>
        <v>71066.338028169019</v>
      </c>
      <c r="I45" s="35">
        <v>1.0404</v>
      </c>
      <c r="J45" s="31">
        <v>4.2999999999999997E-2</v>
      </c>
      <c r="K45" s="31">
        <v>1.4690000000000001</v>
      </c>
      <c r="L45" s="3">
        <f t="shared" si="88"/>
        <v>1.0406092444318131</v>
      </c>
      <c r="M45" s="3">
        <f t="shared" si="89"/>
        <v>1.2441576393321105</v>
      </c>
      <c r="N45" s="3">
        <f t="shared" si="90"/>
        <v>0</v>
      </c>
      <c r="O45" s="3">
        <f t="shared" si="73"/>
        <v>1.2441576393321105</v>
      </c>
      <c r="P45" s="18">
        <f t="shared" si="91"/>
        <v>0</v>
      </c>
      <c r="Q45" s="18">
        <f t="shared" si="92"/>
        <v>36.443326401888044</v>
      </c>
      <c r="R45" s="39">
        <f t="shared" si="125"/>
        <v>0</v>
      </c>
      <c r="S45" s="35">
        <v>0.94979999999999998</v>
      </c>
      <c r="T45" s="31">
        <v>4.5999999999999999E-2</v>
      </c>
      <c r="U45" s="31">
        <v>1.462</v>
      </c>
      <c r="V45" s="3">
        <f t="shared" si="93"/>
        <v>1.0356505890805383</v>
      </c>
      <c r="W45" s="3">
        <f t="shared" si="94"/>
        <v>1.0270467382060882</v>
      </c>
      <c r="X45" s="3">
        <f t="shared" si="95"/>
        <v>2.0540934764121763</v>
      </c>
      <c r="Y45" s="3">
        <f t="shared" si="75"/>
        <v>3.0811402146182645</v>
      </c>
      <c r="Z45" s="18">
        <f t="shared" si="96"/>
        <v>7.4062557808444868E-2</v>
      </c>
      <c r="AA45" s="18">
        <f t="shared" si="97"/>
        <v>34.29987965298448</v>
      </c>
      <c r="AB45" s="39">
        <f t="shared" si="76"/>
        <v>5.9886317304715289E-2</v>
      </c>
      <c r="AC45" s="35">
        <v>0.78190000000000004</v>
      </c>
      <c r="AD45" s="31">
        <v>7.9000000000000001E-2</v>
      </c>
      <c r="AE45" s="31">
        <v>1.4450000000000001</v>
      </c>
      <c r="AF45" s="3">
        <f t="shared" si="98"/>
        <v>1.0236081403702995</v>
      </c>
      <c r="AG45" s="3">
        <f t="shared" si="99"/>
        <v>0.67993790433662116</v>
      </c>
      <c r="AH45" s="3">
        <f t="shared" si="100"/>
        <v>2.7197516173464846</v>
      </c>
      <c r="AI45" s="3">
        <f t="shared" si="77"/>
        <v>3.399689521683106</v>
      </c>
      <c r="AJ45" s="18">
        <f t="shared" si="101"/>
        <v>0.24850716270319514</v>
      </c>
      <c r="AK45" s="18">
        <f t="shared" si="102"/>
        <v>30.327642245248175</v>
      </c>
      <c r="AL45" s="39">
        <f t="shared" si="78"/>
        <v>8.9678966645441199E-2</v>
      </c>
      <c r="AM45" s="35">
        <v>0.56430000000000002</v>
      </c>
      <c r="AN45" s="31">
        <v>8.8999999999999996E-2</v>
      </c>
      <c r="AO45" s="31">
        <v>1.5409999999999999</v>
      </c>
      <c r="AP45" s="3">
        <f t="shared" si="103"/>
        <v>1.0916125566163539</v>
      </c>
      <c r="AQ45" s="3">
        <f t="shared" si="104"/>
        <v>0.40276943880628796</v>
      </c>
      <c r="AR45" s="3">
        <f t="shared" si="105"/>
        <v>2.4166166328377274</v>
      </c>
      <c r="AS45" s="3">
        <f t="shared" si="79"/>
        <v>2.8193860716440153</v>
      </c>
      <c r="AT45" s="18">
        <f t="shared" si="106"/>
        <v>0.47759818594427517</v>
      </c>
      <c r="AU45" s="18">
        <f t="shared" si="107"/>
        <v>25.179584711457707</v>
      </c>
      <c r="AV45" s="39">
        <f t="shared" si="80"/>
        <v>9.5975237897314145E-2</v>
      </c>
      <c r="AW45" s="35">
        <v>0.49270000000000003</v>
      </c>
      <c r="AX45" s="31">
        <v>6.5000000000000002E-2</v>
      </c>
      <c r="AY45" s="31">
        <v>1.569</v>
      </c>
      <c r="AZ45" s="3">
        <f t="shared" si="108"/>
        <v>1.1114471780214532</v>
      </c>
      <c r="BA45" s="3">
        <f t="shared" si="109"/>
        <v>0.31830403472389807</v>
      </c>
      <c r="BB45" s="3">
        <f t="shared" si="110"/>
        <v>2.5464322777911845</v>
      </c>
      <c r="BC45" s="3">
        <f t="shared" si="81"/>
        <v>2.8647363125150824</v>
      </c>
      <c r="BD45" s="18">
        <f t="shared" si="111"/>
        <v>0.48213134225616233</v>
      </c>
      <c r="BE45" s="18">
        <f t="shared" si="112"/>
        <v>23.485646662655327</v>
      </c>
      <c r="BF45" s="39">
        <f t="shared" si="82"/>
        <v>0.10842504421393184</v>
      </c>
      <c r="BG45" s="35">
        <v>0.46639999999999998</v>
      </c>
      <c r="BH45" s="31">
        <v>4.1000000000000002E-2</v>
      </c>
      <c r="BI45" s="31">
        <v>1.601</v>
      </c>
      <c r="BJ45" s="3">
        <f t="shared" si="113"/>
        <v>1.1341153167701381</v>
      </c>
      <c r="BK45" s="3">
        <f t="shared" si="114"/>
        <v>0.29698251397382208</v>
      </c>
      <c r="BL45" s="3">
        <f t="shared" si="115"/>
        <v>2.9698251397382203</v>
      </c>
      <c r="BM45" s="3">
        <f t="shared" si="83"/>
        <v>3.2668076537120423</v>
      </c>
      <c r="BN45" s="18">
        <f t="shared" si="116"/>
        <v>0.39580625634919819</v>
      </c>
      <c r="BO45" s="18">
        <f t="shared" si="117"/>
        <v>22.863431988304729</v>
      </c>
      <c r="BP45" s="39">
        <f t="shared" si="84"/>
        <v>0.12989410956576278</v>
      </c>
      <c r="BQ45" s="35">
        <v>0.4017</v>
      </c>
      <c r="BR45" s="31">
        <v>0.03</v>
      </c>
      <c r="BS45" s="31">
        <v>1.603</v>
      </c>
      <c r="BT45" s="3">
        <f t="shared" si="118"/>
        <v>1.1355320754419309</v>
      </c>
      <c r="BU45" s="3">
        <f t="shared" si="119"/>
        <v>0.22085225608294495</v>
      </c>
      <c r="BV45" s="3">
        <f t="shared" si="120"/>
        <v>2.6502270729953392</v>
      </c>
      <c r="BW45" s="3">
        <f t="shared" si="85"/>
        <v>2.8710793290782841</v>
      </c>
      <c r="BX45" s="18">
        <f t="shared" si="121"/>
        <v>0.34840604335963105</v>
      </c>
      <c r="BY45" s="18">
        <f t="shared" si="122"/>
        <v>21.332736572696998</v>
      </c>
      <c r="BZ45" s="39">
        <f t="shared" si="86"/>
        <v>0.12423286923194231</v>
      </c>
    </row>
    <row r="46" spans="2:78" ht="19.899999999999999" customHeight="1">
      <c r="B46" s="2"/>
      <c r="C46" s="2"/>
      <c r="D46" s="2"/>
      <c r="E46" s="29">
        <v>42</v>
      </c>
      <c r="F46" s="22">
        <f t="shared" si="124"/>
        <v>0.83460000000000001</v>
      </c>
      <c r="G46" s="22">
        <f t="shared" si="123"/>
        <v>6.6503193896415782</v>
      </c>
      <c r="H46" s="46">
        <f t="shared" si="87"/>
        <v>74643.8028169014</v>
      </c>
      <c r="I46" s="35">
        <v>1.1225000000000001</v>
      </c>
      <c r="J46" s="31">
        <v>4.1000000000000002E-2</v>
      </c>
      <c r="K46" s="31">
        <v>1.4770000000000001</v>
      </c>
      <c r="L46" s="3">
        <f t="shared" si="88"/>
        <v>1.0462762791189844</v>
      </c>
      <c r="M46" s="3">
        <f t="shared" si="89"/>
        <v>1.4640800467817625</v>
      </c>
      <c r="N46" s="3">
        <f t="shared" si="90"/>
        <v>0</v>
      </c>
      <c r="O46" s="3">
        <f t="shared" si="73"/>
        <v>1.4640800467817625</v>
      </c>
      <c r="P46" s="18">
        <f t="shared" si="91"/>
        <v>0</v>
      </c>
      <c r="Q46" s="18">
        <f t="shared" si="92"/>
        <v>44.479373886419204</v>
      </c>
      <c r="R46" s="39">
        <f t="shared" si="125"/>
        <v>0</v>
      </c>
      <c r="S46" s="35">
        <v>0.99970000000000003</v>
      </c>
      <c r="T46" s="31">
        <v>3.7999999999999999E-2</v>
      </c>
      <c r="U46" s="31">
        <v>1.4650000000000001</v>
      </c>
      <c r="V46" s="3">
        <f t="shared" si="93"/>
        <v>1.0377757270882275</v>
      </c>
      <c r="W46" s="3">
        <f t="shared" si="94"/>
        <v>1.1424725272894107</v>
      </c>
      <c r="X46" s="3">
        <f t="shared" si="95"/>
        <v>2.2849450545788215</v>
      </c>
      <c r="Y46" s="3">
        <f t="shared" si="75"/>
        <v>3.427417581868232</v>
      </c>
      <c r="Z46" s="18">
        <f t="shared" si="96"/>
        <v>6.1433459970762355E-2</v>
      </c>
      <c r="AA46" s="18">
        <f t="shared" si="97"/>
        <v>41.112922660994073</v>
      </c>
      <c r="AB46" s="39">
        <f t="shared" si="76"/>
        <v>5.5577295572485912E-2</v>
      </c>
      <c r="AC46" s="35">
        <v>0.87809999999999999</v>
      </c>
      <c r="AD46" s="31">
        <v>6.8000000000000005E-2</v>
      </c>
      <c r="AE46" s="31">
        <v>1.4550000000000001</v>
      </c>
      <c r="AF46" s="3">
        <f t="shared" si="98"/>
        <v>1.0306919337292635</v>
      </c>
      <c r="AG46" s="3">
        <f t="shared" si="99"/>
        <v>0.86945092301683968</v>
      </c>
      <c r="AH46" s="3">
        <f t="shared" si="100"/>
        <v>3.4778036920673587</v>
      </c>
      <c r="AI46" s="3">
        <f t="shared" si="77"/>
        <v>4.3472546150841982</v>
      </c>
      <c r="AJ46" s="18">
        <f t="shared" si="101"/>
        <v>0.21687576535380707</v>
      </c>
      <c r="AK46" s="18">
        <f t="shared" si="102"/>
        <v>37.779368353081239</v>
      </c>
      <c r="AL46" s="39">
        <f t="shared" si="78"/>
        <v>9.2055633634851738E-2</v>
      </c>
      <c r="AM46" s="35">
        <v>0.67290000000000005</v>
      </c>
      <c r="AN46" s="31">
        <v>8.7999999999999995E-2</v>
      </c>
      <c r="AO46" s="31">
        <v>1.4630000000000001</v>
      </c>
      <c r="AP46" s="3">
        <f t="shared" si="103"/>
        <v>1.0363589684164347</v>
      </c>
      <c r="AQ46" s="3">
        <f t="shared" si="104"/>
        <v>0.51620337628875812</v>
      </c>
      <c r="AR46" s="3">
        <f t="shared" si="105"/>
        <v>3.0972202577325483</v>
      </c>
      <c r="AS46" s="3">
        <f t="shared" si="79"/>
        <v>3.6134236340213066</v>
      </c>
      <c r="AT46" s="18">
        <f t="shared" si="106"/>
        <v>0.42563634860741917</v>
      </c>
      <c r="AU46" s="18">
        <f t="shared" si="107"/>
        <v>32.153995458478327</v>
      </c>
      <c r="AV46" s="39">
        <f t="shared" si="80"/>
        <v>9.6324584661091533E-2</v>
      </c>
      <c r="AW46" s="35">
        <v>0.50239999999999996</v>
      </c>
      <c r="AX46" s="31">
        <v>7.1999999999999995E-2</v>
      </c>
      <c r="AY46" s="31">
        <v>1.5580000000000001</v>
      </c>
      <c r="AZ46" s="3">
        <f t="shared" si="108"/>
        <v>1.1036550053265928</v>
      </c>
      <c r="BA46" s="3">
        <f t="shared" si="109"/>
        <v>0.32633623601644007</v>
      </c>
      <c r="BB46" s="3">
        <f t="shared" si="110"/>
        <v>2.6106898881315206</v>
      </c>
      <c r="BC46" s="3">
        <f t="shared" si="81"/>
        <v>2.9370261241479607</v>
      </c>
      <c r="BD46" s="18">
        <f t="shared" si="111"/>
        <v>0.52659111143126147</v>
      </c>
      <c r="BE46" s="18">
        <f t="shared" si="112"/>
        <v>27.47989176193936</v>
      </c>
      <c r="BF46" s="39">
        <f t="shared" si="82"/>
        <v>9.5003645238058043E-2</v>
      </c>
      <c r="BG46" s="35">
        <v>0.4582</v>
      </c>
      <c r="BH46" s="31">
        <v>4.8000000000000001E-2</v>
      </c>
      <c r="BI46" s="31">
        <v>1.587</v>
      </c>
      <c r="BJ46" s="3">
        <f t="shared" si="113"/>
        <v>1.1241980060675885</v>
      </c>
      <c r="BK46" s="3">
        <f t="shared" si="114"/>
        <v>0.28164053143691248</v>
      </c>
      <c r="BL46" s="3">
        <f t="shared" si="115"/>
        <v>2.816405314369125</v>
      </c>
      <c r="BM46" s="3">
        <f t="shared" si="83"/>
        <v>3.0980458458060376</v>
      </c>
      <c r="BN46" s="18">
        <f t="shared" si="116"/>
        <v>0.45531423144829825</v>
      </c>
      <c r="BO46" s="18">
        <f t="shared" si="117"/>
        <v>26.268188633569729</v>
      </c>
      <c r="BP46" s="39">
        <f t="shared" si="84"/>
        <v>0.10721734009363204</v>
      </c>
      <c r="BQ46" s="35">
        <v>0.4556</v>
      </c>
      <c r="BR46" s="31">
        <v>3.5000000000000003E-2</v>
      </c>
      <c r="BS46" s="31">
        <v>1.609</v>
      </c>
      <c r="BT46" s="3">
        <f t="shared" si="118"/>
        <v>1.1397823514573093</v>
      </c>
      <c r="BU46" s="3">
        <f t="shared" si="119"/>
        <v>0.28622703444169378</v>
      </c>
      <c r="BV46" s="3">
        <f t="shared" si="120"/>
        <v>3.4347244133003252</v>
      </c>
      <c r="BW46" s="3">
        <f t="shared" si="85"/>
        <v>3.7209514477420189</v>
      </c>
      <c r="BX46" s="18">
        <f t="shared" si="121"/>
        <v>0.40952225945480902</v>
      </c>
      <c r="BY46" s="18">
        <f t="shared" si="122"/>
        <v>26.196911978959754</v>
      </c>
      <c r="BZ46" s="39">
        <f t="shared" si="86"/>
        <v>0.13111180493559507</v>
      </c>
    </row>
    <row r="47" spans="2:78" ht="19.899999999999999" customHeight="1">
      <c r="B47" s="2"/>
      <c r="C47" s="2"/>
      <c r="D47" s="2"/>
      <c r="E47" s="29">
        <v>44</v>
      </c>
      <c r="F47" s="22">
        <f t="shared" si="124"/>
        <v>0.87460000000000004</v>
      </c>
      <c r="G47" s="22">
        <f t="shared" si="123"/>
        <v>6.9690502494374851</v>
      </c>
      <c r="H47" s="46">
        <f t="shared" si="87"/>
        <v>78221.267605633795</v>
      </c>
      <c r="I47" s="35">
        <v>1.0676000000000001</v>
      </c>
      <c r="J47" s="31">
        <v>6.7000000000000004E-2</v>
      </c>
      <c r="K47" s="31">
        <v>1.4450000000000001</v>
      </c>
      <c r="L47" s="3">
        <f t="shared" si="88"/>
        <v>1.0236081403702995</v>
      </c>
      <c r="M47" s="3">
        <f t="shared" si="89"/>
        <v>1.2676050372388126</v>
      </c>
      <c r="N47" s="3">
        <f t="shared" si="90"/>
        <v>0</v>
      </c>
      <c r="O47" s="3">
        <f t="shared" si="73"/>
        <v>1.2676050372388126</v>
      </c>
      <c r="P47" s="18">
        <f t="shared" si="91"/>
        <v>0</v>
      </c>
      <c r="Q47" s="18">
        <f t="shared" si="92"/>
        <v>49.45412161619371</v>
      </c>
      <c r="R47" s="39">
        <f t="shared" si="125"/>
        <v>0</v>
      </c>
      <c r="S47" s="35">
        <v>1.2138</v>
      </c>
      <c r="T47" s="31">
        <v>0.03</v>
      </c>
      <c r="U47" s="31">
        <v>1.3959999999999999</v>
      </c>
      <c r="V47" s="3">
        <f t="shared" si="93"/>
        <v>0.98889755291137582</v>
      </c>
      <c r="W47" s="3">
        <f t="shared" si="94"/>
        <v>1.529312487685516</v>
      </c>
      <c r="X47" s="3">
        <f t="shared" si="95"/>
        <v>3.058624975371032</v>
      </c>
      <c r="Y47" s="3">
        <f t="shared" si="75"/>
        <v>4.5879374630565479</v>
      </c>
      <c r="Z47" s="18">
        <f t="shared" si="96"/>
        <v>4.4039078305684036E-2</v>
      </c>
      <c r="AA47" s="18">
        <f t="shared" si="97"/>
        <v>54.066390422194928</v>
      </c>
      <c r="AB47" s="39">
        <f t="shared" si="76"/>
        <v>5.6571651103148698E-2</v>
      </c>
      <c r="AC47" s="35">
        <v>1.0632999999999999</v>
      </c>
      <c r="AD47" s="31">
        <v>2.5000000000000001E-2</v>
      </c>
      <c r="AE47" s="31">
        <v>1.407</v>
      </c>
      <c r="AF47" s="3">
        <f t="shared" si="98"/>
        <v>0.99668972560623625</v>
      </c>
      <c r="AG47" s="3">
        <f t="shared" si="99"/>
        <v>1.1921501411540265</v>
      </c>
      <c r="AH47" s="3">
        <f t="shared" si="100"/>
        <v>4.768600564616106</v>
      </c>
      <c r="AI47" s="3">
        <f t="shared" si="77"/>
        <v>5.960750705770133</v>
      </c>
      <c r="AJ47" s="18">
        <f t="shared" si="101"/>
        <v>7.4559730394223228E-2</v>
      </c>
      <c r="AK47" s="18">
        <f t="shared" si="102"/>
        <v>49.318466651311319</v>
      </c>
      <c r="AL47" s="39">
        <f t="shared" si="78"/>
        <v>9.6689959935916114E-2</v>
      </c>
      <c r="AM47" s="35">
        <v>0.94220000000000004</v>
      </c>
      <c r="AN47" s="31">
        <v>2.7E-2</v>
      </c>
      <c r="AO47" s="31">
        <v>1.419</v>
      </c>
      <c r="AP47" s="3">
        <f t="shared" si="103"/>
        <v>1.005190277636993</v>
      </c>
      <c r="AQ47" s="3">
        <f t="shared" si="104"/>
        <v>0.95209902986274952</v>
      </c>
      <c r="AR47" s="3">
        <f t="shared" si="105"/>
        <v>5.7125941791764969</v>
      </c>
      <c r="AS47" s="3">
        <f t="shared" si="79"/>
        <v>6.6646932090392461</v>
      </c>
      <c r="AT47" s="18">
        <f t="shared" si="106"/>
        <v>0.12285587787206846</v>
      </c>
      <c r="AU47" s="18">
        <f t="shared" si="107"/>
        <v>45.49804426822822</v>
      </c>
      <c r="AV47" s="39">
        <f t="shared" si="80"/>
        <v>0.12555691724898302</v>
      </c>
      <c r="AW47" s="35">
        <v>0.73160000000000003</v>
      </c>
      <c r="AX47" s="31">
        <v>4.4999999999999998E-2</v>
      </c>
      <c r="AY47" s="31">
        <v>1.4379999999999999</v>
      </c>
      <c r="AZ47" s="3">
        <f t="shared" si="108"/>
        <v>1.0186494850190246</v>
      </c>
      <c r="BA47" s="3">
        <f t="shared" si="109"/>
        <v>0.58951695138250015</v>
      </c>
      <c r="BB47" s="3">
        <f t="shared" si="110"/>
        <v>4.7161356110600012</v>
      </c>
      <c r="BC47" s="3">
        <f t="shared" si="81"/>
        <v>5.3056525624425017</v>
      </c>
      <c r="BD47" s="18">
        <f t="shared" si="111"/>
        <v>0.28037314094282556</v>
      </c>
      <c r="BE47" s="18">
        <f t="shared" si="112"/>
        <v>38.854105755616331</v>
      </c>
      <c r="BF47" s="39">
        <f t="shared" si="82"/>
        <v>0.1213806242440231</v>
      </c>
      <c r="BG47" s="35">
        <v>0.4415</v>
      </c>
      <c r="BH47" s="31">
        <v>8.5000000000000006E-2</v>
      </c>
      <c r="BI47" s="31">
        <v>1.4770000000000001</v>
      </c>
      <c r="BJ47" s="3">
        <f t="shared" si="113"/>
        <v>1.0462762791189844</v>
      </c>
      <c r="BK47" s="3">
        <f t="shared" si="114"/>
        <v>0.22649235025525183</v>
      </c>
      <c r="BL47" s="3">
        <f t="shared" si="115"/>
        <v>2.2649235025525183</v>
      </c>
      <c r="BM47" s="3">
        <f t="shared" si="83"/>
        <v>2.4914158528077701</v>
      </c>
      <c r="BN47" s="18">
        <f t="shared" si="116"/>
        <v>0.69838684521398742</v>
      </c>
      <c r="BO47" s="18">
        <f t="shared" si="117"/>
        <v>29.702127775992835</v>
      </c>
      <c r="BP47" s="39">
        <f t="shared" si="84"/>
        <v>7.6254587537771437E-2</v>
      </c>
      <c r="BQ47" s="35">
        <v>0.42749999999999999</v>
      </c>
      <c r="BR47" s="31">
        <v>5.1999999999999998E-2</v>
      </c>
      <c r="BS47" s="31">
        <v>1.504</v>
      </c>
      <c r="BT47" s="3">
        <f t="shared" si="118"/>
        <v>1.0654025211881872</v>
      </c>
      <c r="BU47" s="3">
        <f t="shared" si="119"/>
        <v>0.2201907357156826</v>
      </c>
      <c r="BV47" s="3">
        <f t="shared" si="120"/>
        <v>2.6422888285881911</v>
      </c>
      <c r="BW47" s="3">
        <f t="shared" si="85"/>
        <v>2.8624795643038738</v>
      </c>
      <c r="BX47" s="18">
        <f t="shared" si="121"/>
        <v>0.53161398378717439</v>
      </c>
      <c r="BY47" s="18">
        <f t="shared" si="122"/>
        <v>29.26046044846878</v>
      </c>
      <c r="BZ47" s="39">
        <f t="shared" si="86"/>
        <v>9.0302366678117807E-2</v>
      </c>
    </row>
    <row r="48" spans="2:78" ht="19.899999999999999" customHeight="1">
      <c r="B48" s="16"/>
      <c r="C48" s="2"/>
      <c r="D48" s="2"/>
      <c r="E48" s="29">
        <v>46</v>
      </c>
      <c r="F48" s="22">
        <f t="shared" si="124"/>
        <v>0.91460000000000008</v>
      </c>
      <c r="G48" s="22">
        <f t="shared" si="123"/>
        <v>7.2877811092333911</v>
      </c>
      <c r="H48" s="46">
        <f t="shared" si="87"/>
        <v>81798.732394366205</v>
      </c>
      <c r="I48" s="35">
        <v>0.99109999999999998</v>
      </c>
      <c r="J48" s="31">
        <v>0.06</v>
      </c>
      <c r="K48" s="31">
        <v>1.4179999999999999</v>
      </c>
      <c r="L48" s="3">
        <f t="shared" si="88"/>
        <v>1.0044818983010966</v>
      </c>
      <c r="M48" s="3">
        <f t="shared" si="89"/>
        <v>1.052006797210959</v>
      </c>
      <c r="N48" s="3">
        <f t="shared" si="90"/>
        <v>0</v>
      </c>
      <c r="O48" s="3">
        <f t="shared" si="73"/>
        <v>1.052006797210959</v>
      </c>
      <c r="P48" s="18">
        <f t="shared" si="91"/>
        <v>0</v>
      </c>
      <c r="Q48" s="18">
        <f t="shared" si="92"/>
        <v>53.794661615504104</v>
      </c>
      <c r="R48" s="39">
        <f t="shared" si="125"/>
        <v>0</v>
      </c>
      <c r="S48" s="35">
        <v>1.1521999999999999</v>
      </c>
      <c r="T48" s="31">
        <v>5.5E-2</v>
      </c>
      <c r="U48" s="31">
        <v>1.415</v>
      </c>
      <c r="V48" s="3">
        <f t="shared" si="93"/>
        <v>1.0023567602934076</v>
      </c>
      <c r="W48" s="3">
        <f t="shared" si="94"/>
        <v>1.4157929760999863</v>
      </c>
      <c r="X48" s="3">
        <f t="shared" si="95"/>
        <v>2.8315859521999727</v>
      </c>
      <c r="Y48" s="3">
        <f t="shared" si="75"/>
        <v>4.247378928299959</v>
      </c>
      <c r="Z48" s="18">
        <f t="shared" si="96"/>
        <v>8.2951013946124266E-2</v>
      </c>
      <c r="AA48" s="18">
        <f t="shared" si="97"/>
        <v>59.606692992512833</v>
      </c>
      <c r="AB48" s="39">
        <f t="shared" si="76"/>
        <v>4.7504496727500831E-2</v>
      </c>
      <c r="AC48" s="35">
        <v>1.1344000000000001</v>
      </c>
      <c r="AD48" s="31">
        <v>2.4E-2</v>
      </c>
      <c r="AE48" s="31">
        <v>1.393</v>
      </c>
      <c r="AF48" s="3">
        <f t="shared" si="98"/>
        <v>0.98677241490368661</v>
      </c>
      <c r="AG48" s="3">
        <f t="shared" si="99"/>
        <v>1.3300433632209043</v>
      </c>
      <c r="AH48" s="3">
        <f t="shared" si="100"/>
        <v>5.3201734528836173</v>
      </c>
      <c r="AI48" s="3">
        <f t="shared" si="77"/>
        <v>6.6502168161045212</v>
      </c>
      <c r="AJ48" s="18">
        <f t="shared" si="101"/>
        <v>7.0160003168435653E-2</v>
      </c>
      <c r="AK48" s="18">
        <f t="shared" si="102"/>
        <v>58.964519444960033</v>
      </c>
      <c r="AL48" s="39">
        <f t="shared" si="78"/>
        <v>9.0226690609251745E-2</v>
      </c>
      <c r="AM48" s="35">
        <v>0.99680000000000002</v>
      </c>
      <c r="AN48" s="31">
        <v>2.9000000000000001E-2</v>
      </c>
      <c r="AO48" s="31">
        <v>1.407</v>
      </c>
      <c r="AP48" s="3">
        <f t="shared" si="103"/>
        <v>0.99668972560623625</v>
      </c>
      <c r="AQ48" s="3">
        <f t="shared" si="104"/>
        <v>1.0476962402626842</v>
      </c>
      <c r="AR48" s="3">
        <f t="shared" si="105"/>
        <v>6.2861774415761049</v>
      </c>
      <c r="AS48" s="3">
        <f t="shared" si="79"/>
        <v>7.3338736818387886</v>
      </c>
      <c r="AT48" s="18">
        <f t="shared" si="106"/>
        <v>0.1297339308859484</v>
      </c>
      <c r="AU48" s="18">
        <f t="shared" si="107"/>
        <v>54.00030145938338</v>
      </c>
      <c r="AV48" s="39">
        <f t="shared" si="80"/>
        <v>0.11641004349400322</v>
      </c>
      <c r="AW48" s="35">
        <v>0.87190000000000001</v>
      </c>
      <c r="AX48" s="31">
        <v>3.4000000000000002E-2</v>
      </c>
      <c r="AY48" s="31">
        <v>1.4119999999999999</v>
      </c>
      <c r="AZ48" s="3">
        <f t="shared" si="108"/>
        <v>1.0002316222857182</v>
      </c>
      <c r="BA48" s="3">
        <f t="shared" si="109"/>
        <v>0.80729800764047155</v>
      </c>
      <c r="BB48" s="3">
        <f t="shared" si="110"/>
        <v>6.4583840611237724</v>
      </c>
      <c r="BC48" s="3">
        <f t="shared" si="81"/>
        <v>7.2656820687642441</v>
      </c>
      <c r="BD48" s="18">
        <f t="shared" si="111"/>
        <v>0.20424640990047854</v>
      </c>
      <c r="BE48" s="18">
        <f t="shared" si="112"/>
        <v>49.494263476835947</v>
      </c>
      <c r="BF48" s="39">
        <f t="shared" si="82"/>
        <v>0.13048752739085395</v>
      </c>
      <c r="BG48" s="35">
        <v>0.52669999999999995</v>
      </c>
      <c r="BH48" s="31">
        <v>8.5000000000000006E-2</v>
      </c>
      <c r="BI48" s="31">
        <v>1.4610000000000001</v>
      </c>
      <c r="BJ48" s="3">
        <f t="shared" si="113"/>
        <v>1.0349422097446419</v>
      </c>
      <c r="BK48" s="3">
        <f t="shared" si="114"/>
        <v>0.31539746654251921</v>
      </c>
      <c r="BL48" s="3">
        <f t="shared" si="115"/>
        <v>3.1539746654251917</v>
      </c>
      <c r="BM48" s="3">
        <f t="shared" si="83"/>
        <v>3.4693721319677109</v>
      </c>
      <c r="BN48" s="18">
        <f t="shared" si="116"/>
        <v>0.68333787322240769</v>
      </c>
      <c r="BO48" s="18">
        <f t="shared" si="117"/>
        <v>37.040425914182869</v>
      </c>
      <c r="BP48" s="39">
        <f t="shared" si="84"/>
        <v>8.5149524811957603E-2</v>
      </c>
      <c r="BQ48" s="35">
        <v>0.4128</v>
      </c>
      <c r="BR48" s="31">
        <v>6.2E-2</v>
      </c>
      <c r="BS48" s="31">
        <v>1.4910000000000001</v>
      </c>
      <c r="BT48" s="3">
        <f t="shared" si="118"/>
        <v>1.056193589821534</v>
      </c>
      <c r="BU48" s="3">
        <f t="shared" si="119"/>
        <v>0.20177427525540556</v>
      </c>
      <c r="BV48" s="3">
        <f t="shared" si="120"/>
        <v>2.4212913030648666</v>
      </c>
      <c r="BW48" s="3">
        <f t="shared" si="85"/>
        <v>2.6230655783202721</v>
      </c>
      <c r="BX48" s="18">
        <f t="shared" si="121"/>
        <v>0.62293732921019329</v>
      </c>
      <c r="BY48" s="18">
        <f t="shared" si="122"/>
        <v>32.931236753156824</v>
      </c>
      <c r="BZ48" s="39">
        <f t="shared" si="86"/>
        <v>7.3525671726639874E-2</v>
      </c>
    </row>
    <row r="49" spans="2:78" ht="19.899999999999999" customHeight="1">
      <c r="B49" s="16"/>
      <c r="C49" s="2"/>
      <c r="D49" s="2"/>
      <c r="E49" s="29">
        <v>48</v>
      </c>
      <c r="F49" s="22">
        <f t="shared" si="124"/>
        <v>0.9546</v>
      </c>
      <c r="G49" s="22">
        <f t="shared" si="123"/>
        <v>7.606511969029297</v>
      </c>
      <c r="H49" s="46">
        <f t="shared" si="87"/>
        <v>85376.1971830986</v>
      </c>
      <c r="I49" s="35">
        <v>1.1973</v>
      </c>
      <c r="J49" s="31">
        <v>4.2000000000000003E-2</v>
      </c>
      <c r="K49" s="31">
        <v>1.391</v>
      </c>
      <c r="L49" s="3">
        <f t="shared" si="88"/>
        <v>0.98535565623189381</v>
      </c>
      <c r="M49" s="3">
        <f t="shared" si="89"/>
        <v>1.4773770793396066</v>
      </c>
      <c r="N49" s="3">
        <f t="shared" si="90"/>
        <v>0</v>
      </c>
      <c r="O49" s="3">
        <f t="shared" si="73"/>
        <v>1.4773770793396066</v>
      </c>
      <c r="P49" s="18">
        <f t="shared" si="91"/>
        <v>0</v>
      </c>
      <c r="Q49" s="18">
        <f t="shared" si="92"/>
        <v>69.624440783543989</v>
      </c>
      <c r="R49" s="39">
        <f t="shared" si="125"/>
        <v>0</v>
      </c>
      <c r="S49" s="35">
        <v>1.4008</v>
      </c>
      <c r="T49" s="31">
        <v>4.5999999999999999E-2</v>
      </c>
      <c r="U49" s="31">
        <v>1.365</v>
      </c>
      <c r="V49" s="3">
        <f t="shared" si="93"/>
        <v>0.96693779349858744</v>
      </c>
      <c r="W49" s="3">
        <f t="shared" si="94"/>
        <v>1.9473710114748715</v>
      </c>
      <c r="X49" s="3">
        <f t="shared" si="95"/>
        <v>3.8947420229497429</v>
      </c>
      <c r="Y49" s="3">
        <f t="shared" si="75"/>
        <v>5.8421130344246146</v>
      </c>
      <c r="Z49" s="18">
        <f t="shared" si="96"/>
        <v>6.4560853651669789E-2</v>
      </c>
      <c r="AA49" s="18">
        <f t="shared" si="97"/>
        <v>77.97215403367727</v>
      </c>
      <c r="AB49" s="39">
        <f t="shared" si="76"/>
        <v>4.9950422317017802E-2</v>
      </c>
      <c r="AC49" s="35">
        <v>1.2908999999999999</v>
      </c>
      <c r="AD49" s="31">
        <v>2.1000000000000001E-2</v>
      </c>
      <c r="AE49" s="31">
        <v>1.3620000000000001</v>
      </c>
      <c r="AF49" s="3">
        <f t="shared" si="98"/>
        <v>0.96481265549089823</v>
      </c>
      <c r="AG49" s="3">
        <f t="shared" si="99"/>
        <v>1.6465334146113952</v>
      </c>
      <c r="AH49" s="3">
        <f t="shared" si="100"/>
        <v>6.586133658445581</v>
      </c>
      <c r="AI49" s="3">
        <f t="shared" si="77"/>
        <v>8.2326670730569766</v>
      </c>
      <c r="AJ49" s="18">
        <f t="shared" si="101"/>
        <v>5.8688044005737398E-2</v>
      </c>
      <c r="AK49" s="18">
        <f t="shared" si="102"/>
        <v>73.463978671565982</v>
      </c>
      <c r="AL49" s="39">
        <f t="shared" si="78"/>
        <v>8.9651197464951954E-2</v>
      </c>
      <c r="AM49" s="35">
        <v>1.1479999999999999</v>
      </c>
      <c r="AN49" s="31">
        <v>3.4000000000000002E-2</v>
      </c>
      <c r="AO49" s="31">
        <v>1.3580000000000001</v>
      </c>
      <c r="AP49" s="3">
        <f t="shared" si="103"/>
        <v>0.96197913814731262</v>
      </c>
      <c r="AQ49" s="3">
        <f t="shared" si="104"/>
        <v>1.2945369407663518</v>
      </c>
      <c r="AR49" s="3">
        <f t="shared" si="105"/>
        <v>7.7672216445981102</v>
      </c>
      <c r="AS49" s="3">
        <f t="shared" si="79"/>
        <v>9.061758585364462</v>
      </c>
      <c r="AT49" s="18">
        <f t="shared" si="106"/>
        <v>0.14169216669782064</v>
      </c>
      <c r="AU49" s="18">
        <f t="shared" si="107"/>
        <v>67.602120079703354</v>
      </c>
      <c r="AV49" s="39">
        <f t="shared" si="80"/>
        <v>0.11489612508365867</v>
      </c>
      <c r="AW49" s="35">
        <v>0.91990000000000005</v>
      </c>
      <c r="AX49" s="31">
        <v>2.8000000000000001E-2</v>
      </c>
      <c r="AY49" s="31">
        <v>1.347</v>
      </c>
      <c r="AZ49" s="3">
        <f t="shared" si="108"/>
        <v>0.95418696545245218</v>
      </c>
      <c r="BA49" s="3">
        <f t="shared" si="109"/>
        <v>0.8178008565239876</v>
      </c>
      <c r="BB49" s="3">
        <f t="shared" si="110"/>
        <v>6.5424068521919008</v>
      </c>
      <c r="BC49" s="3">
        <f t="shared" si="81"/>
        <v>7.3602077087158886</v>
      </c>
      <c r="BD49" s="18">
        <f t="shared" si="111"/>
        <v>0.15307326437023375</v>
      </c>
      <c r="BE49" s="18">
        <f t="shared" si="112"/>
        <v>58.245297512846363</v>
      </c>
      <c r="BF49" s="39">
        <f t="shared" si="82"/>
        <v>0.11232506539689203</v>
      </c>
      <c r="BG49" s="35">
        <v>0.56210000000000004</v>
      </c>
      <c r="BH49" s="31">
        <v>8.5000000000000006E-2</v>
      </c>
      <c r="BI49" s="31">
        <v>1.387</v>
      </c>
      <c r="BJ49" s="3">
        <f t="shared" si="113"/>
        <v>0.98252213888830819</v>
      </c>
      <c r="BK49" s="3">
        <f t="shared" si="114"/>
        <v>0.32375107910148077</v>
      </c>
      <c r="BL49" s="3">
        <f t="shared" si="115"/>
        <v>3.2375107910148073</v>
      </c>
      <c r="BM49" s="3">
        <f t="shared" si="83"/>
        <v>3.5612618701162879</v>
      </c>
      <c r="BN49" s="18">
        <f t="shared" si="116"/>
        <v>0.61586848619957257</v>
      </c>
      <c r="BO49" s="18">
        <f t="shared" si="117"/>
        <v>43.568089646027268</v>
      </c>
      <c r="BP49" s="39">
        <f t="shared" si="84"/>
        <v>7.4309220746611684E-2</v>
      </c>
      <c r="BQ49" s="35">
        <v>0.40679999999999999</v>
      </c>
      <c r="BR49" s="31">
        <v>8.1000000000000003E-2</v>
      </c>
      <c r="BS49" s="31">
        <v>1.5009999999999999</v>
      </c>
      <c r="BT49" s="3">
        <f t="shared" si="118"/>
        <v>1.0632773831804978</v>
      </c>
      <c r="BU49" s="3">
        <f t="shared" si="119"/>
        <v>0.1985886414969501</v>
      </c>
      <c r="BV49" s="3">
        <f t="shared" si="120"/>
        <v>2.3830636979634012</v>
      </c>
      <c r="BW49" s="3">
        <f t="shared" si="85"/>
        <v>2.5816523394603514</v>
      </c>
      <c r="BX49" s="18">
        <f t="shared" si="121"/>
        <v>0.82479075340150521</v>
      </c>
      <c r="BY49" s="18">
        <f t="shared" si="122"/>
        <v>37.19757432540959</v>
      </c>
      <c r="BZ49" s="39">
        <f t="shared" si="86"/>
        <v>6.4065029539722831E-2</v>
      </c>
    </row>
    <row r="50" spans="2:78" ht="19.899999999999999" customHeight="1">
      <c r="B50" s="16"/>
      <c r="C50" s="2"/>
      <c r="D50" s="17"/>
      <c r="E50" s="29">
        <v>50</v>
      </c>
      <c r="F50" s="22">
        <f t="shared" si="124"/>
        <v>0.99460000000000004</v>
      </c>
      <c r="G50" s="22">
        <f t="shared" si="123"/>
        <v>7.9252428288252039</v>
      </c>
      <c r="H50" s="46">
        <f t="shared" si="87"/>
        <v>88953.661971830996</v>
      </c>
      <c r="I50" s="36">
        <v>1.331</v>
      </c>
      <c r="J50" s="32">
        <v>4.7E-2</v>
      </c>
      <c r="K50" s="32">
        <v>1.4019999999999999</v>
      </c>
      <c r="L50" s="3">
        <f t="shared" si="88"/>
        <v>0.99314782892675413</v>
      </c>
      <c r="M50" s="3">
        <f t="shared" si="89"/>
        <v>1.8547409903959169</v>
      </c>
      <c r="N50" s="3">
        <f t="shared" si="90"/>
        <v>0</v>
      </c>
      <c r="O50" s="3">
        <f t="shared" si="73"/>
        <v>1.8547409903959169</v>
      </c>
      <c r="P50" s="18">
        <f t="shared" si="91"/>
        <v>0</v>
      </c>
      <c r="Q50" s="18">
        <f t="shared" si="92"/>
        <v>84.951788717248036</v>
      </c>
      <c r="R50" s="39">
        <f t="shared" si="125"/>
        <v>0</v>
      </c>
      <c r="S50" s="36">
        <v>1.3837999999999999</v>
      </c>
      <c r="T50" s="32">
        <v>2.1000000000000001E-2</v>
      </c>
      <c r="U50" s="32">
        <v>1.371</v>
      </c>
      <c r="V50" s="3">
        <f t="shared" si="93"/>
        <v>0.97118806951396586</v>
      </c>
      <c r="W50" s="3">
        <f t="shared" si="94"/>
        <v>1.9171349916550995</v>
      </c>
      <c r="X50" s="3">
        <f t="shared" si="95"/>
        <v>3.834269983310199</v>
      </c>
      <c r="Y50" s="3">
        <f t="shared" si="75"/>
        <v>5.7514049749652987</v>
      </c>
      <c r="Z50" s="18">
        <f t="shared" si="96"/>
        <v>2.9733109759927042E-2</v>
      </c>
      <c r="AA50" s="18">
        <f t="shared" si="97"/>
        <v>87.401518069662416</v>
      </c>
      <c r="AB50" s="39">
        <f t="shared" si="76"/>
        <v>4.386960396104489E-2</v>
      </c>
      <c r="AC50" s="36">
        <v>1.2689999999999999</v>
      </c>
      <c r="AD50" s="32">
        <v>0.02</v>
      </c>
      <c r="AE50" s="32">
        <v>1.3640000000000001</v>
      </c>
      <c r="AF50" s="3">
        <f t="shared" si="98"/>
        <v>0.96622941416269104</v>
      </c>
      <c r="AG50" s="3">
        <f t="shared" si="99"/>
        <v>1.5958171084335016</v>
      </c>
      <c r="AH50" s="3">
        <f t="shared" si="100"/>
        <v>6.3832684337340062</v>
      </c>
      <c r="AI50" s="3">
        <f t="shared" si="77"/>
        <v>7.9790855421675078</v>
      </c>
      <c r="AJ50" s="18">
        <f t="shared" si="101"/>
        <v>5.6057646647271607E-2</v>
      </c>
      <c r="AK50" s="18">
        <f t="shared" si="102"/>
        <v>82.075212583731187</v>
      </c>
      <c r="AL50" s="39">
        <f t="shared" si="78"/>
        <v>7.7773401162037167E-2</v>
      </c>
      <c r="AM50" s="36">
        <v>1.1638999999999999</v>
      </c>
      <c r="AN50" s="32">
        <v>2.4E-2</v>
      </c>
      <c r="AO50" s="32">
        <v>1.3560000000000001</v>
      </c>
      <c r="AP50" s="3">
        <f t="shared" si="103"/>
        <v>0.96056237947551981</v>
      </c>
      <c r="AQ50" s="3">
        <f t="shared" si="104"/>
        <v>1.3267278549799808</v>
      </c>
      <c r="AR50" s="3">
        <f t="shared" si="105"/>
        <v>7.9603671298798844</v>
      </c>
      <c r="AS50" s="3">
        <f t="shared" si="79"/>
        <v>9.2870949848598645</v>
      </c>
      <c r="AT50" s="18">
        <f t="shared" si="106"/>
        <v>9.9723613132257041E-2</v>
      </c>
      <c r="AU50" s="18">
        <f t="shared" si="107"/>
        <v>77.198952073527593</v>
      </c>
      <c r="AV50" s="39">
        <f t="shared" si="80"/>
        <v>0.10311496355932512</v>
      </c>
      <c r="AW50" s="36">
        <v>1.0623</v>
      </c>
      <c r="AX50" s="32">
        <v>2.5999999999999999E-2</v>
      </c>
      <c r="AY50" s="32">
        <v>1.343</v>
      </c>
      <c r="AZ50" s="3">
        <f t="shared" si="108"/>
        <v>0.95135344810886657</v>
      </c>
      <c r="BA50" s="3">
        <f t="shared" si="109"/>
        <v>1.0841204088577017</v>
      </c>
      <c r="BB50" s="3">
        <f t="shared" si="110"/>
        <v>8.6729632708616133</v>
      </c>
      <c r="BC50" s="3">
        <f t="shared" si="81"/>
        <v>9.7570836797193152</v>
      </c>
      <c r="BD50" s="18">
        <f t="shared" si="111"/>
        <v>0.14129652932660558</v>
      </c>
      <c r="BE50" s="18">
        <f t="shared" si="112"/>
        <v>72.485078925699952</v>
      </c>
      <c r="BF50" s="39">
        <f t="shared" si="82"/>
        <v>0.11965170486675941</v>
      </c>
      <c r="BG50" s="36">
        <v>0.95550000000000002</v>
      </c>
      <c r="BH50" s="32">
        <v>3.4000000000000002E-2</v>
      </c>
      <c r="BI50" s="32">
        <v>1.335</v>
      </c>
      <c r="BJ50" s="3">
        <f t="shared" si="113"/>
        <v>0.94568641342169535</v>
      </c>
      <c r="BK50" s="3">
        <f t="shared" si="114"/>
        <v>0.86667255931140186</v>
      </c>
      <c r="BL50" s="3">
        <f t="shared" si="115"/>
        <v>8.6667255931140179</v>
      </c>
      <c r="BM50" s="3">
        <f t="shared" si="83"/>
        <v>9.5333981524254199</v>
      </c>
      <c r="BN50" s="18">
        <f t="shared" si="116"/>
        <v>0.22822203971828908</v>
      </c>
      <c r="BO50" s="18">
        <f t="shared" si="117"/>
        <v>67.529944553770903</v>
      </c>
      <c r="BP50" s="39">
        <f t="shared" si="84"/>
        <v>0.12833900057793049</v>
      </c>
      <c r="BQ50" s="36">
        <v>0.83879999999999999</v>
      </c>
      <c r="BR50" s="32">
        <v>3.1E-2</v>
      </c>
      <c r="BS50" s="32">
        <v>1.323</v>
      </c>
      <c r="BT50" s="3">
        <f t="shared" si="118"/>
        <v>0.93718586139093851</v>
      </c>
      <c r="BU50" s="3">
        <f t="shared" si="119"/>
        <v>0.65594535933602915</v>
      </c>
      <c r="BV50" s="3">
        <f t="shared" si="120"/>
        <v>7.871344312032349</v>
      </c>
      <c r="BW50" s="3">
        <f t="shared" si="85"/>
        <v>8.5272896713683775</v>
      </c>
      <c r="BX50" s="18">
        <f t="shared" si="121"/>
        <v>0.24523291605190009</v>
      </c>
      <c r="BY50" s="18">
        <f t="shared" si="122"/>
        <v>62.115485928264157</v>
      </c>
      <c r="BZ50" s="39">
        <f t="shared" si="86"/>
        <v>0.12672112588997203</v>
      </c>
    </row>
    <row r="51" spans="2:78" ht="19.899999999999999" customHeight="1">
      <c r="B51" s="2"/>
      <c r="C51" s="2"/>
      <c r="D51" s="17"/>
      <c r="E51" s="29">
        <v>52</v>
      </c>
      <c r="F51" s="22">
        <f t="shared" si="124"/>
        <v>1.0346</v>
      </c>
      <c r="G51" s="22">
        <f t="shared" si="123"/>
        <v>8.2439736886211072</v>
      </c>
      <c r="H51" s="46">
        <f t="shared" si="87"/>
        <v>92531.126760563377</v>
      </c>
      <c r="I51" s="36">
        <v>1.4438</v>
      </c>
      <c r="J51" s="32">
        <v>3.4000000000000002E-2</v>
      </c>
      <c r="K51" s="32">
        <v>1.407</v>
      </c>
      <c r="L51" s="3">
        <f t="shared" si="88"/>
        <v>0.99668972560623625</v>
      </c>
      <c r="M51" s="3">
        <f t="shared" si="89"/>
        <v>2.19802891745142</v>
      </c>
      <c r="N51" s="3">
        <f t="shared" si="90"/>
        <v>0</v>
      </c>
      <c r="O51" s="3">
        <f t="shared" si="73"/>
        <v>2.19802891745142</v>
      </c>
      <c r="P51" s="18">
        <f t="shared" si="91"/>
        <v>0</v>
      </c>
      <c r="Q51" s="18">
        <f t="shared" si="92"/>
        <v>101.50976413969741</v>
      </c>
      <c r="R51" s="39">
        <f t="shared" si="125"/>
        <v>0</v>
      </c>
      <c r="S51" s="36">
        <v>1.4366000000000001</v>
      </c>
      <c r="T51" s="32">
        <v>3.3000000000000002E-2</v>
      </c>
      <c r="U51" s="32">
        <v>1.3759999999999999</v>
      </c>
      <c r="V51" s="3">
        <f t="shared" si="93"/>
        <v>0.97472996619344776</v>
      </c>
      <c r="W51" s="3">
        <f t="shared" si="94"/>
        <v>2.0813241521660446</v>
      </c>
      <c r="X51" s="3">
        <f t="shared" si="95"/>
        <v>4.1626483043320892</v>
      </c>
      <c r="Y51" s="3">
        <f t="shared" si="75"/>
        <v>6.2439724564981338</v>
      </c>
      <c r="Z51" s="18">
        <f t="shared" si="96"/>
        <v>4.706487801758253E-2</v>
      </c>
      <c r="AA51" s="18">
        <f t="shared" si="97"/>
        <v>101.13376336708407</v>
      </c>
      <c r="AB51" s="39">
        <f t="shared" si="76"/>
        <v>4.1159827991597349E-2</v>
      </c>
      <c r="AC51" s="36">
        <v>1.2828999999999999</v>
      </c>
      <c r="AD51" s="32">
        <v>2.8000000000000001E-2</v>
      </c>
      <c r="AE51" s="32">
        <v>1.369</v>
      </c>
      <c r="AF51" s="3">
        <f t="shared" si="98"/>
        <v>0.96977131084217305</v>
      </c>
      <c r="AG51" s="3">
        <f t="shared" si="99"/>
        <v>1.6429473205874496</v>
      </c>
      <c r="AH51" s="3">
        <f t="shared" si="100"/>
        <v>6.5717892823497985</v>
      </c>
      <c r="AI51" s="3">
        <f t="shared" si="77"/>
        <v>8.2147366029372488</v>
      </c>
      <c r="AJ51" s="18">
        <f t="shared" si="101"/>
        <v>7.905713161293336E-2</v>
      </c>
      <c r="AK51" s="18">
        <f t="shared" si="102"/>
        <v>93.107191318379748</v>
      </c>
      <c r="AL51" s="39">
        <f t="shared" si="78"/>
        <v>7.0583047230772814E-2</v>
      </c>
      <c r="AM51" s="36">
        <v>1.1536999999999999</v>
      </c>
      <c r="AN51" s="32">
        <v>2.5999999999999999E-2</v>
      </c>
      <c r="AO51" s="32">
        <v>1.361</v>
      </c>
      <c r="AP51" s="3">
        <f t="shared" si="103"/>
        <v>0.96410427615500183</v>
      </c>
      <c r="AQ51" s="3">
        <f t="shared" si="104"/>
        <v>1.3132069350753655</v>
      </c>
      <c r="AR51" s="3">
        <f t="shared" si="105"/>
        <v>7.8792416104521914</v>
      </c>
      <c r="AS51" s="3">
        <f t="shared" si="79"/>
        <v>9.1924485455275562</v>
      </c>
      <c r="AT51" s="18">
        <f t="shared" si="106"/>
        <v>0.10883209336965816</v>
      </c>
      <c r="AU51" s="18">
        <f t="shared" si="107"/>
        <v>86.36006634315136</v>
      </c>
      <c r="AV51" s="39">
        <f t="shared" si="80"/>
        <v>9.1237095385546113E-2</v>
      </c>
      <c r="AW51" s="36">
        <v>1.0486</v>
      </c>
      <c r="AX51" s="32">
        <v>3.5000000000000003E-2</v>
      </c>
      <c r="AY51" s="32">
        <v>1.3520000000000001</v>
      </c>
      <c r="AZ51" s="3">
        <f t="shared" si="108"/>
        <v>0.95772886213193431</v>
      </c>
      <c r="BA51" s="3">
        <f t="shared" si="109"/>
        <v>1.070543260793295</v>
      </c>
      <c r="BB51" s="3">
        <f t="shared" si="110"/>
        <v>8.5643460863463599</v>
      </c>
      <c r="BC51" s="3">
        <f t="shared" si="81"/>
        <v>9.6348893471396551</v>
      </c>
      <c r="BD51" s="18">
        <f t="shared" si="111"/>
        <v>0.19276471859115543</v>
      </c>
      <c r="BE51" s="18">
        <f t="shared" si="112"/>
        <v>80.87149950958711</v>
      </c>
      <c r="BF51" s="39">
        <f t="shared" si="82"/>
        <v>0.1059006712906452</v>
      </c>
      <c r="BG51" s="36">
        <v>0.8911</v>
      </c>
      <c r="BH51" s="32">
        <v>4.1000000000000002E-2</v>
      </c>
      <c r="BI51" s="32">
        <v>1.3420000000000001</v>
      </c>
      <c r="BJ51" s="3">
        <f t="shared" si="113"/>
        <v>0.95064506877297028</v>
      </c>
      <c r="BK51" s="3">
        <f t="shared" si="114"/>
        <v>0.76170893663393335</v>
      </c>
      <c r="BL51" s="3">
        <f t="shared" si="115"/>
        <v>7.617089366339334</v>
      </c>
      <c r="BM51" s="3">
        <f t="shared" si="83"/>
        <v>8.3787983029732676</v>
      </c>
      <c r="BN51" s="18">
        <f t="shared" si="116"/>
        <v>0.27810258292645695</v>
      </c>
      <c r="BO51" s="18">
        <f t="shared" si="117"/>
        <v>72.646482608670183</v>
      </c>
      <c r="BP51" s="39">
        <f t="shared" si="84"/>
        <v>0.10485145450703834</v>
      </c>
      <c r="BQ51" s="36">
        <v>0.53590000000000004</v>
      </c>
      <c r="BR51" s="32">
        <v>0.104</v>
      </c>
      <c r="BS51" s="32">
        <v>1.4450000000000001</v>
      </c>
      <c r="BT51" s="3">
        <f t="shared" si="118"/>
        <v>1.0236081403702995</v>
      </c>
      <c r="BU51" s="3">
        <f t="shared" si="119"/>
        <v>0.3193995796086222</v>
      </c>
      <c r="BV51" s="3">
        <f t="shared" si="120"/>
        <v>3.8327949553034659</v>
      </c>
      <c r="BW51" s="3">
        <f t="shared" si="85"/>
        <v>4.1521945349120877</v>
      </c>
      <c r="BX51" s="18">
        <f t="shared" si="121"/>
        <v>0.98144600966325146</v>
      </c>
      <c r="BY51" s="18">
        <f t="shared" si="122"/>
        <v>54.097111159745118</v>
      </c>
      <c r="BZ51" s="39">
        <f t="shared" si="86"/>
        <v>7.0850270432842172E-2</v>
      </c>
    </row>
    <row r="52" spans="2:78" ht="19.899999999999999" customHeight="1">
      <c r="B52" s="17"/>
      <c r="C52" s="17"/>
      <c r="D52" s="17"/>
      <c r="E52" s="29">
        <v>54</v>
      </c>
      <c r="F52" s="22">
        <f t="shared" si="124"/>
        <v>1.0746</v>
      </c>
      <c r="G52" s="22">
        <f t="shared" si="123"/>
        <v>8.562704548417015</v>
      </c>
      <c r="H52" s="46">
        <f t="shared" si="87"/>
        <v>96108.591549295772</v>
      </c>
      <c r="I52" s="35">
        <v>1.127</v>
      </c>
      <c r="J52" s="31">
        <v>6.5000000000000002E-2</v>
      </c>
      <c r="K52" s="32">
        <v>1.4119999999999999</v>
      </c>
      <c r="L52" s="3">
        <f t="shared" si="88"/>
        <v>1.0002316222857182</v>
      </c>
      <c r="M52" s="3">
        <f t="shared" si="89"/>
        <v>1.3488024850756419</v>
      </c>
      <c r="N52" s="3">
        <f t="shared" si="90"/>
        <v>0</v>
      </c>
      <c r="O52" s="3">
        <f t="shared" si="73"/>
        <v>1.3488024850756419</v>
      </c>
      <c r="P52" s="18">
        <f t="shared" si="91"/>
        <v>0</v>
      </c>
      <c r="Q52" s="18">
        <f t="shared" si="92"/>
        <v>95.206561486649889</v>
      </c>
      <c r="R52" s="39">
        <f t="shared" si="125"/>
        <v>0</v>
      </c>
      <c r="S52" s="35">
        <v>0.92369999999999997</v>
      </c>
      <c r="T52" s="31">
        <v>2.5000000000000001E-2</v>
      </c>
      <c r="U52" s="32">
        <v>1.3879999999999999</v>
      </c>
      <c r="V52" s="3">
        <f t="shared" si="93"/>
        <v>0.9832305182242046</v>
      </c>
      <c r="W52" s="3">
        <f t="shared" si="94"/>
        <v>0.87553185398280131</v>
      </c>
      <c r="X52" s="3">
        <f t="shared" si="95"/>
        <v>1.7510637079656026</v>
      </c>
      <c r="Y52" s="3">
        <f t="shared" si="75"/>
        <v>2.6265955619484038</v>
      </c>
      <c r="Z52" s="18">
        <f t="shared" si="96"/>
        <v>3.6279815571499889E-2</v>
      </c>
      <c r="AA52" s="18">
        <f t="shared" si="97"/>
        <v>83.310130048275013</v>
      </c>
      <c r="AB52" s="39">
        <f t="shared" si="76"/>
        <v>2.1018616907102758E-2</v>
      </c>
      <c r="AC52" s="35">
        <v>0.85799999999999998</v>
      </c>
      <c r="AD52" s="31">
        <v>0.03</v>
      </c>
      <c r="AE52" s="32">
        <v>1.3819999999999999</v>
      </c>
      <c r="AF52" s="3">
        <f t="shared" si="98"/>
        <v>0.97898024220882618</v>
      </c>
      <c r="AG52" s="3">
        <f t="shared" si="99"/>
        <v>0.74889648757009786</v>
      </c>
      <c r="AH52" s="3">
        <f t="shared" si="100"/>
        <v>2.9955859502803914</v>
      </c>
      <c r="AI52" s="3">
        <f t="shared" si="77"/>
        <v>3.7444824378504893</v>
      </c>
      <c r="AJ52" s="18">
        <f t="shared" si="101"/>
        <v>8.6320404382871738E-2</v>
      </c>
      <c r="AK52" s="18">
        <f t="shared" si="102"/>
        <v>79.465587276503101</v>
      </c>
      <c r="AL52" s="39">
        <f t="shared" si="78"/>
        <v>3.7696643955542071E-2</v>
      </c>
      <c r="AM52" s="35">
        <v>0.75770000000000004</v>
      </c>
      <c r="AN52" s="31">
        <v>3.6999999999999998E-2</v>
      </c>
      <c r="AO52" s="32">
        <v>1.369</v>
      </c>
      <c r="AP52" s="3">
        <f t="shared" si="103"/>
        <v>0.96977131084217305</v>
      </c>
      <c r="AQ52" s="3">
        <f t="shared" si="104"/>
        <v>0.57310289553106053</v>
      </c>
      <c r="AR52" s="3">
        <f t="shared" si="105"/>
        <v>3.4386173731863625</v>
      </c>
      <c r="AS52" s="3">
        <f t="shared" si="79"/>
        <v>4.0117202687174229</v>
      </c>
      <c r="AT52" s="18">
        <f t="shared" si="106"/>
        <v>0.15670252873277862</v>
      </c>
      <c r="AU52" s="18">
        <f t="shared" si="107"/>
        <v>73.596369011530143</v>
      </c>
      <c r="AV52" s="39">
        <f t="shared" si="80"/>
        <v>4.6722649763436611E-2</v>
      </c>
      <c r="AW52" s="35">
        <v>0.6774</v>
      </c>
      <c r="AX52" s="31">
        <v>2.7E-2</v>
      </c>
      <c r="AY52" s="32">
        <v>1.36</v>
      </c>
      <c r="AZ52" s="3">
        <f t="shared" si="108"/>
        <v>0.96339589681910542</v>
      </c>
      <c r="BA52" s="3">
        <f t="shared" si="109"/>
        <v>0.45206338564216042</v>
      </c>
      <c r="BB52" s="3">
        <f t="shared" si="110"/>
        <v>3.6165070851372834</v>
      </c>
      <c r="BC52" s="3">
        <f t="shared" si="81"/>
        <v>4.0685704707794441</v>
      </c>
      <c r="BD52" s="18">
        <f t="shared" si="111"/>
        <v>0.15046923118606148</v>
      </c>
      <c r="BE52" s="18">
        <f t="shared" si="112"/>
        <v>68.897483401586712</v>
      </c>
      <c r="BF52" s="39">
        <f t="shared" si="82"/>
        <v>5.2491134749545802E-2</v>
      </c>
      <c r="BG52" s="35">
        <v>0.41160000000000002</v>
      </c>
      <c r="BH52" s="31">
        <v>7.0999999999999994E-2</v>
      </c>
      <c r="BI52" s="32">
        <v>1.3759999999999999</v>
      </c>
      <c r="BJ52" s="3">
        <f t="shared" si="113"/>
        <v>0.97472996619344776</v>
      </c>
      <c r="BK52" s="3">
        <f t="shared" si="114"/>
        <v>0.17085147475614756</v>
      </c>
      <c r="BL52" s="3">
        <f t="shared" si="115"/>
        <v>1.7085147475614755</v>
      </c>
      <c r="BM52" s="3">
        <f t="shared" si="83"/>
        <v>1.8793662223176231</v>
      </c>
      <c r="BN52" s="18">
        <f t="shared" si="116"/>
        <v>0.50630399079520594</v>
      </c>
      <c r="BO52" s="18">
        <f t="shared" si="117"/>
        <v>53.343762416244637</v>
      </c>
      <c r="BP52" s="39">
        <f t="shared" si="84"/>
        <v>3.2028388515789916E-2</v>
      </c>
      <c r="BQ52" s="35">
        <v>0.3483</v>
      </c>
      <c r="BR52" s="31">
        <v>5.6000000000000001E-2</v>
      </c>
      <c r="BS52" s="32">
        <v>1.389</v>
      </c>
      <c r="BT52" s="3">
        <f t="shared" si="118"/>
        <v>0.983938897560101</v>
      </c>
      <c r="BU52" s="3">
        <f t="shared" si="119"/>
        <v>0.12466443477939119</v>
      </c>
      <c r="BV52" s="3">
        <f t="shared" si="120"/>
        <v>1.4959732173526941</v>
      </c>
      <c r="BW52" s="3">
        <f t="shared" si="85"/>
        <v>1.6206376521320853</v>
      </c>
      <c r="BX52" s="18">
        <f t="shared" si="121"/>
        <v>0.48830356907628392</v>
      </c>
      <c r="BY52" s="18">
        <f t="shared" si="122"/>
        <v>49.639659563076272</v>
      </c>
      <c r="BZ52" s="39">
        <f t="shared" si="86"/>
        <v>3.0136653444445691E-2</v>
      </c>
    </row>
    <row r="53" spans="2:78" ht="19.899999999999999" customHeight="1">
      <c r="B53" s="17"/>
      <c r="C53" s="17"/>
      <c r="D53" s="17"/>
      <c r="E53" s="29">
        <v>56</v>
      </c>
      <c r="F53" s="22">
        <f t="shared" si="124"/>
        <v>1.1146</v>
      </c>
      <c r="G53" s="22">
        <f t="shared" si="123"/>
        <v>8.881435408212921</v>
      </c>
      <c r="H53" s="46">
        <f t="shared" si="87"/>
        <v>99686.056338028182</v>
      </c>
      <c r="I53" s="36">
        <v>1.2383</v>
      </c>
      <c r="J53" s="32">
        <v>3.6999999999999998E-2</v>
      </c>
      <c r="K53" s="32">
        <v>1.4139999999999999</v>
      </c>
      <c r="L53" s="3">
        <f t="shared" si="88"/>
        <v>1.001648380957511</v>
      </c>
      <c r="M53" s="3">
        <f t="shared" si="89"/>
        <v>1.6329831244678235</v>
      </c>
      <c r="N53" s="3">
        <f t="shared" si="90"/>
        <v>0</v>
      </c>
      <c r="O53" s="3">
        <f t="shared" si="73"/>
        <v>1.6329831244678235</v>
      </c>
      <c r="P53" s="18">
        <f t="shared" si="91"/>
        <v>0</v>
      </c>
      <c r="Q53" s="18">
        <f t="shared" si="92"/>
        <v>113.5064824096482</v>
      </c>
      <c r="R53" s="39">
        <f t="shared" si="125"/>
        <v>0</v>
      </c>
      <c r="S53" s="36">
        <v>1.1093999999999999</v>
      </c>
      <c r="T53" s="32">
        <v>3.3000000000000002E-2</v>
      </c>
      <c r="U53" s="32">
        <v>1.399</v>
      </c>
      <c r="V53" s="3">
        <f t="shared" si="93"/>
        <v>0.99102269091906503</v>
      </c>
      <c r="W53" s="3">
        <f t="shared" si="94"/>
        <v>1.2830479407706417</v>
      </c>
      <c r="X53" s="3">
        <f t="shared" si="95"/>
        <v>2.5660958815412833</v>
      </c>
      <c r="Y53" s="3">
        <f t="shared" si="75"/>
        <v>3.849143822311925</v>
      </c>
      <c r="Z53" s="18">
        <f t="shared" si="96"/>
        <v>4.8651417531906264E-2</v>
      </c>
      <c r="AA53" s="18">
        <f t="shared" si="97"/>
        <v>105.08964666058091</v>
      </c>
      <c r="AB53" s="39">
        <f t="shared" si="76"/>
        <v>2.4418160714054671E-2</v>
      </c>
      <c r="AC53" s="36">
        <v>0.95760000000000001</v>
      </c>
      <c r="AD53" s="32">
        <v>3.4000000000000002E-2</v>
      </c>
      <c r="AE53" s="32">
        <v>1.3879999999999999</v>
      </c>
      <c r="AF53" s="3">
        <f t="shared" si="98"/>
        <v>0.9832305182242046</v>
      </c>
      <c r="AG53" s="3">
        <f t="shared" si="99"/>
        <v>0.94097554987247911</v>
      </c>
      <c r="AH53" s="3">
        <f t="shared" si="100"/>
        <v>3.7639021994899164</v>
      </c>
      <c r="AI53" s="3">
        <f t="shared" si="77"/>
        <v>4.7048777493623959</v>
      </c>
      <c r="AJ53" s="18">
        <f t="shared" si="101"/>
        <v>9.8681098354479704E-2</v>
      </c>
      <c r="AK53" s="18">
        <f t="shared" si="102"/>
        <v>95.17750029356452</v>
      </c>
      <c r="AL53" s="39">
        <f t="shared" si="78"/>
        <v>3.9546134200631182E-2</v>
      </c>
      <c r="AM53" s="36">
        <v>0.79930000000000001</v>
      </c>
      <c r="AN53" s="32">
        <v>3.2000000000000001E-2</v>
      </c>
      <c r="AO53" s="32">
        <v>1.3819999999999999</v>
      </c>
      <c r="AP53" s="3">
        <f t="shared" si="103"/>
        <v>0.97898024220882618</v>
      </c>
      <c r="AQ53" s="3">
        <f t="shared" si="104"/>
        <v>0.64993038906828238</v>
      </c>
      <c r="AR53" s="3">
        <f t="shared" si="105"/>
        <v>3.8995823344096943</v>
      </c>
      <c r="AS53" s="3">
        <f t="shared" si="79"/>
        <v>4.5495127234779762</v>
      </c>
      <c r="AT53" s="18">
        <f t="shared" si="106"/>
        <v>0.13811264701259476</v>
      </c>
      <c r="AU53" s="18">
        <f t="shared" si="107"/>
        <v>84.840920781715397</v>
      </c>
      <c r="AV53" s="39">
        <f t="shared" si="80"/>
        <v>4.5963460774345086E-2</v>
      </c>
      <c r="AW53" s="36">
        <v>0.64239999999999997</v>
      </c>
      <c r="AX53" s="32">
        <v>2.5000000000000001E-2</v>
      </c>
      <c r="AY53" s="32">
        <v>1.3759999999999999</v>
      </c>
      <c r="AZ53" s="3">
        <f t="shared" si="108"/>
        <v>0.97472996619344776</v>
      </c>
      <c r="BA53" s="3">
        <f t="shared" si="109"/>
        <v>0.41617794772222361</v>
      </c>
      <c r="BB53" s="3">
        <f t="shared" si="110"/>
        <v>3.3294235817777889</v>
      </c>
      <c r="BC53" s="3">
        <f t="shared" si="81"/>
        <v>3.7456015295000125</v>
      </c>
      <c r="BD53" s="18">
        <f t="shared" si="111"/>
        <v>0.14262084247752282</v>
      </c>
      <c r="BE53" s="18">
        <f t="shared" si="112"/>
        <v>74.595757639522574</v>
      </c>
      <c r="BF53" s="39">
        <f t="shared" si="82"/>
        <v>4.4632881106549449E-2</v>
      </c>
      <c r="BG53" s="36">
        <v>0.49559999999999998</v>
      </c>
      <c r="BH53" s="32">
        <v>3.1E-2</v>
      </c>
      <c r="BI53" s="32">
        <v>1.365</v>
      </c>
      <c r="BJ53" s="3">
        <f t="shared" si="113"/>
        <v>0.96693779349858744</v>
      </c>
      <c r="BK53" s="3">
        <f t="shared" si="114"/>
        <v>0.24375808541046759</v>
      </c>
      <c r="BL53" s="3">
        <f t="shared" si="115"/>
        <v>2.4375808541046755</v>
      </c>
      <c r="BM53" s="3">
        <f t="shared" si="83"/>
        <v>2.6813389395151432</v>
      </c>
      <c r="BN53" s="18">
        <f t="shared" si="116"/>
        <v>0.21754200686975689</v>
      </c>
      <c r="BO53" s="18">
        <f t="shared" si="117"/>
        <v>65.010098306992887</v>
      </c>
      <c r="BP53" s="39">
        <f t="shared" si="84"/>
        <v>3.7495418674708791E-2</v>
      </c>
      <c r="BQ53" s="36">
        <v>0.34960000000000002</v>
      </c>
      <c r="BR53" s="32">
        <v>8.4000000000000005E-2</v>
      </c>
      <c r="BS53" s="32">
        <v>1.3879999999999999</v>
      </c>
      <c r="BT53" s="3">
        <f t="shared" si="118"/>
        <v>0.9832305182242046</v>
      </c>
      <c r="BU53" s="3">
        <f t="shared" si="119"/>
        <v>0.12541599039620596</v>
      </c>
      <c r="BV53" s="3">
        <f t="shared" si="120"/>
        <v>1.5049918847544714</v>
      </c>
      <c r="BW53" s="3">
        <f t="shared" si="85"/>
        <v>1.6304078751506774</v>
      </c>
      <c r="BX53" s="18">
        <f t="shared" si="121"/>
        <v>0.73140108192143771</v>
      </c>
      <c r="BY53" s="18">
        <f t="shared" si="122"/>
        <v>55.476676899981079</v>
      </c>
      <c r="BZ53" s="39">
        <f t="shared" si="86"/>
        <v>2.7128371215669998E-2</v>
      </c>
    </row>
    <row r="54" spans="2:78" ht="19.899999999999999" customHeight="1">
      <c r="B54" s="17"/>
      <c r="C54" s="17"/>
      <c r="D54" s="19"/>
      <c r="E54" s="29">
        <v>58</v>
      </c>
      <c r="F54" s="22">
        <f t="shared" si="124"/>
        <v>1.1545999999999998</v>
      </c>
      <c r="G54" s="22">
        <f t="shared" si="123"/>
        <v>9.2001662680088252</v>
      </c>
      <c r="H54" s="46">
        <f t="shared" si="87"/>
        <v>103263.52112676055</v>
      </c>
      <c r="I54" s="37">
        <v>1.2317</v>
      </c>
      <c r="J54" s="33">
        <v>3.2000000000000001E-2</v>
      </c>
      <c r="K54" s="33">
        <v>1.4219999999999999</v>
      </c>
      <c r="L54" s="3">
        <f t="shared" si="88"/>
        <v>1.0073154156446822</v>
      </c>
      <c r="M54" s="3">
        <f t="shared" si="89"/>
        <v>1.6339554360285764</v>
      </c>
      <c r="N54" s="3">
        <f t="shared" si="90"/>
        <v>0</v>
      </c>
      <c r="O54" s="3">
        <f t="shared" si="73"/>
        <v>1.6339554360285764</v>
      </c>
      <c r="P54" s="18">
        <f t="shared" si="91"/>
        <v>0</v>
      </c>
      <c r="Q54" s="18">
        <f t="shared" si="92"/>
        <v>125.69156540328142</v>
      </c>
      <c r="R54" s="39">
        <f t="shared" si="125"/>
        <v>0</v>
      </c>
      <c r="S54" s="37">
        <v>1.1156999999999999</v>
      </c>
      <c r="T54" s="33">
        <v>3.5000000000000003E-2</v>
      </c>
      <c r="U54" s="33">
        <v>1.407</v>
      </c>
      <c r="V54" s="3">
        <f t="shared" si="93"/>
        <v>0.99668972560623625</v>
      </c>
      <c r="W54" s="3">
        <f t="shared" si="94"/>
        <v>1.3125449728686203</v>
      </c>
      <c r="X54" s="3">
        <f t="shared" si="95"/>
        <v>2.6250899457372405</v>
      </c>
      <c r="Y54" s="3">
        <f t="shared" si="75"/>
        <v>3.9376349186058608</v>
      </c>
      <c r="Z54" s="18">
        <f t="shared" si="96"/>
        <v>5.2191811275956262E-2</v>
      </c>
      <c r="AA54" s="18">
        <f t="shared" si="97"/>
        <v>117.27196524922434</v>
      </c>
      <c r="AB54" s="39">
        <f t="shared" si="76"/>
        <v>2.2384633361933051E-2</v>
      </c>
      <c r="AC54" s="37">
        <v>0.95409999999999995</v>
      </c>
      <c r="AD54" s="33">
        <v>0.03</v>
      </c>
      <c r="AE54" s="33">
        <v>1.395</v>
      </c>
      <c r="AF54" s="3">
        <f t="shared" si="98"/>
        <v>0.98818917357547942</v>
      </c>
      <c r="AG54" s="3">
        <f t="shared" si="99"/>
        <v>0.943555257424187</v>
      </c>
      <c r="AH54" s="3">
        <f t="shared" si="100"/>
        <v>3.774221029696748</v>
      </c>
      <c r="AI54" s="3">
        <f t="shared" si="77"/>
        <v>4.7177762871209348</v>
      </c>
      <c r="AJ54" s="18">
        <f t="shared" si="101"/>
        <v>8.7952015336305533E-2</v>
      </c>
      <c r="AK54" s="18">
        <f t="shared" si="102"/>
        <v>105.54259124150344</v>
      </c>
      <c r="AL54" s="39">
        <f t="shared" si="78"/>
        <v>3.5760170233650447E-2</v>
      </c>
      <c r="AM54" s="37">
        <v>0.82030000000000003</v>
      </c>
      <c r="AN54" s="33">
        <v>2.4E-2</v>
      </c>
      <c r="AO54" s="33">
        <v>1.3879999999999999</v>
      </c>
      <c r="AP54" s="3">
        <f t="shared" si="103"/>
        <v>0.9832305182242046</v>
      </c>
      <c r="AQ54" s="3">
        <f t="shared" si="104"/>
        <v>0.69048696955660149</v>
      </c>
      <c r="AR54" s="3">
        <f t="shared" si="105"/>
        <v>4.1429218173396087</v>
      </c>
      <c r="AS54" s="3">
        <f t="shared" si="79"/>
        <v>4.8334087868962099</v>
      </c>
      <c r="AT54" s="18">
        <f t="shared" si="106"/>
        <v>0.10448586884591969</v>
      </c>
      <c r="AU54" s="18">
        <f t="shared" si="107"/>
        <v>95.831017960358295</v>
      </c>
      <c r="AV54" s="39">
        <f t="shared" si="80"/>
        <v>4.3231533020481744E-2</v>
      </c>
      <c r="AW54" s="37">
        <v>0.6694</v>
      </c>
      <c r="AX54" s="33">
        <v>0.03</v>
      </c>
      <c r="AY54" s="33">
        <v>1.3839999999999999</v>
      </c>
      <c r="AZ54" s="3">
        <f t="shared" si="108"/>
        <v>0.98039700088061899</v>
      </c>
      <c r="BA54" s="3">
        <f t="shared" si="109"/>
        <v>0.45716684665074614</v>
      </c>
      <c r="BB54" s="3">
        <f t="shared" si="110"/>
        <v>3.6573347732059691</v>
      </c>
      <c r="BC54" s="3">
        <f t="shared" si="81"/>
        <v>4.114501619856715</v>
      </c>
      <c r="BD54" s="18">
        <f t="shared" si="111"/>
        <v>0.17314085429325773</v>
      </c>
      <c r="BE54" s="18">
        <f t="shared" si="112"/>
        <v>84.878279484089219</v>
      </c>
      <c r="BF54" s="39">
        <f t="shared" si="82"/>
        <v>4.308917187572766E-2</v>
      </c>
      <c r="BG54" s="37">
        <v>0.50560000000000005</v>
      </c>
      <c r="BH54" s="33">
        <v>2.8000000000000001E-2</v>
      </c>
      <c r="BI54" s="33">
        <v>1.377</v>
      </c>
      <c r="BJ54" s="3">
        <f t="shared" si="113"/>
        <v>0.97543834552934416</v>
      </c>
      <c r="BK54" s="3">
        <f t="shared" si="114"/>
        <v>0.25817438013795513</v>
      </c>
      <c r="BL54" s="3">
        <f t="shared" si="115"/>
        <v>2.5817438013795515</v>
      </c>
      <c r="BM54" s="3">
        <f t="shared" si="83"/>
        <v>2.8399181815175067</v>
      </c>
      <c r="BN54" s="18">
        <f t="shared" si="116"/>
        <v>0.19995950175585198</v>
      </c>
      <c r="BO54" s="18">
        <f t="shared" si="117"/>
        <v>72.989223404481038</v>
      </c>
      <c r="BP54" s="39">
        <f t="shared" si="84"/>
        <v>3.5371575158053406E-2</v>
      </c>
      <c r="BQ54" s="37">
        <v>0.41370000000000001</v>
      </c>
      <c r="BR54" s="33">
        <v>2.5999999999999999E-2</v>
      </c>
      <c r="BS54" s="33">
        <v>1.373</v>
      </c>
      <c r="BT54" s="3">
        <f t="shared" si="118"/>
        <v>0.97260482818575866</v>
      </c>
      <c r="BU54" s="3">
        <f t="shared" si="119"/>
        <v>0.17184751174503146</v>
      </c>
      <c r="BV54" s="3">
        <f t="shared" si="120"/>
        <v>2.0621701409403772</v>
      </c>
      <c r="BW54" s="3">
        <f t="shared" si="85"/>
        <v>2.2340176526854085</v>
      </c>
      <c r="BX54" s="18">
        <f t="shared" si="121"/>
        <v>0.22151941843973083</v>
      </c>
      <c r="BY54" s="18">
        <f t="shared" si="122"/>
        <v>66.318867765189268</v>
      </c>
      <c r="BZ54" s="39">
        <f t="shared" si="86"/>
        <v>3.1094773032642287E-2</v>
      </c>
    </row>
    <row r="55" spans="2:78" ht="19.899999999999999" customHeight="1">
      <c r="B55" s="17"/>
      <c r="C55" s="17"/>
      <c r="D55" s="19"/>
      <c r="E55" s="29">
        <v>60</v>
      </c>
      <c r="F55" s="22">
        <f t="shared" si="124"/>
        <v>1.1945999999999999</v>
      </c>
      <c r="G55" s="22">
        <f t="shared" si="123"/>
        <v>9.5188971278047312</v>
      </c>
      <c r="H55" s="46">
        <f t="shared" si="87"/>
        <v>106840.98591549294</v>
      </c>
      <c r="I55" s="37">
        <v>1.2785</v>
      </c>
      <c r="J55" s="33">
        <v>3.6999999999999998E-2</v>
      </c>
      <c r="K55" s="33">
        <v>1.429</v>
      </c>
      <c r="L55" s="3">
        <f t="shared" si="88"/>
        <v>1.012274070995957</v>
      </c>
      <c r="M55" s="3">
        <f t="shared" si="89"/>
        <v>1.7778579341287242</v>
      </c>
      <c r="N55" s="3">
        <f t="shared" si="90"/>
        <v>0</v>
      </c>
      <c r="O55" s="3">
        <f t="shared" si="73"/>
        <v>1.7778579341287242</v>
      </c>
      <c r="P55" s="18">
        <f t="shared" si="91"/>
        <v>0</v>
      </c>
      <c r="Q55" s="18">
        <f t="shared" si="92"/>
        <v>142.97503759955146</v>
      </c>
      <c r="R55" s="39">
        <f t="shared" si="125"/>
        <v>0</v>
      </c>
      <c r="S55" s="37">
        <v>1.1151</v>
      </c>
      <c r="T55" s="33">
        <v>3.5999999999999997E-2</v>
      </c>
      <c r="U55" s="33">
        <v>1.4159999999999999</v>
      </c>
      <c r="V55" s="3">
        <f t="shared" si="93"/>
        <v>1.0030651396293038</v>
      </c>
      <c r="W55" s="3">
        <f t="shared" si="94"/>
        <v>1.3279608457030954</v>
      </c>
      <c r="X55" s="3">
        <f t="shared" si="95"/>
        <v>2.6559216914061907</v>
      </c>
      <c r="Y55" s="3">
        <f t="shared" si="75"/>
        <v>3.9838825371092863</v>
      </c>
      <c r="Z55" s="18">
        <f t="shared" si="96"/>
        <v>5.437197859086642E-2</v>
      </c>
      <c r="AA55" s="18">
        <f t="shared" si="97"/>
        <v>129.83918089796771</v>
      </c>
      <c r="AB55" s="39">
        <f t="shared" si="76"/>
        <v>2.0455471707675893E-2</v>
      </c>
      <c r="AC55" s="37">
        <v>0.97960000000000003</v>
      </c>
      <c r="AD55" s="33">
        <v>3.3000000000000002E-2</v>
      </c>
      <c r="AE55" s="33">
        <v>1.4019999999999999</v>
      </c>
      <c r="AF55" s="3">
        <f t="shared" si="98"/>
        <v>0.99314782892675413</v>
      </c>
      <c r="AG55" s="3">
        <f t="shared" si="99"/>
        <v>1.0046729562224093</v>
      </c>
      <c r="AH55" s="3">
        <f t="shared" si="100"/>
        <v>4.0186918248896371</v>
      </c>
      <c r="AI55" s="3">
        <f t="shared" si="77"/>
        <v>5.0233647811120461</v>
      </c>
      <c r="AJ55" s="18">
        <f t="shared" si="101"/>
        <v>9.7720592730521874E-2</v>
      </c>
      <c r="AK55" s="18">
        <f t="shared" si="102"/>
        <v>118.94622751323945</v>
      </c>
      <c r="AL55" s="39">
        <f t="shared" si="78"/>
        <v>3.3785786307870352E-2</v>
      </c>
      <c r="AM55" s="37">
        <v>0.83</v>
      </c>
      <c r="AN55" s="33">
        <v>2.4E-2</v>
      </c>
      <c r="AO55" s="33">
        <v>1.393</v>
      </c>
      <c r="AP55" s="3">
        <f t="shared" si="103"/>
        <v>0.98677241490368661</v>
      </c>
      <c r="AQ55" s="3">
        <f t="shared" si="104"/>
        <v>0.71201566646740266</v>
      </c>
      <c r="AR55" s="3">
        <f t="shared" si="105"/>
        <v>4.272093998804416</v>
      </c>
      <c r="AS55" s="3">
        <f t="shared" si="79"/>
        <v>4.9841096652718182</v>
      </c>
      <c r="AT55" s="18">
        <f t="shared" si="106"/>
        <v>0.10524000475265347</v>
      </c>
      <c r="AU55" s="18">
        <f t="shared" si="107"/>
        <v>106.91976385010032</v>
      </c>
      <c r="AV55" s="39">
        <f t="shared" si="80"/>
        <v>3.9956074021953683E-2</v>
      </c>
      <c r="AW55" s="37">
        <v>0.7016</v>
      </c>
      <c r="AX55" s="33">
        <v>2.5000000000000001E-2</v>
      </c>
      <c r="AY55" s="33">
        <v>1.395</v>
      </c>
      <c r="AZ55" s="3">
        <f t="shared" si="108"/>
        <v>0.98818917357547942</v>
      </c>
      <c r="BA55" s="3">
        <f t="shared" si="109"/>
        <v>0.51022144436768635</v>
      </c>
      <c r="BB55" s="3">
        <f t="shared" si="110"/>
        <v>4.0817715549414908</v>
      </c>
      <c r="BC55" s="3">
        <f t="shared" si="81"/>
        <v>4.591992999309177</v>
      </c>
      <c r="BD55" s="18">
        <f t="shared" si="111"/>
        <v>0.14658669222717591</v>
      </c>
      <c r="BE55" s="18">
        <f t="shared" si="112"/>
        <v>96.597585144571852</v>
      </c>
      <c r="BF55" s="39">
        <f t="shared" si="82"/>
        <v>4.2255420245056297E-2</v>
      </c>
      <c r="BG55" s="37">
        <v>0.5585</v>
      </c>
      <c r="BH55" s="33">
        <v>3.4000000000000002E-2</v>
      </c>
      <c r="BI55" s="33">
        <v>1.395</v>
      </c>
      <c r="BJ55" s="3">
        <f t="shared" si="113"/>
        <v>0.98818917357547942</v>
      </c>
      <c r="BK55" s="3">
        <f t="shared" si="114"/>
        <v>0.32331503583399729</v>
      </c>
      <c r="BL55" s="3">
        <f t="shared" si="115"/>
        <v>3.2331503583399726</v>
      </c>
      <c r="BM55" s="3">
        <f t="shared" si="83"/>
        <v>3.5564653941739697</v>
      </c>
      <c r="BN55" s="18">
        <f t="shared" si="116"/>
        <v>0.24919737678619905</v>
      </c>
      <c r="BO55" s="18">
        <f t="shared" si="117"/>
        <v>85.093661680700151</v>
      </c>
      <c r="BP55" s="39">
        <f t="shared" si="84"/>
        <v>3.7995196051990719E-2</v>
      </c>
      <c r="BQ55" s="37">
        <v>0.46500000000000002</v>
      </c>
      <c r="BR55" s="33">
        <v>2.4E-2</v>
      </c>
      <c r="BS55" s="33">
        <v>1.385</v>
      </c>
      <c r="BT55" s="3">
        <f t="shared" si="118"/>
        <v>0.98110538021651539</v>
      </c>
      <c r="BU55" s="3">
        <f t="shared" si="119"/>
        <v>0.2209207884381692</v>
      </c>
      <c r="BV55" s="3">
        <f t="shared" si="120"/>
        <v>2.65104946125803</v>
      </c>
      <c r="BW55" s="3">
        <f t="shared" si="85"/>
        <v>2.871970249696199</v>
      </c>
      <c r="BX55" s="18">
        <f t="shared" si="121"/>
        <v>0.20806937787765481</v>
      </c>
      <c r="BY55" s="18">
        <f t="shared" si="122"/>
        <v>77.577121891238207</v>
      </c>
      <c r="BZ55" s="39">
        <f t="shared" si="86"/>
        <v>3.4173083463637073E-2</v>
      </c>
    </row>
    <row r="56" spans="2:78" ht="19.899999999999999" customHeight="1">
      <c r="B56" s="19"/>
      <c r="C56" s="19"/>
      <c r="D56" s="19"/>
      <c r="E56" s="29">
        <v>62</v>
      </c>
      <c r="F56" s="22">
        <f t="shared" si="124"/>
        <v>1.2345999999999999</v>
      </c>
      <c r="G56" s="22">
        <f t="shared" si="123"/>
        <v>9.8376279876006389</v>
      </c>
      <c r="H56" s="46">
        <f t="shared" si="87"/>
        <v>110418.45070422534</v>
      </c>
      <c r="I56" s="37">
        <v>1.3066</v>
      </c>
      <c r="J56" s="33">
        <v>4.7E-2</v>
      </c>
      <c r="K56" s="33">
        <v>1.43</v>
      </c>
      <c r="L56" s="3">
        <f t="shared" si="88"/>
        <v>1.0129824503318534</v>
      </c>
      <c r="M56" s="3">
        <f t="shared" si="89"/>
        <v>1.8594671679361281</v>
      </c>
      <c r="N56" s="3">
        <f t="shared" si="90"/>
        <v>0</v>
      </c>
      <c r="O56" s="3">
        <f t="shared" si="73"/>
        <v>1.8594671679361281</v>
      </c>
      <c r="P56" s="18">
        <f t="shared" si="91"/>
        <v>0</v>
      </c>
      <c r="Q56" s="18">
        <f t="shared" si="92"/>
        <v>160.3170240390042</v>
      </c>
      <c r="R56" s="39">
        <f t="shared" si="125"/>
        <v>0</v>
      </c>
      <c r="S56" s="37">
        <v>1.1489</v>
      </c>
      <c r="T56" s="33">
        <v>3.6999999999999998E-2</v>
      </c>
      <c r="U56" s="33">
        <v>1.417</v>
      </c>
      <c r="V56" s="3">
        <f t="shared" si="93"/>
        <v>1.0037735189652004</v>
      </c>
      <c r="W56" s="3">
        <f t="shared" si="94"/>
        <v>1.411676845069062</v>
      </c>
      <c r="X56" s="3">
        <f t="shared" si="95"/>
        <v>2.823353690138124</v>
      </c>
      <c r="Y56" s="3">
        <f t="shared" si="75"/>
        <v>4.2350305352071862</v>
      </c>
      <c r="Z56" s="18">
        <f t="shared" si="96"/>
        <v>5.5961269018462156E-2</v>
      </c>
      <c r="AA56" s="18">
        <f t="shared" si="97"/>
        <v>146.32278364768848</v>
      </c>
      <c r="AB56" s="39">
        <f t="shared" si="76"/>
        <v>1.9295379842800889E-2</v>
      </c>
      <c r="AC56" s="37">
        <v>1.0067999999999999</v>
      </c>
      <c r="AD56" s="33">
        <v>4.1000000000000002E-2</v>
      </c>
      <c r="AE56" s="33">
        <v>1.407</v>
      </c>
      <c r="AF56" s="3">
        <f t="shared" si="98"/>
        <v>0.99668972560623625</v>
      </c>
      <c r="AG56" s="3">
        <f t="shared" si="99"/>
        <v>1.0688228762662573</v>
      </c>
      <c r="AH56" s="3">
        <f t="shared" si="100"/>
        <v>4.2752915050650291</v>
      </c>
      <c r="AI56" s="3">
        <f t="shared" si="77"/>
        <v>5.3441143813312859</v>
      </c>
      <c r="AJ56" s="18">
        <f t="shared" si="101"/>
        <v>0.12227795784652608</v>
      </c>
      <c r="AK56" s="18">
        <f t="shared" si="102"/>
        <v>133.71288155760627</v>
      </c>
      <c r="AL56" s="39">
        <f t="shared" si="78"/>
        <v>3.197366966639744E-2</v>
      </c>
      <c r="AM56" s="37">
        <v>0.87019999999999997</v>
      </c>
      <c r="AN56" s="33">
        <v>3.5000000000000003E-2</v>
      </c>
      <c r="AO56" s="33">
        <v>1.4</v>
      </c>
      <c r="AP56" s="3">
        <f t="shared" si="103"/>
        <v>0.99173107025496143</v>
      </c>
      <c r="AQ56" s="3">
        <f t="shared" si="104"/>
        <v>0.79054275188991074</v>
      </c>
      <c r="AR56" s="3">
        <f t="shared" si="105"/>
        <v>4.7432565113394638</v>
      </c>
      <c r="AS56" s="3">
        <f t="shared" si="79"/>
        <v>5.5337992632293744</v>
      </c>
      <c r="AT56" s="18">
        <f t="shared" si="106"/>
        <v>0.15502134484578969</v>
      </c>
      <c r="AU56" s="18">
        <f t="shared" si="107"/>
        <v>121.59104745834358</v>
      </c>
      <c r="AV56" s="39">
        <f t="shared" si="80"/>
        <v>3.9009915700943996E-2</v>
      </c>
      <c r="AW56" s="37">
        <v>0.77159999999999995</v>
      </c>
      <c r="AX56" s="33">
        <v>4.2000000000000003E-2</v>
      </c>
      <c r="AY56" s="33">
        <v>1.405</v>
      </c>
      <c r="AZ56" s="3">
        <f t="shared" si="108"/>
        <v>0.99527296693444345</v>
      </c>
      <c r="BA56" s="3">
        <f t="shared" si="109"/>
        <v>0.62599118597779357</v>
      </c>
      <c r="BB56" s="3">
        <f t="shared" si="110"/>
        <v>5.0079294878223486</v>
      </c>
      <c r="BC56" s="3">
        <f t="shared" si="81"/>
        <v>5.6339206738001426</v>
      </c>
      <c r="BD56" s="18">
        <f t="shared" si="111"/>
        <v>0.24980898796670212</v>
      </c>
      <c r="BE56" s="18">
        <f t="shared" si="112"/>
        <v>112.84131947747022</v>
      </c>
      <c r="BF56" s="39">
        <f t="shared" si="82"/>
        <v>4.4380281186114867E-2</v>
      </c>
      <c r="BG56" s="37">
        <v>0.64939999999999998</v>
      </c>
      <c r="BH56" s="33">
        <v>3.5999999999999997E-2</v>
      </c>
      <c r="BI56" s="33">
        <v>1.4019999999999999</v>
      </c>
      <c r="BJ56" s="3">
        <f t="shared" si="113"/>
        <v>0.99314782892675413</v>
      </c>
      <c r="BK56" s="3">
        <f t="shared" si="114"/>
        <v>0.44152136910697554</v>
      </c>
      <c r="BL56" s="3">
        <f t="shared" si="115"/>
        <v>4.4152136910697557</v>
      </c>
      <c r="BM56" s="3">
        <f t="shared" si="83"/>
        <v>4.8567350601767316</v>
      </c>
      <c r="BN56" s="18">
        <f t="shared" si="116"/>
        <v>0.26651070744687777</v>
      </c>
      <c r="BO56" s="18">
        <f t="shared" si="117"/>
        <v>101.99733611780769</v>
      </c>
      <c r="BP56" s="39">
        <f t="shared" si="84"/>
        <v>4.3287539254654166E-2</v>
      </c>
      <c r="BQ56" s="37">
        <v>0.54110000000000003</v>
      </c>
      <c r="BR56" s="33">
        <v>3.9E-2</v>
      </c>
      <c r="BS56" s="33">
        <v>1.4</v>
      </c>
      <c r="BT56" s="3">
        <f t="shared" si="118"/>
        <v>0.99173107025496143</v>
      </c>
      <c r="BU56" s="3">
        <f t="shared" si="119"/>
        <v>0.30566257761072979</v>
      </c>
      <c r="BV56" s="3">
        <f t="shared" si="120"/>
        <v>3.6679509313287575</v>
      </c>
      <c r="BW56" s="3">
        <f t="shared" si="85"/>
        <v>3.9736135089394873</v>
      </c>
      <c r="BX56" s="18">
        <f t="shared" si="121"/>
        <v>0.34547613994204562</v>
      </c>
      <c r="BY56" s="18">
        <f t="shared" si="122"/>
        <v>92.386833680398141</v>
      </c>
      <c r="BZ56" s="39">
        <f t="shared" si="86"/>
        <v>3.9702095907059885E-2</v>
      </c>
    </row>
    <row r="57" spans="2:78" ht="19.899999999999999" customHeight="1">
      <c r="B57" s="19"/>
      <c r="C57" s="19"/>
      <c r="D57" s="19"/>
      <c r="E57" s="29">
        <v>64</v>
      </c>
      <c r="F57" s="22">
        <f t="shared" si="124"/>
        <v>1.2746</v>
      </c>
      <c r="G57" s="22">
        <f t="shared" si="123"/>
        <v>10.156358847396545</v>
      </c>
      <c r="H57" s="46">
        <f t="shared" si="87"/>
        <v>113995.91549295773</v>
      </c>
      <c r="I57" s="37">
        <v>1.337</v>
      </c>
      <c r="J57" s="33">
        <v>4.2999999999999997E-2</v>
      </c>
      <c r="K57" s="33">
        <v>1.4319999999999999</v>
      </c>
      <c r="L57" s="3">
        <f t="shared" si="88"/>
        <v>1.0143992090036462</v>
      </c>
      <c r="M57" s="3">
        <f t="shared" si="89"/>
        <v>1.9524502763658074</v>
      </c>
      <c r="N57" s="3">
        <f t="shared" si="90"/>
        <v>0</v>
      </c>
      <c r="O57" s="3">
        <f t="shared" si="73"/>
        <v>1.9524502763658074</v>
      </c>
      <c r="P57" s="18">
        <f t="shared" si="91"/>
        <v>0</v>
      </c>
      <c r="Q57" s="18">
        <f t="shared" si="92"/>
        <v>179.37822301024482</v>
      </c>
      <c r="R57" s="39">
        <f t="shared" si="125"/>
        <v>0</v>
      </c>
      <c r="S57" s="37">
        <v>1.1793</v>
      </c>
      <c r="T57" s="33">
        <v>4.5999999999999999E-2</v>
      </c>
      <c r="U57" s="33">
        <v>1.415</v>
      </c>
      <c r="V57" s="3">
        <f t="shared" si="93"/>
        <v>1.0023567602934076</v>
      </c>
      <c r="W57" s="3">
        <f t="shared" si="94"/>
        <v>1.4831757247078508</v>
      </c>
      <c r="X57" s="3">
        <f t="shared" si="95"/>
        <v>2.9663514494157015</v>
      </c>
      <c r="Y57" s="3">
        <f t="shared" si="75"/>
        <v>4.4495271741235527</v>
      </c>
      <c r="Z57" s="18">
        <f t="shared" si="96"/>
        <v>6.9377211664031213E-2</v>
      </c>
      <c r="AA57" s="18">
        <f t="shared" si="97"/>
        <v>163.97923239036697</v>
      </c>
      <c r="AB57" s="39">
        <f t="shared" si="76"/>
        <v>1.8089799581169165E-2</v>
      </c>
      <c r="AC57" s="37">
        <v>1.0323</v>
      </c>
      <c r="AD57" s="33">
        <v>3.5000000000000003E-2</v>
      </c>
      <c r="AE57" s="33">
        <v>1.403</v>
      </c>
      <c r="AF57" s="3">
        <f t="shared" si="98"/>
        <v>0.99385620826265064</v>
      </c>
      <c r="AG57" s="3">
        <f t="shared" si="99"/>
        <v>1.1172704914790117</v>
      </c>
      <c r="AH57" s="3">
        <f t="shared" si="100"/>
        <v>4.4690819659160468</v>
      </c>
      <c r="AI57" s="3">
        <f t="shared" si="77"/>
        <v>5.5863524573950585</v>
      </c>
      <c r="AJ57" s="18">
        <f t="shared" si="101"/>
        <v>0.10379095591379461</v>
      </c>
      <c r="AK57" s="18">
        <f t="shared" si="102"/>
        <v>149.62506865465332</v>
      </c>
      <c r="AL57" s="39">
        <f t="shared" si="78"/>
        <v>2.9868537445627157E-2</v>
      </c>
      <c r="AM57" s="37">
        <v>0.90869999999999995</v>
      </c>
      <c r="AN57" s="33">
        <v>3.4000000000000002E-2</v>
      </c>
      <c r="AO57" s="33">
        <v>1.4059999999999999</v>
      </c>
      <c r="AP57" s="3">
        <f t="shared" si="103"/>
        <v>0.99598134627033974</v>
      </c>
      <c r="AQ57" s="3">
        <f t="shared" si="104"/>
        <v>0.86944643161950341</v>
      </c>
      <c r="AR57" s="3">
        <f t="shared" si="105"/>
        <v>5.21667858971702</v>
      </c>
      <c r="AS57" s="3">
        <f t="shared" si="79"/>
        <v>6.0861250213365237</v>
      </c>
      <c r="AT57" s="18">
        <f t="shared" si="106"/>
        <v>0.15188571951640573</v>
      </c>
      <c r="AU57" s="18">
        <f t="shared" si="107"/>
        <v>137.55585343197163</v>
      </c>
      <c r="AV57" s="39">
        <f t="shared" si="80"/>
        <v>3.7924075635915655E-2</v>
      </c>
      <c r="AW57" s="37">
        <v>0.82709999999999995</v>
      </c>
      <c r="AX57" s="33">
        <v>3.2000000000000001E-2</v>
      </c>
      <c r="AY57" s="33">
        <v>1.411</v>
      </c>
      <c r="AZ57" s="3">
        <f t="shared" si="108"/>
        <v>0.99952324294982187</v>
      </c>
      <c r="BA57" s="3">
        <f t="shared" si="109"/>
        <v>0.72543950327445816</v>
      </c>
      <c r="BB57" s="3">
        <f t="shared" si="110"/>
        <v>5.8035160261956653</v>
      </c>
      <c r="BC57" s="3">
        <f t="shared" si="81"/>
        <v>6.5289555294701236</v>
      </c>
      <c r="BD57" s="18">
        <f t="shared" si="111"/>
        <v>0.19195972845199583</v>
      </c>
      <c r="BE57" s="18">
        <f t="shared" si="112"/>
        <v>129.58782784806527</v>
      </c>
      <c r="BF57" s="39">
        <f t="shared" si="82"/>
        <v>4.4784422445910382E-2</v>
      </c>
      <c r="BG57" s="37">
        <v>0.70799999999999996</v>
      </c>
      <c r="BH57" s="33">
        <v>4.2999999999999997E-2</v>
      </c>
      <c r="BI57" s="33">
        <v>1.409</v>
      </c>
      <c r="BJ57" s="3">
        <f t="shared" si="113"/>
        <v>0.99810648427802906</v>
      </c>
      <c r="BK57" s="3">
        <f t="shared" si="114"/>
        <v>0.53005341086160229</v>
      </c>
      <c r="BL57" s="3">
        <f t="shared" si="115"/>
        <v>5.3005341086160236</v>
      </c>
      <c r="BM57" s="3">
        <f t="shared" si="83"/>
        <v>5.8305875194776258</v>
      </c>
      <c r="BN57" s="18">
        <f t="shared" si="116"/>
        <v>0.32151895073426029</v>
      </c>
      <c r="BO57" s="18">
        <f t="shared" si="117"/>
        <v>117.95802580096664</v>
      </c>
      <c r="BP57" s="39">
        <f t="shared" si="84"/>
        <v>4.4935764841976415E-2</v>
      </c>
      <c r="BQ57" s="37">
        <v>0.57230000000000003</v>
      </c>
      <c r="BR57" s="33">
        <v>3.4000000000000002E-2</v>
      </c>
      <c r="BS57" s="33">
        <v>1.3979999999999999</v>
      </c>
      <c r="BT57" s="3">
        <f t="shared" si="118"/>
        <v>0.99031431158316863</v>
      </c>
      <c r="BU57" s="3">
        <f t="shared" si="119"/>
        <v>0.34095178349550564</v>
      </c>
      <c r="BV57" s="3">
        <f t="shared" si="120"/>
        <v>4.091421401946068</v>
      </c>
      <c r="BW57" s="3">
        <f t="shared" si="85"/>
        <v>4.4323731854415733</v>
      </c>
      <c r="BX57" s="18">
        <f t="shared" si="121"/>
        <v>0.30032441514191505</v>
      </c>
      <c r="BY57" s="18">
        <f t="shared" si="122"/>
        <v>104.70727737282827</v>
      </c>
      <c r="BZ57" s="39">
        <f t="shared" si="86"/>
        <v>3.9074852336937943E-2</v>
      </c>
    </row>
    <row r="58" spans="2:78" ht="19.899999999999999" customHeight="1" thickBot="1">
      <c r="B58" s="19"/>
      <c r="C58" s="19"/>
      <c r="E58" s="48">
        <v>66</v>
      </c>
      <c r="F58" s="25">
        <f t="shared" si="124"/>
        <v>1.3146</v>
      </c>
      <c r="G58" s="22">
        <f t="shared" si="123"/>
        <v>10.475089707192451</v>
      </c>
      <c r="H58" s="46">
        <f t="shared" si="87"/>
        <v>117573.38028169014</v>
      </c>
      <c r="I58" s="38">
        <v>1.3686</v>
      </c>
      <c r="J58" s="34">
        <v>4.3999999999999997E-2</v>
      </c>
      <c r="K58" s="34">
        <v>1.4330000000000001</v>
      </c>
      <c r="L58" s="41">
        <f t="shared" si="88"/>
        <v>1.0151075883395426</v>
      </c>
      <c r="M58" s="41">
        <f t="shared" si="89"/>
        <v>2.0486915871381632</v>
      </c>
      <c r="N58" s="41">
        <f t="shared" si="90"/>
        <v>0</v>
      </c>
      <c r="O58" s="41">
        <f t="shared" si="73"/>
        <v>2.0486915871381632</v>
      </c>
      <c r="P58" s="40">
        <f t="shared" si="91"/>
        <v>0</v>
      </c>
      <c r="Q58" s="40">
        <f t="shared" si="92"/>
        <v>200.1870810032018</v>
      </c>
      <c r="R58" s="42">
        <f t="shared" si="125"/>
        <v>0</v>
      </c>
      <c r="S58" s="38">
        <v>1.2362</v>
      </c>
      <c r="T58" s="34">
        <v>4.7E-2</v>
      </c>
      <c r="U58" s="34">
        <v>1.4159999999999999</v>
      </c>
      <c r="V58" s="41">
        <f t="shared" si="93"/>
        <v>1.0030651396293038</v>
      </c>
      <c r="W58" s="41">
        <f t="shared" si="94"/>
        <v>1.6320562281472353</v>
      </c>
      <c r="X58" s="41">
        <f t="shared" si="95"/>
        <v>3.2641124562944706</v>
      </c>
      <c r="Y58" s="41">
        <f t="shared" si="75"/>
        <v>4.8961686844417063</v>
      </c>
      <c r="Z58" s="40">
        <f t="shared" si="96"/>
        <v>7.098563871585338E-2</v>
      </c>
      <c r="AA58" s="40">
        <f t="shared" si="97"/>
        <v>186.00278820387399</v>
      </c>
      <c r="AB58" s="42">
        <f t="shared" si="76"/>
        <v>1.7548728639039224E-2</v>
      </c>
      <c r="AC58" s="38">
        <v>1.097</v>
      </c>
      <c r="AD58" s="34">
        <v>4.7E-2</v>
      </c>
      <c r="AE58" s="34">
        <v>1.41</v>
      </c>
      <c r="AF58" s="41">
        <f t="shared" si="98"/>
        <v>0.99881486361392535</v>
      </c>
      <c r="AG58" s="41">
        <f t="shared" si="99"/>
        <v>1.2743320688907831</v>
      </c>
      <c r="AH58" s="41">
        <f t="shared" si="100"/>
        <v>5.0973282755631324</v>
      </c>
      <c r="AI58" s="41">
        <f t="shared" si="77"/>
        <v>6.3716603444539155</v>
      </c>
      <c r="AJ58" s="40">
        <f t="shared" si="101"/>
        <v>0.14077068005181714</v>
      </c>
      <c r="AK58" s="40">
        <f t="shared" si="102"/>
        <v>171.0899969828285</v>
      </c>
      <c r="AL58" s="42">
        <f t="shared" si="78"/>
        <v>2.979325714801858E-2</v>
      </c>
      <c r="AM58" s="38">
        <v>0.99050000000000005</v>
      </c>
      <c r="AN58" s="34">
        <v>4.4999999999999998E-2</v>
      </c>
      <c r="AO58" s="34">
        <v>1.41</v>
      </c>
      <c r="AP58" s="41">
        <f t="shared" si="103"/>
        <v>0.99881486361392535</v>
      </c>
      <c r="AQ58" s="41">
        <f t="shared" si="104"/>
        <v>1.0389109338978484</v>
      </c>
      <c r="AR58" s="41">
        <f t="shared" si="105"/>
        <v>6.2334656033870894</v>
      </c>
      <c r="AS58" s="41">
        <f t="shared" si="79"/>
        <v>7.2723765372849378</v>
      </c>
      <c r="AT58" s="40">
        <f t="shared" si="106"/>
        <v>0.20217065752122668</v>
      </c>
      <c r="AU58" s="40">
        <f t="shared" si="107"/>
        <v>159.68042611327854</v>
      </c>
      <c r="AV58" s="42">
        <f t="shared" si="80"/>
        <v>3.903713031780752E-2</v>
      </c>
      <c r="AW58" s="38">
        <v>0.91659999999999997</v>
      </c>
      <c r="AX58" s="34">
        <v>3.5999999999999997E-2</v>
      </c>
      <c r="AY58" s="34">
        <v>1.411</v>
      </c>
      <c r="AZ58" s="41">
        <f t="shared" si="108"/>
        <v>0.99952324294982187</v>
      </c>
      <c r="BA58" s="41">
        <f t="shared" si="109"/>
        <v>0.89093263036555748</v>
      </c>
      <c r="BB58" s="41">
        <f t="shared" si="110"/>
        <v>7.1274610429244598</v>
      </c>
      <c r="BC58" s="41">
        <f t="shared" si="81"/>
        <v>8.0183936732900172</v>
      </c>
      <c r="BD58" s="40">
        <f t="shared" si="111"/>
        <v>0.21595469450849533</v>
      </c>
      <c r="BE58" s="40">
        <f t="shared" si="112"/>
        <v>151.76336238314013</v>
      </c>
      <c r="BF58" s="42">
        <f t="shared" si="82"/>
        <v>4.696430634510159E-2</v>
      </c>
      <c r="BG58" s="38">
        <v>0.76329999999999998</v>
      </c>
      <c r="BH58" s="34">
        <v>5.0999999999999997E-2</v>
      </c>
      <c r="BI58" s="34">
        <v>1.4059999999999999</v>
      </c>
      <c r="BJ58" s="41">
        <f t="shared" si="113"/>
        <v>0.99598134627033974</v>
      </c>
      <c r="BK58" s="41">
        <f t="shared" si="114"/>
        <v>0.61346854279251128</v>
      </c>
      <c r="BL58" s="41">
        <f t="shared" si="115"/>
        <v>6.1346854279251124</v>
      </c>
      <c r="BM58" s="41">
        <f t="shared" si="83"/>
        <v>6.7481539707176239</v>
      </c>
      <c r="BN58" s="40">
        <f t="shared" si="116"/>
        <v>0.37971429879101426</v>
      </c>
      <c r="BO58" s="40">
        <f t="shared" si="117"/>
        <v>135.3400082582387</v>
      </c>
      <c r="BP58" s="42">
        <f t="shared" si="84"/>
        <v>4.5327952221043764E-2</v>
      </c>
      <c r="BQ58" s="38">
        <v>0.63790000000000002</v>
      </c>
      <c r="BR58" s="34">
        <v>4.2999999999999997E-2</v>
      </c>
      <c r="BS58" s="34">
        <v>1.4019999999999999</v>
      </c>
      <c r="BT58" s="41">
        <f t="shared" si="118"/>
        <v>0.99314782892675413</v>
      </c>
      <c r="BU58" s="41">
        <f t="shared" si="119"/>
        <v>0.42602233018888491</v>
      </c>
      <c r="BV58" s="41">
        <f t="shared" si="120"/>
        <v>5.1122679622666185</v>
      </c>
      <c r="BW58" s="41">
        <f t="shared" si="85"/>
        <v>5.5382902924555033</v>
      </c>
      <c r="BX58" s="40">
        <f t="shared" si="121"/>
        <v>0.38199868067385817</v>
      </c>
      <c r="BY58" s="40">
        <f t="shared" si="122"/>
        <v>121.90564030479685</v>
      </c>
      <c r="BZ58" s="42">
        <f t="shared" si="86"/>
        <v>4.1936270950913963E-2</v>
      </c>
    </row>
    <row r="59" spans="2:78" ht="19.899999999999999" customHeight="1">
      <c r="B59" s="19"/>
      <c r="C59" s="19"/>
    </row>
    <row r="60" spans="2:78" ht="19.899999999999999" customHeight="1" thickBot="1"/>
    <row r="61" spans="2:78" ht="19.899999999999999" customHeight="1" thickBot="1">
      <c r="B61" s="64" t="s">
        <v>35</v>
      </c>
      <c r="D61" s="2"/>
      <c r="E61" s="73" t="s">
        <v>19</v>
      </c>
      <c r="F61" s="74"/>
      <c r="G61" s="74"/>
      <c r="H61" s="75"/>
      <c r="I61" s="76" t="s">
        <v>21</v>
      </c>
      <c r="J61" s="77"/>
      <c r="K61" s="77"/>
      <c r="L61" s="77"/>
      <c r="M61" s="77"/>
      <c r="N61" s="78">
        <v>0</v>
      </c>
      <c r="O61" s="78"/>
      <c r="P61" s="57"/>
      <c r="Q61" s="57"/>
      <c r="R61" s="58"/>
      <c r="S61" s="76" t="s">
        <v>21</v>
      </c>
      <c r="T61" s="77"/>
      <c r="U61" s="77"/>
      <c r="V61" s="77"/>
      <c r="W61" s="77"/>
      <c r="X61" s="78">
        <v>0.04</v>
      </c>
      <c r="Y61" s="78"/>
      <c r="Z61" s="57"/>
      <c r="AA61" s="57"/>
      <c r="AB61" s="58"/>
      <c r="AC61" s="76" t="s">
        <v>21</v>
      </c>
      <c r="AD61" s="77"/>
      <c r="AE61" s="77"/>
      <c r="AF61" s="77"/>
      <c r="AG61" s="77"/>
      <c r="AH61" s="78">
        <v>0.08</v>
      </c>
      <c r="AI61" s="78"/>
      <c r="AJ61" s="57"/>
      <c r="AK61" s="57"/>
      <c r="AL61" s="58"/>
      <c r="AM61" s="76" t="s">
        <v>21</v>
      </c>
      <c r="AN61" s="77"/>
      <c r="AO61" s="77"/>
      <c r="AP61" s="77"/>
      <c r="AQ61" s="77"/>
      <c r="AR61" s="78">
        <v>0.12</v>
      </c>
      <c r="AS61" s="78"/>
      <c r="AT61" s="57"/>
      <c r="AU61" s="57"/>
      <c r="AV61" s="58"/>
      <c r="AW61" s="76" t="s">
        <v>21</v>
      </c>
      <c r="AX61" s="77"/>
      <c r="AY61" s="77"/>
      <c r="AZ61" s="77"/>
      <c r="BA61" s="77"/>
      <c r="BB61" s="78">
        <v>0.16</v>
      </c>
      <c r="BC61" s="78"/>
      <c r="BD61" s="57"/>
      <c r="BE61" s="57"/>
      <c r="BF61" s="58"/>
      <c r="BG61" s="76" t="s">
        <v>21</v>
      </c>
      <c r="BH61" s="77"/>
      <c r="BI61" s="77"/>
      <c r="BJ61" s="77"/>
      <c r="BK61" s="77"/>
      <c r="BL61" s="78">
        <v>0.2</v>
      </c>
      <c r="BM61" s="78"/>
      <c r="BN61" s="57"/>
      <c r="BO61" s="57"/>
      <c r="BP61" s="58"/>
      <c r="BQ61" s="76" t="s">
        <v>21</v>
      </c>
      <c r="BR61" s="77"/>
      <c r="BS61" s="77"/>
      <c r="BT61" s="77"/>
      <c r="BU61" s="77"/>
      <c r="BV61" s="78">
        <v>0.24</v>
      </c>
      <c r="BW61" s="78"/>
      <c r="BX61" s="57"/>
      <c r="BY61" s="57"/>
      <c r="BZ61" s="58"/>
    </row>
    <row r="62" spans="2:78" ht="19.899999999999999" customHeight="1">
      <c r="B62" s="4" t="s">
        <v>1</v>
      </c>
      <c r="C62" s="5">
        <v>1000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19.899999999999999" customHeight="1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2.5068182122948004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26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27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28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29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30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31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32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33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34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35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36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37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38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39">BV63/BY63</f>
        <v>0</v>
      </c>
    </row>
    <row r="64" spans="2:78" ht="19.899999999999999" customHeight="1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2.8255490720907073</v>
      </c>
      <c r="H64" s="46">
        <f t="shared" ref="H64:H88" si="140">F64*$C$37/$C$35</f>
        <v>31714.22535211268</v>
      </c>
      <c r="I64" s="54"/>
      <c r="J64" s="3"/>
      <c r="K64" s="3"/>
      <c r="L64" s="3">
        <f t="shared" ref="L64:L88" si="141">K64/$C$44</f>
        <v>0</v>
      </c>
      <c r="M64" s="3">
        <f t="shared" ref="M64:M88" si="142">4*PI()^2*$C$43*SQRT($C$41*$C$32)*($C$37*I64*K64)^2</f>
        <v>0</v>
      </c>
      <c r="N64" s="3">
        <f t="shared" ref="N64:N88" si="143">4*PI()^2*N$31*SQRT($C$41*$C$32)*($C$37*I64*K64)^2</f>
        <v>0</v>
      </c>
      <c r="O64" s="3">
        <f t="shared" si="126"/>
        <v>0</v>
      </c>
      <c r="P64" s="18">
        <f t="shared" ref="P64:P88" si="144">2*PI()^2*N$31*2*SQRT($C$32*$C$41)*J64*$C$37^2*K64^2/SQRT(2)</f>
        <v>0</v>
      </c>
      <c r="Q64" s="18">
        <f t="shared" ref="Q64:Q88" si="145">0.5926*0.5*$C$36*$F64^3*($C$37*I64*2+$C$37)*$C$38</f>
        <v>1.0512960116287153</v>
      </c>
      <c r="R64" s="39">
        <f t="shared" si="127"/>
        <v>0</v>
      </c>
      <c r="S64" s="54"/>
      <c r="T64" s="3"/>
      <c r="U64" s="3"/>
      <c r="V64" s="3">
        <f t="shared" ref="V64:V88" si="146">U64/$C$44</f>
        <v>0</v>
      </c>
      <c r="W64" s="3">
        <f t="shared" ref="W64:W88" si="147">4*PI()^2*$C$43*SQRT($C$41*$C$32)*($C$37*S64*U64)^2</f>
        <v>0</v>
      </c>
      <c r="X64" s="3">
        <f t="shared" ref="X64:X88" si="148">4*PI()^2*X$31*SQRT($C$41*$C$32)*($C$37*S64*U64)^2</f>
        <v>0</v>
      </c>
      <c r="Y64" s="3">
        <f t="shared" si="128"/>
        <v>0</v>
      </c>
      <c r="Z64" s="18">
        <f t="shared" ref="Z64:Z88" si="149">2*PI()^2*X$31*2*SQRT($C$32*$C$41)*T64*$C$37^2*U64^2/SQRT(2)</f>
        <v>0</v>
      </c>
      <c r="AA64" s="18">
        <f t="shared" ref="AA64:AA88" si="150">0.5926*0.5*$C$36*$F64^3*($C$37*S64*2+$C$37)*$C$38</f>
        <v>1.0512960116287153</v>
      </c>
      <c r="AB64" s="39">
        <f t="shared" si="129"/>
        <v>0</v>
      </c>
      <c r="AC64" s="54"/>
      <c r="AD64" s="3"/>
      <c r="AE64" s="3"/>
      <c r="AF64" s="3">
        <f t="shared" ref="AF64:AF88" si="151">AE64/$C$44</f>
        <v>0</v>
      </c>
      <c r="AG64" s="3">
        <f t="shared" ref="AG64:AG88" si="152">4*PI()^2*$C$43*SQRT($C$41*$C$32)*($C$37*AC64*AE64)^2</f>
        <v>0</v>
      </c>
      <c r="AH64" s="3">
        <f t="shared" ref="AH64:AH88" si="153">4*PI()^2*AH$31*SQRT($C$41*$C$32)*($C$37*AC64*AE64)^2</f>
        <v>0</v>
      </c>
      <c r="AI64" s="3">
        <f t="shared" si="130"/>
        <v>0</v>
      </c>
      <c r="AJ64" s="18">
        <f t="shared" ref="AJ64:AJ88" si="154">2*PI()^2*AH$31*2*SQRT($C$32*$C$41)*AD64*$C$37^2*AE64^2/SQRT(2)</f>
        <v>0</v>
      </c>
      <c r="AK64" s="18">
        <f t="shared" ref="AK64:AK88" si="155">0.5926*0.5*$C$36*$F64^3*($C$37*AC64*2+$C$37)*$C$38</f>
        <v>1.0512960116287153</v>
      </c>
      <c r="AL64" s="39">
        <f t="shared" si="131"/>
        <v>0</v>
      </c>
      <c r="AM64" s="54"/>
      <c r="AN64" s="3"/>
      <c r="AO64" s="3"/>
      <c r="AP64" s="3">
        <f t="shared" ref="AP64:AP88" si="156">AO64/$C$44</f>
        <v>0</v>
      </c>
      <c r="AQ64" s="3">
        <f t="shared" ref="AQ64:AQ88" si="157">4*PI()^2*$C$43*SQRT($C$41*$C$32)*($C$37*AM64*AO64)^2</f>
        <v>0</v>
      </c>
      <c r="AR64" s="3">
        <f t="shared" ref="AR64:AR88" si="158">4*PI()^2*AR$31*SQRT($C$41*$C$32)*($C$37*AM64*AO64)^2</f>
        <v>0</v>
      </c>
      <c r="AS64" s="3">
        <f t="shared" si="132"/>
        <v>0</v>
      </c>
      <c r="AT64" s="18">
        <f t="shared" ref="AT64:AT88" si="159">2*PI()^2*AR$31*2*SQRT($C$32*$C$41)*AN64*$C$37^2*AO64^2/SQRT(2)</f>
        <v>0</v>
      </c>
      <c r="AU64" s="18">
        <f t="shared" ref="AU64:AU88" si="160">0.5926*0.5*$C$36*$F64^3*($C$37*AM64*2+$C$37)*$C$38</f>
        <v>1.0512960116287153</v>
      </c>
      <c r="AV64" s="39">
        <f t="shared" si="133"/>
        <v>0</v>
      </c>
      <c r="AW64" s="54"/>
      <c r="AX64" s="3"/>
      <c r="AY64" s="3"/>
      <c r="AZ64" s="3">
        <f t="shared" ref="AZ64:AZ88" si="161">AY64/$C$44</f>
        <v>0</v>
      </c>
      <c r="BA64" s="3">
        <f t="shared" ref="BA64:BA88" si="162">4*PI()^2*$C$43*SQRT($C$41*$C$32)*($C$37*AW64*AY64)^2</f>
        <v>0</v>
      </c>
      <c r="BB64" s="3">
        <f t="shared" ref="BB64:BB88" si="163">4*PI()^2*BB$31*SQRT($C$41*$C$32)*($C$37*AW64*AY64)^2</f>
        <v>0</v>
      </c>
      <c r="BC64" s="3">
        <f t="shared" si="134"/>
        <v>0</v>
      </c>
      <c r="BD64" s="18">
        <f t="shared" ref="BD64:BD88" si="164">2*PI()^2*BB$31*2*SQRT($C$32*$C$41)*AX64*$C$37^2*AY64^2/SQRT(2)</f>
        <v>0</v>
      </c>
      <c r="BE64" s="18">
        <f t="shared" ref="BE64:BE88" si="165">0.5926*0.5*$C$36*$F64^3*($C$37*AW64*2+$C$37)*$C$38</f>
        <v>1.0512960116287153</v>
      </c>
      <c r="BF64" s="39">
        <f t="shared" si="135"/>
        <v>0</v>
      </c>
      <c r="BG64" s="54"/>
      <c r="BH64" s="3"/>
      <c r="BI64" s="3"/>
      <c r="BJ64" s="3">
        <f t="shared" ref="BJ64:BJ88" si="166">BI64/$C$44</f>
        <v>0</v>
      </c>
      <c r="BK64" s="3">
        <f t="shared" ref="BK64:BK88" si="167">4*PI()^2*$C$43*SQRT($C$41*$C$32)*($C$37*BG64*BI64)^2</f>
        <v>0</v>
      </c>
      <c r="BL64" s="3">
        <f t="shared" ref="BL64:BL88" si="168">4*PI()^2*BL$31*SQRT($C$41*$C$32)*($C$37*BG64*BI64)^2</f>
        <v>0</v>
      </c>
      <c r="BM64" s="3">
        <f t="shared" si="136"/>
        <v>0</v>
      </c>
      <c r="BN64" s="18">
        <f t="shared" ref="BN64:BN88" si="169">2*PI()^2*BL$31*2*SQRT($C$32*$C$41)*BH64*$C$37^2*BI64^2/SQRT(2)</f>
        <v>0</v>
      </c>
      <c r="BO64" s="18">
        <f t="shared" ref="BO64:BO88" si="170">0.5926*0.5*$C$36*$F64^3*($C$37*BG64*2+$C$37)*$C$38</f>
        <v>1.0512960116287153</v>
      </c>
      <c r="BP64" s="39">
        <f t="shared" si="137"/>
        <v>0</v>
      </c>
      <c r="BQ64" s="54"/>
      <c r="BR64" s="3"/>
      <c r="BS64" s="3"/>
      <c r="BT64" s="3">
        <f t="shared" ref="BT64:BT88" si="171">BS64/$C$44</f>
        <v>0</v>
      </c>
      <c r="BU64" s="3">
        <f t="shared" ref="BU64:BU88" si="172">4*PI()^2*$C$43*SQRT($C$41*$C$32)*($C$37*BQ64*BS64)^2</f>
        <v>0</v>
      </c>
      <c r="BV64" s="3">
        <f t="shared" ref="BV64:BV88" si="173">4*PI()^2*BV$31*SQRT($C$41*$C$32)*($C$37*BQ64*BS64)^2</f>
        <v>0</v>
      </c>
      <c r="BW64" s="3">
        <f t="shared" si="138"/>
        <v>0</v>
      </c>
      <c r="BX64" s="18">
        <f t="shared" ref="BX64:BX88" si="174">2*PI()^2*BV$31*2*SQRT($C$32*$C$41)*BR64*$C$37^2*BS64^2/SQRT(2)</f>
        <v>0</v>
      </c>
      <c r="BY64" s="18">
        <f t="shared" ref="BY64:BY88" si="175">0.5926*0.5*$C$36*$F64^3*($C$37*BQ64*2+$C$37)*$C$38</f>
        <v>1.0512960116287153</v>
      </c>
      <c r="BZ64" s="39">
        <f t="shared" si="139"/>
        <v>0</v>
      </c>
    </row>
    <row r="65" spans="2:78" ht="19.899999999999999" customHeight="1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76">F65/$C$44/$C$37</f>
        <v>3.1442799318866128</v>
      </c>
      <c r="H65" s="46">
        <f t="shared" si="140"/>
        <v>35291.690140845072</v>
      </c>
      <c r="I65" s="36">
        <v>0.52569999999999995</v>
      </c>
      <c r="J65" s="32">
        <v>1.4999999999999999E-2</v>
      </c>
      <c r="K65" s="32">
        <v>1.4279999999999999</v>
      </c>
      <c r="L65" s="3">
        <f t="shared" si="141"/>
        <v>1.0115656916600606</v>
      </c>
      <c r="M65" s="3">
        <f t="shared" si="142"/>
        <v>0.30016738436495022</v>
      </c>
      <c r="N65" s="3">
        <f t="shared" si="143"/>
        <v>0</v>
      </c>
      <c r="O65" s="3">
        <f t="shared" si="126"/>
        <v>0.30016738436495022</v>
      </c>
      <c r="P65" s="18">
        <f t="shared" si="144"/>
        <v>0</v>
      </c>
      <c r="Q65" s="18">
        <f t="shared" si="145"/>
        <v>2.9718741673562659</v>
      </c>
      <c r="R65" s="39">
        <f>N65/Q65</f>
        <v>0</v>
      </c>
      <c r="S65" s="36">
        <v>0.42909999999999998</v>
      </c>
      <c r="T65" s="32">
        <v>1.7000000000000001E-2</v>
      </c>
      <c r="U65" s="32">
        <v>1.41</v>
      </c>
      <c r="V65" s="3">
        <f t="shared" si="146"/>
        <v>0.99881486361392535</v>
      </c>
      <c r="W65" s="3">
        <f t="shared" si="147"/>
        <v>0.19497834794783833</v>
      </c>
      <c r="X65" s="3">
        <f t="shared" si="148"/>
        <v>0.38995669589567666</v>
      </c>
      <c r="Y65" s="3">
        <f t="shared" si="128"/>
        <v>0.58493504384351502</v>
      </c>
      <c r="Z65" s="18">
        <f t="shared" si="149"/>
        <v>2.5458527243413739E-2</v>
      </c>
      <c r="AA65" s="18">
        <f t="shared" si="150"/>
        <v>2.691984292571616</v>
      </c>
      <c r="AB65" s="39">
        <f t="shared" si="129"/>
        <v>0.14485845885941495</v>
      </c>
      <c r="AC65" s="36">
        <v>0.33629999999999999</v>
      </c>
      <c r="AD65" s="32">
        <v>0.02</v>
      </c>
      <c r="AE65" s="32">
        <v>1.413</v>
      </c>
      <c r="AF65" s="3">
        <f t="shared" si="151"/>
        <v>1.0009400016216148</v>
      </c>
      <c r="AG65" s="3">
        <f t="shared" si="152"/>
        <v>0.12027328979432399</v>
      </c>
      <c r="AH65" s="3">
        <f t="shared" si="153"/>
        <v>0.48109315917729595</v>
      </c>
      <c r="AI65" s="3">
        <f t="shared" si="130"/>
        <v>0.60136644897161995</v>
      </c>
      <c r="AJ65" s="18">
        <f t="shared" si="154"/>
        <v>6.0157592120002629E-2</v>
      </c>
      <c r="AK65" s="18">
        <f t="shared" si="155"/>
        <v>2.4231045784927803</v>
      </c>
      <c r="AL65" s="39">
        <f t="shared" si="131"/>
        <v>0.19854411709978509</v>
      </c>
      <c r="AM65" s="36">
        <v>0.25690000000000002</v>
      </c>
      <c r="AN65" s="32">
        <v>1.7999999999999999E-2</v>
      </c>
      <c r="AO65" s="32">
        <v>1.44</v>
      </c>
      <c r="AP65" s="3">
        <f t="shared" si="156"/>
        <v>1.0200662436908174</v>
      </c>
      <c r="AQ65" s="3">
        <f t="shared" si="157"/>
        <v>7.2892748257890827E-2</v>
      </c>
      <c r="AR65" s="3">
        <f t="shared" si="158"/>
        <v>0.43735648954734491</v>
      </c>
      <c r="AS65" s="3">
        <f t="shared" si="132"/>
        <v>0.51024923780523568</v>
      </c>
      <c r="AT65" s="18">
        <f t="shared" si="159"/>
        <v>8.4346074228864878E-2</v>
      </c>
      <c r="AU65" s="18">
        <f t="shared" si="160"/>
        <v>2.1930501679555015</v>
      </c>
      <c r="AV65" s="39">
        <f t="shared" si="133"/>
        <v>0.19942840156505676</v>
      </c>
      <c r="AW65" s="36">
        <v>0.2034</v>
      </c>
      <c r="AX65" s="32">
        <v>1.6E-2</v>
      </c>
      <c r="AY65" s="32">
        <v>1.48</v>
      </c>
      <c r="AZ65" s="3">
        <f t="shared" si="161"/>
        <v>1.0484014171266736</v>
      </c>
      <c r="BA65" s="3">
        <f t="shared" si="162"/>
        <v>4.8267683895271196E-2</v>
      </c>
      <c r="BB65" s="3">
        <f t="shared" si="163"/>
        <v>0.38614147116216957</v>
      </c>
      <c r="BC65" s="3">
        <f t="shared" si="134"/>
        <v>0.43440915505744077</v>
      </c>
      <c r="BD65" s="18">
        <f t="shared" si="164"/>
        <v>0.10559650262397445</v>
      </c>
      <c r="BE65" s="18">
        <f t="shared" si="165"/>
        <v>2.0380386948604827</v>
      </c>
      <c r="BF65" s="39">
        <f t="shared" si="135"/>
        <v>0.18946719320685101</v>
      </c>
      <c r="BG65" s="36"/>
      <c r="BH65" s="32"/>
      <c r="BI65" s="32"/>
      <c r="BJ65" s="3">
        <f t="shared" si="166"/>
        <v>0</v>
      </c>
      <c r="BK65" s="3">
        <f t="shared" si="167"/>
        <v>0</v>
      </c>
      <c r="BL65" s="3">
        <f t="shared" si="168"/>
        <v>0</v>
      </c>
      <c r="BM65" s="3">
        <f t="shared" si="136"/>
        <v>0</v>
      </c>
      <c r="BN65" s="18">
        <f t="shared" si="169"/>
        <v>0</v>
      </c>
      <c r="BO65" s="18">
        <f t="shared" si="170"/>
        <v>1.4487053560282079</v>
      </c>
      <c r="BP65" s="39">
        <f t="shared" si="137"/>
        <v>0</v>
      </c>
      <c r="BQ65" s="36"/>
      <c r="BR65" s="32"/>
      <c r="BS65" s="32"/>
      <c r="BT65" s="3">
        <f t="shared" si="171"/>
        <v>0</v>
      </c>
      <c r="BU65" s="3">
        <f t="shared" si="172"/>
        <v>0</v>
      </c>
      <c r="BV65" s="3">
        <f t="shared" si="173"/>
        <v>0</v>
      </c>
      <c r="BW65" s="3">
        <f t="shared" si="138"/>
        <v>0</v>
      </c>
      <c r="BX65" s="18">
        <f t="shared" si="174"/>
        <v>0</v>
      </c>
      <c r="BY65" s="18">
        <f t="shared" si="175"/>
        <v>1.4487053560282079</v>
      </c>
      <c r="BZ65" s="39">
        <f t="shared" si="139"/>
        <v>0</v>
      </c>
    </row>
    <row r="66" spans="2:78" ht="19.899999999999999" customHeight="1">
      <c r="B66" s="10" t="s">
        <v>4</v>
      </c>
      <c r="C66" s="11">
        <v>999.72964999999999</v>
      </c>
      <c r="D66" s="2"/>
      <c r="E66" s="29">
        <v>22</v>
      </c>
      <c r="F66" s="22">
        <f t="shared" ref="F66:F88" si="177">0.02*E66-0.0054</f>
        <v>0.43459999999999999</v>
      </c>
      <c r="G66" s="22">
        <f t="shared" si="176"/>
        <v>3.4630107916825184</v>
      </c>
      <c r="H66" s="46">
        <f t="shared" si="140"/>
        <v>38869.15492957746</v>
      </c>
      <c r="I66" s="35">
        <v>0.4073</v>
      </c>
      <c r="J66" s="31">
        <v>2.5000000000000001E-2</v>
      </c>
      <c r="K66" s="31">
        <v>1.4139999999999999</v>
      </c>
      <c r="L66" s="3">
        <f t="shared" si="141"/>
        <v>1.001648380957511</v>
      </c>
      <c r="M66" s="3">
        <f t="shared" si="142"/>
        <v>0.17666835734616643</v>
      </c>
      <c r="N66" s="3">
        <f t="shared" si="143"/>
        <v>0</v>
      </c>
      <c r="O66" s="3">
        <f t="shared" si="126"/>
        <v>0.17666835734616643</v>
      </c>
      <c r="P66" s="18">
        <f t="shared" si="144"/>
        <v>0</v>
      </c>
      <c r="Q66" s="18">
        <f t="shared" si="145"/>
        <v>3.5120354867190748</v>
      </c>
      <c r="R66" s="39">
        <f t="shared" ref="R66:R88" si="178">N66/Q66</f>
        <v>0</v>
      </c>
      <c r="S66" s="35">
        <v>0.3468</v>
      </c>
      <c r="T66" s="31">
        <v>2.4E-2</v>
      </c>
      <c r="U66" s="31">
        <v>1.413</v>
      </c>
      <c r="V66" s="3">
        <f t="shared" si="146"/>
        <v>1.0009400016216148</v>
      </c>
      <c r="W66" s="3">
        <f t="shared" si="147"/>
        <v>0.12790090963973622</v>
      </c>
      <c r="X66" s="3">
        <f t="shared" si="148"/>
        <v>0.25580181927947243</v>
      </c>
      <c r="Y66" s="3">
        <f t="shared" si="128"/>
        <v>0.38370272891920865</v>
      </c>
      <c r="Z66" s="18">
        <f t="shared" si="149"/>
        <v>3.6094555272001581E-2</v>
      </c>
      <c r="AA66" s="18">
        <f t="shared" si="150"/>
        <v>3.277848176075953</v>
      </c>
      <c r="AB66" s="39">
        <f t="shared" si="129"/>
        <v>7.8039556910077301E-2</v>
      </c>
      <c r="AC66" s="35">
        <v>0.29289999999999999</v>
      </c>
      <c r="AD66" s="31">
        <v>0.02</v>
      </c>
      <c r="AE66" s="31">
        <v>1.42</v>
      </c>
      <c r="AF66" s="3">
        <f t="shared" si="151"/>
        <v>1.0058986569728894</v>
      </c>
      <c r="AG66" s="3">
        <f t="shared" si="152"/>
        <v>9.2139651236448433E-2</v>
      </c>
      <c r="AH66" s="3">
        <f t="shared" si="153"/>
        <v>0.36855860494579373</v>
      </c>
      <c r="AI66" s="3">
        <f t="shared" si="130"/>
        <v>0.46069825618224214</v>
      </c>
      <c r="AJ66" s="18">
        <f t="shared" si="154"/>
        <v>6.0755109766190543E-2</v>
      </c>
      <c r="AK66" s="18">
        <f t="shared" si="155"/>
        <v>3.0692085720484452</v>
      </c>
      <c r="AL66" s="39">
        <f t="shared" si="131"/>
        <v>0.12008261944212252</v>
      </c>
      <c r="AM66" s="35">
        <v>0.1991</v>
      </c>
      <c r="AN66" s="31">
        <v>1.7999999999999999E-2</v>
      </c>
      <c r="AO66" s="31">
        <v>1.4750000000000001</v>
      </c>
      <c r="AP66" s="3">
        <f t="shared" si="156"/>
        <v>1.0448595204471915</v>
      </c>
      <c r="AQ66" s="3">
        <f t="shared" si="157"/>
        <v>4.593647781974864E-2</v>
      </c>
      <c r="AR66" s="3">
        <f t="shared" si="158"/>
        <v>0.2756188669184918</v>
      </c>
      <c r="AS66" s="3">
        <f t="shared" si="132"/>
        <v>0.32155534473824043</v>
      </c>
      <c r="AT66" s="18">
        <f t="shared" si="159"/>
        <v>8.8496058904404984E-2</v>
      </c>
      <c r="AU66" s="18">
        <f t="shared" si="160"/>
        <v>2.7061214689356388</v>
      </c>
      <c r="AV66" s="39">
        <f t="shared" si="133"/>
        <v>0.10185014607895526</v>
      </c>
      <c r="AW66" s="35">
        <v>0.1764</v>
      </c>
      <c r="AX66" s="31">
        <v>1.7999999999999999E-2</v>
      </c>
      <c r="AY66" s="31">
        <v>1.4970000000000001</v>
      </c>
      <c r="AZ66" s="3">
        <f t="shared" si="161"/>
        <v>1.0604438658369124</v>
      </c>
      <c r="BA66" s="3">
        <f t="shared" si="162"/>
        <v>3.7142565183277375E-2</v>
      </c>
      <c r="BB66" s="3">
        <f t="shared" si="163"/>
        <v>0.297140521466219</v>
      </c>
      <c r="BC66" s="3">
        <f t="shared" si="134"/>
        <v>0.33428308664949635</v>
      </c>
      <c r="BD66" s="18">
        <f t="shared" si="164"/>
        <v>0.12154083813114348</v>
      </c>
      <c r="BE66" s="18">
        <f t="shared" si="165"/>
        <v>2.6182528416364845</v>
      </c>
      <c r="BF66" s="39">
        <f t="shared" si="135"/>
        <v>0.11348809280027268</v>
      </c>
      <c r="BG66" s="35"/>
      <c r="BH66" s="31"/>
      <c r="BI66" s="31"/>
      <c r="BJ66" s="3">
        <f t="shared" si="166"/>
        <v>0</v>
      </c>
      <c r="BK66" s="3">
        <f t="shared" si="167"/>
        <v>0</v>
      </c>
      <c r="BL66" s="3">
        <f t="shared" si="168"/>
        <v>0</v>
      </c>
      <c r="BM66" s="3">
        <f t="shared" si="136"/>
        <v>0</v>
      </c>
      <c r="BN66" s="18">
        <f t="shared" si="169"/>
        <v>0</v>
      </c>
      <c r="BO66" s="18">
        <f t="shared" si="170"/>
        <v>1.9354323193646394</v>
      </c>
      <c r="BP66" s="39">
        <f t="shared" si="137"/>
        <v>0</v>
      </c>
      <c r="BQ66" s="35"/>
      <c r="BR66" s="31"/>
      <c r="BS66" s="31"/>
      <c r="BT66" s="3">
        <f t="shared" si="171"/>
        <v>0</v>
      </c>
      <c r="BU66" s="3">
        <f t="shared" si="172"/>
        <v>0</v>
      </c>
      <c r="BV66" s="3">
        <f t="shared" si="173"/>
        <v>0</v>
      </c>
      <c r="BW66" s="3">
        <f t="shared" si="138"/>
        <v>0</v>
      </c>
      <c r="BX66" s="18">
        <f t="shared" si="174"/>
        <v>0</v>
      </c>
      <c r="BY66" s="18">
        <f t="shared" si="175"/>
        <v>1.9354323193646394</v>
      </c>
      <c r="BZ66" s="39">
        <f t="shared" si="139"/>
        <v>0</v>
      </c>
    </row>
    <row r="67" spans="2:78" ht="19.899999999999999" customHeight="1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77"/>
        <v>0.47459999999999997</v>
      </c>
      <c r="G67" s="22">
        <f t="shared" si="176"/>
        <v>3.7817416514784248</v>
      </c>
      <c r="H67" s="46">
        <f t="shared" si="140"/>
        <v>42446.619718309856</v>
      </c>
      <c r="I67" s="35">
        <v>0.39650000000000002</v>
      </c>
      <c r="J67" s="31">
        <v>3.4000000000000002E-2</v>
      </c>
      <c r="K67" s="32">
        <v>1.415</v>
      </c>
      <c r="L67" s="3">
        <f t="shared" si="141"/>
        <v>1.0023567602934076</v>
      </c>
      <c r="M67" s="3">
        <f t="shared" si="142"/>
        <v>0.16766036023285694</v>
      </c>
      <c r="N67" s="3">
        <f t="shared" si="143"/>
        <v>0</v>
      </c>
      <c r="O67" s="3">
        <f t="shared" si="126"/>
        <v>0.16766036023285694</v>
      </c>
      <c r="P67" s="18">
        <f t="shared" si="144"/>
        <v>0</v>
      </c>
      <c r="Q67" s="18">
        <f t="shared" si="145"/>
        <v>4.5193118900859037</v>
      </c>
      <c r="R67" s="39">
        <f t="shared" si="178"/>
        <v>0</v>
      </c>
      <c r="S67" s="35">
        <v>0.3528</v>
      </c>
      <c r="T67" s="31">
        <v>2.7E-2</v>
      </c>
      <c r="U67" s="32">
        <v>1.4039999999999999</v>
      </c>
      <c r="V67" s="3">
        <f t="shared" si="146"/>
        <v>0.99456458759854693</v>
      </c>
      <c r="W67" s="3">
        <f t="shared" si="147"/>
        <v>0.13068402450917294</v>
      </c>
      <c r="X67" s="3">
        <f t="shared" si="148"/>
        <v>0.26136804901834587</v>
      </c>
      <c r="Y67" s="3">
        <f t="shared" si="128"/>
        <v>0.39205207352751881</v>
      </c>
      <c r="Z67" s="18">
        <f t="shared" si="149"/>
        <v>4.0090743406907346E-2</v>
      </c>
      <c r="AA67" s="18">
        <f t="shared" si="150"/>
        <v>4.2990174900895246</v>
      </c>
      <c r="AB67" s="39">
        <f t="shared" si="129"/>
        <v>6.07971587975333E-2</v>
      </c>
      <c r="AC67" s="35">
        <v>0.2823</v>
      </c>
      <c r="AD67" s="31">
        <v>2.8000000000000001E-2</v>
      </c>
      <c r="AE67" s="32">
        <v>1.4179999999999999</v>
      </c>
      <c r="AF67" s="3">
        <f t="shared" si="151"/>
        <v>1.0044818983010966</v>
      </c>
      <c r="AG67" s="3">
        <f t="shared" si="152"/>
        <v>8.535035855243657E-2</v>
      </c>
      <c r="AH67" s="3">
        <f t="shared" si="153"/>
        <v>0.34140143420974628</v>
      </c>
      <c r="AI67" s="3">
        <f t="shared" si="130"/>
        <v>0.42675179276218284</v>
      </c>
      <c r="AJ67" s="18">
        <f t="shared" si="154"/>
        <v>8.481772478740289E-2</v>
      </c>
      <c r="AK67" s="18">
        <f t="shared" si="155"/>
        <v>3.9436226342601257</v>
      </c>
      <c r="AL67" s="39">
        <f t="shared" si="131"/>
        <v>8.6570512919727574E-2</v>
      </c>
      <c r="AM67" s="35">
        <v>0.2213</v>
      </c>
      <c r="AN67" s="31">
        <v>2.8000000000000001E-2</v>
      </c>
      <c r="AO67" s="32">
        <v>1.452</v>
      </c>
      <c r="AP67" s="3">
        <f t="shared" si="156"/>
        <v>1.0285667957215743</v>
      </c>
      <c r="AQ67" s="3">
        <f t="shared" si="157"/>
        <v>5.4995504766712389E-2</v>
      </c>
      <c r="AR67" s="3">
        <f t="shared" si="158"/>
        <v>0.32997302860027428</v>
      </c>
      <c r="AS67" s="3">
        <f t="shared" si="132"/>
        <v>0.38496853336698666</v>
      </c>
      <c r="AT67" s="18">
        <f t="shared" si="159"/>
        <v>0.13340086588724812</v>
      </c>
      <c r="AU67" s="18">
        <f t="shared" si="160"/>
        <v>3.6361178653864608</v>
      </c>
      <c r="AV67" s="39">
        <f t="shared" si="133"/>
        <v>9.0748716300263127E-2</v>
      </c>
      <c r="AW67" s="35">
        <v>0.182</v>
      </c>
      <c r="AX67" s="31">
        <v>2.1000000000000001E-2</v>
      </c>
      <c r="AY67" s="32">
        <v>1.4770000000000001</v>
      </c>
      <c r="AZ67" s="3">
        <f t="shared" si="161"/>
        <v>1.0462762791189844</v>
      </c>
      <c r="BA67" s="3">
        <f t="shared" si="162"/>
        <v>3.8488846757386397E-2</v>
      </c>
      <c r="BB67" s="3">
        <f t="shared" si="163"/>
        <v>0.30791077405909117</v>
      </c>
      <c r="BC67" s="3">
        <f t="shared" si="134"/>
        <v>0.34639962081647757</v>
      </c>
      <c r="BD67" s="18">
        <f t="shared" si="164"/>
        <v>0.13803410587758813</v>
      </c>
      <c r="BE67" s="18">
        <f t="shared" si="165"/>
        <v>3.4380041372432646</v>
      </c>
      <c r="BF67" s="39">
        <f t="shared" si="135"/>
        <v>8.9560908529326813E-2</v>
      </c>
      <c r="BG67" s="35">
        <v>0.14319999999999999</v>
      </c>
      <c r="BH67" s="31">
        <v>2.4E-2</v>
      </c>
      <c r="BI67" s="32">
        <v>1.2929999999999999</v>
      </c>
      <c r="BJ67" s="3">
        <f t="shared" si="166"/>
        <v>0.91593448131404653</v>
      </c>
      <c r="BK67" s="3">
        <f t="shared" si="167"/>
        <v>1.8260565282189941E-2</v>
      </c>
      <c r="BL67" s="3">
        <f t="shared" si="168"/>
        <v>0.18260565282189939</v>
      </c>
      <c r="BM67" s="3">
        <f t="shared" si="136"/>
        <v>0.20086621810408933</v>
      </c>
      <c r="BN67" s="18">
        <f t="shared" si="169"/>
        <v>0.15112086318314208</v>
      </c>
      <c r="BO67" s="18">
        <f t="shared" si="170"/>
        <v>3.2424109399924741</v>
      </c>
      <c r="BP67" s="39">
        <f t="shared" si="137"/>
        <v>5.6317862294877168E-2</v>
      </c>
      <c r="BQ67" s="35">
        <v>0.1124</v>
      </c>
      <c r="BR67" s="31">
        <v>0.04</v>
      </c>
      <c r="BS67" s="32">
        <v>1.1319999999999999</v>
      </c>
      <c r="BT67" s="3">
        <f t="shared" si="171"/>
        <v>0.80188540823472587</v>
      </c>
      <c r="BU67" s="3">
        <f t="shared" si="172"/>
        <v>8.6229646972490557E-3</v>
      </c>
      <c r="BV67" s="3">
        <f t="shared" si="173"/>
        <v>0.10347557636698866</v>
      </c>
      <c r="BW67" s="3">
        <f t="shared" si="138"/>
        <v>0.11209854106423772</v>
      </c>
      <c r="BX67" s="18">
        <f t="shared" si="174"/>
        <v>0.23165955894772153</v>
      </c>
      <c r="BY67" s="18">
        <f t="shared" si="175"/>
        <v>3.0871462370201979</v>
      </c>
      <c r="BZ67" s="39">
        <f t="shared" si="139"/>
        <v>3.3518197203014993E-2</v>
      </c>
    </row>
    <row r="68" spans="2:78" ht="19.899999999999999" customHeight="1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77"/>
        <v>0.51460000000000006</v>
      </c>
      <c r="G68" s="22">
        <f t="shared" si="176"/>
        <v>4.1004725112743312</v>
      </c>
      <c r="H68" s="46">
        <f t="shared" si="140"/>
        <v>46024.084507042258</v>
      </c>
      <c r="I68" s="35">
        <v>0.38900000000000001</v>
      </c>
      <c r="J68" s="31">
        <v>0.03</v>
      </c>
      <c r="K68" s="31">
        <v>1.4119999999999999</v>
      </c>
      <c r="L68" s="3">
        <f t="shared" si="141"/>
        <v>1.0002316222857182</v>
      </c>
      <c r="M68" s="3">
        <f t="shared" si="142"/>
        <v>0.16069402465744123</v>
      </c>
      <c r="N68" s="3">
        <f t="shared" si="143"/>
        <v>0</v>
      </c>
      <c r="O68" s="3">
        <f t="shared" si="126"/>
        <v>0.16069402465744123</v>
      </c>
      <c r="P68" s="18">
        <f t="shared" si="144"/>
        <v>0</v>
      </c>
      <c r="Q68" s="18">
        <f t="shared" si="145"/>
        <v>5.7128119072139834</v>
      </c>
      <c r="R68" s="39">
        <f t="shared" si="178"/>
        <v>0</v>
      </c>
      <c r="S68" s="35">
        <v>0.33650000000000002</v>
      </c>
      <c r="T68" s="31">
        <v>3.4000000000000002E-2</v>
      </c>
      <c r="U68" s="31">
        <v>1.4139999999999999</v>
      </c>
      <c r="V68" s="3">
        <f t="shared" si="146"/>
        <v>1.001648380957511</v>
      </c>
      <c r="W68" s="3">
        <f t="shared" si="147"/>
        <v>0.12058688815027091</v>
      </c>
      <c r="X68" s="3">
        <f t="shared" si="148"/>
        <v>0.24117377630054182</v>
      </c>
      <c r="Y68" s="3">
        <f t="shared" si="128"/>
        <v>0.36176066445081273</v>
      </c>
      <c r="Z68" s="18">
        <f t="shared" si="149"/>
        <v>5.1206355350709172E-2</v>
      </c>
      <c r="AA68" s="18">
        <f t="shared" si="150"/>
        <v>5.3754411252918972</v>
      </c>
      <c r="AB68" s="39">
        <f t="shared" si="129"/>
        <v>4.486585764390557E-2</v>
      </c>
      <c r="AC68" s="35">
        <v>0.27429999999999999</v>
      </c>
      <c r="AD68" s="31">
        <v>3.4000000000000002E-2</v>
      </c>
      <c r="AE68" s="31">
        <v>1.423</v>
      </c>
      <c r="AF68" s="3">
        <f t="shared" si="151"/>
        <v>1.0080237949805786</v>
      </c>
      <c r="AG68" s="3">
        <f t="shared" si="152"/>
        <v>8.1150751744676897E-2</v>
      </c>
      <c r="AH68" s="3">
        <f t="shared" si="153"/>
        <v>0.32460300697870759</v>
      </c>
      <c r="AI68" s="3">
        <f t="shared" si="130"/>
        <v>0.40575375872338448</v>
      </c>
      <c r="AJ68" s="18">
        <f t="shared" si="154"/>
        <v>0.10372055754233397</v>
      </c>
      <c r="AK68" s="18">
        <f t="shared" si="155"/>
        <v>4.9757370750908736</v>
      </c>
      <c r="AL68" s="39">
        <f t="shared" si="131"/>
        <v>6.5237170308637987E-2</v>
      </c>
      <c r="AM68" s="35">
        <v>0.2223</v>
      </c>
      <c r="AN68" s="31">
        <v>3.2000000000000001E-2</v>
      </c>
      <c r="AO68" s="31">
        <v>1.411</v>
      </c>
      <c r="AP68" s="3">
        <f t="shared" si="156"/>
        <v>0.99952324294982187</v>
      </c>
      <c r="AQ68" s="3">
        <f t="shared" si="157"/>
        <v>5.2403957387650385E-2</v>
      </c>
      <c r="AR68" s="3">
        <f t="shared" si="158"/>
        <v>0.31442374432590231</v>
      </c>
      <c r="AS68" s="3">
        <f t="shared" si="132"/>
        <v>0.36682770171355272</v>
      </c>
      <c r="AT68" s="18">
        <f t="shared" si="159"/>
        <v>0.14396979633899687</v>
      </c>
      <c r="AU68" s="18">
        <f t="shared" si="160"/>
        <v>4.6415793482347132</v>
      </c>
      <c r="AV68" s="39">
        <f t="shared" si="133"/>
        <v>6.7740680646875953E-2</v>
      </c>
      <c r="AW68" s="35">
        <v>0.1857</v>
      </c>
      <c r="AX68" s="31">
        <v>2.5000000000000001E-2</v>
      </c>
      <c r="AY68" s="31">
        <v>1.4550000000000001</v>
      </c>
      <c r="AZ68" s="3">
        <f t="shared" si="161"/>
        <v>1.0306919337292635</v>
      </c>
      <c r="BA68" s="3">
        <f t="shared" si="162"/>
        <v>3.8884894593642354E-2</v>
      </c>
      <c r="BB68" s="3">
        <f t="shared" si="163"/>
        <v>0.31107915674913883</v>
      </c>
      <c r="BC68" s="3">
        <f t="shared" si="134"/>
        <v>0.34996405134278119</v>
      </c>
      <c r="BD68" s="18">
        <f t="shared" si="164"/>
        <v>0.15946747452485815</v>
      </c>
      <c r="BE68" s="18">
        <f t="shared" si="165"/>
        <v>4.4063837174090299</v>
      </c>
      <c r="BF68" s="39">
        <f t="shared" si="135"/>
        <v>7.0597382502142716E-2</v>
      </c>
      <c r="BG68" s="35">
        <v>0</v>
      </c>
      <c r="BH68" s="31">
        <v>0</v>
      </c>
      <c r="BI68" s="31">
        <v>0</v>
      </c>
      <c r="BJ68" s="3">
        <f t="shared" si="166"/>
        <v>0</v>
      </c>
      <c r="BK68" s="3">
        <f t="shared" si="167"/>
        <v>0</v>
      </c>
      <c r="BL68" s="3">
        <f t="shared" si="168"/>
        <v>0</v>
      </c>
      <c r="BM68" s="3">
        <f t="shared" si="136"/>
        <v>0</v>
      </c>
      <c r="BN68" s="18">
        <f t="shared" si="169"/>
        <v>0</v>
      </c>
      <c r="BO68" s="18">
        <f t="shared" si="170"/>
        <v>3.2130550659246251</v>
      </c>
      <c r="BP68" s="39">
        <f t="shared" si="137"/>
        <v>0</v>
      </c>
      <c r="BQ68" s="35">
        <v>0</v>
      </c>
      <c r="BR68" s="31">
        <v>0</v>
      </c>
      <c r="BS68" s="31">
        <v>0</v>
      </c>
      <c r="BT68" s="3">
        <f t="shared" si="171"/>
        <v>0</v>
      </c>
      <c r="BU68" s="3">
        <f t="shared" si="172"/>
        <v>0</v>
      </c>
      <c r="BV68" s="3">
        <f t="shared" si="173"/>
        <v>0</v>
      </c>
      <c r="BW68" s="3">
        <f t="shared" si="138"/>
        <v>0</v>
      </c>
      <c r="BX68" s="18">
        <f t="shared" si="174"/>
        <v>0</v>
      </c>
      <c r="BY68" s="18">
        <f t="shared" si="175"/>
        <v>3.2130550659246251</v>
      </c>
      <c r="BZ68" s="39">
        <f t="shared" si="139"/>
        <v>0</v>
      </c>
    </row>
    <row r="69" spans="2:78" ht="19.899999999999999" customHeight="1">
      <c r="B69" s="10" t="s">
        <v>15</v>
      </c>
      <c r="C69" s="11">
        <v>5.4249999999999998</v>
      </c>
      <c r="D69" s="2"/>
      <c r="E69" s="29">
        <v>28</v>
      </c>
      <c r="F69" s="22">
        <f t="shared" si="177"/>
        <v>0.55460000000000009</v>
      </c>
      <c r="G69" s="22">
        <f t="shared" si="176"/>
        <v>4.4192033710702372</v>
      </c>
      <c r="H69" s="46">
        <f t="shared" si="140"/>
        <v>49601.549295774654</v>
      </c>
      <c r="I69" s="35">
        <v>0.42149999999999999</v>
      </c>
      <c r="J69" s="31">
        <v>2.1000000000000001E-2</v>
      </c>
      <c r="K69" s="31">
        <v>1.3859999999999999</v>
      </c>
      <c r="L69" s="3">
        <f t="shared" si="141"/>
        <v>0.98181375955241179</v>
      </c>
      <c r="M69" s="3">
        <f t="shared" si="142"/>
        <v>0.18178278401607539</v>
      </c>
      <c r="N69" s="3">
        <f t="shared" si="143"/>
        <v>0</v>
      </c>
      <c r="O69" s="3">
        <f t="shared" si="126"/>
        <v>0.18178278401607539</v>
      </c>
      <c r="P69" s="18">
        <f t="shared" si="144"/>
        <v>0</v>
      </c>
      <c r="Q69" s="18">
        <f t="shared" si="145"/>
        <v>7.4126544249549084</v>
      </c>
      <c r="R69" s="39">
        <f t="shared" si="178"/>
        <v>0</v>
      </c>
      <c r="S69" s="35">
        <v>0.35049999999999998</v>
      </c>
      <c r="T69" s="31">
        <v>2.1999999999999999E-2</v>
      </c>
      <c r="U69" s="31">
        <v>1.355</v>
      </c>
      <c r="V69" s="3">
        <f t="shared" si="146"/>
        <v>0.95985400013962341</v>
      </c>
      <c r="W69" s="3">
        <f t="shared" si="147"/>
        <v>0.12013948527921364</v>
      </c>
      <c r="X69" s="3">
        <f t="shared" si="148"/>
        <v>0.24027897055842729</v>
      </c>
      <c r="Y69" s="3">
        <f t="shared" si="128"/>
        <v>0.36041845583764093</v>
      </c>
      <c r="Z69" s="18">
        <f t="shared" si="149"/>
        <v>3.0426177953113715E-2</v>
      </c>
      <c r="AA69" s="18">
        <f t="shared" si="150"/>
        <v>6.8415220709974491</v>
      </c>
      <c r="AB69" s="39">
        <f t="shared" si="129"/>
        <v>3.512068923624713E-2</v>
      </c>
      <c r="AC69" s="35">
        <v>0.30580000000000002</v>
      </c>
      <c r="AD69" s="31">
        <v>4.2000000000000003E-2</v>
      </c>
      <c r="AE69" s="31">
        <v>1.353</v>
      </c>
      <c r="AF69" s="3">
        <f t="shared" si="151"/>
        <v>0.9584372414678306</v>
      </c>
      <c r="AG69" s="3">
        <f t="shared" si="152"/>
        <v>9.1180440768892937E-2</v>
      </c>
      <c r="AH69" s="3">
        <f t="shared" si="153"/>
        <v>0.36472176307557175</v>
      </c>
      <c r="AI69" s="3">
        <f t="shared" si="130"/>
        <v>0.45590220384446467</v>
      </c>
      <c r="AJ69" s="18">
        <f t="shared" si="154"/>
        <v>0.11582998737420665</v>
      </c>
      <c r="AK69" s="18">
        <f t="shared" si="155"/>
        <v>6.4819500115340913</v>
      </c>
      <c r="AL69" s="39">
        <f t="shared" si="131"/>
        <v>5.6267290310258435E-2</v>
      </c>
      <c r="AM69" s="35">
        <v>0.25619999999999998</v>
      </c>
      <c r="AN69" s="31">
        <v>0.04</v>
      </c>
      <c r="AO69" s="31">
        <v>1.2170000000000001</v>
      </c>
      <c r="AP69" s="3">
        <f t="shared" si="156"/>
        <v>0.86209765178592013</v>
      </c>
      <c r="AQ69" s="3">
        <f t="shared" si="157"/>
        <v>5.1781012623277917E-2</v>
      </c>
      <c r="AR69" s="3">
        <f t="shared" si="158"/>
        <v>0.3106860757396675</v>
      </c>
      <c r="AS69" s="3">
        <f t="shared" si="132"/>
        <v>0.36246708836294539</v>
      </c>
      <c r="AT69" s="18">
        <f t="shared" si="159"/>
        <v>0.13387778928064481</v>
      </c>
      <c r="AU69" s="18">
        <f t="shared" si="160"/>
        <v>6.0829617755300074</v>
      </c>
      <c r="AV69" s="39">
        <f t="shared" si="133"/>
        <v>5.1074803229812747E-2</v>
      </c>
      <c r="AW69" s="35">
        <v>0.24299999999999999</v>
      </c>
      <c r="AX69" s="31">
        <v>3.5000000000000003E-2</v>
      </c>
      <c r="AY69" s="31">
        <v>1.379</v>
      </c>
      <c r="AZ69" s="3">
        <f t="shared" si="161"/>
        <v>0.97685510420113697</v>
      </c>
      <c r="BA69" s="3">
        <f t="shared" si="162"/>
        <v>5.9809780898768795E-2</v>
      </c>
      <c r="BB69" s="3">
        <f t="shared" si="163"/>
        <v>0.47847824719015036</v>
      </c>
      <c r="BC69" s="3">
        <f t="shared" si="134"/>
        <v>0.53828802808891918</v>
      </c>
      <c r="BD69" s="18">
        <f t="shared" si="164"/>
        <v>0.20054077907067513</v>
      </c>
      <c r="BE69" s="18">
        <f t="shared" si="165"/>
        <v>5.9767794223998871</v>
      </c>
      <c r="BF69" s="39">
        <f t="shared" si="135"/>
        <v>8.0056199731397229E-2</v>
      </c>
      <c r="BG69" s="35">
        <v>0.20419999999999999</v>
      </c>
      <c r="BH69" s="31">
        <v>0.03</v>
      </c>
      <c r="BI69" s="31">
        <v>1.2390000000000001</v>
      </c>
      <c r="BJ69" s="3">
        <f t="shared" si="166"/>
        <v>0.87768199717564099</v>
      </c>
      <c r="BK69" s="3">
        <f t="shared" si="167"/>
        <v>3.4094570209364572E-2</v>
      </c>
      <c r="BL69" s="3">
        <f t="shared" si="168"/>
        <v>0.34094570209364572</v>
      </c>
      <c r="BM69" s="3">
        <f t="shared" si="136"/>
        <v>0.37504027230301029</v>
      </c>
      <c r="BN69" s="18">
        <f t="shared" si="169"/>
        <v>0.17345227545263381</v>
      </c>
      <c r="BO69" s="18">
        <f t="shared" si="170"/>
        <v>5.6646676571386276</v>
      </c>
      <c r="BP69" s="39">
        <f t="shared" si="137"/>
        <v>6.0188120950747243E-2</v>
      </c>
      <c r="BQ69" s="35">
        <v>0.1784</v>
      </c>
      <c r="BR69" s="31">
        <v>2.9000000000000001E-2</v>
      </c>
      <c r="BS69" s="31">
        <v>1.1419999999999999</v>
      </c>
      <c r="BT69" s="3">
        <f t="shared" si="171"/>
        <v>0.8089692015936899</v>
      </c>
      <c r="BU69" s="3">
        <f t="shared" si="172"/>
        <v>2.2108182441433217E-2</v>
      </c>
      <c r="BV69" s="3">
        <f t="shared" si="173"/>
        <v>0.26529818929719856</v>
      </c>
      <c r="BW69" s="3">
        <f t="shared" si="138"/>
        <v>0.28740637173863176</v>
      </c>
      <c r="BX69" s="18">
        <f t="shared" si="174"/>
        <v>0.17093365767359969</v>
      </c>
      <c r="BY69" s="18">
        <f t="shared" si="175"/>
        <v>5.4571294214752148</v>
      </c>
      <c r="BZ69" s="39">
        <f t="shared" si="139"/>
        <v>4.8614971133574658E-2</v>
      </c>
    </row>
    <row r="70" spans="2:78" ht="19.899999999999999" customHeight="1">
      <c r="B70" s="10" t="s">
        <v>7</v>
      </c>
      <c r="C70" s="11">
        <v>1.343</v>
      </c>
      <c r="D70" s="2"/>
      <c r="E70" s="29">
        <v>30</v>
      </c>
      <c r="F70" s="22">
        <f t="shared" si="177"/>
        <v>0.59460000000000002</v>
      </c>
      <c r="G70" s="22">
        <f t="shared" si="176"/>
        <v>4.7379342308661432</v>
      </c>
      <c r="H70" s="46">
        <f t="shared" si="140"/>
        <v>53179.014084507042</v>
      </c>
      <c r="I70" s="35">
        <v>0.51959999999999995</v>
      </c>
      <c r="J70" s="31">
        <v>2.8000000000000001E-2</v>
      </c>
      <c r="K70" s="31">
        <v>1.4410000000000001</v>
      </c>
      <c r="L70" s="3">
        <f t="shared" si="141"/>
        <v>1.0207746230267138</v>
      </c>
      <c r="M70" s="3">
        <f t="shared" si="142"/>
        <v>0.29860520822103714</v>
      </c>
      <c r="N70" s="3">
        <f t="shared" si="143"/>
        <v>0</v>
      </c>
      <c r="O70" s="3">
        <f t="shared" si="126"/>
        <v>0.29860520822103714</v>
      </c>
      <c r="P70" s="18">
        <f t="shared" si="144"/>
        <v>0</v>
      </c>
      <c r="Q70" s="18">
        <f t="shared" si="145"/>
        <v>10.107490925079039</v>
      </c>
      <c r="R70" s="39">
        <f t="shared" si="178"/>
        <v>0</v>
      </c>
      <c r="S70" s="35">
        <v>0.39979999999999999</v>
      </c>
      <c r="T70" s="31">
        <v>2.5999999999999999E-2</v>
      </c>
      <c r="U70" s="31">
        <v>1.4119999999999999</v>
      </c>
      <c r="V70" s="3">
        <f t="shared" si="146"/>
        <v>1.0002316222857182</v>
      </c>
      <c r="W70" s="3">
        <f t="shared" si="147"/>
        <v>0.16974074536254979</v>
      </c>
      <c r="X70" s="3">
        <f t="shared" si="148"/>
        <v>0.33948149072509959</v>
      </c>
      <c r="Y70" s="3">
        <f t="shared" si="128"/>
        <v>0.50922223608764938</v>
      </c>
      <c r="Z70" s="18">
        <f t="shared" si="149"/>
        <v>3.9047107775091482E-2</v>
      </c>
      <c r="AA70" s="18">
        <f t="shared" si="150"/>
        <v>8.9198904809593191</v>
      </c>
      <c r="AB70" s="39">
        <f t="shared" si="129"/>
        <v>3.8058930370251466E-2</v>
      </c>
      <c r="AC70" s="35">
        <v>0.40150000000000002</v>
      </c>
      <c r="AD70" s="31">
        <v>1.7999999999999999E-2</v>
      </c>
      <c r="AE70" s="31">
        <v>1.3979999999999999</v>
      </c>
      <c r="AF70" s="3">
        <f t="shared" si="151"/>
        <v>0.99031431158316863</v>
      </c>
      <c r="AG70" s="3">
        <f t="shared" si="152"/>
        <v>0.16780951181499526</v>
      </c>
      <c r="AH70" s="3">
        <f t="shared" si="153"/>
        <v>0.67123804725998104</v>
      </c>
      <c r="AI70" s="3">
        <f t="shared" si="130"/>
        <v>0.8390475590749763</v>
      </c>
      <c r="AJ70" s="18">
        <f t="shared" si="154"/>
        <v>5.2998426201514424E-2</v>
      </c>
      <c r="AK70" s="18">
        <f t="shared" si="155"/>
        <v>8.936742907962687</v>
      </c>
      <c r="AL70" s="39">
        <f t="shared" si="131"/>
        <v>7.5109920266577687E-2</v>
      </c>
      <c r="AM70" s="35">
        <v>0.38540000000000002</v>
      </c>
      <c r="AN70" s="31">
        <v>1.6E-2</v>
      </c>
      <c r="AO70" s="31">
        <v>1.3819999999999999</v>
      </c>
      <c r="AP70" s="3">
        <f t="shared" si="156"/>
        <v>0.97898024220882618</v>
      </c>
      <c r="AQ70" s="3">
        <f t="shared" si="157"/>
        <v>0.1511021481785137</v>
      </c>
      <c r="AR70" s="3">
        <f t="shared" si="158"/>
        <v>0.90661288907108217</v>
      </c>
      <c r="AS70" s="3">
        <f t="shared" si="132"/>
        <v>1.0577150372495958</v>
      </c>
      <c r="AT70" s="18">
        <f t="shared" si="159"/>
        <v>6.9056323506297382E-2</v>
      </c>
      <c r="AU70" s="18">
        <f t="shared" si="160"/>
        <v>8.7771405110484348</v>
      </c>
      <c r="AV70" s="39">
        <f t="shared" si="133"/>
        <v>0.10329251171607218</v>
      </c>
      <c r="AW70" s="35">
        <v>0.35770000000000002</v>
      </c>
      <c r="AX70" s="31">
        <v>1.4999999999999999E-2</v>
      </c>
      <c r="AY70" s="31">
        <v>1.3680000000000001</v>
      </c>
      <c r="AZ70" s="3">
        <f t="shared" si="161"/>
        <v>0.96906293150627665</v>
      </c>
      <c r="BA70" s="3">
        <f t="shared" si="162"/>
        <v>0.12753847125124149</v>
      </c>
      <c r="BB70" s="3">
        <f t="shared" si="163"/>
        <v>1.0203077700099319</v>
      </c>
      <c r="BC70" s="3">
        <f t="shared" si="134"/>
        <v>1.1478462412611734</v>
      </c>
      <c r="BD70" s="18">
        <f t="shared" si="164"/>
        <v>8.4580368879500642E-2</v>
      </c>
      <c r="BE70" s="18">
        <f t="shared" si="165"/>
        <v>8.502545082817079</v>
      </c>
      <c r="BF70" s="39">
        <f t="shared" si="135"/>
        <v>0.12000027757240443</v>
      </c>
      <c r="BG70" s="35">
        <v>0.32969999999999999</v>
      </c>
      <c r="BH70" s="31">
        <v>1.4999999999999999E-2</v>
      </c>
      <c r="BI70" s="31">
        <v>1.3660000000000001</v>
      </c>
      <c r="BJ70" s="3">
        <f t="shared" si="166"/>
        <v>0.96764617283448384</v>
      </c>
      <c r="BK70" s="3">
        <f t="shared" si="167"/>
        <v>0.10803647978861286</v>
      </c>
      <c r="BL70" s="3">
        <f t="shared" si="168"/>
        <v>1.0803647978861286</v>
      </c>
      <c r="BM70" s="3">
        <f t="shared" si="136"/>
        <v>1.1884012776747415</v>
      </c>
      <c r="BN70" s="18">
        <f t="shared" si="169"/>
        <v>0.10541654830286823</v>
      </c>
      <c r="BO70" s="18">
        <f t="shared" si="170"/>
        <v>8.2249756968792447</v>
      </c>
      <c r="BP70" s="39">
        <f t="shared" si="137"/>
        <v>0.13135173132439104</v>
      </c>
      <c r="BQ70" s="35">
        <v>0.2954</v>
      </c>
      <c r="BR70" s="31">
        <v>1.7000000000000001E-2</v>
      </c>
      <c r="BS70" s="31">
        <v>1.3620000000000001</v>
      </c>
      <c r="BT70" s="3">
        <f t="shared" si="171"/>
        <v>0.96481265549089823</v>
      </c>
      <c r="BU70" s="3">
        <f t="shared" si="172"/>
        <v>8.6219664586655129E-2</v>
      </c>
      <c r="BV70" s="3">
        <f t="shared" si="173"/>
        <v>1.0346359750398615</v>
      </c>
      <c r="BW70" s="3">
        <f t="shared" si="138"/>
        <v>1.1208556396265166</v>
      </c>
      <c r="BX70" s="18">
        <f t="shared" si="174"/>
        <v>0.1425281068710765</v>
      </c>
      <c r="BY70" s="18">
        <f t="shared" si="175"/>
        <v>7.8849531991054027</v>
      </c>
      <c r="BZ70" s="39">
        <f t="shared" si="139"/>
        <v>0.13121650172346583</v>
      </c>
    </row>
    <row r="71" spans="2:78" ht="19.899999999999999" customHeight="1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77"/>
        <v>0.63460000000000005</v>
      </c>
      <c r="G71" s="22">
        <f t="shared" si="176"/>
        <v>5.0566650906620492</v>
      </c>
      <c r="H71" s="46">
        <f t="shared" si="140"/>
        <v>56756.478873239437</v>
      </c>
      <c r="I71" s="35">
        <v>0.53610000000000002</v>
      </c>
      <c r="J71" s="31">
        <v>5.8999999999999997E-2</v>
      </c>
      <c r="K71" s="31">
        <v>1.4379999999999999</v>
      </c>
      <c r="L71" s="3">
        <f t="shared" si="141"/>
        <v>1.0186494850190246</v>
      </c>
      <c r="M71" s="3">
        <f t="shared" si="142"/>
        <v>0.31654868845164014</v>
      </c>
      <c r="N71" s="3">
        <f t="shared" si="143"/>
        <v>0</v>
      </c>
      <c r="O71" s="3">
        <f t="shared" si="126"/>
        <v>0.31654868845164014</v>
      </c>
      <c r="P71" s="18">
        <f t="shared" si="144"/>
        <v>0</v>
      </c>
      <c r="Q71" s="18">
        <f t="shared" si="145"/>
        <v>12.486499257241841</v>
      </c>
      <c r="R71" s="39">
        <f t="shared" si="178"/>
        <v>0</v>
      </c>
      <c r="S71" s="35">
        <v>0.44390000000000002</v>
      </c>
      <c r="T71" s="31">
        <v>4.8000000000000001E-2</v>
      </c>
      <c r="U71" s="31">
        <v>1.4239999999999999</v>
      </c>
      <c r="V71" s="3">
        <f t="shared" si="146"/>
        <v>1.008732174316475</v>
      </c>
      <c r="W71" s="3">
        <f t="shared" si="147"/>
        <v>0.21282439160829136</v>
      </c>
      <c r="X71" s="3">
        <f t="shared" si="148"/>
        <v>0.42564878321658273</v>
      </c>
      <c r="Y71" s="3">
        <f t="shared" si="128"/>
        <v>0.63847317482487409</v>
      </c>
      <c r="Z71" s="18">
        <f t="shared" si="149"/>
        <v>7.3317448994989182E-2</v>
      </c>
      <c r="AA71" s="18">
        <f t="shared" si="150"/>
        <v>11.375356286951622</v>
      </c>
      <c r="AB71" s="39">
        <f t="shared" si="129"/>
        <v>3.741850123014024E-2</v>
      </c>
      <c r="AC71" s="35">
        <v>0.35589999999999999</v>
      </c>
      <c r="AD71" s="31">
        <v>3.5000000000000003E-2</v>
      </c>
      <c r="AE71" s="31">
        <v>1.413</v>
      </c>
      <c r="AF71" s="3">
        <f t="shared" si="151"/>
        <v>1.0009400016216148</v>
      </c>
      <c r="AG71" s="3">
        <f t="shared" si="152"/>
        <v>0.13470118974024123</v>
      </c>
      <c r="AH71" s="3">
        <f t="shared" si="153"/>
        <v>0.53880475896096491</v>
      </c>
      <c r="AI71" s="3">
        <f t="shared" si="130"/>
        <v>0.67350594870120617</v>
      </c>
      <c r="AJ71" s="18">
        <f t="shared" si="154"/>
        <v>0.10527578621000462</v>
      </c>
      <c r="AK71" s="18">
        <f t="shared" si="155"/>
        <v>10.314829373876355</v>
      </c>
      <c r="AL71" s="39">
        <f t="shared" si="131"/>
        <v>5.2235935218236176E-2</v>
      </c>
      <c r="AM71" s="35">
        <v>0.30159999999999998</v>
      </c>
      <c r="AN71" s="31">
        <v>4.3999999999999997E-2</v>
      </c>
      <c r="AO71" s="31">
        <v>1.4339999999999999</v>
      </c>
      <c r="AP71" s="3">
        <f t="shared" si="156"/>
        <v>1.015815967675439</v>
      </c>
      <c r="AQ71" s="3">
        <f t="shared" si="157"/>
        <v>9.9630453917747608E-2</v>
      </c>
      <c r="AR71" s="3">
        <f t="shared" si="158"/>
        <v>0.59778272350648565</v>
      </c>
      <c r="AS71" s="3">
        <f t="shared" si="132"/>
        <v>0.69741317742423325</v>
      </c>
      <c r="AT71" s="18">
        <f t="shared" si="159"/>
        <v>0.20446471128972571</v>
      </c>
      <c r="AU71" s="18">
        <f t="shared" si="160"/>
        <v>9.6604360627401391</v>
      </c>
      <c r="AV71" s="39">
        <f t="shared" si="133"/>
        <v>6.1879476208336635E-2</v>
      </c>
      <c r="AW71" s="35">
        <v>0.30199999999999999</v>
      </c>
      <c r="AX71" s="31">
        <v>2.4E-2</v>
      </c>
      <c r="AY71" s="31">
        <v>1.444</v>
      </c>
      <c r="AZ71" s="3">
        <f t="shared" si="161"/>
        <v>1.0228997610344031</v>
      </c>
      <c r="BA71" s="3">
        <f t="shared" si="162"/>
        <v>0.10129299310811739</v>
      </c>
      <c r="BB71" s="3">
        <f t="shared" si="163"/>
        <v>0.8103439448649391</v>
      </c>
      <c r="BC71" s="3">
        <f t="shared" si="134"/>
        <v>0.91163693797305645</v>
      </c>
      <c r="BD71" s="18">
        <f t="shared" si="164"/>
        <v>0.15078278106419621</v>
      </c>
      <c r="BE71" s="18">
        <f t="shared" si="165"/>
        <v>9.6652566396177555</v>
      </c>
      <c r="BF71" s="39">
        <f t="shared" si="135"/>
        <v>8.3840913395237776E-2</v>
      </c>
      <c r="BG71" s="35">
        <v>0.30909999999999999</v>
      </c>
      <c r="BH71" s="31">
        <v>2.3E-2</v>
      </c>
      <c r="BI71" s="31">
        <v>1.4319999999999999</v>
      </c>
      <c r="BJ71" s="3">
        <f t="shared" si="166"/>
        <v>1.0143992090036462</v>
      </c>
      <c r="BK71" s="3">
        <f t="shared" si="167"/>
        <v>0.10435546028671668</v>
      </c>
      <c r="BL71" s="3">
        <f t="shared" si="168"/>
        <v>1.0435546028671667</v>
      </c>
      <c r="BM71" s="3">
        <f t="shared" si="136"/>
        <v>1.1479100631538834</v>
      </c>
      <c r="BN71" s="18">
        <f t="shared" si="169"/>
        <v>0.17763559950972332</v>
      </c>
      <c r="BO71" s="18">
        <f t="shared" si="170"/>
        <v>9.7508218791954189</v>
      </c>
      <c r="BP71" s="39">
        <f t="shared" si="137"/>
        <v>0.10702221984935641</v>
      </c>
      <c r="BQ71" s="35">
        <v>0.30220000000000002</v>
      </c>
      <c r="BR71" s="31">
        <v>2.1000000000000001E-2</v>
      </c>
      <c r="BS71" s="31">
        <v>1.427</v>
      </c>
      <c r="BT71" s="3">
        <f t="shared" si="171"/>
        <v>1.0108573123241642</v>
      </c>
      <c r="BU71" s="3">
        <f t="shared" si="172"/>
        <v>9.9053083175437845E-2</v>
      </c>
      <c r="BV71" s="3">
        <f t="shared" si="173"/>
        <v>1.188636998105254</v>
      </c>
      <c r="BW71" s="3">
        <f t="shared" si="138"/>
        <v>1.287690081280692</v>
      </c>
      <c r="BX71" s="18">
        <f t="shared" si="174"/>
        <v>0.19327007762968301</v>
      </c>
      <c r="BY71" s="18">
        <f t="shared" si="175"/>
        <v>9.6676669280565619</v>
      </c>
      <c r="BZ71" s="39">
        <f t="shared" si="139"/>
        <v>0.12294972581809861</v>
      </c>
    </row>
    <row r="72" spans="2:78" ht="19.899999999999999" customHeight="1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77"/>
        <v>0.67460000000000009</v>
      </c>
      <c r="G72" s="22">
        <f t="shared" si="176"/>
        <v>5.3753959504579552</v>
      </c>
      <c r="H72" s="46">
        <f t="shared" si="140"/>
        <v>60333.94366197184</v>
      </c>
      <c r="I72" s="35">
        <v>0.65410000000000001</v>
      </c>
      <c r="J72" s="31">
        <v>4.4999999999999998E-2</v>
      </c>
      <c r="K72" s="31">
        <v>1.425</v>
      </c>
      <c r="L72" s="3">
        <f t="shared" si="141"/>
        <v>1.0094405536523714</v>
      </c>
      <c r="M72" s="3">
        <f t="shared" si="142"/>
        <v>0.46275291042006528</v>
      </c>
      <c r="N72" s="3">
        <f t="shared" si="143"/>
        <v>0</v>
      </c>
      <c r="O72" s="3">
        <f t="shared" si="126"/>
        <v>0.46275291042006528</v>
      </c>
      <c r="P72" s="18">
        <f t="shared" si="144"/>
        <v>0</v>
      </c>
      <c r="Q72" s="18">
        <f t="shared" si="145"/>
        <v>16.707877032449645</v>
      </c>
      <c r="R72" s="39">
        <f t="shared" si="178"/>
        <v>0</v>
      </c>
      <c r="S72" s="35">
        <v>0.50449999999999995</v>
      </c>
      <c r="T72" s="31">
        <v>5.3999999999999999E-2</v>
      </c>
      <c r="U72" s="31">
        <v>1.3919999999999999</v>
      </c>
      <c r="V72" s="3">
        <f t="shared" si="146"/>
        <v>0.98606403556779021</v>
      </c>
      <c r="W72" s="3">
        <f t="shared" si="147"/>
        <v>0.26268298551904701</v>
      </c>
      <c r="X72" s="3">
        <f t="shared" si="148"/>
        <v>0.52536597103809402</v>
      </c>
      <c r="Y72" s="3">
        <f t="shared" si="128"/>
        <v>0.78804895655714102</v>
      </c>
      <c r="Z72" s="18">
        <f t="shared" si="149"/>
        <v>7.8816720473861526E-2</v>
      </c>
      <c r="AA72" s="18">
        <f t="shared" si="150"/>
        <v>14.542121548475579</v>
      </c>
      <c r="AB72" s="39">
        <f t="shared" si="129"/>
        <v>3.6127188820888861E-2</v>
      </c>
      <c r="AC72" s="35">
        <v>0.4355</v>
      </c>
      <c r="AD72" s="31">
        <v>3.6999999999999998E-2</v>
      </c>
      <c r="AE72" s="31">
        <v>1.413</v>
      </c>
      <c r="AF72" s="3">
        <f t="shared" si="151"/>
        <v>1.0009400016216148</v>
      </c>
      <c r="AG72" s="3">
        <f t="shared" si="152"/>
        <v>0.20169344051778546</v>
      </c>
      <c r="AH72" s="3">
        <f t="shared" si="153"/>
        <v>0.80677376207114182</v>
      </c>
      <c r="AI72" s="3">
        <f t="shared" si="130"/>
        <v>1.0084672025889272</v>
      </c>
      <c r="AJ72" s="18">
        <f t="shared" si="154"/>
        <v>0.11129154542200487</v>
      </c>
      <c r="AK72" s="18">
        <f t="shared" si="155"/>
        <v>13.543210262418024</v>
      </c>
      <c r="AL72" s="39">
        <f t="shared" si="131"/>
        <v>5.9570349011704653E-2</v>
      </c>
      <c r="AM72" s="35">
        <v>0.3523</v>
      </c>
      <c r="AN72" s="31">
        <v>5.1999999999999998E-2</v>
      </c>
      <c r="AO72" s="31">
        <v>1.421</v>
      </c>
      <c r="AP72" s="3">
        <f t="shared" si="156"/>
        <v>1.0066070363087858</v>
      </c>
      <c r="AQ72" s="3">
        <f t="shared" si="157"/>
        <v>0.13348872166788983</v>
      </c>
      <c r="AR72" s="3">
        <f t="shared" si="158"/>
        <v>0.80093233000733899</v>
      </c>
      <c r="AS72" s="3">
        <f t="shared" si="132"/>
        <v>0.93442105167522882</v>
      </c>
      <c r="AT72" s="18">
        <f t="shared" si="159"/>
        <v>0.23727877084786264</v>
      </c>
      <c r="AU72" s="18">
        <f t="shared" si="160"/>
        <v>12.338725929084855</v>
      </c>
      <c r="AV72" s="39">
        <f t="shared" si="133"/>
        <v>6.4912077195861895E-2</v>
      </c>
      <c r="AW72" s="35">
        <v>0.27729999999999999</v>
      </c>
      <c r="AX72" s="31">
        <v>4.9000000000000002E-2</v>
      </c>
      <c r="AY72" s="31">
        <v>1.4550000000000001</v>
      </c>
      <c r="AZ72" s="3">
        <f t="shared" si="161"/>
        <v>1.0306919337292635</v>
      </c>
      <c r="BA72" s="3">
        <f t="shared" si="162"/>
        <v>8.6707538560018158E-2</v>
      </c>
      <c r="BB72" s="3">
        <f t="shared" si="163"/>
        <v>0.69366030848014526</v>
      </c>
      <c r="BC72" s="3">
        <f t="shared" si="134"/>
        <v>0.78036784704016338</v>
      </c>
      <c r="BD72" s="18">
        <f t="shared" si="164"/>
        <v>0.31255625006872201</v>
      </c>
      <c r="BE72" s="18">
        <f t="shared" si="165"/>
        <v>11.252952792065773</v>
      </c>
      <c r="BF72" s="39">
        <f t="shared" si="135"/>
        <v>6.1642514751259862E-2</v>
      </c>
      <c r="BG72" s="35">
        <v>0.255</v>
      </c>
      <c r="BH72" s="31">
        <v>2.8000000000000001E-2</v>
      </c>
      <c r="BI72" s="31">
        <v>1.48</v>
      </c>
      <c r="BJ72" s="3">
        <f t="shared" si="166"/>
        <v>1.0484014171266736</v>
      </c>
      <c r="BK72" s="3">
        <f t="shared" si="167"/>
        <v>7.586385781174336E-2</v>
      </c>
      <c r="BL72" s="3">
        <f t="shared" si="168"/>
        <v>0.75863857811743352</v>
      </c>
      <c r="BM72" s="3">
        <f t="shared" si="136"/>
        <v>0.83450243592917683</v>
      </c>
      <c r="BN72" s="18">
        <f t="shared" si="169"/>
        <v>0.23099234948994407</v>
      </c>
      <c r="BO72" s="18">
        <f t="shared" si="170"/>
        <v>10.9301162459921</v>
      </c>
      <c r="BP72" s="39">
        <f t="shared" si="137"/>
        <v>6.9408097868640162E-2</v>
      </c>
      <c r="BQ72" s="35">
        <v>0.25480000000000003</v>
      </c>
      <c r="BR72" s="31">
        <v>3.2000000000000001E-2</v>
      </c>
      <c r="BS72" s="31">
        <v>1.494</v>
      </c>
      <c r="BT72" s="3">
        <f t="shared" si="171"/>
        <v>1.0583187278292232</v>
      </c>
      <c r="BU72" s="3">
        <f t="shared" si="172"/>
        <v>7.7184691773293262E-2</v>
      </c>
      <c r="BV72" s="3">
        <f t="shared" si="173"/>
        <v>0.92621630127951904</v>
      </c>
      <c r="BW72" s="3">
        <f t="shared" si="138"/>
        <v>1.0034009930528123</v>
      </c>
      <c r="BX72" s="18">
        <f t="shared" si="174"/>
        <v>0.32281116964591683</v>
      </c>
      <c r="BY72" s="18">
        <f t="shared" si="175"/>
        <v>10.927220850960049</v>
      </c>
      <c r="BZ72" s="39">
        <f t="shared" si="139"/>
        <v>8.4762293533963223E-2</v>
      </c>
    </row>
    <row r="73" spans="2:78" ht="19.899999999999999" customHeight="1">
      <c r="B73" s="27" t="s">
        <v>22</v>
      </c>
      <c r="C73" s="28">
        <v>0.02</v>
      </c>
      <c r="D73" s="2"/>
      <c r="E73" s="29">
        <v>36</v>
      </c>
      <c r="F73" s="22">
        <f t="shared" si="177"/>
        <v>0.71460000000000001</v>
      </c>
      <c r="G73" s="22">
        <f t="shared" si="176"/>
        <v>5.6941268102538602</v>
      </c>
      <c r="H73" s="46">
        <f t="shared" si="140"/>
        <v>63911.408450704221</v>
      </c>
      <c r="I73" s="35">
        <v>0.73850000000000005</v>
      </c>
      <c r="J73" s="31">
        <v>3.9E-2</v>
      </c>
      <c r="K73" s="31">
        <v>1.4339999999999999</v>
      </c>
      <c r="L73" s="3">
        <f t="shared" si="141"/>
        <v>1.015815967675439</v>
      </c>
      <c r="M73" s="3">
        <f t="shared" si="142"/>
        <v>0.59735215374526063</v>
      </c>
      <c r="N73" s="3">
        <f t="shared" si="143"/>
        <v>0</v>
      </c>
      <c r="O73" s="3">
        <f t="shared" si="126"/>
        <v>0.59735215374526063</v>
      </c>
      <c r="P73" s="18">
        <f t="shared" si="144"/>
        <v>0</v>
      </c>
      <c r="Q73" s="18">
        <f t="shared" si="145"/>
        <v>21.311983202687099</v>
      </c>
      <c r="R73" s="39">
        <f t="shared" si="178"/>
        <v>0</v>
      </c>
      <c r="S73" s="35">
        <v>0.60219999999999996</v>
      </c>
      <c r="T73" s="31">
        <v>4.2999999999999997E-2</v>
      </c>
      <c r="U73" s="31">
        <v>1.4079999999999999</v>
      </c>
      <c r="V73" s="3">
        <f t="shared" si="146"/>
        <v>0.99739810494213255</v>
      </c>
      <c r="W73" s="3">
        <f t="shared" si="147"/>
        <v>0.38292872337979794</v>
      </c>
      <c r="X73" s="3">
        <f t="shared" si="148"/>
        <v>0.76585744675959588</v>
      </c>
      <c r="Y73" s="3">
        <f t="shared" si="128"/>
        <v>1.1487861701393938</v>
      </c>
      <c r="Z73" s="18">
        <f t="shared" si="149"/>
        <v>6.4212546752670727E-2</v>
      </c>
      <c r="AA73" s="18">
        <f t="shared" si="150"/>
        <v>18.966546536941234</v>
      </c>
      <c r="AB73" s="39">
        <f t="shared" si="129"/>
        <v>4.0379382997739292E-2</v>
      </c>
      <c r="AC73" s="35">
        <v>0.495</v>
      </c>
      <c r="AD73" s="31">
        <v>0.06</v>
      </c>
      <c r="AE73" s="31">
        <v>1.403</v>
      </c>
      <c r="AF73" s="3">
        <f t="shared" si="151"/>
        <v>0.99385620826265064</v>
      </c>
      <c r="AG73" s="3">
        <f t="shared" si="152"/>
        <v>0.25689572180822801</v>
      </c>
      <c r="AH73" s="3">
        <f t="shared" si="153"/>
        <v>1.027582887232912</v>
      </c>
      <c r="AI73" s="3">
        <f t="shared" si="130"/>
        <v>1.28447860904114</v>
      </c>
      <c r="AJ73" s="18">
        <f t="shared" si="154"/>
        <v>0.17792735299507645</v>
      </c>
      <c r="AK73" s="18">
        <f t="shared" si="155"/>
        <v>17.121859738937154</v>
      </c>
      <c r="AL73" s="39">
        <f t="shared" si="131"/>
        <v>6.0015845410534806E-2</v>
      </c>
      <c r="AM73" s="35">
        <v>0.39529999999999998</v>
      </c>
      <c r="AN73" s="31">
        <v>0.06</v>
      </c>
      <c r="AO73" s="31">
        <v>1.3939999999999999</v>
      </c>
      <c r="AP73" s="3">
        <f t="shared" si="156"/>
        <v>0.98748079423958302</v>
      </c>
      <c r="AQ73" s="3">
        <f t="shared" si="157"/>
        <v>0.16173734442454782</v>
      </c>
      <c r="AR73" s="3">
        <f t="shared" si="158"/>
        <v>0.97042406654728686</v>
      </c>
      <c r="AS73" s="3">
        <f t="shared" si="132"/>
        <v>1.1321614109718348</v>
      </c>
      <c r="AT73" s="18">
        <f t="shared" si="159"/>
        <v>0.26347789335809302</v>
      </c>
      <c r="AU73" s="18">
        <f t="shared" si="160"/>
        <v>15.406232185196412</v>
      </c>
      <c r="AV73" s="39">
        <f t="shared" si="133"/>
        <v>6.2989058900446204E-2</v>
      </c>
      <c r="AW73" s="35">
        <v>0.36009999999999998</v>
      </c>
      <c r="AX73" s="31">
        <v>4.7E-2</v>
      </c>
      <c r="AY73" s="31">
        <v>1.4470000000000001</v>
      </c>
      <c r="AZ73" s="3">
        <f t="shared" si="161"/>
        <v>1.0250248990420923</v>
      </c>
      <c r="BA73" s="3">
        <f t="shared" si="162"/>
        <v>0.14461536461574731</v>
      </c>
      <c r="BB73" s="3">
        <f t="shared" si="163"/>
        <v>1.1569229169259785</v>
      </c>
      <c r="BC73" s="3">
        <f t="shared" si="134"/>
        <v>1.3015382815417258</v>
      </c>
      <c r="BD73" s="18">
        <f t="shared" si="164"/>
        <v>0.29651115822002438</v>
      </c>
      <c r="BE73" s="18">
        <f t="shared" si="165"/>
        <v>14.800514132120444</v>
      </c>
      <c r="BF73" s="39">
        <f t="shared" si="135"/>
        <v>7.8167751917157774E-2</v>
      </c>
      <c r="BG73" s="35">
        <v>0.28299999999999997</v>
      </c>
      <c r="BH73" s="31">
        <v>3.7999999999999999E-2</v>
      </c>
      <c r="BI73" s="31">
        <v>1.4319999999999999</v>
      </c>
      <c r="BJ73" s="3">
        <f t="shared" si="166"/>
        <v>1.0143992090036462</v>
      </c>
      <c r="BK73" s="3">
        <f t="shared" si="167"/>
        <v>8.7476226195386655E-2</v>
      </c>
      <c r="BL73" s="3">
        <f t="shared" si="168"/>
        <v>0.87476226195386653</v>
      </c>
      <c r="BM73" s="3">
        <f t="shared" si="136"/>
        <v>0.96223848814925317</v>
      </c>
      <c r="BN73" s="18">
        <f t="shared" si="169"/>
        <v>0.29348490353780377</v>
      </c>
      <c r="BO73" s="18">
        <f t="shared" si="170"/>
        <v>13.473785101093256</v>
      </c>
      <c r="BP73" s="39">
        <f t="shared" si="137"/>
        <v>6.4923275485734802E-2</v>
      </c>
      <c r="BQ73" s="35">
        <v>0.22700000000000001</v>
      </c>
      <c r="BR73" s="31">
        <v>3.3000000000000002E-2</v>
      </c>
      <c r="BS73" s="31">
        <v>1.534</v>
      </c>
      <c r="BT73" s="3">
        <f t="shared" si="171"/>
        <v>1.0866539012650791</v>
      </c>
      <c r="BU73" s="3">
        <f t="shared" si="172"/>
        <v>6.4585282794288296E-2</v>
      </c>
      <c r="BV73" s="3">
        <f t="shared" si="173"/>
        <v>0.77502339353145955</v>
      </c>
      <c r="BW73" s="3">
        <f t="shared" si="138"/>
        <v>0.83960867632574787</v>
      </c>
      <c r="BX73" s="18">
        <f t="shared" si="174"/>
        <v>0.35096357014034968</v>
      </c>
      <c r="BY73" s="18">
        <f t="shared" si="175"/>
        <v>12.510142743926945</v>
      </c>
      <c r="BZ73" s="39">
        <f t="shared" si="139"/>
        <v>6.1951602743117784E-2</v>
      </c>
    </row>
    <row r="74" spans="2:78" ht="19.899999999999999" customHeight="1" thickBot="1">
      <c r="B74" s="14" t="s">
        <v>16</v>
      </c>
      <c r="C74" s="15">
        <f>1/(2*PI())*SQRT($C$2/(C71+C72))</f>
        <v>1.4116730250672471</v>
      </c>
      <c r="D74" s="2"/>
      <c r="E74" s="29">
        <v>38</v>
      </c>
      <c r="F74" s="22">
        <f t="shared" si="177"/>
        <v>0.75460000000000005</v>
      </c>
      <c r="G74" s="22">
        <f t="shared" si="176"/>
        <v>6.0128576700497671</v>
      </c>
      <c r="H74" s="46">
        <f t="shared" si="140"/>
        <v>67488.873239436623</v>
      </c>
      <c r="I74" s="35">
        <v>0.82669999999999999</v>
      </c>
      <c r="J74" s="31">
        <v>3.4000000000000002E-2</v>
      </c>
      <c r="K74" s="31">
        <v>1.4510000000000001</v>
      </c>
      <c r="L74" s="3">
        <f t="shared" si="141"/>
        <v>1.0278584163856779</v>
      </c>
      <c r="M74" s="3">
        <f t="shared" si="142"/>
        <v>0.7664111811857679</v>
      </c>
      <c r="N74" s="3">
        <f t="shared" si="143"/>
        <v>0</v>
      </c>
      <c r="O74" s="3">
        <f t="shared" si="126"/>
        <v>0.7664111811857679</v>
      </c>
      <c r="P74" s="18">
        <f t="shared" si="144"/>
        <v>0</v>
      </c>
      <c r="Q74" s="18">
        <f t="shared" si="145"/>
        <v>26.882023128279133</v>
      </c>
      <c r="R74" s="39">
        <f t="shared" si="178"/>
        <v>0</v>
      </c>
      <c r="S74" s="35">
        <v>0.69869999999999999</v>
      </c>
      <c r="T74" s="31">
        <v>3.3000000000000002E-2</v>
      </c>
      <c r="U74" s="31">
        <v>1.4259999999999999</v>
      </c>
      <c r="V74" s="3">
        <f t="shared" si="146"/>
        <v>1.0101489329882678</v>
      </c>
      <c r="W74" s="3">
        <f t="shared" si="147"/>
        <v>0.52875156943768908</v>
      </c>
      <c r="X74" s="3">
        <f t="shared" si="148"/>
        <v>1.0575031388753782</v>
      </c>
      <c r="Y74" s="3">
        <f t="shared" si="128"/>
        <v>1.5862547083130671</v>
      </c>
      <c r="Z74" s="18">
        <f t="shared" si="149"/>
        <v>5.0547434789329569E-2</v>
      </c>
      <c r="AA74" s="18">
        <f t="shared" si="150"/>
        <v>24.28844586105992</v>
      </c>
      <c r="AB74" s="39">
        <f t="shared" si="129"/>
        <v>4.3539349735456062E-2</v>
      </c>
      <c r="AC74" s="35">
        <v>0.60099999999999998</v>
      </c>
      <c r="AD74" s="31">
        <v>4.2999999999999997E-2</v>
      </c>
      <c r="AE74" s="31">
        <v>1.4079999999999999</v>
      </c>
      <c r="AF74" s="3">
        <f t="shared" si="151"/>
        <v>0.99739810494213255</v>
      </c>
      <c r="AG74" s="3">
        <f t="shared" si="152"/>
        <v>0.38140412480019409</v>
      </c>
      <c r="AH74" s="3">
        <f t="shared" si="153"/>
        <v>1.5256164992007764</v>
      </c>
      <c r="AI74" s="3">
        <f t="shared" si="130"/>
        <v>1.9070206240009704</v>
      </c>
      <c r="AJ74" s="18">
        <f t="shared" si="154"/>
        <v>0.12842509350534145</v>
      </c>
      <c r="AK74" s="18">
        <f t="shared" si="155"/>
        <v>22.308816962565256</v>
      </c>
      <c r="AL74" s="39">
        <f t="shared" si="131"/>
        <v>6.8386257404899523E-2</v>
      </c>
      <c r="AM74" s="35">
        <v>0.54179999999999995</v>
      </c>
      <c r="AN74" s="31">
        <v>0.06</v>
      </c>
      <c r="AO74" s="31">
        <v>1.4119999999999999</v>
      </c>
      <c r="AP74" s="3">
        <f t="shared" si="156"/>
        <v>1.0002316222857182</v>
      </c>
      <c r="AQ74" s="3">
        <f t="shared" si="157"/>
        <v>0.31172994774475327</v>
      </c>
      <c r="AR74" s="3">
        <f t="shared" si="158"/>
        <v>1.8703796864685196</v>
      </c>
      <c r="AS74" s="3">
        <f t="shared" si="132"/>
        <v>2.1821096342132726</v>
      </c>
      <c r="AT74" s="18">
        <f t="shared" si="159"/>
        <v>0.27032613075063339</v>
      </c>
      <c r="AU74" s="18">
        <f t="shared" si="160"/>
        <v>21.109287476476371</v>
      </c>
      <c r="AV74" s="39">
        <f t="shared" si="133"/>
        <v>8.8604586419736855E-2</v>
      </c>
      <c r="AW74" s="35">
        <v>0.41339999999999999</v>
      </c>
      <c r="AX74" s="31">
        <v>5.2999999999999999E-2</v>
      </c>
      <c r="AY74" s="31">
        <v>1.4419999999999999</v>
      </c>
      <c r="AZ74" s="3">
        <f t="shared" si="161"/>
        <v>1.0214830023626102</v>
      </c>
      <c r="BA74" s="3">
        <f t="shared" si="162"/>
        <v>0.18927907166895888</v>
      </c>
      <c r="BB74" s="3">
        <f t="shared" si="163"/>
        <v>1.5142325733516711</v>
      </c>
      <c r="BC74" s="3">
        <f t="shared" si="134"/>
        <v>1.70351164502063</v>
      </c>
      <c r="BD74" s="18">
        <f t="shared" si="164"/>
        <v>0.33205690177468988</v>
      </c>
      <c r="BE74" s="18">
        <f t="shared" si="165"/>
        <v>18.507605280297099</v>
      </c>
      <c r="BF74" s="39">
        <f t="shared" si="135"/>
        <v>8.1816774802502351E-2</v>
      </c>
      <c r="BG74" s="35">
        <v>0.34460000000000002</v>
      </c>
      <c r="BH74" s="31">
        <v>4.4999999999999998E-2</v>
      </c>
      <c r="BI74" s="31">
        <v>1.429</v>
      </c>
      <c r="BJ74" s="3">
        <f t="shared" si="166"/>
        <v>1.012274070995957</v>
      </c>
      <c r="BK74" s="3">
        <f t="shared" si="167"/>
        <v>0.12915943475210032</v>
      </c>
      <c r="BL74" s="3">
        <f t="shared" si="168"/>
        <v>1.2915943475210032</v>
      </c>
      <c r="BM74" s="3">
        <f t="shared" si="136"/>
        <v>1.4207537822731036</v>
      </c>
      <c r="BN74" s="18">
        <f t="shared" si="169"/>
        <v>0.34609323110449125</v>
      </c>
      <c r="BO74" s="18">
        <f t="shared" si="170"/>
        <v>17.11355749916677</v>
      </c>
      <c r="BP74" s="39">
        <f t="shared" si="137"/>
        <v>7.5471996256996174E-2</v>
      </c>
      <c r="BQ74" s="35">
        <v>0.2999</v>
      </c>
      <c r="BR74" s="31">
        <v>4.5999999999999999E-2</v>
      </c>
      <c r="BS74" s="31">
        <v>1.4630000000000001</v>
      </c>
      <c r="BT74" s="3">
        <f t="shared" si="171"/>
        <v>1.0363589684164347</v>
      </c>
      <c r="BU74" s="3">
        <f t="shared" si="172"/>
        <v>0.1025351369188605</v>
      </c>
      <c r="BV74" s="3">
        <f t="shared" si="173"/>
        <v>1.230421643026326</v>
      </c>
      <c r="BW74" s="3">
        <f t="shared" si="138"/>
        <v>1.3329567799451865</v>
      </c>
      <c r="BX74" s="18">
        <f t="shared" si="174"/>
        <v>0.44498345536230188</v>
      </c>
      <c r="BY74" s="18">
        <f t="shared" si="175"/>
        <v>16.207831687880063</v>
      </c>
      <c r="BZ74" s="39">
        <f t="shared" si="139"/>
        <v>7.5915252991330978E-2</v>
      </c>
    </row>
    <row r="75" spans="2:78" ht="19.899999999999999" customHeight="1">
      <c r="B75" s="2"/>
      <c r="C75" s="2"/>
      <c r="D75" s="2"/>
      <c r="E75" s="29">
        <v>40</v>
      </c>
      <c r="F75" s="22">
        <f t="shared" si="177"/>
        <v>0.79460000000000008</v>
      </c>
      <c r="G75" s="22">
        <f t="shared" si="176"/>
        <v>6.3315885298456731</v>
      </c>
      <c r="H75" s="46">
        <f t="shared" si="140"/>
        <v>71066.338028169019</v>
      </c>
      <c r="I75" s="35">
        <v>0.91410000000000002</v>
      </c>
      <c r="J75" s="31">
        <v>4.7E-2</v>
      </c>
      <c r="K75" s="31">
        <v>1.472</v>
      </c>
      <c r="L75" s="3">
        <f t="shared" si="141"/>
        <v>1.0427343824395023</v>
      </c>
      <c r="M75" s="3">
        <f t="shared" si="142"/>
        <v>0.96434885641257695</v>
      </c>
      <c r="N75" s="3">
        <f t="shared" si="143"/>
        <v>0</v>
      </c>
      <c r="O75" s="3">
        <f t="shared" si="126"/>
        <v>0.96434885641257695</v>
      </c>
      <c r="P75" s="18">
        <f t="shared" si="144"/>
        <v>0</v>
      </c>
      <c r="Q75" s="18">
        <f t="shared" si="145"/>
        <v>33.455276463846978</v>
      </c>
      <c r="R75" s="39">
        <f t="shared" si="178"/>
        <v>0</v>
      </c>
      <c r="S75" s="35">
        <v>0.82709999999999995</v>
      </c>
      <c r="T75" s="31">
        <v>4.2000000000000003E-2</v>
      </c>
      <c r="U75" s="31">
        <v>1.46</v>
      </c>
      <c r="V75" s="3">
        <f t="shared" si="146"/>
        <v>1.0342338304087455</v>
      </c>
      <c r="W75" s="3">
        <f t="shared" si="147"/>
        <v>0.77669924882998098</v>
      </c>
      <c r="X75" s="3">
        <f t="shared" si="148"/>
        <v>1.553398497659962</v>
      </c>
      <c r="Y75" s="3">
        <f t="shared" si="128"/>
        <v>2.3300977464899431</v>
      </c>
      <c r="Z75" s="18">
        <f t="shared" si="149"/>
        <v>6.7437448708833753E-2</v>
      </c>
      <c r="AA75" s="18">
        <f t="shared" si="150"/>
        <v>31.396999784436264</v>
      </c>
      <c r="AB75" s="39">
        <f t="shared" si="129"/>
        <v>4.9476017082052327E-2</v>
      </c>
      <c r="AC75" s="35">
        <v>0.71509999999999996</v>
      </c>
      <c r="AD75" s="31">
        <v>4.2000000000000003E-2</v>
      </c>
      <c r="AE75" s="31">
        <v>1.4450000000000001</v>
      </c>
      <c r="AF75" s="3">
        <f t="shared" si="151"/>
        <v>1.0236081403702995</v>
      </c>
      <c r="AG75" s="3">
        <f t="shared" si="152"/>
        <v>0.56872246317430564</v>
      </c>
      <c r="AH75" s="3">
        <f t="shared" si="153"/>
        <v>2.2748898526972225</v>
      </c>
      <c r="AI75" s="3">
        <f t="shared" si="130"/>
        <v>2.8436123158715283</v>
      </c>
      <c r="AJ75" s="18">
        <f t="shared" si="154"/>
        <v>0.13211773207005312</v>
      </c>
      <c r="AK75" s="18">
        <f t="shared" si="155"/>
        <v>28.74726428910294</v>
      </c>
      <c r="AL75" s="39">
        <f t="shared" si="131"/>
        <v>7.9134133593350378E-2</v>
      </c>
      <c r="AM75" s="35">
        <v>0.59279999999999999</v>
      </c>
      <c r="AN75" s="31">
        <v>4.5999999999999999E-2</v>
      </c>
      <c r="AO75" s="31">
        <v>1.44</v>
      </c>
      <c r="AP75" s="3">
        <f t="shared" si="156"/>
        <v>1.0200662436908174</v>
      </c>
      <c r="AQ75" s="3">
        <f t="shared" si="157"/>
        <v>0.38812579406984898</v>
      </c>
      <c r="AR75" s="3">
        <f t="shared" si="158"/>
        <v>2.3287547644190938</v>
      </c>
      <c r="AS75" s="3">
        <f t="shared" si="132"/>
        <v>2.7168805584889428</v>
      </c>
      <c r="AT75" s="18">
        <f t="shared" si="159"/>
        <v>0.21555107858487696</v>
      </c>
      <c r="AU75" s="18">
        <f t="shared" si="160"/>
        <v>25.853847761609494</v>
      </c>
      <c r="AV75" s="39">
        <f t="shared" si="133"/>
        <v>9.0073817479387849E-2</v>
      </c>
      <c r="AW75" s="35">
        <v>0.45689999999999997</v>
      </c>
      <c r="AX75" s="31">
        <v>5.8999999999999997E-2</v>
      </c>
      <c r="AY75" s="31">
        <v>1.4470000000000001</v>
      </c>
      <c r="AZ75" s="3">
        <f t="shared" si="161"/>
        <v>1.0250248990420923</v>
      </c>
      <c r="BA75" s="3">
        <f t="shared" si="162"/>
        <v>0.23281475999687201</v>
      </c>
      <c r="BB75" s="3">
        <f t="shared" si="163"/>
        <v>1.8625180799749761</v>
      </c>
      <c r="BC75" s="3">
        <f t="shared" si="134"/>
        <v>2.095332839971848</v>
      </c>
      <c r="BD75" s="18">
        <f t="shared" si="164"/>
        <v>0.37221613478683918</v>
      </c>
      <c r="BE75" s="18">
        <f t="shared" si="165"/>
        <v>22.638677638254133</v>
      </c>
      <c r="BF75" s="39">
        <f t="shared" si="135"/>
        <v>8.227150497641042E-2</v>
      </c>
      <c r="BG75" s="35">
        <v>0.35089999999999999</v>
      </c>
      <c r="BH75" s="31">
        <v>4.4999999999999998E-2</v>
      </c>
      <c r="BI75" s="31">
        <v>1.4430000000000001</v>
      </c>
      <c r="BJ75" s="3">
        <f t="shared" si="166"/>
        <v>1.0221913816985067</v>
      </c>
      <c r="BK75" s="3">
        <f t="shared" si="167"/>
        <v>0.13656220815677589</v>
      </c>
      <c r="BL75" s="3">
        <f t="shared" si="168"/>
        <v>1.3656220815677589</v>
      </c>
      <c r="BM75" s="3">
        <f t="shared" si="136"/>
        <v>1.5021842897245348</v>
      </c>
      <c r="BN75" s="18">
        <f t="shared" si="169"/>
        <v>0.35290784287587551</v>
      </c>
      <c r="BO75" s="18">
        <f t="shared" si="170"/>
        <v>20.130892258742232</v>
      </c>
      <c r="BP75" s="39">
        <f t="shared" si="137"/>
        <v>6.7837136278681875E-2</v>
      </c>
      <c r="BQ75" s="35">
        <v>0.30520000000000003</v>
      </c>
      <c r="BR75" s="31">
        <v>3.5999999999999997E-2</v>
      </c>
      <c r="BS75" s="31">
        <v>1.4530000000000001</v>
      </c>
      <c r="BT75" s="3">
        <f t="shared" si="171"/>
        <v>1.0292751750574707</v>
      </c>
      <c r="BU75" s="3">
        <f t="shared" si="172"/>
        <v>0.10474454608742824</v>
      </c>
      <c r="BV75" s="3">
        <f t="shared" si="173"/>
        <v>1.2569345530491387</v>
      </c>
      <c r="BW75" s="3">
        <f t="shared" si="138"/>
        <v>1.361679099136567</v>
      </c>
      <c r="BX75" s="18">
        <f t="shared" si="174"/>
        <v>0.34350345491251472</v>
      </c>
      <c r="BY75" s="18">
        <f t="shared" si="175"/>
        <v>19.049705543235692</v>
      </c>
      <c r="BZ75" s="39">
        <f t="shared" si="139"/>
        <v>6.5981836317436426E-2</v>
      </c>
    </row>
    <row r="76" spans="2:78" ht="19.899999999999999" customHeight="1">
      <c r="B76" s="2"/>
      <c r="C76" s="2"/>
      <c r="D76" s="2"/>
      <c r="E76" s="29">
        <v>42</v>
      </c>
      <c r="F76" s="22">
        <f t="shared" si="177"/>
        <v>0.83460000000000001</v>
      </c>
      <c r="G76" s="22">
        <f t="shared" si="176"/>
        <v>6.6503193896415782</v>
      </c>
      <c r="H76" s="46">
        <f t="shared" si="140"/>
        <v>74643.8028169014</v>
      </c>
      <c r="I76" s="35">
        <v>0.96409999999999996</v>
      </c>
      <c r="J76" s="31">
        <v>4.3999999999999997E-2</v>
      </c>
      <c r="K76" s="31">
        <v>1.4770000000000001</v>
      </c>
      <c r="L76" s="3">
        <f t="shared" si="141"/>
        <v>1.0462762791189844</v>
      </c>
      <c r="M76" s="3">
        <f t="shared" si="142"/>
        <v>1.0800311668516918</v>
      </c>
      <c r="N76" s="3">
        <f t="shared" si="143"/>
        <v>0</v>
      </c>
      <c r="O76" s="3">
        <f t="shared" si="126"/>
        <v>1.0800311668516918</v>
      </c>
      <c r="P76" s="18">
        <f t="shared" si="144"/>
        <v>0</v>
      </c>
      <c r="Q76" s="18">
        <f t="shared" si="145"/>
        <v>40.136980774795902</v>
      </c>
      <c r="R76" s="39">
        <f t="shared" si="178"/>
        <v>0</v>
      </c>
      <c r="S76" s="35">
        <v>0.85950000000000004</v>
      </c>
      <c r="T76" s="31">
        <v>5.6000000000000001E-2</v>
      </c>
      <c r="U76" s="31">
        <v>1.466</v>
      </c>
      <c r="V76" s="3">
        <f t="shared" si="146"/>
        <v>1.0384841064241239</v>
      </c>
      <c r="W76" s="3">
        <f t="shared" si="147"/>
        <v>0.84565035315485226</v>
      </c>
      <c r="X76" s="3">
        <f t="shared" si="148"/>
        <v>1.6913007063097045</v>
      </c>
      <c r="Y76" s="3">
        <f t="shared" si="128"/>
        <v>2.536951059464557</v>
      </c>
      <c r="Z76" s="18">
        <f t="shared" si="149"/>
        <v>9.0657157388679743E-2</v>
      </c>
      <c r="AA76" s="18">
        <f t="shared" si="150"/>
        <v>37.26946613164062</v>
      </c>
      <c r="AB76" s="39">
        <f t="shared" si="129"/>
        <v>4.5380330921183834E-2</v>
      </c>
      <c r="AC76" s="35">
        <v>0.76370000000000005</v>
      </c>
      <c r="AD76" s="31">
        <v>4.9000000000000002E-2</v>
      </c>
      <c r="AE76" s="31">
        <v>1.454</v>
      </c>
      <c r="AF76" s="3">
        <f t="shared" si="151"/>
        <v>1.0299835543933671</v>
      </c>
      <c r="AG76" s="3">
        <f t="shared" si="152"/>
        <v>0.65675823366358677</v>
      </c>
      <c r="AH76" s="3">
        <f t="shared" si="153"/>
        <v>2.6270329346543471</v>
      </c>
      <c r="AI76" s="3">
        <f t="shared" si="130"/>
        <v>3.2837911683179337</v>
      </c>
      <c r="AJ76" s="18">
        <f t="shared" si="154"/>
        <v>0.15606338356190552</v>
      </c>
      <c r="AK76" s="18">
        <f t="shared" si="155"/>
        <v>34.643195550242197</v>
      </c>
      <c r="AL76" s="39">
        <f t="shared" si="131"/>
        <v>7.5831137772623319E-2</v>
      </c>
      <c r="AM76" s="35">
        <v>0.65039999999999998</v>
      </c>
      <c r="AN76" s="31">
        <v>6.0999999999999999E-2</v>
      </c>
      <c r="AO76" s="31">
        <v>1.446</v>
      </c>
      <c r="AP76" s="3">
        <f t="shared" si="156"/>
        <v>1.0243165197061959</v>
      </c>
      <c r="AQ76" s="3">
        <f t="shared" si="157"/>
        <v>0.47111700781461535</v>
      </c>
      <c r="AR76" s="3">
        <f t="shared" si="158"/>
        <v>2.826702046887692</v>
      </c>
      <c r="AS76" s="3">
        <f t="shared" si="132"/>
        <v>3.2978190547023072</v>
      </c>
      <c r="AT76" s="18">
        <f t="shared" si="159"/>
        <v>0.28822643188125852</v>
      </c>
      <c r="AU76" s="18">
        <f t="shared" si="160"/>
        <v>31.537178255122743</v>
      </c>
      <c r="AV76" s="39">
        <f t="shared" si="133"/>
        <v>8.9630785101344201E-2</v>
      </c>
      <c r="AW76" s="35">
        <v>0.46550000000000002</v>
      </c>
      <c r="AX76" s="31">
        <v>0.06</v>
      </c>
      <c r="AY76" s="31">
        <v>1.502</v>
      </c>
      <c r="AZ76" s="3">
        <f t="shared" si="161"/>
        <v>1.0639857625163944</v>
      </c>
      <c r="BA76" s="3">
        <f t="shared" si="162"/>
        <v>0.26038164589520157</v>
      </c>
      <c r="BB76" s="3">
        <f t="shared" si="163"/>
        <v>2.0830531671616126</v>
      </c>
      <c r="BC76" s="3">
        <f t="shared" si="134"/>
        <v>2.3434348130568141</v>
      </c>
      <c r="BD76" s="18">
        <f t="shared" si="164"/>
        <v>0.40784696683088162</v>
      </c>
      <c r="BE76" s="18">
        <f t="shared" si="165"/>
        <v>26.468311548436205</v>
      </c>
      <c r="BF76" s="39">
        <f t="shared" si="135"/>
        <v>7.8699888481729888E-2</v>
      </c>
      <c r="BG76" s="35">
        <v>0.3604</v>
      </c>
      <c r="BH76" s="31">
        <v>6.0999999999999999E-2</v>
      </c>
      <c r="BI76" s="31">
        <v>1.55</v>
      </c>
      <c r="BJ76" s="3">
        <f t="shared" si="166"/>
        <v>1.0979879706394216</v>
      </c>
      <c r="BK76" s="3">
        <f t="shared" si="167"/>
        <v>0.16621265733792126</v>
      </c>
      <c r="BL76" s="3">
        <f t="shared" si="168"/>
        <v>1.6621265733792125</v>
      </c>
      <c r="BM76" s="3">
        <f t="shared" si="136"/>
        <v>1.8283392307171338</v>
      </c>
      <c r="BN76" s="18">
        <f t="shared" si="169"/>
        <v>0.55196223616405737</v>
      </c>
      <c r="BO76" s="18">
        <f t="shared" si="170"/>
        <v>23.587089856317462</v>
      </c>
      <c r="BP76" s="39">
        <f t="shared" si="137"/>
        <v>7.0467640709565363E-2</v>
      </c>
      <c r="BQ76" s="35">
        <v>0.35799999999999998</v>
      </c>
      <c r="BR76" s="31">
        <v>3.3000000000000002E-2</v>
      </c>
      <c r="BS76" s="31">
        <v>1.601</v>
      </c>
      <c r="BT76" s="3">
        <f t="shared" si="171"/>
        <v>1.1341153167701381</v>
      </c>
      <c r="BU76" s="3">
        <f t="shared" si="172"/>
        <v>0.17497654988531613</v>
      </c>
      <c r="BV76" s="3">
        <f t="shared" si="173"/>
        <v>2.0997185986237934</v>
      </c>
      <c r="BW76" s="3">
        <f t="shared" si="138"/>
        <v>2.2746951485091094</v>
      </c>
      <c r="BX76" s="18">
        <f t="shared" si="174"/>
        <v>0.38229092076654253</v>
      </c>
      <c r="BY76" s="18">
        <f t="shared" si="175"/>
        <v>23.521296021292866</v>
      </c>
      <c r="BZ76" s="39">
        <f t="shared" si="139"/>
        <v>8.9268830965904433E-2</v>
      </c>
    </row>
    <row r="77" spans="2:78" ht="19.899999999999999" customHeight="1">
      <c r="B77" s="2"/>
      <c r="C77" s="2"/>
      <c r="D77" s="2"/>
      <c r="E77" s="29">
        <v>44</v>
      </c>
      <c r="F77" s="22">
        <f t="shared" si="177"/>
        <v>0.87460000000000004</v>
      </c>
      <c r="G77" s="22">
        <f t="shared" si="176"/>
        <v>6.9690502494374851</v>
      </c>
      <c r="H77" s="46">
        <f t="shared" si="140"/>
        <v>78221.267605633795</v>
      </c>
      <c r="I77" s="35">
        <v>0.89429999999999998</v>
      </c>
      <c r="J77" s="31">
        <v>0.09</v>
      </c>
      <c r="K77" s="31">
        <v>1.464</v>
      </c>
      <c r="L77" s="3">
        <f t="shared" si="141"/>
        <v>1.0370673477523311</v>
      </c>
      <c r="M77" s="3">
        <f t="shared" si="142"/>
        <v>0.91301885606076105</v>
      </c>
      <c r="N77" s="3">
        <f t="shared" si="143"/>
        <v>0</v>
      </c>
      <c r="O77" s="3">
        <f t="shared" si="126"/>
        <v>0.91301885606076105</v>
      </c>
      <c r="P77" s="18">
        <f t="shared" si="144"/>
        <v>0</v>
      </c>
      <c r="Q77" s="18">
        <f t="shared" si="145"/>
        <v>43.986911054770907</v>
      </c>
      <c r="R77" s="39">
        <f t="shared" si="178"/>
        <v>0</v>
      </c>
      <c r="S77" s="35">
        <v>0.64349999999999996</v>
      </c>
      <c r="T77" s="31">
        <v>7.9000000000000001E-2</v>
      </c>
      <c r="U77" s="31">
        <v>1.4610000000000001</v>
      </c>
      <c r="V77" s="3">
        <f t="shared" si="146"/>
        <v>1.0349422097446419</v>
      </c>
      <c r="W77" s="3">
        <f t="shared" si="147"/>
        <v>0.47079155754042828</v>
      </c>
      <c r="X77" s="3">
        <f t="shared" si="148"/>
        <v>0.94158311508085657</v>
      </c>
      <c r="Y77" s="3">
        <f t="shared" si="128"/>
        <v>1.4123746726212849</v>
      </c>
      <c r="Z77" s="18">
        <f t="shared" si="149"/>
        <v>0.12702045172840049</v>
      </c>
      <c r="AA77" s="18">
        <f t="shared" si="150"/>
        <v>36.074756358839942</v>
      </c>
      <c r="AB77" s="39">
        <f t="shared" si="129"/>
        <v>2.6100886329343879E-2</v>
      </c>
      <c r="AC77" s="35">
        <v>0.56850000000000001</v>
      </c>
      <c r="AD77" s="31">
        <v>3.9E-2</v>
      </c>
      <c r="AE77" s="31">
        <v>1.409</v>
      </c>
      <c r="AF77" s="3">
        <f t="shared" si="151"/>
        <v>0.99810648427802906</v>
      </c>
      <c r="AG77" s="3">
        <f t="shared" si="152"/>
        <v>0.34175435394629522</v>
      </c>
      <c r="AH77" s="3">
        <f t="shared" si="153"/>
        <v>1.3670174157851809</v>
      </c>
      <c r="AI77" s="3">
        <f t="shared" si="130"/>
        <v>1.7087717697314762</v>
      </c>
      <c r="AJ77" s="18">
        <f t="shared" si="154"/>
        <v>0.11664408445242934</v>
      </c>
      <c r="AK77" s="18">
        <f t="shared" si="155"/>
        <v>33.708681389961072</v>
      </c>
      <c r="AL77" s="39">
        <f t="shared" si="131"/>
        <v>4.0553868007198235E-2</v>
      </c>
      <c r="AM77" s="35">
        <v>0.57740000000000002</v>
      </c>
      <c r="AN77" s="31">
        <v>4.3999999999999997E-2</v>
      </c>
      <c r="AO77" s="31">
        <v>1.419</v>
      </c>
      <c r="AP77" s="3">
        <f t="shared" si="156"/>
        <v>1.005190277636993</v>
      </c>
      <c r="AQ77" s="3">
        <f t="shared" si="157"/>
        <v>0.3575604555505239</v>
      </c>
      <c r="AR77" s="3">
        <f t="shared" si="158"/>
        <v>2.1453627333031431</v>
      </c>
      <c r="AS77" s="3">
        <f t="shared" si="132"/>
        <v>2.5029231888536669</v>
      </c>
      <c r="AT77" s="18">
        <f t="shared" si="159"/>
        <v>0.20020957875448195</v>
      </c>
      <c r="AU77" s="18">
        <f t="shared" si="160"/>
        <v>33.989455619601365</v>
      </c>
      <c r="AV77" s="39">
        <f t="shared" si="133"/>
        <v>6.311847878098803E-2</v>
      </c>
      <c r="AW77" s="35">
        <v>0.5504</v>
      </c>
      <c r="AX77" s="31">
        <v>3.5000000000000003E-2</v>
      </c>
      <c r="AY77" s="31">
        <v>1.4359999999999999</v>
      </c>
      <c r="AZ77" s="3">
        <f t="shared" si="161"/>
        <v>1.0172327263472318</v>
      </c>
      <c r="BA77" s="3">
        <f t="shared" si="162"/>
        <v>0.33273375576574099</v>
      </c>
      <c r="BB77" s="3">
        <f t="shared" si="163"/>
        <v>2.6618700461259279</v>
      </c>
      <c r="BC77" s="3">
        <f t="shared" si="134"/>
        <v>2.9946038018916687</v>
      </c>
      <c r="BD77" s="18">
        <f t="shared" si="164"/>
        <v>0.21746183341573036</v>
      </c>
      <c r="BE77" s="18">
        <f t="shared" si="165"/>
        <v>33.137668630804974</v>
      </c>
      <c r="BF77" s="39">
        <f t="shared" si="135"/>
        <v>8.0327619778641807E-2</v>
      </c>
      <c r="BG77" s="35">
        <v>0.58160000000000001</v>
      </c>
      <c r="BH77" s="31">
        <v>4.4999999999999998E-2</v>
      </c>
      <c r="BI77" s="31">
        <v>1.478</v>
      </c>
      <c r="BJ77" s="3">
        <f t="shared" si="166"/>
        <v>1.0469846584548808</v>
      </c>
      <c r="BK77" s="3">
        <f t="shared" si="167"/>
        <v>0.39357617051294919</v>
      </c>
      <c r="BL77" s="3">
        <f t="shared" si="168"/>
        <v>3.935761705129492</v>
      </c>
      <c r="BM77" s="3">
        <f t="shared" si="136"/>
        <v>4.329337875642441</v>
      </c>
      <c r="BN77" s="18">
        <f t="shared" si="169"/>
        <v>0.37023503732592206</v>
      </c>
      <c r="BO77" s="18">
        <f t="shared" si="170"/>
        <v>34.121955817858584</v>
      </c>
      <c r="BP77" s="39">
        <f t="shared" si="137"/>
        <v>0.11534396580718893</v>
      </c>
      <c r="BQ77" s="35">
        <v>0.56269999999999998</v>
      </c>
      <c r="BR77" s="31">
        <v>3.5000000000000003E-2</v>
      </c>
      <c r="BS77" s="31">
        <v>1.502</v>
      </c>
      <c r="BT77" s="3">
        <f t="shared" si="171"/>
        <v>1.0639857625163944</v>
      </c>
      <c r="BU77" s="3">
        <f t="shared" si="172"/>
        <v>0.38047386272396128</v>
      </c>
      <c r="BV77" s="3">
        <f t="shared" si="173"/>
        <v>4.5656863526875355</v>
      </c>
      <c r="BW77" s="3">
        <f t="shared" si="138"/>
        <v>4.9461602154114965</v>
      </c>
      <c r="BX77" s="18">
        <f t="shared" si="174"/>
        <v>0.35686609597702135</v>
      </c>
      <c r="BY77" s="18">
        <f t="shared" si="175"/>
        <v>33.525704925701099</v>
      </c>
      <c r="BZ77" s="39">
        <f t="shared" si="139"/>
        <v>0.13618464884797815</v>
      </c>
    </row>
    <row r="78" spans="2:78" ht="19.899999999999999" customHeight="1">
      <c r="B78" s="16"/>
      <c r="C78" s="2"/>
      <c r="D78" s="2"/>
      <c r="E78" s="29">
        <v>46</v>
      </c>
      <c r="F78" s="22">
        <f t="shared" si="177"/>
        <v>0.91460000000000008</v>
      </c>
      <c r="G78" s="22">
        <f t="shared" si="176"/>
        <v>7.2877811092333911</v>
      </c>
      <c r="H78" s="46">
        <f t="shared" si="140"/>
        <v>81798.732394366205</v>
      </c>
      <c r="I78" s="35">
        <v>0.88</v>
      </c>
      <c r="J78" s="31">
        <v>9.1999999999999998E-2</v>
      </c>
      <c r="K78" s="31">
        <v>1.4850000000000001</v>
      </c>
      <c r="L78" s="3">
        <f t="shared" si="141"/>
        <v>1.0519433138061556</v>
      </c>
      <c r="M78" s="3">
        <f t="shared" si="142"/>
        <v>0.90959776281993543</v>
      </c>
      <c r="N78" s="3">
        <f t="shared" si="143"/>
        <v>0</v>
      </c>
      <c r="O78" s="3">
        <f t="shared" si="126"/>
        <v>0.90959776281993543</v>
      </c>
      <c r="P78" s="18">
        <f t="shared" si="144"/>
        <v>0</v>
      </c>
      <c r="Q78" s="18">
        <f t="shared" si="145"/>
        <v>49.786488518138064</v>
      </c>
      <c r="R78" s="39">
        <f t="shared" si="178"/>
        <v>0</v>
      </c>
      <c r="S78" s="35">
        <v>0.73440000000000005</v>
      </c>
      <c r="T78" s="31">
        <v>5.8999999999999997E-2</v>
      </c>
      <c r="U78" s="31">
        <v>1.448</v>
      </c>
      <c r="V78" s="3">
        <f t="shared" si="146"/>
        <v>1.0257332783779887</v>
      </c>
      <c r="W78" s="3">
        <f t="shared" si="147"/>
        <v>0.6023287484341574</v>
      </c>
      <c r="X78" s="3">
        <f t="shared" si="148"/>
        <v>1.2046574968683148</v>
      </c>
      <c r="Y78" s="3">
        <f t="shared" si="128"/>
        <v>1.8069862453024723</v>
      </c>
      <c r="Z78" s="18">
        <f t="shared" si="149"/>
        <v>9.3182694633572663E-2</v>
      </c>
      <c r="AA78" s="18">
        <f t="shared" si="150"/>
        <v>44.533653207818574</v>
      </c>
      <c r="AB78" s="39">
        <f t="shared" si="129"/>
        <v>2.7050497996351633E-2</v>
      </c>
      <c r="AC78" s="35">
        <v>0.50190000000000001</v>
      </c>
      <c r="AD78" s="31">
        <v>5.6000000000000001E-2</v>
      </c>
      <c r="AE78" s="31">
        <v>1.4239999999999999</v>
      </c>
      <c r="AF78" s="3">
        <f t="shared" si="151"/>
        <v>1.008732174316475</v>
      </c>
      <c r="AG78" s="3">
        <f t="shared" si="152"/>
        <v>0.27207303540193389</v>
      </c>
      <c r="AH78" s="3">
        <f t="shared" si="153"/>
        <v>1.0882921416077356</v>
      </c>
      <c r="AI78" s="3">
        <f t="shared" si="130"/>
        <v>1.3603651770096694</v>
      </c>
      <c r="AJ78" s="18">
        <f t="shared" si="154"/>
        <v>0.17107404765497475</v>
      </c>
      <c r="AK78" s="18">
        <f t="shared" si="155"/>
        <v>36.145712207480095</v>
      </c>
      <c r="AL78" s="39">
        <f t="shared" si="131"/>
        <v>3.0108471382741805E-2</v>
      </c>
      <c r="AM78" s="35">
        <v>0.52100000000000002</v>
      </c>
      <c r="AN78" s="31">
        <v>3.7999999999999999E-2</v>
      </c>
      <c r="AO78" s="31">
        <v>1.411</v>
      </c>
      <c r="AP78" s="3">
        <f t="shared" si="156"/>
        <v>0.99952324294982187</v>
      </c>
      <c r="AQ78" s="3">
        <f t="shared" si="157"/>
        <v>0.28784626994441048</v>
      </c>
      <c r="AR78" s="3">
        <f t="shared" si="158"/>
        <v>1.7270776196664628</v>
      </c>
      <c r="AS78" s="3">
        <f t="shared" si="132"/>
        <v>2.0149238896108734</v>
      </c>
      <c r="AT78" s="18">
        <f t="shared" si="159"/>
        <v>0.17096413315255876</v>
      </c>
      <c r="AU78" s="18">
        <f t="shared" si="160"/>
        <v>36.834786070303593</v>
      </c>
      <c r="AV78" s="39">
        <f t="shared" si="133"/>
        <v>4.6887135882101465E-2</v>
      </c>
      <c r="AW78" s="35">
        <v>0.56630000000000003</v>
      </c>
      <c r="AX78" s="31">
        <v>3.6999999999999998E-2</v>
      </c>
      <c r="AY78" s="31">
        <v>1.413</v>
      </c>
      <c r="AZ78" s="3">
        <f t="shared" si="161"/>
        <v>1.0009400016216148</v>
      </c>
      <c r="BA78" s="3">
        <f t="shared" si="162"/>
        <v>0.34104255939410166</v>
      </c>
      <c r="BB78" s="3">
        <f t="shared" si="163"/>
        <v>2.7283404751528133</v>
      </c>
      <c r="BC78" s="3">
        <f t="shared" si="134"/>
        <v>3.0693830345469149</v>
      </c>
      <c r="BD78" s="18">
        <f t="shared" si="164"/>
        <v>0.22258309084400973</v>
      </c>
      <c r="BE78" s="18">
        <f t="shared" si="165"/>
        <v>38.469081671659872</v>
      </c>
      <c r="BF78" s="39">
        <f t="shared" si="135"/>
        <v>7.0922942700833394E-2</v>
      </c>
      <c r="BG78" s="35">
        <v>0.51739999999999997</v>
      </c>
      <c r="BH78" s="31">
        <v>0.04</v>
      </c>
      <c r="BI78" s="31">
        <v>1.458</v>
      </c>
      <c r="BJ78" s="3">
        <f t="shared" si="166"/>
        <v>1.0328170717369527</v>
      </c>
      <c r="BK78" s="3">
        <f t="shared" si="167"/>
        <v>0.30310913741207968</v>
      </c>
      <c r="BL78" s="3">
        <f t="shared" si="168"/>
        <v>3.0310913741207965</v>
      </c>
      <c r="BM78" s="3">
        <f t="shared" si="136"/>
        <v>3.3342005115328761</v>
      </c>
      <c r="BN78" s="18">
        <f t="shared" si="169"/>
        <v>0.32025150058772139</v>
      </c>
      <c r="BO78" s="18">
        <f t="shared" si="170"/>
        <v>36.704908274169327</v>
      </c>
      <c r="BP78" s="39">
        <f t="shared" si="137"/>
        <v>8.2580001330609332E-2</v>
      </c>
      <c r="BQ78" s="35">
        <v>0.51019999999999999</v>
      </c>
      <c r="BR78" s="31">
        <v>4.2000000000000003E-2</v>
      </c>
      <c r="BS78" s="31">
        <v>1.4950000000000001</v>
      </c>
      <c r="BT78" s="3">
        <f t="shared" si="171"/>
        <v>1.0590271071651196</v>
      </c>
      <c r="BU78" s="3">
        <f t="shared" si="172"/>
        <v>0.30988062682458145</v>
      </c>
      <c r="BV78" s="3">
        <f t="shared" si="173"/>
        <v>3.7185675218949772</v>
      </c>
      <c r="BW78" s="3">
        <f t="shared" si="138"/>
        <v>4.0284481487195585</v>
      </c>
      <c r="BX78" s="18">
        <f t="shared" si="174"/>
        <v>0.42425703828240158</v>
      </c>
      <c r="BY78" s="18">
        <f t="shared" si="175"/>
        <v>36.44515268190078</v>
      </c>
      <c r="BZ78" s="39">
        <f t="shared" si="139"/>
        <v>0.10203188210929556</v>
      </c>
    </row>
    <row r="79" spans="2:78" ht="19.899999999999999" customHeight="1">
      <c r="B79" s="16"/>
      <c r="C79" s="2"/>
      <c r="D79" s="2"/>
      <c r="E79" s="29">
        <v>48</v>
      </c>
      <c r="F79" s="22">
        <f t="shared" si="177"/>
        <v>0.9546</v>
      </c>
      <c r="G79" s="22">
        <f t="shared" si="176"/>
        <v>7.606511969029297</v>
      </c>
      <c r="H79" s="46">
        <f t="shared" si="140"/>
        <v>85376.1971830986</v>
      </c>
      <c r="I79" s="35">
        <v>0.82709999999999995</v>
      </c>
      <c r="J79" s="31">
        <v>8.4000000000000005E-2</v>
      </c>
      <c r="K79" s="31">
        <v>1.48</v>
      </c>
      <c r="L79" s="3">
        <f t="shared" si="141"/>
        <v>1.0484014171266736</v>
      </c>
      <c r="M79" s="3">
        <f t="shared" si="142"/>
        <v>0.79812442983542442</v>
      </c>
      <c r="N79" s="3">
        <f t="shared" si="143"/>
        <v>0</v>
      </c>
      <c r="O79" s="3">
        <f t="shared" si="126"/>
        <v>0.79812442983542442</v>
      </c>
      <c r="P79" s="18">
        <f t="shared" si="144"/>
        <v>0</v>
      </c>
      <c r="Q79" s="18">
        <f t="shared" si="145"/>
        <v>54.438576187969851</v>
      </c>
      <c r="R79" s="39">
        <f t="shared" si="178"/>
        <v>0</v>
      </c>
      <c r="S79" s="35">
        <v>0.71989999999999998</v>
      </c>
      <c r="T79" s="31">
        <v>6.6000000000000003E-2</v>
      </c>
      <c r="U79" s="31">
        <v>1.496</v>
      </c>
      <c r="V79" s="3">
        <f t="shared" si="146"/>
        <v>1.059735486501016</v>
      </c>
      <c r="W79" s="3">
        <f t="shared" si="147"/>
        <v>0.61778685893408591</v>
      </c>
      <c r="X79" s="3">
        <f t="shared" si="148"/>
        <v>1.2355737178681718</v>
      </c>
      <c r="Y79" s="3">
        <f t="shared" si="128"/>
        <v>1.8533605768022579</v>
      </c>
      <c r="Z79" s="18">
        <f t="shared" si="149"/>
        <v>0.11126363706035991</v>
      </c>
      <c r="AA79" s="18">
        <f t="shared" si="150"/>
        <v>50.04115672647459</v>
      </c>
      <c r="AB79" s="39">
        <f t="shared" si="129"/>
        <v>2.469115021904527E-2</v>
      </c>
      <c r="AC79" s="35">
        <v>0.61850000000000005</v>
      </c>
      <c r="AD79" s="31">
        <v>7.0999999999999994E-2</v>
      </c>
      <c r="AE79" s="31">
        <v>1.492</v>
      </c>
      <c r="AF79" s="3">
        <f t="shared" si="151"/>
        <v>1.0569019691574304</v>
      </c>
      <c r="AG79" s="3">
        <f t="shared" si="152"/>
        <v>0.45357403589594236</v>
      </c>
      <c r="AH79" s="3">
        <f t="shared" si="153"/>
        <v>1.8142961435837694</v>
      </c>
      <c r="AI79" s="3">
        <f t="shared" si="130"/>
        <v>2.2678701794797118</v>
      </c>
      <c r="AJ79" s="18">
        <f t="shared" si="154"/>
        <v>0.23810697652564297</v>
      </c>
      <c r="AK79" s="18">
        <f t="shared" si="155"/>
        <v>45.881657347784106</v>
      </c>
      <c r="AL79" s="39">
        <f t="shared" si="131"/>
        <v>3.9542951333064527E-2</v>
      </c>
      <c r="AM79" s="35">
        <v>0.46450000000000002</v>
      </c>
      <c r="AN79" s="31">
        <v>8.7999999999999995E-2</v>
      </c>
      <c r="AO79" s="31">
        <v>1.4630000000000001</v>
      </c>
      <c r="AP79" s="3">
        <f t="shared" si="156"/>
        <v>1.0363589684164347</v>
      </c>
      <c r="AQ79" s="3">
        <f t="shared" si="157"/>
        <v>0.24597514249106231</v>
      </c>
      <c r="AR79" s="3">
        <f t="shared" si="158"/>
        <v>1.4758508549463738</v>
      </c>
      <c r="AS79" s="3">
        <f t="shared" si="132"/>
        <v>1.7218259974374361</v>
      </c>
      <c r="AT79" s="18">
        <f t="shared" si="159"/>
        <v>0.42563634860741917</v>
      </c>
      <c r="AU79" s="18">
        <f t="shared" si="160"/>
        <v>39.564468942277841</v>
      </c>
      <c r="AV79" s="39">
        <f t="shared" si="133"/>
        <v>3.7302430549479904E-2</v>
      </c>
      <c r="AW79" s="35">
        <v>0.40050000000000002</v>
      </c>
      <c r="AX79" s="31">
        <v>7.8E-2</v>
      </c>
      <c r="AY79" s="31">
        <v>1.4350000000000001</v>
      </c>
      <c r="AZ79" s="3">
        <f t="shared" si="161"/>
        <v>1.0165243470113354</v>
      </c>
      <c r="BA79" s="3">
        <f t="shared" si="162"/>
        <v>0.17593002924797327</v>
      </c>
      <c r="BB79" s="3">
        <f t="shared" si="163"/>
        <v>1.4074402339837861</v>
      </c>
      <c r="BC79" s="3">
        <f t="shared" si="134"/>
        <v>1.5833702632317594</v>
      </c>
      <c r="BD79" s="18">
        <f t="shared" si="164"/>
        <v>0.48395449270214908</v>
      </c>
      <c r="BE79" s="18">
        <f t="shared" si="165"/>
        <v>36.939143890638881</v>
      </c>
      <c r="BF79" s="39">
        <f t="shared" si="135"/>
        <v>3.8101593208294676E-2</v>
      </c>
      <c r="BG79" s="35">
        <v>0.33839999999999998</v>
      </c>
      <c r="BH79" s="31">
        <v>6.0999999999999999E-2</v>
      </c>
      <c r="BI79" s="31">
        <v>1.472</v>
      </c>
      <c r="BJ79" s="3">
        <f t="shared" si="166"/>
        <v>1.0427343824395023</v>
      </c>
      <c r="BK79" s="3">
        <f t="shared" si="167"/>
        <v>0.13216226124569791</v>
      </c>
      <c r="BL79" s="3">
        <f t="shared" si="168"/>
        <v>1.3216226124569792</v>
      </c>
      <c r="BM79" s="3">
        <f t="shared" si="136"/>
        <v>1.4537848737026771</v>
      </c>
      <c r="BN79" s="18">
        <f t="shared" si="169"/>
        <v>0.49780767613923022</v>
      </c>
      <c r="BO79" s="18">
        <f t="shared" si="170"/>
        <v>34.391758176470439</v>
      </c>
      <c r="BP79" s="39">
        <f t="shared" si="137"/>
        <v>3.8428468985955602E-2</v>
      </c>
      <c r="BQ79" s="35">
        <v>0.3</v>
      </c>
      <c r="BR79" s="31">
        <v>5.8999999999999997E-2</v>
      </c>
      <c r="BS79" s="31">
        <v>1.528</v>
      </c>
      <c r="BT79" s="3">
        <f t="shared" si="171"/>
        <v>1.0824036252497007</v>
      </c>
      <c r="BU79" s="3">
        <f t="shared" si="172"/>
        <v>0.11192325959464096</v>
      </c>
      <c r="BV79" s="3">
        <f t="shared" si="173"/>
        <v>1.3430791151356913</v>
      </c>
      <c r="BW79" s="3">
        <f t="shared" si="138"/>
        <v>1.4550023747303322</v>
      </c>
      <c r="BX79" s="18">
        <f t="shared" si="174"/>
        <v>0.62258134054406711</v>
      </c>
      <c r="BY79" s="18">
        <f t="shared" si="175"/>
        <v>32.816563145487059</v>
      </c>
      <c r="BZ79" s="39">
        <f t="shared" si="139"/>
        <v>4.0926866996442067E-2</v>
      </c>
    </row>
    <row r="80" spans="2:78" ht="19.899999999999999" customHeight="1">
      <c r="B80" s="16"/>
      <c r="C80" s="2"/>
      <c r="D80" s="17"/>
      <c r="E80" s="29">
        <v>50</v>
      </c>
      <c r="F80" s="22">
        <f t="shared" si="177"/>
        <v>0.99460000000000004</v>
      </c>
      <c r="G80" s="22">
        <f t="shared" si="176"/>
        <v>7.9252428288252039</v>
      </c>
      <c r="H80" s="46">
        <f t="shared" si="140"/>
        <v>88953.661971830996</v>
      </c>
      <c r="I80" s="36">
        <v>0.96640000000000004</v>
      </c>
      <c r="J80" s="32">
        <v>9.7000000000000003E-2</v>
      </c>
      <c r="K80" s="32">
        <v>1.4379999999999999</v>
      </c>
      <c r="L80" s="3">
        <f t="shared" si="141"/>
        <v>1.0186494850190246</v>
      </c>
      <c r="M80" s="3">
        <f t="shared" si="142"/>
        <v>1.0286384323786928</v>
      </c>
      <c r="N80" s="3">
        <f t="shared" si="143"/>
        <v>0</v>
      </c>
      <c r="O80" s="3">
        <f t="shared" si="126"/>
        <v>1.0286384323786928</v>
      </c>
      <c r="P80" s="18">
        <f t="shared" si="144"/>
        <v>0</v>
      </c>
      <c r="Q80" s="18">
        <f t="shared" si="145"/>
        <v>68.035665196598885</v>
      </c>
      <c r="R80" s="39">
        <f t="shared" si="178"/>
        <v>0</v>
      </c>
      <c r="S80" s="36">
        <v>0.7379</v>
      </c>
      <c r="T80" s="32">
        <v>6.7000000000000004E-2</v>
      </c>
      <c r="U80" s="32">
        <v>1.4219999999999999</v>
      </c>
      <c r="V80" s="3">
        <f t="shared" si="146"/>
        <v>1.0073154156446822</v>
      </c>
      <c r="W80" s="3">
        <f t="shared" si="147"/>
        <v>0.58644237700999347</v>
      </c>
      <c r="X80" s="3">
        <f t="shared" si="148"/>
        <v>1.1728847540199869</v>
      </c>
      <c r="Y80" s="3">
        <f t="shared" si="128"/>
        <v>1.7593271310299805</v>
      </c>
      <c r="Z80" s="18">
        <f t="shared" si="149"/>
        <v>0.10205167216602191</v>
      </c>
      <c r="AA80" s="18">
        <f t="shared" si="150"/>
        <v>57.434090252911716</v>
      </c>
      <c r="AB80" s="39">
        <f t="shared" si="129"/>
        <v>2.0421403888442817E-2</v>
      </c>
      <c r="AC80" s="36">
        <v>0.57350000000000001</v>
      </c>
      <c r="AD80" s="32">
        <v>4.1000000000000002E-2</v>
      </c>
      <c r="AE80" s="32">
        <v>1.4610000000000001</v>
      </c>
      <c r="AF80" s="3">
        <f t="shared" si="151"/>
        <v>1.0349422097446419</v>
      </c>
      <c r="AG80" s="3">
        <f t="shared" si="152"/>
        <v>0.37393697311662161</v>
      </c>
      <c r="AH80" s="3">
        <f t="shared" si="153"/>
        <v>1.4957478924664864</v>
      </c>
      <c r="AI80" s="3">
        <f t="shared" si="130"/>
        <v>1.869684865583108</v>
      </c>
      <c r="AJ80" s="18">
        <f t="shared" si="154"/>
        <v>0.13184401318644101</v>
      </c>
      <c r="AK80" s="18">
        <f t="shared" si="155"/>
        <v>49.806523860167005</v>
      </c>
      <c r="AL80" s="39">
        <f t="shared" si="131"/>
        <v>3.0031164123515908E-2</v>
      </c>
      <c r="AM80" s="36">
        <v>0.46460000000000001</v>
      </c>
      <c r="AN80" s="32">
        <v>5.0999999999999997E-2</v>
      </c>
      <c r="AO80" s="32">
        <v>1.4930000000000001</v>
      </c>
      <c r="AP80" s="3">
        <f t="shared" si="156"/>
        <v>1.0576103484933268</v>
      </c>
      <c r="AQ80" s="3">
        <f t="shared" si="157"/>
        <v>0.25627672078373925</v>
      </c>
      <c r="AR80" s="3">
        <f t="shared" si="158"/>
        <v>1.5376603247024354</v>
      </c>
      <c r="AS80" s="3">
        <f t="shared" si="132"/>
        <v>1.7939370454861747</v>
      </c>
      <c r="AT80" s="18">
        <f t="shared" si="159"/>
        <v>0.2568959017356458</v>
      </c>
      <c r="AU80" s="18">
        <f t="shared" si="160"/>
        <v>44.753957070812383</v>
      </c>
      <c r="AV80" s="39">
        <f t="shared" si="133"/>
        <v>3.4358086420591981E-2</v>
      </c>
      <c r="AW80" s="36">
        <v>0.3503</v>
      </c>
      <c r="AX80" s="32">
        <v>6.7000000000000004E-2</v>
      </c>
      <c r="AY80" s="32">
        <v>1.5109999999999999</v>
      </c>
      <c r="AZ80" s="3">
        <f t="shared" si="161"/>
        <v>1.0703611765394618</v>
      </c>
      <c r="BA80" s="3">
        <f t="shared" si="162"/>
        <v>0.14922456969423231</v>
      </c>
      <c r="BB80" s="3">
        <f t="shared" si="163"/>
        <v>1.1937965575538585</v>
      </c>
      <c r="BC80" s="3">
        <f t="shared" si="134"/>
        <v>1.3430211272480908</v>
      </c>
      <c r="BD80" s="18">
        <f t="shared" si="164"/>
        <v>0.46090333696792035</v>
      </c>
      <c r="BE80" s="18">
        <f t="shared" si="165"/>
        <v>39.450849779506292</v>
      </c>
      <c r="BF80" s="39">
        <f t="shared" si="135"/>
        <v>3.0260350898043398E-2</v>
      </c>
      <c r="BG80" s="36">
        <v>0.29930000000000001</v>
      </c>
      <c r="BH80" s="32">
        <v>6.3E-2</v>
      </c>
      <c r="BI80" s="32">
        <v>1.538</v>
      </c>
      <c r="BJ80" s="3">
        <f t="shared" si="166"/>
        <v>1.0894874186086647</v>
      </c>
      <c r="BK80" s="3">
        <f t="shared" si="167"/>
        <v>0.11286446740344355</v>
      </c>
      <c r="BL80" s="3">
        <f t="shared" si="168"/>
        <v>1.1286446740344354</v>
      </c>
      <c r="BM80" s="3">
        <f t="shared" si="136"/>
        <v>1.2415091414378789</v>
      </c>
      <c r="BN80" s="18">
        <f t="shared" si="169"/>
        <v>0.56126680107765958</v>
      </c>
      <c r="BO80" s="18">
        <f t="shared" si="170"/>
        <v>37.084633927742416</v>
      </c>
      <c r="BP80" s="39">
        <f t="shared" si="137"/>
        <v>3.0434294598499851E-2</v>
      </c>
      <c r="BQ80" s="36">
        <v>0.25369999999999998</v>
      </c>
      <c r="BR80" s="32">
        <v>0.06</v>
      </c>
      <c r="BS80" s="32">
        <v>1.4350000000000001</v>
      </c>
      <c r="BT80" s="3">
        <f t="shared" si="171"/>
        <v>1.0165243470113354</v>
      </c>
      <c r="BU80" s="3">
        <f t="shared" si="172"/>
        <v>7.0595313063461465E-2</v>
      </c>
      <c r="BV80" s="3">
        <f t="shared" si="173"/>
        <v>0.84714375676153753</v>
      </c>
      <c r="BW80" s="3">
        <f t="shared" si="138"/>
        <v>0.91773906982499898</v>
      </c>
      <c r="BX80" s="18">
        <f t="shared" si="174"/>
        <v>0.55840903004094122</v>
      </c>
      <c r="BY80" s="18">
        <f t="shared" si="175"/>
        <v>34.96895857793001</v>
      </c>
      <c r="BZ80" s="39">
        <f t="shared" si="139"/>
        <v>2.4225592960500576E-2</v>
      </c>
    </row>
    <row r="81" spans="2:78" ht="19.899999999999999" customHeight="1">
      <c r="B81" s="2"/>
      <c r="C81" s="2"/>
      <c r="D81" s="17"/>
      <c r="E81" s="29">
        <v>52</v>
      </c>
      <c r="F81" s="22">
        <f t="shared" si="177"/>
        <v>1.0346</v>
      </c>
      <c r="G81" s="22">
        <f t="shared" si="176"/>
        <v>8.2439736886211072</v>
      </c>
      <c r="H81" s="46">
        <f t="shared" si="140"/>
        <v>92531.126760563377</v>
      </c>
      <c r="I81" s="36">
        <v>0.94550000000000001</v>
      </c>
      <c r="J81" s="32">
        <v>4.2000000000000003E-2</v>
      </c>
      <c r="K81" s="32">
        <v>1.4059999999999999</v>
      </c>
      <c r="L81" s="3">
        <f t="shared" si="141"/>
        <v>0.99598134627033974</v>
      </c>
      <c r="M81" s="3">
        <f t="shared" si="142"/>
        <v>0.94129302299685658</v>
      </c>
      <c r="N81" s="3">
        <f t="shared" si="143"/>
        <v>0</v>
      </c>
      <c r="O81" s="3">
        <f t="shared" si="126"/>
        <v>0.94129302299685658</v>
      </c>
      <c r="P81" s="18">
        <f t="shared" si="144"/>
        <v>0</v>
      </c>
      <c r="Q81" s="18">
        <f t="shared" si="145"/>
        <v>75.487377335082115</v>
      </c>
      <c r="R81" s="39">
        <f t="shared" si="178"/>
        <v>0</v>
      </c>
      <c r="S81" s="36">
        <v>0.77170000000000005</v>
      </c>
      <c r="T81" s="32">
        <v>8.5999999999999993E-2</v>
      </c>
      <c r="U81" s="32">
        <v>1.4430000000000001</v>
      </c>
      <c r="V81" s="3">
        <f t="shared" si="146"/>
        <v>1.0221913816985067</v>
      </c>
      <c r="W81" s="3">
        <f t="shared" si="147"/>
        <v>0.66048170837086551</v>
      </c>
      <c r="X81" s="3">
        <f t="shared" si="148"/>
        <v>1.320963416741731</v>
      </c>
      <c r="Y81" s="3">
        <f t="shared" si="128"/>
        <v>1.9814451251125966</v>
      </c>
      <c r="Z81" s="18">
        <f t="shared" si="149"/>
        <v>0.13488921994366795</v>
      </c>
      <c r="AA81" s="18">
        <f t="shared" si="150"/>
        <v>66.411136462832189</v>
      </c>
      <c r="AB81" s="39">
        <f t="shared" si="129"/>
        <v>1.9890691337303413E-2</v>
      </c>
      <c r="AC81" s="36">
        <v>0.55279999999999996</v>
      </c>
      <c r="AD81" s="32">
        <v>4.7E-2</v>
      </c>
      <c r="AE81" s="32">
        <v>1.4870000000000001</v>
      </c>
      <c r="AF81" s="3">
        <f t="shared" si="151"/>
        <v>1.0533600724779484</v>
      </c>
      <c r="AG81" s="3">
        <f t="shared" si="152"/>
        <v>0.35990604213710781</v>
      </c>
      <c r="AH81" s="3">
        <f t="shared" si="153"/>
        <v>1.4396241685484312</v>
      </c>
      <c r="AI81" s="3">
        <f t="shared" si="130"/>
        <v>1.7995302106855391</v>
      </c>
      <c r="AJ81" s="18">
        <f t="shared" si="154"/>
        <v>0.1565654463253843</v>
      </c>
      <c r="AK81" s="18">
        <f t="shared" si="155"/>
        <v>54.979668528795891</v>
      </c>
      <c r="AL81" s="39">
        <f t="shared" si="131"/>
        <v>2.6184664387243813E-2</v>
      </c>
      <c r="AM81" s="36">
        <v>0.36120000000000002</v>
      </c>
      <c r="AN81" s="32">
        <v>7.0999999999999994E-2</v>
      </c>
      <c r="AO81" s="32">
        <v>1.554</v>
      </c>
      <c r="AP81" s="3">
        <f t="shared" si="156"/>
        <v>1.1008214879830072</v>
      </c>
      <c r="AQ81" s="3">
        <f t="shared" si="157"/>
        <v>0.1678141757390382</v>
      </c>
      <c r="AR81" s="3">
        <f t="shared" si="158"/>
        <v>1.0068850544342292</v>
      </c>
      <c r="AS81" s="3">
        <f t="shared" si="132"/>
        <v>1.1746992301732673</v>
      </c>
      <c r="AT81" s="18">
        <f t="shared" si="159"/>
        <v>0.38746079222569496</v>
      </c>
      <c r="AU81" s="18">
        <f t="shared" si="160"/>
        <v>44.973870190918525</v>
      </c>
      <c r="AV81" s="39">
        <f t="shared" si="133"/>
        <v>2.2388223431959547E-2</v>
      </c>
      <c r="AW81" s="36">
        <v>0.3236</v>
      </c>
      <c r="AX81" s="32">
        <v>7.2999999999999995E-2</v>
      </c>
      <c r="AY81" s="32">
        <v>1.454</v>
      </c>
      <c r="AZ81" s="3">
        <f t="shared" si="161"/>
        <v>1.0299835543933671</v>
      </c>
      <c r="BA81" s="3">
        <f t="shared" si="162"/>
        <v>0.11791714915443897</v>
      </c>
      <c r="BB81" s="3">
        <f t="shared" si="163"/>
        <v>0.9433371932355118</v>
      </c>
      <c r="BC81" s="3">
        <f t="shared" si="134"/>
        <v>1.0612543423899508</v>
      </c>
      <c r="BD81" s="18">
        <f t="shared" si="164"/>
        <v>0.46500518367424892</v>
      </c>
      <c r="BE81" s="18">
        <f t="shared" si="165"/>
        <v>43.010310600604384</v>
      </c>
      <c r="BF81" s="39">
        <f t="shared" si="135"/>
        <v>2.1932815179954917E-2</v>
      </c>
      <c r="BG81" s="36">
        <v>0.3871</v>
      </c>
      <c r="BH81" s="32">
        <v>6.0999999999999999E-2</v>
      </c>
      <c r="BI81" s="32">
        <v>1.3779999999999999</v>
      </c>
      <c r="BJ81" s="3">
        <f t="shared" si="166"/>
        <v>0.97614672486524057</v>
      </c>
      <c r="BK81" s="3">
        <f t="shared" si="167"/>
        <v>0.15155696847543662</v>
      </c>
      <c r="BL81" s="3">
        <f t="shared" si="168"/>
        <v>1.5155696847543663</v>
      </c>
      <c r="BM81" s="3">
        <f t="shared" si="136"/>
        <v>1.6671266532298028</v>
      </c>
      <c r="BN81" s="18">
        <f t="shared" si="169"/>
        <v>0.43625900472680523</v>
      </c>
      <c r="BO81" s="18">
        <f t="shared" si="170"/>
        <v>46.326428525735977</v>
      </c>
      <c r="BP81" s="39">
        <f t="shared" si="137"/>
        <v>3.2715012423468248E-2</v>
      </c>
      <c r="BQ81" s="36">
        <v>0.31759999999999999</v>
      </c>
      <c r="BR81" s="32">
        <v>8.5999999999999993E-2</v>
      </c>
      <c r="BS81" s="32">
        <v>1.4770000000000001</v>
      </c>
      <c r="BT81" s="3">
        <f t="shared" si="171"/>
        <v>1.0462762791189844</v>
      </c>
      <c r="BU81" s="3">
        <f t="shared" si="172"/>
        <v>0.11720688126718831</v>
      </c>
      <c r="BV81" s="3">
        <f t="shared" si="173"/>
        <v>1.4064825752062595</v>
      </c>
      <c r="BW81" s="3">
        <f t="shared" si="138"/>
        <v>1.5236894564734478</v>
      </c>
      <c r="BX81" s="18">
        <f t="shared" si="174"/>
        <v>0.84792379324804112</v>
      </c>
      <c r="BY81" s="18">
        <f t="shared" si="175"/>
        <v>42.696976623426593</v>
      </c>
      <c r="BZ81" s="39">
        <f t="shared" si="139"/>
        <v>3.2941034387773564E-2</v>
      </c>
    </row>
    <row r="82" spans="2:78" ht="19.899999999999999" customHeight="1">
      <c r="B82" s="17"/>
      <c r="C82" s="17"/>
      <c r="D82" s="17"/>
      <c r="E82" s="29">
        <v>54</v>
      </c>
      <c r="F82" s="22">
        <f t="shared" si="177"/>
        <v>1.0746</v>
      </c>
      <c r="G82" s="22">
        <f t="shared" si="176"/>
        <v>8.562704548417015</v>
      </c>
      <c r="H82" s="46">
        <f t="shared" si="140"/>
        <v>96108.591549295772</v>
      </c>
      <c r="I82" s="35">
        <v>1.1829000000000001</v>
      </c>
      <c r="J82" s="31">
        <v>6.7000000000000004E-2</v>
      </c>
      <c r="K82" s="32">
        <v>1.413</v>
      </c>
      <c r="L82" s="3">
        <f t="shared" si="141"/>
        <v>1.0009400016216148</v>
      </c>
      <c r="M82" s="3">
        <f t="shared" si="142"/>
        <v>1.4880294248568318</v>
      </c>
      <c r="N82" s="3">
        <f t="shared" si="143"/>
        <v>0</v>
      </c>
      <c r="O82" s="3">
        <f t="shared" si="126"/>
        <v>1.4880294248568318</v>
      </c>
      <c r="P82" s="18">
        <f t="shared" si="144"/>
        <v>0</v>
      </c>
      <c r="Q82" s="18">
        <f t="shared" si="145"/>
        <v>98.477641257457336</v>
      </c>
      <c r="R82" s="39">
        <f t="shared" si="178"/>
        <v>0</v>
      </c>
      <c r="S82" s="35">
        <v>1.2519</v>
      </c>
      <c r="T82" s="31">
        <v>2.9000000000000001E-2</v>
      </c>
      <c r="U82" s="32">
        <v>1.389</v>
      </c>
      <c r="V82" s="3">
        <f t="shared" si="146"/>
        <v>0.983938897560101</v>
      </c>
      <c r="W82" s="3">
        <f t="shared" si="147"/>
        <v>1.6105525591436358</v>
      </c>
      <c r="X82" s="3">
        <f t="shared" si="148"/>
        <v>3.2211051182872716</v>
      </c>
      <c r="Y82" s="3">
        <f t="shared" si="128"/>
        <v>4.8316576774309077</v>
      </c>
      <c r="Z82" s="18">
        <f t="shared" si="149"/>
        <v>4.2145248521464986E-2</v>
      </c>
      <c r="AA82" s="18">
        <f t="shared" si="150"/>
        <v>102.51528891730912</v>
      </c>
      <c r="AB82" s="39">
        <f t="shared" si="129"/>
        <v>3.1420729066914878E-2</v>
      </c>
      <c r="AC82" s="35">
        <v>0.95240000000000002</v>
      </c>
      <c r="AD82" s="31">
        <v>0.04</v>
      </c>
      <c r="AE82" s="32">
        <v>1.3839999999999999</v>
      </c>
      <c r="AF82" s="3">
        <f t="shared" si="151"/>
        <v>0.98039700088061899</v>
      </c>
      <c r="AG82" s="3">
        <f t="shared" si="152"/>
        <v>0.92542682829216161</v>
      </c>
      <c r="AH82" s="3">
        <f t="shared" si="153"/>
        <v>3.7017073131686464</v>
      </c>
      <c r="AI82" s="3">
        <f t="shared" si="130"/>
        <v>4.6271341414608083</v>
      </c>
      <c r="AJ82" s="18">
        <f t="shared" si="154"/>
        <v>0.11542723619550513</v>
      </c>
      <c r="AK82" s="18">
        <f t="shared" si="155"/>
        <v>84.989557408242334</v>
      </c>
      <c r="AL82" s="39">
        <f t="shared" si="131"/>
        <v>4.3554848690265713E-2</v>
      </c>
      <c r="AM82" s="35">
        <v>0.49320000000000003</v>
      </c>
      <c r="AN82" s="31">
        <v>6.6000000000000003E-2</v>
      </c>
      <c r="AO82" s="32">
        <v>1.5329999999999999</v>
      </c>
      <c r="AP82" s="3">
        <f t="shared" si="156"/>
        <v>1.0859455219291827</v>
      </c>
      <c r="AQ82" s="3">
        <f t="shared" si="157"/>
        <v>0.30448196763851759</v>
      </c>
      <c r="AR82" s="3">
        <f t="shared" si="158"/>
        <v>1.8268918058311054</v>
      </c>
      <c r="AS82" s="3">
        <f t="shared" si="132"/>
        <v>2.131373773469623</v>
      </c>
      <c r="AT82" s="18">
        <f t="shared" si="159"/>
        <v>0.35050613966416333</v>
      </c>
      <c r="AU82" s="18">
        <f t="shared" si="160"/>
        <v>58.118719648765001</v>
      </c>
      <c r="AV82" s="39">
        <f t="shared" si="133"/>
        <v>3.1433793051047126E-2</v>
      </c>
      <c r="AW82" s="35">
        <v>0.3649</v>
      </c>
      <c r="AX82" s="31">
        <v>5.7000000000000002E-2</v>
      </c>
      <c r="AY82" s="32">
        <v>1.68</v>
      </c>
      <c r="AZ82" s="3">
        <f t="shared" si="161"/>
        <v>1.1900772843059537</v>
      </c>
      <c r="BA82" s="3">
        <f t="shared" si="162"/>
        <v>0.20016927772213852</v>
      </c>
      <c r="BB82" s="3">
        <f t="shared" si="163"/>
        <v>1.6013542217771082</v>
      </c>
      <c r="BC82" s="3">
        <f t="shared" si="134"/>
        <v>1.8015234994992466</v>
      </c>
      <c r="BD82" s="18">
        <f t="shared" si="164"/>
        <v>0.48472959942637789</v>
      </c>
      <c r="BE82" s="18">
        <f t="shared" si="165"/>
        <v>50.611035666750759</v>
      </c>
      <c r="BF82" s="39">
        <f t="shared" si="135"/>
        <v>3.1640415982025202E-2</v>
      </c>
      <c r="BG82" s="35">
        <v>0.32550000000000001</v>
      </c>
      <c r="BH82" s="31">
        <v>5.2999999999999999E-2</v>
      </c>
      <c r="BI82" s="32">
        <v>1.5209999999999999</v>
      </c>
      <c r="BJ82" s="3">
        <f t="shared" si="166"/>
        <v>1.0774449698984259</v>
      </c>
      <c r="BK82" s="3">
        <f t="shared" si="167"/>
        <v>0.13055440981393807</v>
      </c>
      <c r="BL82" s="3">
        <f t="shared" si="168"/>
        <v>1.3055440981393807</v>
      </c>
      <c r="BM82" s="3">
        <f t="shared" si="136"/>
        <v>1.4360985079533188</v>
      </c>
      <c r="BN82" s="18">
        <f t="shared" si="169"/>
        <v>0.46179628175883369</v>
      </c>
      <c r="BO82" s="18">
        <f t="shared" si="170"/>
        <v>48.30548033634264</v>
      </c>
      <c r="BP82" s="39">
        <f t="shared" si="137"/>
        <v>2.7026831925676023E-2</v>
      </c>
      <c r="BQ82" s="35">
        <v>0.2495</v>
      </c>
      <c r="BR82" s="31">
        <v>5.3999999999999999E-2</v>
      </c>
      <c r="BS82" s="32">
        <v>1.6459999999999999</v>
      </c>
      <c r="BT82" s="3">
        <f t="shared" si="171"/>
        <v>1.165992386885476</v>
      </c>
      <c r="BU82" s="3">
        <f t="shared" si="172"/>
        <v>8.9832170598442021E-2</v>
      </c>
      <c r="BV82" s="3">
        <f t="shared" si="173"/>
        <v>1.0779860471813043</v>
      </c>
      <c r="BW82" s="3">
        <f t="shared" si="138"/>
        <v>1.1678182177797463</v>
      </c>
      <c r="BX82" s="18">
        <f t="shared" si="174"/>
        <v>0.66122733925188459</v>
      </c>
      <c r="BY82" s="18">
        <f t="shared" si="175"/>
        <v>43.858216247230537</v>
      </c>
      <c r="BZ82" s="39">
        <f t="shared" si="139"/>
        <v>2.4578884857164581E-2</v>
      </c>
    </row>
    <row r="83" spans="2:78" ht="19.899999999999999" customHeight="1">
      <c r="B83" s="17"/>
      <c r="C83" s="17"/>
      <c r="D83" s="17"/>
      <c r="E83" s="29">
        <v>56</v>
      </c>
      <c r="F83" s="22">
        <f t="shared" si="177"/>
        <v>1.1146</v>
      </c>
      <c r="G83" s="22">
        <f t="shared" si="176"/>
        <v>8.881435408212921</v>
      </c>
      <c r="H83" s="46">
        <f t="shared" si="140"/>
        <v>99686.056338028182</v>
      </c>
      <c r="I83" s="36">
        <v>1.3473999999999999</v>
      </c>
      <c r="J83" s="32">
        <v>0.109</v>
      </c>
      <c r="K83" s="32">
        <v>1.419</v>
      </c>
      <c r="L83" s="3">
        <f t="shared" si="141"/>
        <v>1.005190277636993</v>
      </c>
      <c r="M83" s="3">
        <f t="shared" si="142"/>
        <v>1.9471033718857245</v>
      </c>
      <c r="N83" s="3">
        <f t="shared" si="143"/>
        <v>0</v>
      </c>
      <c r="O83" s="3">
        <f t="shared" si="126"/>
        <v>1.9471033718857245</v>
      </c>
      <c r="P83" s="18">
        <f t="shared" si="144"/>
        <v>0</v>
      </c>
      <c r="Q83" s="18">
        <f t="shared" si="145"/>
        <v>120.6304295021481</v>
      </c>
      <c r="R83" s="39">
        <f t="shared" si="178"/>
        <v>0</v>
      </c>
      <c r="S83" s="36">
        <v>1.2615000000000001</v>
      </c>
      <c r="T83" s="32">
        <v>3.5000000000000003E-2</v>
      </c>
      <c r="U83" s="32">
        <v>1.399</v>
      </c>
      <c r="V83" s="3">
        <f t="shared" si="146"/>
        <v>0.99102269091906503</v>
      </c>
      <c r="W83" s="3">
        <f t="shared" si="147"/>
        <v>1.6589796952868126</v>
      </c>
      <c r="X83" s="3">
        <f t="shared" si="148"/>
        <v>3.3179593905736251</v>
      </c>
      <c r="Y83" s="3">
        <f t="shared" si="128"/>
        <v>4.9769390858604377</v>
      </c>
      <c r="Z83" s="18">
        <f t="shared" si="149"/>
        <v>5.1599988291415731E-2</v>
      </c>
      <c r="AA83" s="18">
        <f t="shared" si="150"/>
        <v>115.0213822496665</v>
      </c>
      <c r="AB83" s="39">
        <f t="shared" si="129"/>
        <v>2.8846457290624721E-2</v>
      </c>
      <c r="AC83" s="36">
        <v>0.85389999999999999</v>
      </c>
      <c r="AD83" s="32">
        <v>0.12</v>
      </c>
      <c r="AE83" s="32">
        <v>1.431</v>
      </c>
      <c r="AF83" s="3">
        <f t="shared" si="151"/>
        <v>1.0136908296677498</v>
      </c>
      <c r="AG83" s="3">
        <f t="shared" si="152"/>
        <v>0.79528799461671129</v>
      </c>
      <c r="AH83" s="3">
        <f t="shared" si="153"/>
        <v>3.1811519784668452</v>
      </c>
      <c r="AI83" s="3">
        <f t="shared" si="130"/>
        <v>3.9764399730835565</v>
      </c>
      <c r="AJ83" s="18">
        <f t="shared" si="154"/>
        <v>0.37020019142012739</v>
      </c>
      <c r="AK83" s="18">
        <f t="shared" si="155"/>
        <v>88.40615919831022</v>
      </c>
      <c r="AL83" s="39">
        <f t="shared" si="131"/>
        <v>3.5983374996881992E-2</v>
      </c>
      <c r="AM83" s="36">
        <v>0.44669999999999999</v>
      </c>
      <c r="AN83" s="32">
        <v>0.08</v>
      </c>
      <c r="AO83" s="32">
        <v>1.4159999999999999</v>
      </c>
      <c r="AP83" s="3">
        <f t="shared" si="156"/>
        <v>1.0030651396293038</v>
      </c>
      <c r="AQ83" s="3">
        <f t="shared" si="157"/>
        <v>0.2131029901577858</v>
      </c>
      <c r="AR83" s="3">
        <f t="shared" si="158"/>
        <v>1.2786179409467149</v>
      </c>
      <c r="AS83" s="3">
        <f t="shared" si="132"/>
        <v>1.4917209311045008</v>
      </c>
      <c r="AT83" s="18">
        <f t="shared" si="159"/>
        <v>0.36247985727244281</v>
      </c>
      <c r="AU83" s="18">
        <f t="shared" si="160"/>
        <v>61.817055109712896</v>
      </c>
      <c r="AV83" s="39">
        <f t="shared" si="133"/>
        <v>2.0683902503563525E-2</v>
      </c>
      <c r="AW83" s="36">
        <v>0.30509999999999998</v>
      </c>
      <c r="AX83" s="32">
        <v>6.9000000000000006E-2</v>
      </c>
      <c r="AY83" s="32">
        <v>1.4430000000000001</v>
      </c>
      <c r="AZ83" s="3">
        <f t="shared" si="161"/>
        <v>1.0221913816985067</v>
      </c>
      <c r="BA83" s="3">
        <f t="shared" si="162"/>
        <v>0.10324005075661989</v>
      </c>
      <c r="BB83" s="3">
        <f t="shared" si="163"/>
        <v>0.82592040605295913</v>
      </c>
      <c r="BC83" s="3">
        <f t="shared" si="134"/>
        <v>0.92916045680957904</v>
      </c>
      <c r="BD83" s="18">
        <f t="shared" si="164"/>
        <v>0.43290028726107393</v>
      </c>
      <c r="BE83" s="18">
        <f t="shared" si="165"/>
        <v>52.570942293049384</v>
      </c>
      <c r="BF83" s="39">
        <f t="shared" si="135"/>
        <v>1.5710587827187518E-2</v>
      </c>
      <c r="BG83" s="36">
        <v>0.2949</v>
      </c>
      <c r="BH83" s="32">
        <v>7.1999999999999995E-2</v>
      </c>
      <c r="BI83" s="32">
        <v>1.5549999999999999</v>
      </c>
      <c r="BJ83" s="3">
        <f t="shared" si="166"/>
        <v>1.1015298673189036</v>
      </c>
      <c r="BK83" s="3">
        <f t="shared" si="167"/>
        <v>0.11200604537081943</v>
      </c>
      <c r="BL83" s="3">
        <f t="shared" si="168"/>
        <v>1.1200604537081942</v>
      </c>
      <c r="BM83" s="3">
        <f t="shared" si="136"/>
        <v>1.2320664990790136</v>
      </c>
      <c r="BN83" s="18">
        <f t="shared" si="169"/>
        <v>0.65570639190217006</v>
      </c>
      <c r="BO83" s="18">
        <f t="shared" si="170"/>
        <v>51.904908742696506</v>
      </c>
      <c r="BP83" s="39">
        <f t="shared" si="137"/>
        <v>2.1579085308878362E-2</v>
      </c>
      <c r="BQ83" s="36">
        <v>0.2074</v>
      </c>
      <c r="BR83" s="32">
        <v>5.1999999999999998E-2</v>
      </c>
      <c r="BS83" s="32">
        <v>1.726</v>
      </c>
      <c r="BT83" s="3">
        <f t="shared" si="171"/>
        <v>1.2226627337571883</v>
      </c>
      <c r="BU83" s="3">
        <f t="shared" si="172"/>
        <v>6.8254331712909441E-2</v>
      </c>
      <c r="BV83" s="3">
        <f t="shared" si="173"/>
        <v>0.81905198055491335</v>
      </c>
      <c r="BW83" s="3">
        <f t="shared" si="138"/>
        <v>0.88730631226782275</v>
      </c>
      <c r="BX83" s="18">
        <f t="shared" si="174"/>
        <v>0.70013583474421059</v>
      </c>
      <c r="BY83" s="18">
        <f t="shared" si="175"/>
        <v>46.191385639179153</v>
      </c>
      <c r="BZ83" s="39">
        <f t="shared" si="139"/>
        <v>1.773170406605426E-2</v>
      </c>
    </row>
    <row r="84" spans="2:78" ht="19.899999999999999" customHeight="1">
      <c r="B84" s="17"/>
      <c r="C84" s="17"/>
      <c r="D84" s="19"/>
      <c r="E84" s="29">
        <v>58</v>
      </c>
      <c r="F84" s="22">
        <f t="shared" si="177"/>
        <v>1.1545999999999998</v>
      </c>
      <c r="G84" s="22">
        <f t="shared" si="176"/>
        <v>9.2001662680088252</v>
      </c>
      <c r="H84" s="46">
        <f t="shared" si="140"/>
        <v>103263.52112676055</v>
      </c>
      <c r="I84" s="37">
        <v>1.4443999999999999</v>
      </c>
      <c r="J84" s="33">
        <v>3.5000000000000003E-2</v>
      </c>
      <c r="K84" s="33">
        <v>1.4219999999999999</v>
      </c>
      <c r="L84" s="3">
        <f t="shared" si="141"/>
        <v>1.0073154156446822</v>
      </c>
      <c r="M84" s="3">
        <f t="shared" si="142"/>
        <v>2.247011443645353</v>
      </c>
      <c r="N84" s="3">
        <f t="shared" si="143"/>
        <v>0</v>
      </c>
      <c r="O84" s="3">
        <f t="shared" si="126"/>
        <v>2.247011443645353</v>
      </c>
      <c r="P84" s="18">
        <f t="shared" si="144"/>
        <v>0</v>
      </c>
      <c r="Q84" s="18">
        <f t="shared" si="145"/>
        <v>141.12991844438437</v>
      </c>
      <c r="R84" s="39">
        <f t="shared" si="178"/>
        <v>0</v>
      </c>
      <c r="S84" s="37">
        <v>1.3581000000000001</v>
      </c>
      <c r="T84" s="33">
        <v>0.03</v>
      </c>
      <c r="U84" s="33">
        <v>1.407</v>
      </c>
      <c r="V84" s="3">
        <f t="shared" si="146"/>
        <v>0.99668972560623625</v>
      </c>
      <c r="W84" s="3">
        <f t="shared" si="147"/>
        <v>1.9448352847124555</v>
      </c>
      <c r="X84" s="3">
        <f t="shared" si="148"/>
        <v>3.889670569424911</v>
      </c>
      <c r="Y84" s="3">
        <f t="shared" si="128"/>
        <v>5.8345058541373662</v>
      </c>
      <c r="Z84" s="18">
        <f t="shared" si="149"/>
        <v>4.4735838236533931E-2</v>
      </c>
      <c r="AA84" s="18">
        <f t="shared" si="150"/>
        <v>134.86602626080571</v>
      </c>
      <c r="AB84" s="39">
        <f t="shared" si="129"/>
        <v>2.8840996337380138E-2</v>
      </c>
      <c r="AC84" s="37">
        <v>0.71540000000000004</v>
      </c>
      <c r="AD84" s="33">
        <v>0.14199999999999999</v>
      </c>
      <c r="AE84" s="33">
        <v>1.4550000000000001</v>
      </c>
      <c r="AF84" s="3">
        <f t="shared" si="151"/>
        <v>1.0306919337292635</v>
      </c>
      <c r="AG84" s="3">
        <f t="shared" si="152"/>
        <v>0.57710520352557082</v>
      </c>
      <c r="AH84" s="3">
        <f t="shared" si="153"/>
        <v>2.3084208141022833</v>
      </c>
      <c r="AI84" s="3">
        <f t="shared" si="130"/>
        <v>2.8855260176278543</v>
      </c>
      <c r="AJ84" s="18">
        <f t="shared" si="154"/>
        <v>0.45288762765059709</v>
      </c>
      <c r="AK84" s="18">
        <f t="shared" si="155"/>
        <v>88.217086441732548</v>
      </c>
      <c r="AL84" s="39">
        <f t="shared" si="131"/>
        <v>2.6167502319712144E-2</v>
      </c>
      <c r="AM84" s="37">
        <v>0.4456</v>
      </c>
      <c r="AN84" s="33">
        <v>6.9000000000000006E-2</v>
      </c>
      <c r="AO84" s="33">
        <v>1.4219999999999999</v>
      </c>
      <c r="AP84" s="3">
        <f t="shared" si="156"/>
        <v>1.0073154156446822</v>
      </c>
      <c r="AQ84" s="3">
        <f t="shared" si="157"/>
        <v>0.21385563048245446</v>
      </c>
      <c r="AR84" s="3">
        <f t="shared" si="158"/>
        <v>1.2831337828947267</v>
      </c>
      <c r="AS84" s="3">
        <f t="shared" si="132"/>
        <v>1.4969894133771811</v>
      </c>
      <c r="AT84" s="18">
        <f t="shared" si="159"/>
        <v>0.3152939722144259</v>
      </c>
      <c r="AU84" s="18">
        <f t="shared" si="160"/>
        <v>68.63425780755496</v>
      </c>
      <c r="AV84" s="39">
        <f t="shared" si="133"/>
        <v>1.869523797419843E-2</v>
      </c>
      <c r="AW84" s="37">
        <v>0.37509999999999999</v>
      </c>
      <c r="AX84" s="33">
        <v>8.2000000000000003E-2</v>
      </c>
      <c r="AY84" s="33">
        <v>1.4179999999999999</v>
      </c>
      <c r="AZ84" s="3">
        <f t="shared" si="161"/>
        <v>1.0044818983010966</v>
      </c>
      <c r="BA84" s="3">
        <f t="shared" si="162"/>
        <v>0.15068767146934717</v>
      </c>
      <c r="BB84" s="3">
        <f t="shared" si="163"/>
        <v>1.2055013717547773</v>
      </c>
      <c r="BC84" s="3">
        <f t="shared" si="134"/>
        <v>1.3561890432241246</v>
      </c>
      <c r="BD84" s="18">
        <f t="shared" si="164"/>
        <v>0.49678953089764555</v>
      </c>
      <c r="BE84" s="18">
        <f t="shared" si="165"/>
        <v>63.517173231166808</v>
      </c>
      <c r="BF84" s="39">
        <f t="shared" si="135"/>
        <v>1.8979140765087735E-2</v>
      </c>
      <c r="BG84" s="37">
        <v>0.29549999999999998</v>
      </c>
      <c r="BH84" s="33">
        <v>7.1999999999999995E-2</v>
      </c>
      <c r="BI84" s="33">
        <v>1.5249999999999999</v>
      </c>
      <c r="BJ84" s="3">
        <f t="shared" si="166"/>
        <v>1.0802784872420115</v>
      </c>
      <c r="BK84" s="3">
        <f t="shared" si="167"/>
        <v>0.10816475968283451</v>
      </c>
      <c r="BL84" s="3">
        <f t="shared" si="168"/>
        <v>1.081647596828345</v>
      </c>
      <c r="BM84" s="3">
        <f t="shared" si="136"/>
        <v>1.1898123565111796</v>
      </c>
      <c r="BN84" s="18">
        <f t="shared" si="169"/>
        <v>0.63064988065362615</v>
      </c>
      <c r="BO84" s="18">
        <f t="shared" si="170"/>
        <v>57.739585539244878</v>
      </c>
      <c r="BP84" s="39">
        <f t="shared" si="137"/>
        <v>1.8733206806501278E-2</v>
      </c>
      <c r="BQ84" s="37">
        <v>0.23330000000000001</v>
      </c>
      <c r="BR84" s="33">
        <v>6.5000000000000002E-2</v>
      </c>
      <c r="BS84" s="33">
        <v>1.6359999999999999</v>
      </c>
      <c r="BT84" s="3">
        <f t="shared" si="171"/>
        <v>1.158908593526512</v>
      </c>
      <c r="BU84" s="3">
        <f t="shared" si="172"/>
        <v>7.7593833426219894E-2</v>
      </c>
      <c r="BV84" s="3">
        <f t="shared" si="173"/>
        <v>0.93112600111463861</v>
      </c>
      <c r="BW84" s="3">
        <f t="shared" si="138"/>
        <v>1.0087198345408586</v>
      </c>
      <c r="BX84" s="18">
        <f t="shared" si="174"/>
        <v>0.78628019272986849</v>
      </c>
      <c r="BY84" s="18">
        <f t="shared" si="175"/>
        <v>53.224937870431525</v>
      </c>
      <c r="BZ84" s="39">
        <f t="shared" si="139"/>
        <v>1.7494167928975912E-2</v>
      </c>
    </row>
    <row r="85" spans="2:78" ht="19.899999999999999" customHeight="1">
      <c r="B85" s="17"/>
      <c r="C85" s="17"/>
      <c r="D85" s="19"/>
      <c r="E85" s="29">
        <v>60</v>
      </c>
      <c r="F85" s="22">
        <f t="shared" si="177"/>
        <v>1.1945999999999999</v>
      </c>
      <c r="G85" s="22">
        <f t="shared" si="176"/>
        <v>9.5188971278047312</v>
      </c>
      <c r="H85" s="46">
        <f t="shared" si="140"/>
        <v>106840.98591549294</v>
      </c>
      <c r="I85" s="37">
        <v>1.5031000000000001</v>
      </c>
      <c r="J85" s="33">
        <v>0.03</v>
      </c>
      <c r="K85" s="33">
        <v>1.4279999999999999</v>
      </c>
      <c r="L85" s="3">
        <f t="shared" si="141"/>
        <v>1.0115656916600606</v>
      </c>
      <c r="M85" s="3">
        <f t="shared" si="142"/>
        <v>2.453936364435799</v>
      </c>
      <c r="N85" s="3">
        <f t="shared" si="143"/>
        <v>0</v>
      </c>
      <c r="O85" s="3">
        <f t="shared" si="126"/>
        <v>2.453936364435799</v>
      </c>
      <c r="P85" s="18">
        <f t="shared" si="144"/>
        <v>0</v>
      </c>
      <c r="Q85" s="18">
        <f t="shared" si="145"/>
        <v>161.03081125423759</v>
      </c>
      <c r="R85" s="39">
        <f t="shared" si="178"/>
        <v>0</v>
      </c>
      <c r="S85" s="37">
        <v>1.3095000000000001</v>
      </c>
      <c r="T85" s="33">
        <v>3.6999999999999998E-2</v>
      </c>
      <c r="U85" s="33">
        <v>1.417</v>
      </c>
      <c r="V85" s="3">
        <f t="shared" si="146"/>
        <v>1.0037735189652004</v>
      </c>
      <c r="W85" s="3">
        <f t="shared" si="147"/>
        <v>1.83392612788516</v>
      </c>
      <c r="X85" s="3">
        <f t="shared" si="148"/>
        <v>3.6678522557703199</v>
      </c>
      <c r="Y85" s="3">
        <f t="shared" si="128"/>
        <v>5.5017783836554797</v>
      </c>
      <c r="Z85" s="18">
        <f t="shared" si="149"/>
        <v>5.5961269018462156E-2</v>
      </c>
      <c r="AA85" s="18">
        <f t="shared" si="150"/>
        <v>145.46715239605757</v>
      </c>
      <c r="AB85" s="39">
        <f t="shared" si="129"/>
        <v>2.5214298866482281E-2</v>
      </c>
      <c r="AC85" s="37">
        <v>0.58450000000000002</v>
      </c>
      <c r="AD85" s="33">
        <v>5.8999999999999997E-2</v>
      </c>
      <c r="AE85" s="33">
        <v>1.4079999999999999</v>
      </c>
      <c r="AF85" s="3">
        <f t="shared" si="151"/>
        <v>0.99739810494213255</v>
      </c>
      <c r="AG85" s="3">
        <f t="shared" si="152"/>
        <v>0.36074927961929643</v>
      </c>
      <c r="AH85" s="3">
        <f t="shared" si="153"/>
        <v>1.4429971184771857</v>
      </c>
      <c r="AI85" s="3">
        <f t="shared" si="130"/>
        <v>1.8037463980964821</v>
      </c>
      <c r="AJ85" s="18">
        <f t="shared" si="154"/>
        <v>0.17621117480965459</v>
      </c>
      <c r="AK85" s="18">
        <f t="shared" si="155"/>
        <v>87.183822477769795</v>
      </c>
      <c r="AL85" s="39">
        <f t="shared" si="131"/>
        <v>1.6551202705583624E-2</v>
      </c>
      <c r="AM85" s="37">
        <v>0.4909</v>
      </c>
      <c r="AN85" s="33">
        <v>0.08</v>
      </c>
      <c r="AO85" s="33">
        <v>1.411</v>
      </c>
      <c r="AP85" s="3">
        <f t="shared" si="156"/>
        <v>0.99952324294982187</v>
      </c>
      <c r="AQ85" s="3">
        <f t="shared" si="157"/>
        <v>0.25554725697010605</v>
      </c>
      <c r="AR85" s="3">
        <f t="shared" si="158"/>
        <v>1.5332835418206361</v>
      </c>
      <c r="AS85" s="3">
        <f t="shared" si="132"/>
        <v>1.7888307987907421</v>
      </c>
      <c r="AT85" s="18">
        <f t="shared" si="159"/>
        <v>0.35992449084749223</v>
      </c>
      <c r="AU85" s="18">
        <f t="shared" si="160"/>
        <v>79.65924360831913</v>
      </c>
      <c r="AV85" s="39">
        <f t="shared" si="133"/>
        <v>1.924803039004138E-2</v>
      </c>
      <c r="AW85" s="37">
        <v>0.54</v>
      </c>
      <c r="AX85" s="33">
        <v>3.5999999999999997E-2</v>
      </c>
      <c r="AY85" s="33">
        <v>1.395</v>
      </c>
      <c r="AZ85" s="3">
        <f t="shared" si="161"/>
        <v>0.98818917357547942</v>
      </c>
      <c r="BA85" s="3">
        <f t="shared" si="162"/>
        <v>0.30225052701175892</v>
      </c>
      <c r="BB85" s="3">
        <f t="shared" si="163"/>
        <v>2.4180042160940713</v>
      </c>
      <c r="BC85" s="3">
        <f t="shared" si="134"/>
        <v>2.7202547431058304</v>
      </c>
      <c r="BD85" s="18">
        <f t="shared" si="164"/>
        <v>0.21108483680713327</v>
      </c>
      <c r="BE85" s="18">
        <f t="shared" si="165"/>
        <v>83.60643188278523</v>
      </c>
      <c r="BF85" s="39">
        <f t="shared" si="135"/>
        <v>2.8921270309490918E-2</v>
      </c>
      <c r="BG85" s="37">
        <v>0.50560000000000005</v>
      </c>
      <c r="BH85" s="33">
        <v>4.4999999999999998E-2</v>
      </c>
      <c r="BI85" s="33">
        <v>1.393</v>
      </c>
      <c r="BJ85" s="3">
        <f t="shared" si="166"/>
        <v>0.98677241490368661</v>
      </c>
      <c r="BK85" s="3">
        <f t="shared" si="167"/>
        <v>0.26420893186292438</v>
      </c>
      <c r="BL85" s="3">
        <f t="shared" si="168"/>
        <v>2.6420893186292433</v>
      </c>
      <c r="BM85" s="3">
        <f t="shared" si="136"/>
        <v>2.9062982504921679</v>
      </c>
      <c r="BN85" s="18">
        <f t="shared" si="169"/>
        <v>0.32887501485204207</v>
      </c>
      <c r="BO85" s="18">
        <f t="shared" si="170"/>
        <v>80.840988366662344</v>
      </c>
      <c r="BP85" s="39">
        <f t="shared" si="137"/>
        <v>3.268254597093475E-2</v>
      </c>
      <c r="BQ85" s="37">
        <v>0.3609</v>
      </c>
      <c r="BR85" s="33">
        <v>6.9000000000000006E-2</v>
      </c>
      <c r="BS85" s="33">
        <v>1.4179999999999999</v>
      </c>
      <c r="BT85" s="3">
        <f t="shared" si="171"/>
        <v>1.0044818983010966</v>
      </c>
      <c r="BU85" s="3">
        <f t="shared" si="172"/>
        <v>0.13949458774419007</v>
      </c>
      <c r="BV85" s="3">
        <f t="shared" si="173"/>
        <v>1.6739350529302808</v>
      </c>
      <c r="BW85" s="3">
        <f t="shared" si="138"/>
        <v>1.8134296406744708</v>
      </c>
      <c r="BX85" s="18">
        <f t="shared" si="174"/>
        <v>0.62704532253544287</v>
      </c>
      <c r="BY85" s="18">
        <f t="shared" si="175"/>
        <v>69.208439622970957</v>
      </c>
      <c r="BZ85" s="39">
        <f t="shared" si="139"/>
        <v>2.418686307695175E-2</v>
      </c>
    </row>
    <row r="86" spans="2:78" ht="19.899999999999999" customHeight="1">
      <c r="B86" s="19"/>
      <c r="C86" s="19"/>
      <c r="D86" s="19"/>
      <c r="E86" s="29">
        <v>62</v>
      </c>
      <c r="F86" s="22">
        <f t="shared" si="177"/>
        <v>1.2345999999999999</v>
      </c>
      <c r="G86" s="22">
        <f t="shared" si="176"/>
        <v>9.8376279876006389</v>
      </c>
      <c r="H86" s="46">
        <f t="shared" si="140"/>
        <v>110418.45070422534</v>
      </c>
      <c r="I86" s="37">
        <v>0.87890000000000001</v>
      </c>
      <c r="J86" s="33">
        <v>0.06</v>
      </c>
      <c r="K86" s="33">
        <v>1.43</v>
      </c>
      <c r="L86" s="3">
        <f t="shared" si="141"/>
        <v>1.0129824503318534</v>
      </c>
      <c r="M86" s="3">
        <f t="shared" si="142"/>
        <v>0.84136053252365917</v>
      </c>
      <c r="N86" s="3">
        <f t="shared" si="143"/>
        <v>0</v>
      </c>
      <c r="O86" s="3">
        <f t="shared" si="126"/>
        <v>0.84136053252365917</v>
      </c>
      <c r="P86" s="18">
        <f t="shared" si="144"/>
        <v>0</v>
      </c>
      <c r="Q86" s="18">
        <f t="shared" si="145"/>
        <v>122.36308228018537</v>
      </c>
      <c r="R86" s="39">
        <f t="shared" si="178"/>
        <v>0</v>
      </c>
      <c r="S86" s="37">
        <v>0.77910000000000001</v>
      </c>
      <c r="T86" s="33">
        <v>7.0000000000000007E-2</v>
      </c>
      <c r="U86" s="33">
        <v>1.4159999999999999</v>
      </c>
      <c r="V86" s="3">
        <f t="shared" si="146"/>
        <v>1.0030651396293038</v>
      </c>
      <c r="W86" s="3">
        <f t="shared" si="147"/>
        <v>0.64825227163834653</v>
      </c>
      <c r="X86" s="3">
        <f t="shared" si="148"/>
        <v>1.2965045432766931</v>
      </c>
      <c r="Y86" s="3">
        <f t="shared" si="128"/>
        <v>1.9447568149150396</v>
      </c>
      <c r="Z86" s="18">
        <f t="shared" si="149"/>
        <v>0.10572329170446251</v>
      </c>
      <c r="AA86" s="18">
        <f t="shared" si="150"/>
        <v>113.50686673767864</v>
      </c>
      <c r="AB86" s="39">
        <f t="shared" si="129"/>
        <v>1.1422256472579715E-2</v>
      </c>
      <c r="AC86" s="37">
        <v>0.63439999999999996</v>
      </c>
      <c r="AD86" s="33">
        <v>0.11799999999999999</v>
      </c>
      <c r="AE86" s="33">
        <v>1.427</v>
      </c>
      <c r="AF86" s="3">
        <f t="shared" si="151"/>
        <v>1.0108573123241642</v>
      </c>
      <c r="AG86" s="3">
        <f t="shared" si="152"/>
        <v>0.43652128679498559</v>
      </c>
      <c r="AH86" s="3">
        <f t="shared" si="153"/>
        <v>1.7460851471799423</v>
      </c>
      <c r="AI86" s="3">
        <f t="shared" si="130"/>
        <v>2.1826064339749278</v>
      </c>
      <c r="AJ86" s="18">
        <f t="shared" si="154"/>
        <v>0.36199792317940621</v>
      </c>
      <c r="AK86" s="18">
        <f t="shared" si="155"/>
        <v>100.66624159739087</v>
      </c>
      <c r="AL86" s="39">
        <f t="shared" si="131"/>
        <v>1.7345289935063977E-2</v>
      </c>
      <c r="AM86" s="37">
        <v>0.61240000000000006</v>
      </c>
      <c r="AN86" s="33">
        <v>7.0999999999999994E-2</v>
      </c>
      <c r="AO86" s="33">
        <v>1.3979999999999999</v>
      </c>
      <c r="AP86" s="3">
        <f t="shared" si="156"/>
        <v>0.99031431158316863</v>
      </c>
      <c r="AQ86" s="3">
        <f t="shared" si="157"/>
        <v>0.39040542039420728</v>
      </c>
      <c r="AR86" s="3">
        <f t="shared" si="158"/>
        <v>2.3424325223652436</v>
      </c>
      <c r="AS86" s="3">
        <f t="shared" si="132"/>
        <v>2.7328379427594509</v>
      </c>
      <c r="AT86" s="18">
        <f t="shared" si="159"/>
        <v>0.31357402169229365</v>
      </c>
      <c r="AU86" s="18">
        <f t="shared" si="160"/>
        <v>98.713969634112843</v>
      </c>
      <c r="AV86" s="39">
        <f t="shared" si="133"/>
        <v>2.3729493718544201E-2</v>
      </c>
      <c r="AW86" s="37">
        <v>0.6643</v>
      </c>
      <c r="AX86" s="33">
        <v>4.3999999999999997E-2</v>
      </c>
      <c r="AY86" s="33">
        <v>1.405</v>
      </c>
      <c r="AZ86" s="3">
        <f t="shared" si="161"/>
        <v>0.99527296693444345</v>
      </c>
      <c r="BA86" s="3">
        <f t="shared" si="162"/>
        <v>0.46399391521177413</v>
      </c>
      <c r="BB86" s="3">
        <f t="shared" si="163"/>
        <v>3.7119513216941931</v>
      </c>
      <c r="BC86" s="3">
        <f t="shared" si="134"/>
        <v>4.1759452369059673</v>
      </c>
      <c r="BD86" s="18">
        <f t="shared" si="164"/>
        <v>0.26170465406035454</v>
      </c>
      <c r="BE86" s="18">
        <f t="shared" si="165"/>
        <v>103.31955667475509</v>
      </c>
      <c r="BF86" s="39">
        <f t="shared" si="135"/>
        <v>3.5926899428916775E-2</v>
      </c>
      <c r="BG86" s="37">
        <v>0.58350000000000002</v>
      </c>
      <c r="BH86" s="33">
        <v>3.7999999999999999E-2</v>
      </c>
      <c r="BI86" s="33">
        <v>1.4019999999999999</v>
      </c>
      <c r="BJ86" s="3">
        <f t="shared" si="166"/>
        <v>0.99314782892675413</v>
      </c>
      <c r="BK86" s="3">
        <f t="shared" si="167"/>
        <v>0.35645842179147458</v>
      </c>
      <c r="BL86" s="3">
        <f t="shared" si="168"/>
        <v>3.5645842179147458</v>
      </c>
      <c r="BM86" s="3">
        <f t="shared" si="136"/>
        <v>3.9210426397062204</v>
      </c>
      <c r="BN86" s="18">
        <f t="shared" si="169"/>
        <v>0.28131685786059324</v>
      </c>
      <c r="BO86" s="18">
        <f t="shared" si="170"/>
        <v>96.149394191443065</v>
      </c>
      <c r="BP86" s="39">
        <f t="shared" si="137"/>
        <v>3.7073392379543255E-2</v>
      </c>
      <c r="BQ86" s="37">
        <v>0.47910000000000003</v>
      </c>
      <c r="BR86" s="33">
        <v>3.9E-2</v>
      </c>
      <c r="BS86" s="33">
        <v>1.399</v>
      </c>
      <c r="BT86" s="3">
        <f t="shared" si="171"/>
        <v>0.99102269091906503</v>
      </c>
      <c r="BU86" s="3">
        <f t="shared" si="172"/>
        <v>0.23928688855924277</v>
      </c>
      <c r="BV86" s="3">
        <f t="shared" si="173"/>
        <v>2.8714426627109129</v>
      </c>
      <c r="BW86" s="3">
        <f t="shared" si="138"/>
        <v>3.1107295512701558</v>
      </c>
      <c r="BX86" s="18">
        <f t="shared" si="174"/>
        <v>0.34498277886260803</v>
      </c>
      <c r="BY86" s="18">
        <f t="shared" si="175"/>
        <v>86.884976329341853</v>
      </c>
      <c r="BZ86" s="39">
        <f t="shared" si="139"/>
        <v>3.3048782240862516E-2</v>
      </c>
    </row>
    <row r="87" spans="2:78" ht="19.899999999999999" customHeight="1">
      <c r="B87" s="19"/>
      <c r="C87" s="19"/>
      <c r="D87" s="19"/>
      <c r="E87" s="29">
        <v>64</v>
      </c>
      <c r="F87" s="22">
        <f t="shared" si="177"/>
        <v>1.2746</v>
      </c>
      <c r="G87" s="22">
        <f t="shared" si="176"/>
        <v>10.156358847396545</v>
      </c>
      <c r="H87" s="46">
        <f t="shared" si="140"/>
        <v>113995.91549295773</v>
      </c>
      <c r="I87" s="37">
        <v>1.0452999999999999</v>
      </c>
      <c r="J87" s="33">
        <v>7.2999999999999995E-2</v>
      </c>
      <c r="K87" s="33">
        <v>1.43</v>
      </c>
      <c r="L87" s="3">
        <f t="shared" si="141"/>
        <v>1.0129824503318534</v>
      </c>
      <c r="M87" s="3">
        <f t="shared" si="142"/>
        <v>1.1901045282097418</v>
      </c>
      <c r="N87" s="3">
        <f t="shared" si="143"/>
        <v>0</v>
      </c>
      <c r="O87" s="3">
        <f t="shared" si="126"/>
        <v>1.1901045282097418</v>
      </c>
      <c r="P87" s="18">
        <f t="shared" si="144"/>
        <v>0</v>
      </c>
      <c r="Q87" s="18">
        <f t="shared" si="145"/>
        <v>150.89448449522664</v>
      </c>
      <c r="R87" s="39">
        <f t="shared" si="178"/>
        <v>0</v>
      </c>
      <c r="S87" s="37">
        <v>0.83130000000000004</v>
      </c>
      <c r="T87" s="33">
        <v>9.4E-2</v>
      </c>
      <c r="U87" s="33">
        <v>1.415</v>
      </c>
      <c r="V87" s="3">
        <f t="shared" si="146"/>
        <v>1.0023567602934076</v>
      </c>
      <c r="W87" s="3">
        <f t="shared" si="147"/>
        <v>0.73698656795387418</v>
      </c>
      <c r="X87" s="3">
        <f t="shared" si="148"/>
        <v>1.4739731359077484</v>
      </c>
      <c r="Y87" s="3">
        <f t="shared" si="128"/>
        <v>2.2109597038616227</v>
      </c>
      <c r="Z87" s="18">
        <f t="shared" si="149"/>
        <v>0.14177082383519421</v>
      </c>
      <c r="AA87" s="18">
        <f t="shared" si="150"/>
        <v>129.9979468119428</v>
      </c>
      <c r="AB87" s="39">
        <f t="shared" si="129"/>
        <v>1.1338433968038146E-2</v>
      </c>
      <c r="AC87" s="37">
        <v>0.71030000000000004</v>
      </c>
      <c r="AD87" s="33">
        <v>7.6999999999999999E-2</v>
      </c>
      <c r="AE87" s="33">
        <v>1.4019999999999999</v>
      </c>
      <c r="AF87" s="3">
        <f t="shared" si="151"/>
        <v>0.99314782892675413</v>
      </c>
      <c r="AG87" s="3">
        <f t="shared" si="152"/>
        <v>0.52821507125477485</v>
      </c>
      <c r="AH87" s="3">
        <f t="shared" si="153"/>
        <v>2.1128602850190994</v>
      </c>
      <c r="AI87" s="3">
        <f t="shared" si="130"/>
        <v>2.6410753562738742</v>
      </c>
      <c r="AJ87" s="18">
        <f t="shared" si="154"/>
        <v>0.22801471637121767</v>
      </c>
      <c r="AK87" s="18">
        <f t="shared" si="155"/>
        <v>118.18261475737579</v>
      </c>
      <c r="AL87" s="39">
        <f t="shared" si="131"/>
        <v>1.7877928063757244E-2</v>
      </c>
      <c r="AM87" s="37">
        <v>0.79679999999999995</v>
      </c>
      <c r="AN87" s="33">
        <v>6.3E-2</v>
      </c>
      <c r="AO87" s="33">
        <v>1.407</v>
      </c>
      <c r="AP87" s="3">
        <f t="shared" si="156"/>
        <v>0.99668972560623625</v>
      </c>
      <c r="AQ87" s="3">
        <f t="shared" si="157"/>
        <v>0.66944974060198192</v>
      </c>
      <c r="AR87" s="3">
        <f t="shared" si="158"/>
        <v>4.0166984436118911</v>
      </c>
      <c r="AS87" s="3">
        <f t="shared" si="132"/>
        <v>4.6861481842138728</v>
      </c>
      <c r="AT87" s="18">
        <f t="shared" si="159"/>
        <v>0.28183578089016376</v>
      </c>
      <c r="AU87" s="18">
        <f t="shared" si="160"/>
        <v>126.6291124658059</v>
      </c>
      <c r="AV87" s="39">
        <f t="shared" si="133"/>
        <v>3.1720181602761639E-2</v>
      </c>
      <c r="AW87" s="37">
        <v>0.7641</v>
      </c>
      <c r="AX87" s="33">
        <v>4.4999999999999998E-2</v>
      </c>
      <c r="AY87" s="33">
        <v>1.4119999999999999</v>
      </c>
      <c r="AZ87" s="3">
        <f t="shared" si="161"/>
        <v>1.0002316222857182</v>
      </c>
      <c r="BA87" s="3">
        <f t="shared" si="162"/>
        <v>0.62001318435879849</v>
      </c>
      <c r="BB87" s="3">
        <f t="shared" si="163"/>
        <v>4.9601054748703879</v>
      </c>
      <c r="BC87" s="3">
        <f t="shared" si="134"/>
        <v>5.5801186592291865</v>
      </c>
      <c r="BD87" s="18">
        <f t="shared" si="164"/>
        <v>0.27032613075063339</v>
      </c>
      <c r="BE87" s="18">
        <f t="shared" si="165"/>
        <v>123.43604338990228</v>
      </c>
      <c r="BF87" s="39">
        <f t="shared" si="135"/>
        <v>4.0183607143034455E-2</v>
      </c>
      <c r="BG87" s="37">
        <v>0.65369999999999995</v>
      </c>
      <c r="BH87" s="33">
        <v>3.7999999999999999E-2</v>
      </c>
      <c r="BI87" s="33">
        <v>1.4079999999999999</v>
      </c>
      <c r="BJ87" s="3">
        <f t="shared" si="166"/>
        <v>0.99739810494213255</v>
      </c>
      <c r="BK87" s="3">
        <f t="shared" si="167"/>
        <v>0.45122526790025325</v>
      </c>
      <c r="BL87" s="3">
        <f t="shared" si="168"/>
        <v>4.5122526790025326</v>
      </c>
      <c r="BM87" s="3">
        <f t="shared" si="136"/>
        <v>4.9634779469027857</v>
      </c>
      <c r="BN87" s="18">
        <f t="shared" si="169"/>
        <v>0.28372985774435905</v>
      </c>
      <c r="BO87" s="18">
        <f t="shared" si="170"/>
        <v>112.65577348226425</v>
      </c>
      <c r="BP87" s="39">
        <f t="shared" si="137"/>
        <v>4.0053452561957782E-2</v>
      </c>
      <c r="BQ87" s="37">
        <v>0.51590000000000003</v>
      </c>
      <c r="BR87" s="33">
        <v>4.2999999999999997E-2</v>
      </c>
      <c r="BS87" s="33">
        <v>1.4</v>
      </c>
      <c r="BT87" s="3">
        <f t="shared" si="171"/>
        <v>0.99173107025496143</v>
      </c>
      <c r="BU87" s="3">
        <f t="shared" si="172"/>
        <v>0.2778550273179084</v>
      </c>
      <c r="BV87" s="3">
        <f t="shared" si="173"/>
        <v>3.3342603278149001</v>
      </c>
      <c r="BW87" s="3">
        <f t="shared" si="138"/>
        <v>3.6121153551328087</v>
      </c>
      <c r="BX87" s="18">
        <f t="shared" si="174"/>
        <v>0.3809095901925118</v>
      </c>
      <c r="BY87" s="18">
        <f t="shared" si="175"/>
        <v>99.199965572187097</v>
      </c>
      <c r="BZ87" s="39">
        <f t="shared" si="139"/>
        <v>3.3611506905096483E-2</v>
      </c>
    </row>
    <row r="88" spans="2:78" ht="19.899999999999999" customHeight="1" thickBot="1">
      <c r="B88" s="19"/>
      <c r="C88" s="19"/>
      <c r="E88" s="48">
        <v>66</v>
      </c>
      <c r="F88" s="25">
        <f t="shared" si="177"/>
        <v>1.3146</v>
      </c>
      <c r="G88" s="22">
        <f t="shared" si="176"/>
        <v>10.475089707192451</v>
      </c>
      <c r="H88" s="46">
        <f t="shared" si="140"/>
        <v>117573.38028169014</v>
      </c>
      <c r="I88" s="38">
        <v>1.0955999999999999</v>
      </c>
      <c r="J88" s="34">
        <v>7.6999999999999999E-2</v>
      </c>
      <c r="K88" s="34">
        <v>1.4330000000000001</v>
      </c>
      <c r="L88" s="41">
        <f t="shared" si="141"/>
        <v>1.0151075883395426</v>
      </c>
      <c r="M88" s="41">
        <f t="shared" si="142"/>
        <v>1.3128876404025871</v>
      </c>
      <c r="N88" s="41">
        <f t="shared" si="143"/>
        <v>0</v>
      </c>
      <c r="O88" s="41">
        <f t="shared" si="126"/>
        <v>1.3128876404025871</v>
      </c>
      <c r="P88" s="40">
        <f t="shared" si="144"/>
        <v>0</v>
      </c>
      <c r="Q88" s="40">
        <f t="shared" si="145"/>
        <v>170.94001201365128</v>
      </c>
      <c r="R88" s="42">
        <f t="shared" si="178"/>
        <v>0</v>
      </c>
      <c r="S88" s="38">
        <v>0.84740000000000004</v>
      </c>
      <c r="T88" s="34">
        <v>0.16400000000000001</v>
      </c>
      <c r="U88" s="34">
        <v>1.4330000000000001</v>
      </c>
      <c r="V88" s="41">
        <f t="shared" si="146"/>
        <v>1.0151075883395426</v>
      </c>
      <c r="W88" s="41">
        <f t="shared" si="147"/>
        <v>0.7854172439540259</v>
      </c>
      <c r="X88" s="41">
        <f t="shared" si="148"/>
        <v>1.5708344879080518</v>
      </c>
      <c r="Y88" s="41">
        <f t="shared" si="128"/>
        <v>2.3562517318620779</v>
      </c>
      <c r="Z88" s="40">
        <f t="shared" si="149"/>
        <v>0.25367773921569436</v>
      </c>
      <c r="AA88" s="40">
        <f t="shared" si="150"/>
        <v>144.34981962095372</v>
      </c>
      <c r="AB88" s="42">
        <f t="shared" si="129"/>
        <v>1.0882136825892025E-2</v>
      </c>
      <c r="AC88" s="38">
        <v>0.81479999999999997</v>
      </c>
      <c r="AD88" s="34">
        <v>6.8000000000000005E-2</v>
      </c>
      <c r="AE88" s="34">
        <v>1.409</v>
      </c>
      <c r="AF88" s="41">
        <f t="shared" si="151"/>
        <v>0.99810648427802906</v>
      </c>
      <c r="AG88" s="41">
        <f t="shared" si="152"/>
        <v>0.70202917149395017</v>
      </c>
      <c r="AH88" s="41">
        <f t="shared" si="153"/>
        <v>2.8081166859758007</v>
      </c>
      <c r="AI88" s="41">
        <f t="shared" si="130"/>
        <v>3.5101458574697508</v>
      </c>
      <c r="AJ88" s="40">
        <f t="shared" si="154"/>
        <v>0.20337942930167163</v>
      </c>
      <c r="AK88" s="40">
        <f t="shared" si="155"/>
        <v>140.85731248154221</v>
      </c>
      <c r="AL88" s="42">
        <f t="shared" si="131"/>
        <v>1.993589566990903E-2</v>
      </c>
      <c r="AM88" s="38">
        <v>0.89710000000000001</v>
      </c>
      <c r="AN88" s="34">
        <v>5.3999999999999999E-2</v>
      </c>
      <c r="AO88" s="34">
        <v>1.41</v>
      </c>
      <c r="AP88" s="41">
        <f t="shared" si="156"/>
        <v>0.99881486361392535</v>
      </c>
      <c r="AQ88" s="41">
        <f t="shared" si="157"/>
        <v>0.8522187215939252</v>
      </c>
      <c r="AR88" s="41">
        <f t="shared" si="158"/>
        <v>5.1133123295635503</v>
      </c>
      <c r="AS88" s="41">
        <f t="shared" si="132"/>
        <v>5.9655310511574751</v>
      </c>
      <c r="AT88" s="40">
        <f t="shared" si="159"/>
        <v>0.24260478902547203</v>
      </c>
      <c r="AU88" s="40">
        <f t="shared" si="160"/>
        <v>149.67428602674369</v>
      </c>
      <c r="AV88" s="42">
        <f t="shared" si="133"/>
        <v>3.4162931157392711E-2</v>
      </c>
      <c r="AW88" s="38">
        <v>0.79579999999999995</v>
      </c>
      <c r="AX88" s="34">
        <v>4.2000000000000003E-2</v>
      </c>
      <c r="AY88" s="34">
        <v>1.413</v>
      </c>
      <c r="AZ88" s="41">
        <f t="shared" si="161"/>
        <v>1.0009400016216148</v>
      </c>
      <c r="BA88" s="41">
        <f t="shared" si="162"/>
        <v>0.67347786309146962</v>
      </c>
      <c r="BB88" s="41">
        <f t="shared" si="163"/>
        <v>5.387822904731757</v>
      </c>
      <c r="BC88" s="41">
        <f t="shared" si="134"/>
        <v>6.0613007678232265</v>
      </c>
      <c r="BD88" s="40">
        <f t="shared" si="164"/>
        <v>0.25266188690401109</v>
      </c>
      <c r="BE88" s="40">
        <f t="shared" si="165"/>
        <v>138.82180218556616</v>
      </c>
      <c r="BF88" s="42">
        <f t="shared" si="135"/>
        <v>3.8811071603361953E-2</v>
      </c>
      <c r="BG88" s="38">
        <v>0.68989999999999996</v>
      </c>
      <c r="BH88" s="34">
        <v>5.0999999999999997E-2</v>
      </c>
      <c r="BI88" s="34">
        <v>1.407</v>
      </c>
      <c r="BJ88" s="41">
        <f t="shared" si="166"/>
        <v>0.99668972560623625</v>
      </c>
      <c r="BK88" s="41">
        <f t="shared" si="167"/>
        <v>0.50187044004787029</v>
      </c>
      <c r="BL88" s="41">
        <f t="shared" si="168"/>
        <v>5.0187044004787023</v>
      </c>
      <c r="BM88" s="41">
        <f t="shared" si="136"/>
        <v>5.5205748405265727</v>
      </c>
      <c r="BN88" s="40">
        <f t="shared" si="169"/>
        <v>0.38025462501053836</v>
      </c>
      <c r="BO88" s="40">
        <f t="shared" si="170"/>
        <v>127.47651058852072</v>
      </c>
      <c r="BP88" s="42">
        <f t="shared" si="137"/>
        <v>3.9369640550316706E-2</v>
      </c>
      <c r="BQ88" s="38">
        <v>0.57269999999999999</v>
      </c>
      <c r="BR88" s="34">
        <v>3.5000000000000003E-2</v>
      </c>
      <c r="BS88" s="34">
        <v>1.401</v>
      </c>
      <c r="BT88" s="41">
        <f t="shared" si="171"/>
        <v>0.99243944959085784</v>
      </c>
      <c r="BU88" s="41">
        <f t="shared" si="172"/>
        <v>0.34289548660818647</v>
      </c>
      <c r="BV88" s="41">
        <f t="shared" si="173"/>
        <v>4.1147458392982372</v>
      </c>
      <c r="BW88" s="41">
        <f t="shared" si="138"/>
        <v>4.4576413259064234</v>
      </c>
      <c r="BX88" s="40">
        <f t="shared" si="174"/>
        <v>0.31048576600475603</v>
      </c>
      <c r="BY88" s="40">
        <f t="shared" si="175"/>
        <v>114.92062602597376</v>
      </c>
      <c r="BZ88" s="42">
        <f t="shared" si="139"/>
        <v>3.5805111593877358E-2</v>
      </c>
    </row>
    <row r="92" spans="2:78" ht="19.899999999999999" customHeight="1" thickBot="1">
      <c r="E92" s="65" t="s">
        <v>37</v>
      </c>
    </row>
    <row r="93" spans="2:78" ht="19.899999999999999" customHeight="1">
      <c r="E93" s="81" t="s">
        <v>19</v>
      </c>
      <c r="F93" s="82"/>
      <c r="G93" s="82"/>
      <c r="H93" s="82"/>
      <c r="I93" s="76" t="s">
        <v>21</v>
      </c>
      <c r="J93" s="77"/>
      <c r="K93" s="77"/>
      <c r="L93" s="77"/>
      <c r="M93" s="77"/>
      <c r="N93" s="78">
        <v>0</v>
      </c>
      <c r="O93" s="78"/>
      <c r="P93" s="57"/>
      <c r="Q93" s="57"/>
      <c r="R93" s="58"/>
      <c r="S93" s="77" t="s">
        <v>21</v>
      </c>
      <c r="T93" s="77"/>
      <c r="U93" s="77"/>
      <c r="V93" s="77"/>
      <c r="W93" s="77"/>
      <c r="X93" s="78">
        <v>0.04</v>
      </c>
      <c r="Y93" s="78"/>
      <c r="Z93" s="43"/>
      <c r="AA93" s="43"/>
      <c r="AB93" s="44"/>
      <c r="AC93" s="76" t="s">
        <v>21</v>
      </c>
      <c r="AD93" s="77"/>
      <c r="AE93" s="77"/>
      <c r="AF93" s="77"/>
      <c r="AG93" s="77"/>
      <c r="AH93" s="78">
        <v>0.08</v>
      </c>
      <c r="AI93" s="78"/>
      <c r="AJ93" s="43"/>
      <c r="AK93" s="43"/>
      <c r="AL93" s="44"/>
      <c r="AM93" s="76" t="s">
        <v>21</v>
      </c>
      <c r="AN93" s="77"/>
      <c r="AO93" s="77"/>
      <c r="AP93" s="77"/>
      <c r="AQ93" s="77"/>
      <c r="AR93" s="78">
        <v>0.12</v>
      </c>
      <c r="AS93" s="78"/>
      <c r="AT93" s="43"/>
      <c r="AU93" s="43"/>
      <c r="AV93" s="44"/>
      <c r="AW93" s="76" t="s">
        <v>21</v>
      </c>
      <c r="AX93" s="77"/>
      <c r="AY93" s="77"/>
      <c r="AZ93" s="77"/>
      <c r="BA93" s="77"/>
      <c r="BB93" s="78">
        <v>0.16</v>
      </c>
      <c r="BC93" s="78"/>
      <c r="BD93" s="43"/>
      <c r="BE93" s="43"/>
      <c r="BF93" s="44"/>
      <c r="BG93" s="76" t="s">
        <v>21</v>
      </c>
      <c r="BH93" s="77"/>
      <c r="BI93" s="77"/>
      <c r="BJ93" s="77"/>
      <c r="BK93" s="77"/>
      <c r="BL93" s="78">
        <v>0.2</v>
      </c>
      <c r="BM93" s="78"/>
      <c r="BN93" s="43"/>
      <c r="BO93" s="43"/>
      <c r="BP93" s="44"/>
      <c r="BQ93" s="76" t="s">
        <v>21</v>
      </c>
      <c r="BR93" s="77"/>
      <c r="BS93" s="77"/>
      <c r="BT93" s="77"/>
      <c r="BU93" s="77"/>
      <c r="BV93" s="78">
        <v>0.24</v>
      </c>
      <c r="BW93" s="78"/>
      <c r="BX93" s="57"/>
      <c r="BY93" s="77"/>
      <c r="BZ93" s="80"/>
    </row>
    <row r="94" spans="2:78" ht="19.899999999999999" customHeight="1">
      <c r="E94" s="24" t="s">
        <v>25</v>
      </c>
      <c r="F94" s="21" t="s">
        <v>27</v>
      </c>
      <c r="G94" s="30" t="s">
        <v>0</v>
      </c>
      <c r="H94" s="66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67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19.899999999999999" customHeight="1">
      <c r="E95" s="29">
        <v>16</v>
      </c>
      <c r="F95" s="21">
        <v>0.31459999999999999</v>
      </c>
      <c r="G95" s="22">
        <f t="shared" ref="G95:G120" si="179">F95/$C$14/$C$7</f>
        <v>2.5068182122948004</v>
      </c>
      <c r="H95" s="68">
        <f t="shared" ref="H95:H120" si="180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181">N3+N33+N63</f>
        <v>0</v>
      </c>
      <c r="O95" s="3">
        <f t="shared" si="181"/>
        <v>0</v>
      </c>
      <c r="P95" s="18"/>
      <c r="Q95" s="18">
        <f t="shared" ref="Q95:Q120" si="182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183">X3+X33+X63</f>
        <v>0</v>
      </c>
      <c r="Y95" s="3">
        <f t="shared" si="183"/>
        <v>0</v>
      </c>
      <c r="Z95" s="18"/>
      <c r="AA95" s="18">
        <f t="shared" ref="AA95:AA120" si="184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185">AH3+AH33+AH63</f>
        <v>0</v>
      </c>
      <c r="AI95" s="3">
        <f t="shared" si="185"/>
        <v>0</v>
      </c>
      <c r="AJ95" s="18"/>
      <c r="AK95" s="18">
        <f t="shared" ref="AK95:AK120" si="186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187">AR3+AR33+AR63</f>
        <v>0</v>
      </c>
      <c r="AS95" s="3">
        <f t="shared" si="187"/>
        <v>0</v>
      </c>
      <c r="AT95" s="18"/>
      <c r="AU95" s="18">
        <f t="shared" ref="AU95:AU120" si="188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189">BB3+BB33+BB63</f>
        <v>0</v>
      </c>
      <c r="BC95" s="3">
        <f t="shared" si="189"/>
        <v>0</v>
      </c>
      <c r="BD95" s="18"/>
      <c r="BE95" s="18">
        <f t="shared" ref="BE95:BE120" si="190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191">BL3+BL33+BL63</f>
        <v>0</v>
      </c>
      <c r="BM95" s="3">
        <f t="shared" si="191"/>
        <v>0</v>
      </c>
      <c r="BN95" s="18"/>
      <c r="BO95" s="18">
        <f t="shared" ref="BO95:BO120" si="192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193">BV3+BV33+BV63</f>
        <v>0</v>
      </c>
      <c r="BW95" s="3">
        <f t="shared" si="193"/>
        <v>0</v>
      </c>
      <c r="BX95" s="18"/>
      <c r="BY95" s="18">
        <f t="shared" ref="BY95:BY120" si="194">BY3+BY33</f>
        <v>1.4683005907941684</v>
      </c>
      <c r="BZ95" s="39"/>
    </row>
    <row r="96" spans="2:78" ht="19.899999999999999" customHeight="1">
      <c r="E96" s="29">
        <v>18</v>
      </c>
      <c r="F96" s="21">
        <v>0.35460000000000003</v>
      </c>
      <c r="G96" s="22">
        <f t="shared" si="179"/>
        <v>2.8255490720907073</v>
      </c>
      <c r="H96" s="68">
        <f t="shared" si="180"/>
        <v>31714.22535211268</v>
      </c>
      <c r="I96" s="54"/>
      <c r="J96" s="3"/>
      <c r="K96" s="3"/>
      <c r="L96" s="3"/>
      <c r="M96" s="3">
        <f t="shared" ref="M96:O111" si="195">M4+M34+M64</f>
        <v>0</v>
      </c>
      <c r="N96" s="3">
        <f t="shared" si="195"/>
        <v>0</v>
      </c>
      <c r="O96" s="3">
        <f t="shared" si="195"/>
        <v>0</v>
      </c>
      <c r="P96" s="18"/>
      <c r="Q96" s="18">
        <f t="shared" si="182"/>
        <v>2.1025920232574307</v>
      </c>
      <c r="R96" s="39"/>
      <c r="S96" s="3"/>
      <c r="T96" s="3"/>
      <c r="U96" s="3"/>
      <c r="V96" s="3"/>
      <c r="W96" s="3">
        <f t="shared" ref="W96:Y111" si="196">W4+W34+W64</f>
        <v>0</v>
      </c>
      <c r="X96" s="3">
        <f t="shared" si="196"/>
        <v>0</v>
      </c>
      <c r="Y96" s="3">
        <f t="shared" si="196"/>
        <v>0</v>
      </c>
      <c r="Z96" s="18"/>
      <c r="AA96" s="18">
        <f t="shared" si="184"/>
        <v>2.1025920232574307</v>
      </c>
      <c r="AB96" s="39"/>
      <c r="AC96" s="54"/>
      <c r="AD96" s="3"/>
      <c r="AE96" s="3"/>
      <c r="AF96" s="3"/>
      <c r="AG96" s="3">
        <f t="shared" ref="AG96:AI111" si="197">AG4+AG34+AG64</f>
        <v>0</v>
      </c>
      <c r="AH96" s="3">
        <f t="shared" si="197"/>
        <v>0</v>
      </c>
      <c r="AI96" s="3">
        <f t="shared" si="197"/>
        <v>0</v>
      </c>
      <c r="AJ96" s="18"/>
      <c r="AK96" s="18">
        <f t="shared" si="186"/>
        <v>2.1025920232574307</v>
      </c>
      <c r="AL96" s="39"/>
      <c r="AM96" s="54"/>
      <c r="AN96" s="3"/>
      <c r="AO96" s="3"/>
      <c r="AP96" s="3"/>
      <c r="AQ96" s="3">
        <f t="shared" ref="AQ96:AS111" si="198">AQ4+AQ34+AQ64</f>
        <v>0</v>
      </c>
      <c r="AR96" s="3">
        <f t="shared" si="198"/>
        <v>0</v>
      </c>
      <c r="AS96" s="3">
        <f t="shared" si="198"/>
        <v>0</v>
      </c>
      <c r="AT96" s="18"/>
      <c r="AU96" s="18">
        <f t="shared" si="188"/>
        <v>2.1025920232574307</v>
      </c>
      <c r="AV96" s="39"/>
      <c r="AW96" s="54"/>
      <c r="AX96" s="3"/>
      <c r="AY96" s="3"/>
      <c r="AZ96" s="3"/>
      <c r="BA96" s="3">
        <f t="shared" ref="BA96:BC111" si="199">BA4+BA34+BA64</f>
        <v>0</v>
      </c>
      <c r="BB96" s="3">
        <f t="shared" si="199"/>
        <v>0</v>
      </c>
      <c r="BC96" s="3">
        <f t="shared" si="199"/>
        <v>0</v>
      </c>
      <c r="BD96" s="18"/>
      <c r="BE96" s="18">
        <f t="shared" si="190"/>
        <v>2.1025920232574307</v>
      </c>
      <c r="BF96" s="39"/>
      <c r="BG96" s="54"/>
      <c r="BH96" s="3"/>
      <c r="BI96" s="3"/>
      <c r="BJ96" s="3"/>
      <c r="BK96" s="3">
        <f t="shared" ref="BK96:BM111" si="200">BK4+BK34+BK64</f>
        <v>0</v>
      </c>
      <c r="BL96" s="3">
        <f t="shared" si="200"/>
        <v>0</v>
      </c>
      <c r="BM96" s="3">
        <f t="shared" si="200"/>
        <v>0</v>
      </c>
      <c r="BN96" s="18"/>
      <c r="BO96" s="18">
        <f t="shared" si="192"/>
        <v>2.1025920232574307</v>
      </c>
      <c r="BP96" s="39"/>
      <c r="BQ96" s="54"/>
      <c r="BR96" s="3"/>
      <c r="BS96" s="3"/>
      <c r="BT96" s="3"/>
      <c r="BU96" s="3">
        <f t="shared" ref="BU96:BW111" si="201">BU4+BU34+BU64</f>
        <v>0</v>
      </c>
      <c r="BV96" s="3">
        <f t="shared" si="201"/>
        <v>0</v>
      </c>
      <c r="BW96" s="3">
        <f t="shared" si="201"/>
        <v>0</v>
      </c>
      <c r="BX96" s="18"/>
      <c r="BY96" s="18">
        <f t="shared" si="194"/>
        <v>2.1025920232574307</v>
      </c>
      <c r="BZ96" s="39"/>
    </row>
    <row r="97" spans="5:78" ht="19.899999999999999" customHeight="1">
      <c r="E97" s="29">
        <v>20</v>
      </c>
      <c r="F97" s="22">
        <f>0.02*E97-0.0054</f>
        <v>0.39460000000000001</v>
      </c>
      <c r="G97" s="22">
        <f t="shared" si="179"/>
        <v>3.1442799318866128</v>
      </c>
      <c r="H97" s="68">
        <f t="shared" si="180"/>
        <v>35291.690140845072</v>
      </c>
      <c r="I97" s="36"/>
      <c r="J97" s="32"/>
      <c r="K97" s="32"/>
      <c r="L97" s="3"/>
      <c r="M97" s="3">
        <f t="shared" si="195"/>
        <v>0.38029273091346072</v>
      </c>
      <c r="N97" s="3">
        <f t="shared" si="195"/>
        <v>0</v>
      </c>
      <c r="O97" s="3">
        <f t="shared" si="195"/>
        <v>0.38029273091346072</v>
      </c>
      <c r="P97" s="18"/>
      <c r="Q97" s="18">
        <f t="shared" si="182"/>
        <v>3.631904327562717</v>
      </c>
      <c r="R97" s="39"/>
      <c r="S97" s="32"/>
      <c r="T97" s="32"/>
      <c r="U97" s="32"/>
      <c r="V97" s="3"/>
      <c r="W97" s="3">
        <f t="shared" si="196"/>
        <v>0.24996036685125164</v>
      </c>
      <c r="X97" s="3">
        <f t="shared" si="196"/>
        <v>0.49992073370250328</v>
      </c>
      <c r="Y97" s="3">
        <f t="shared" si="196"/>
        <v>0.74988110055375501</v>
      </c>
      <c r="Z97" s="18"/>
      <c r="AA97" s="18">
        <f t="shared" si="184"/>
        <v>3.5026798098050014</v>
      </c>
      <c r="AB97" s="39"/>
      <c r="AC97" s="36"/>
      <c r="AD97" s="32"/>
      <c r="AE97" s="32"/>
      <c r="AF97" s="3"/>
      <c r="AG97" s="3">
        <f t="shared" si="197"/>
        <v>0.17419961029190889</v>
      </c>
      <c r="AH97" s="3">
        <f t="shared" si="197"/>
        <v>0.69679844116763556</v>
      </c>
      <c r="AI97" s="3">
        <f t="shared" si="197"/>
        <v>0.87099805145954434</v>
      </c>
      <c r="AJ97" s="18"/>
      <c r="AK97" s="18">
        <f t="shared" si="186"/>
        <v>3.7709800417414252</v>
      </c>
      <c r="AL97" s="39"/>
      <c r="AM97" s="36"/>
      <c r="AN97" s="32"/>
      <c r="AO97" s="32"/>
      <c r="AP97" s="3"/>
      <c r="AQ97" s="3">
        <f t="shared" si="198"/>
        <v>7.2892748257890827E-2</v>
      </c>
      <c r="AR97" s="3">
        <f t="shared" si="198"/>
        <v>0.43735648954734491</v>
      </c>
      <c r="AS97" s="3">
        <f t="shared" si="198"/>
        <v>0.51024923780523568</v>
      </c>
      <c r="AT97" s="18"/>
      <c r="AU97" s="18">
        <f t="shared" si="188"/>
        <v>2.8974107120564159</v>
      </c>
      <c r="AV97" s="39"/>
      <c r="AW97" s="36"/>
      <c r="AX97" s="32"/>
      <c r="AY97" s="32"/>
      <c r="AZ97" s="3"/>
      <c r="BA97" s="3">
        <f t="shared" si="199"/>
        <v>4.8267683895271196E-2</v>
      </c>
      <c r="BB97" s="3">
        <f t="shared" si="199"/>
        <v>0.38614147116216957</v>
      </c>
      <c r="BC97" s="3">
        <f t="shared" si="199"/>
        <v>0.43440915505744077</v>
      </c>
      <c r="BD97" s="18"/>
      <c r="BE97" s="18">
        <f t="shared" si="190"/>
        <v>2.8974107120564159</v>
      </c>
      <c r="BF97" s="39"/>
      <c r="BG97" s="36"/>
      <c r="BH97" s="32"/>
      <c r="BI97" s="32"/>
      <c r="BJ97" s="3"/>
      <c r="BK97" s="3">
        <f t="shared" si="200"/>
        <v>0</v>
      </c>
      <c r="BL97" s="3">
        <f t="shared" si="200"/>
        <v>0</v>
      </c>
      <c r="BM97" s="3">
        <f t="shared" si="200"/>
        <v>0</v>
      </c>
      <c r="BN97" s="18"/>
      <c r="BO97" s="18">
        <f t="shared" si="192"/>
        <v>2.8974107120564159</v>
      </c>
      <c r="BP97" s="39"/>
      <c r="BQ97" s="36"/>
      <c r="BR97" s="32"/>
      <c r="BS97" s="32"/>
      <c r="BT97" s="3"/>
      <c r="BU97" s="3">
        <f t="shared" si="201"/>
        <v>0</v>
      </c>
      <c r="BV97" s="3">
        <f t="shared" si="201"/>
        <v>0</v>
      </c>
      <c r="BW97" s="3">
        <f t="shared" si="201"/>
        <v>0</v>
      </c>
      <c r="BX97" s="18"/>
      <c r="BY97" s="18">
        <f t="shared" si="194"/>
        <v>2.8974107120564159</v>
      </c>
      <c r="BZ97" s="39"/>
    </row>
    <row r="98" spans="5:78" ht="19.899999999999999" customHeight="1">
      <c r="E98" s="29">
        <v>22</v>
      </c>
      <c r="F98" s="22">
        <f t="shared" ref="F98:F120" si="202">0.02*E98-0.0054</f>
        <v>0.43459999999999999</v>
      </c>
      <c r="G98" s="22">
        <f t="shared" si="179"/>
        <v>3.4630107916825184</v>
      </c>
      <c r="H98" s="68">
        <f t="shared" si="180"/>
        <v>38869.15492957746</v>
      </c>
      <c r="I98" s="35"/>
      <c r="J98" s="31"/>
      <c r="K98" s="31"/>
      <c r="L98" s="3"/>
      <c r="M98" s="3">
        <f t="shared" si="195"/>
        <v>0.46703752578431584</v>
      </c>
      <c r="N98" s="3">
        <f t="shared" si="195"/>
        <v>0</v>
      </c>
      <c r="O98" s="3">
        <f t="shared" si="195"/>
        <v>0.46703752578431584</v>
      </c>
      <c r="P98" s="18"/>
      <c r="Q98" s="18">
        <f t="shared" si="182"/>
        <v>6.706272986598476</v>
      </c>
      <c r="R98" s="39"/>
      <c r="S98" s="31"/>
      <c r="T98" s="31"/>
      <c r="U98" s="31"/>
      <c r="V98" s="3"/>
      <c r="W98" s="3">
        <f t="shared" si="196"/>
        <v>0.35632533083204027</v>
      </c>
      <c r="X98" s="3">
        <f t="shared" si="196"/>
        <v>0.71265066166408053</v>
      </c>
      <c r="Y98" s="3">
        <f t="shared" si="196"/>
        <v>1.0689759924961209</v>
      </c>
      <c r="Z98" s="18"/>
      <c r="AA98" s="18">
        <f t="shared" si="184"/>
        <v>6.3052514100261225</v>
      </c>
      <c r="AB98" s="39"/>
      <c r="AC98" s="35"/>
      <c r="AD98" s="31"/>
      <c r="AE98" s="31"/>
      <c r="AF98" s="3"/>
      <c r="AG98" s="3">
        <f t="shared" si="197"/>
        <v>0.1301509520599973</v>
      </c>
      <c r="AH98" s="3">
        <f t="shared" si="197"/>
        <v>0.5206038082399892</v>
      </c>
      <c r="AI98" s="3">
        <f t="shared" si="197"/>
        <v>0.65075476029998636</v>
      </c>
      <c r="AJ98" s="18"/>
      <c r="AK98" s="18">
        <f t="shared" si="186"/>
        <v>5.2094096308018631</v>
      </c>
      <c r="AL98" s="39"/>
      <c r="AM98" s="35"/>
      <c r="AN98" s="31"/>
      <c r="AO98" s="31"/>
      <c r="AP98" s="3"/>
      <c r="AQ98" s="3">
        <f t="shared" si="198"/>
        <v>7.767748324657317E-2</v>
      </c>
      <c r="AR98" s="3">
        <f t="shared" si="198"/>
        <v>0.46606489947943902</v>
      </c>
      <c r="AS98" s="3">
        <f t="shared" si="198"/>
        <v>0.54374238272601216</v>
      </c>
      <c r="AT98" s="18"/>
      <c r="AU98" s="18">
        <f t="shared" si="188"/>
        <v>5.1393469808408643</v>
      </c>
      <c r="AV98" s="39"/>
      <c r="AW98" s="35"/>
      <c r="AX98" s="31"/>
      <c r="AY98" s="31"/>
      <c r="AZ98" s="3"/>
      <c r="BA98" s="3">
        <f t="shared" si="199"/>
        <v>6.2974000116718151E-2</v>
      </c>
      <c r="BB98" s="3">
        <f t="shared" si="199"/>
        <v>0.50379200093374521</v>
      </c>
      <c r="BC98" s="3">
        <f t="shared" si="199"/>
        <v>0.56676600105046337</v>
      </c>
      <c r="BD98" s="18"/>
      <c r="BE98" s="18">
        <f t="shared" si="190"/>
        <v>5.0352207220590461</v>
      </c>
      <c r="BF98" s="39"/>
      <c r="BG98" s="36"/>
      <c r="BH98" s="31"/>
      <c r="BI98" s="31"/>
      <c r="BJ98" s="3"/>
      <c r="BK98" s="3">
        <f t="shared" si="200"/>
        <v>0</v>
      </c>
      <c r="BL98" s="3">
        <f t="shared" si="200"/>
        <v>0</v>
      </c>
      <c r="BM98" s="3">
        <f t="shared" si="200"/>
        <v>0</v>
      </c>
      <c r="BN98" s="18"/>
      <c r="BO98" s="18">
        <f t="shared" si="192"/>
        <v>3.8708646387292789</v>
      </c>
      <c r="BP98" s="39"/>
      <c r="BQ98" s="35"/>
      <c r="BR98" s="31"/>
      <c r="BS98" s="31"/>
      <c r="BT98" s="3"/>
      <c r="BU98" s="3">
        <f t="shared" si="201"/>
        <v>0</v>
      </c>
      <c r="BV98" s="3">
        <f t="shared" si="201"/>
        <v>0</v>
      </c>
      <c r="BW98" s="3">
        <f t="shared" si="201"/>
        <v>0</v>
      </c>
      <c r="BX98" s="18"/>
      <c r="BY98" s="18">
        <f t="shared" si="194"/>
        <v>3.8708646387292789</v>
      </c>
      <c r="BZ98" s="39"/>
    </row>
    <row r="99" spans="5:78" ht="19.899999999999999" customHeight="1">
      <c r="E99" s="29">
        <v>24</v>
      </c>
      <c r="F99" s="22">
        <f t="shared" si="202"/>
        <v>0.47459999999999997</v>
      </c>
      <c r="G99" s="22">
        <f t="shared" si="179"/>
        <v>3.7817416514784248</v>
      </c>
      <c r="H99" s="68">
        <f t="shared" si="180"/>
        <v>42446.619718309856</v>
      </c>
      <c r="I99" s="35"/>
      <c r="J99" s="31"/>
      <c r="K99" s="32"/>
      <c r="L99" s="3"/>
      <c r="M99" s="3">
        <f t="shared" si="195"/>
        <v>0.50978237150638961</v>
      </c>
      <c r="N99" s="3">
        <f t="shared" si="195"/>
        <v>0</v>
      </c>
      <c r="O99" s="3">
        <f t="shared" si="195"/>
        <v>0.50978237150638961</v>
      </c>
      <c r="P99" s="18"/>
      <c r="Q99" s="18">
        <f t="shared" si="182"/>
        <v>9.0577798149541024</v>
      </c>
      <c r="R99" s="39"/>
      <c r="S99" s="31"/>
      <c r="T99" s="31"/>
      <c r="U99" s="32"/>
      <c r="V99" s="3"/>
      <c r="W99" s="3">
        <f t="shared" si="196"/>
        <v>0.42673085962654178</v>
      </c>
      <c r="X99" s="3">
        <f t="shared" si="196"/>
        <v>0.85346171925308356</v>
      </c>
      <c r="Y99" s="3">
        <f t="shared" si="196"/>
        <v>1.2801925788796253</v>
      </c>
      <c r="Z99" s="18"/>
      <c r="AA99" s="18">
        <f t="shared" si="184"/>
        <v>8.7462421966525863</v>
      </c>
      <c r="AB99" s="39"/>
      <c r="AC99" s="35"/>
      <c r="AD99" s="31"/>
      <c r="AE99" s="32"/>
      <c r="AF99" s="3"/>
      <c r="AG99" s="3">
        <f t="shared" si="197"/>
        <v>0.17455101739810447</v>
      </c>
      <c r="AH99" s="3">
        <f t="shared" si="197"/>
        <v>0.69820406959241788</v>
      </c>
      <c r="AI99" s="3">
        <f t="shared" si="197"/>
        <v>0.87275508699052229</v>
      </c>
      <c r="AJ99" s="18"/>
      <c r="AK99" s="18">
        <f t="shared" si="186"/>
        <v>7.2929040840906607</v>
      </c>
      <c r="AL99" s="39"/>
      <c r="AM99" s="35"/>
      <c r="AN99" s="31"/>
      <c r="AO99" s="32"/>
      <c r="AP99" s="3"/>
      <c r="AQ99" s="3">
        <f t="shared" si="198"/>
        <v>0.11202886968734294</v>
      </c>
      <c r="AR99" s="3">
        <f t="shared" si="198"/>
        <v>0.6721732181240575</v>
      </c>
      <c r="AS99" s="3">
        <f t="shared" si="198"/>
        <v>0.78420208781140044</v>
      </c>
      <c r="AT99" s="18"/>
      <c r="AU99" s="18">
        <f t="shared" si="188"/>
        <v>6.9899362708233284</v>
      </c>
      <c r="AV99" s="39"/>
      <c r="AW99" s="35"/>
      <c r="AX99" s="31"/>
      <c r="AY99" s="32"/>
      <c r="AZ99" s="3"/>
      <c r="BA99" s="3">
        <f t="shared" si="199"/>
        <v>8.5643226771667247E-2</v>
      </c>
      <c r="BB99" s="3">
        <f t="shared" si="199"/>
        <v>0.68514581417333797</v>
      </c>
      <c r="BC99" s="3">
        <f t="shared" si="199"/>
        <v>0.77078904094500533</v>
      </c>
      <c r="BD99" s="18"/>
      <c r="BE99" s="18">
        <f t="shared" si="190"/>
        <v>6.9077669637308574</v>
      </c>
      <c r="BF99" s="39"/>
      <c r="BG99" s="36"/>
      <c r="BH99" s="31"/>
      <c r="BI99" s="32"/>
      <c r="BJ99" s="3"/>
      <c r="BK99" s="3">
        <f t="shared" si="200"/>
        <v>6.1984964491870562E-2</v>
      </c>
      <c r="BL99" s="3">
        <f t="shared" si="200"/>
        <v>0.61984964491870553</v>
      </c>
      <c r="BM99" s="3">
        <f t="shared" si="200"/>
        <v>0.68183460941057605</v>
      </c>
      <c r="BN99" s="18"/>
      <c r="BO99" s="18">
        <f t="shared" si="192"/>
        <v>6.8205565948535725</v>
      </c>
      <c r="BP99" s="39"/>
      <c r="BQ99" s="35"/>
      <c r="BR99" s="31"/>
      <c r="BS99" s="32"/>
      <c r="BT99" s="3"/>
      <c r="BU99" s="3">
        <f t="shared" si="201"/>
        <v>3.0227412173768523E-2</v>
      </c>
      <c r="BV99" s="3">
        <f t="shared" si="201"/>
        <v>0.36272894608522227</v>
      </c>
      <c r="BW99" s="3">
        <f t="shared" si="201"/>
        <v>0.39295635825899078</v>
      </c>
      <c r="BX99" s="18"/>
      <c r="BY99" s="18">
        <f t="shared" si="194"/>
        <v>5.9363543577971676</v>
      </c>
      <c r="BZ99" s="39"/>
    </row>
    <row r="100" spans="5:78" ht="19.899999999999999" customHeight="1">
      <c r="E100" s="29">
        <v>26</v>
      </c>
      <c r="F100" s="22">
        <f t="shared" si="202"/>
        <v>0.51460000000000006</v>
      </c>
      <c r="G100" s="22">
        <f t="shared" si="179"/>
        <v>4.1004725112743312</v>
      </c>
      <c r="H100" s="68">
        <f t="shared" si="180"/>
        <v>46024.084507042258</v>
      </c>
      <c r="I100" s="35"/>
      <c r="J100" s="31"/>
      <c r="K100" s="31"/>
      <c r="L100" s="3"/>
      <c r="M100" s="3">
        <f t="shared" si="195"/>
        <v>0.87213573875108374</v>
      </c>
      <c r="N100" s="3">
        <f t="shared" si="195"/>
        <v>0</v>
      </c>
      <c r="O100" s="3">
        <f t="shared" si="195"/>
        <v>0.87213573875108374</v>
      </c>
      <c r="P100" s="18"/>
      <c r="Q100" s="18">
        <f t="shared" si="182"/>
        <v>13.285982697598325</v>
      </c>
      <c r="R100" s="39"/>
      <c r="S100" s="31"/>
      <c r="T100" s="31"/>
      <c r="U100" s="31"/>
      <c r="V100" s="3"/>
      <c r="W100" s="3">
        <f t="shared" si="196"/>
        <v>0.83308316967248408</v>
      </c>
      <c r="X100" s="3">
        <f t="shared" si="196"/>
        <v>1.6661663393449682</v>
      </c>
      <c r="Y100" s="3">
        <f t="shared" si="196"/>
        <v>2.4992495090174529</v>
      </c>
      <c r="Z100" s="18"/>
      <c r="AA100" s="18">
        <f t="shared" si="184"/>
        <v>13.388800459707912</v>
      </c>
      <c r="AB100" s="39"/>
      <c r="AC100" s="35"/>
      <c r="AD100" s="31"/>
      <c r="AE100" s="31"/>
      <c r="AF100" s="3"/>
      <c r="AG100" s="3">
        <f t="shared" si="197"/>
        <v>0.33384465912952838</v>
      </c>
      <c r="AH100" s="3">
        <f t="shared" si="197"/>
        <v>1.3353786365181135</v>
      </c>
      <c r="AI100" s="3">
        <f t="shared" si="197"/>
        <v>1.6692232956476416</v>
      </c>
      <c r="AJ100" s="18"/>
      <c r="AK100" s="18">
        <f t="shared" si="186"/>
        <v>11.041985039556566</v>
      </c>
      <c r="AL100" s="39"/>
      <c r="AM100" s="35"/>
      <c r="AN100" s="31"/>
      <c r="AO100" s="31"/>
      <c r="AP100" s="3"/>
      <c r="AQ100" s="3">
        <f t="shared" si="198"/>
        <v>0.22690834786621028</v>
      </c>
      <c r="AR100" s="3">
        <f t="shared" si="198"/>
        <v>1.3614500871972617</v>
      </c>
      <c r="AS100" s="3">
        <f t="shared" si="198"/>
        <v>1.5883584350634719</v>
      </c>
      <c r="AT100" s="18"/>
      <c r="AU100" s="18">
        <f t="shared" si="188"/>
        <v>10.402587081437566</v>
      </c>
      <c r="AV100" s="39"/>
      <c r="AW100" s="35"/>
      <c r="AX100" s="31"/>
      <c r="AY100" s="31"/>
      <c r="AZ100" s="3"/>
      <c r="BA100" s="3">
        <f t="shared" si="199"/>
        <v>0.17378982866237083</v>
      </c>
      <c r="BB100" s="3">
        <f t="shared" si="199"/>
        <v>1.3903186292989667</v>
      </c>
      <c r="BC100" s="3">
        <f t="shared" si="199"/>
        <v>1.5641084579613374</v>
      </c>
      <c r="BD100" s="18"/>
      <c r="BE100" s="18">
        <f t="shared" si="190"/>
        <v>10.001597809210173</v>
      </c>
      <c r="BF100" s="39"/>
      <c r="BG100" s="35"/>
      <c r="BH100" s="31"/>
      <c r="BI100" s="31"/>
      <c r="BJ100" s="3"/>
      <c r="BK100" s="3">
        <f t="shared" si="200"/>
        <v>0.1050674109095863</v>
      </c>
      <c r="BL100" s="3">
        <f t="shared" si="200"/>
        <v>1.0506741090958629</v>
      </c>
      <c r="BM100" s="3">
        <f t="shared" si="200"/>
        <v>1.1557415200054493</v>
      </c>
      <c r="BN100" s="18"/>
      <c r="BO100" s="18">
        <f t="shared" si="192"/>
        <v>9.6545878620903114</v>
      </c>
      <c r="BP100" s="39"/>
      <c r="BQ100" s="35"/>
      <c r="BR100" s="31"/>
      <c r="BS100" s="31"/>
      <c r="BT100" s="3"/>
      <c r="BU100" s="3">
        <f t="shared" si="201"/>
        <v>7.1020950054308071E-2</v>
      </c>
      <c r="BV100" s="3">
        <f t="shared" si="201"/>
        <v>0.8522514006516968</v>
      </c>
      <c r="BW100" s="3">
        <f t="shared" si="201"/>
        <v>0.92327235070600489</v>
      </c>
      <c r="BX100" s="18"/>
      <c r="BY100" s="18">
        <f t="shared" si="194"/>
        <v>9.1057980568303876</v>
      </c>
      <c r="BZ100" s="39"/>
    </row>
    <row r="101" spans="5:78" ht="19.899999999999999" customHeight="1">
      <c r="E101" s="29">
        <v>28</v>
      </c>
      <c r="F101" s="22">
        <f t="shared" si="202"/>
        <v>0.55460000000000009</v>
      </c>
      <c r="G101" s="22">
        <f t="shared" si="179"/>
        <v>4.4192033710702372</v>
      </c>
      <c r="H101" s="68">
        <f t="shared" si="180"/>
        <v>49601.549295774654</v>
      </c>
      <c r="I101" s="35"/>
      <c r="J101" s="31"/>
      <c r="K101" s="31"/>
      <c r="L101" s="3"/>
      <c r="M101" s="3">
        <f t="shared" si="195"/>
        <v>1.626923260719868</v>
      </c>
      <c r="N101" s="3">
        <f t="shared" si="195"/>
        <v>0</v>
      </c>
      <c r="O101" s="3">
        <f t="shared" si="195"/>
        <v>1.626923260719868</v>
      </c>
      <c r="P101" s="18"/>
      <c r="Q101" s="18">
        <f t="shared" si="182"/>
        <v>21.476989744098869</v>
      </c>
      <c r="R101" s="39"/>
      <c r="S101" s="31"/>
      <c r="T101" s="31"/>
      <c r="U101" s="31"/>
      <c r="V101" s="3"/>
      <c r="W101" s="3">
        <f t="shared" si="196"/>
        <v>1.3738863019442176</v>
      </c>
      <c r="X101" s="3">
        <f t="shared" si="196"/>
        <v>2.7477726038884351</v>
      </c>
      <c r="Y101" s="3">
        <f t="shared" si="196"/>
        <v>4.1216589058326525</v>
      </c>
      <c r="Z101" s="18"/>
      <c r="AA101" s="18">
        <f t="shared" si="184"/>
        <v>20.448147095209308</v>
      </c>
      <c r="AB101" s="39"/>
      <c r="AC101" s="35"/>
      <c r="AD101" s="31"/>
      <c r="AE101" s="31"/>
      <c r="AF101" s="3"/>
      <c r="AG101" s="3">
        <f t="shared" si="197"/>
        <v>0.71456817334818568</v>
      </c>
      <c r="AH101" s="3">
        <f t="shared" si="197"/>
        <v>2.8582726933927427</v>
      </c>
      <c r="AI101" s="3">
        <f t="shared" si="197"/>
        <v>3.5728408667409282</v>
      </c>
      <c r="AJ101" s="18"/>
      <c r="AK101" s="18">
        <f t="shared" si="186"/>
        <v>17.017330912633867</v>
      </c>
      <c r="AL101" s="39"/>
      <c r="AM101" s="35"/>
      <c r="AN101" s="31"/>
      <c r="AO101" s="31"/>
      <c r="AP101" s="3"/>
      <c r="AQ101" s="3">
        <f t="shared" si="198"/>
        <v>0.48475015096865037</v>
      </c>
      <c r="AR101" s="3">
        <f t="shared" si="198"/>
        <v>2.9085009058119016</v>
      </c>
      <c r="AS101" s="3">
        <f t="shared" si="198"/>
        <v>3.3932510567805525</v>
      </c>
      <c r="AT101" s="18"/>
      <c r="AU101" s="18">
        <f t="shared" si="188"/>
        <v>15.682007380846006</v>
      </c>
      <c r="AV101" s="39"/>
      <c r="AW101" s="35"/>
      <c r="AX101" s="31"/>
      <c r="AY101" s="31"/>
      <c r="AZ101" s="3"/>
      <c r="BA101" s="3">
        <f t="shared" si="199"/>
        <v>0.37076112666387256</v>
      </c>
      <c r="BB101" s="3">
        <f t="shared" si="199"/>
        <v>2.9660890133109805</v>
      </c>
      <c r="BC101" s="3">
        <f t="shared" si="199"/>
        <v>3.3368501399748531</v>
      </c>
      <c r="BD101" s="18"/>
      <c r="BE101" s="18">
        <f t="shared" si="190"/>
        <v>14.616966202480265</v>
      </c>
      <c r="BF101" s="39"/>
      <c r="BG101" s="35"/>
      <c r="BH101" s="31"/>
      <c r="BI101" s="31"/>
      <c r="BJ101" s="3"/>
      <c r="BK101" s="3">
        <f t="shared" si="200"/>
        <v>0.27183706531302676</v>
      </c>
      <c r="BL101" s="3">
        <f t="shared" si="200"/>
        <v>2.7183706531302683</v>
      </c>
      <c r="BM101" s="3">
        <f t="shared" si="200"/>
        <v>2.9902077184432945</v>
      </c>
      <c r="BN101" s="18"/>
      <c r="BO101" s="18">
        <f t="shared" si="192"/>
        <v>13.842317671690079</v>
      </c>
      <c r="BP101" s="39"/>
      <c r="BQ101" s="35"/>
      <c r="BR101" s="31"/>
      <c r="BS101" s="31"/>
      <c r="BT101" s="3"/>
      <c r="BU101" s="3">
        <f t="shared" si="201"/>
        <v>0.18517931381504901</v>
      </c>
      <c r="BV101" s="3">
        <f t="shared" si="201"/>
        <v>2.222151765780588</v>
      </c>
      <c r="BW101" s="3">
        <f t="shared" si="201"/>
        <v>2.4073310795956369</v>
      </c>
      <c r="BX101" s="18"/>
      <c r="BY101" s="18">
        <f t="shared" si="194"/>
        <v>12.756361787404767</v>
      </c>
      <c r="BZ101" s="39"/>
    </row>
    <row r="102" spans="5:78" ht="19.899999999999999" customHeight="1">
      <c r="E102" s="29">
        <v>30</v>
      </c>
      <c r="F102" s="22">
        <f t="shared" si="202"/>
        <v>0.59460000000000002</v>
      </c>
      <c r="G102" s="22">
        <f t="shared" si="179"/>
        <v>4.7379342308661432</v>
      </c>
      <c r="H102" s="68">
        <f t="shared" si="180"/>
        <v>53179.014084507042</v>
      </c>
      <c r="I102" s="35"/>
      <c r="J102" s="31"/>
      <c r="K102" s="31"/>
      <c r="L102" s="3"/>
      <c r="M102" s="3">
        <f t="shared" si="195"/>
        <v>1.8475327016660597</v>
      </c>
      <c r="N102" s="3">
        <f t="shared" si="195"/>
        <v>0</v>
      </c>
      <c r="O102" s="3">
        <f t="shared" si="195"/>
        <v>1.8475327016660597</v>
      </c>
      <c r="P102" s="18"/>
      <c r="Q102" s="18">
        <f t="shared" si="182"/>
        <v>25.637498068300719</v>
      </c>
      <c r="R102" s="39"/>
      <c r="S102" s="31"/>
      <c r="T102" s="31"/>
      <c r="U102" s="31"/>
      <c r="V102" s="3"/>
      <c r="W102" s="3">
        <f t="shared" si="196"/>
        <v>1.8222299120191998</v>
      </c>
      <c r="X102" s="3">
        <f t="shared" si="196"/>
        <v>3.6444598240383996</v>
      </c>
      <c r="Y102" s="3">
        <f t="shared" si="196"/>
        <v>5.4666897360575986</v>
      </c>
      <c r="Z102" s="18"/>
      <c r="AA102" s="18">
        <f t="shared" si="184"/>
        <v>26.52175482635981</v>
      </c>
      <c r="AB102" s="39"/>
      <c r="AC102" s="35"/>
      <c r="AD102" s="31"/>
      <c r="AE102" s="31"/>
      <c r="AF102" s="3"/>
      <c r="AG102" s="3">
        <f t="shared" si="197"/>
        <v>1.2574150946019036</v>
      </c>
      <c r="AH102" s="3">
        <f t="shared" si="197"/>
        <v>5.0296603784076144</v>
      </c>
      <c r="AI102" s="3">
        <f t="shared" si="197"/>
        <v>6.2870754730095184</v>
      </c>
      <c r="AJ102" s="18"/>
      <c r="AK102" s="18">
        <f t="shared" si="186"/>
        <v>24.192154622953012</v>
      </c>
      <c r="AL102" s="39"/>
      <c r="AM102" s="35"/>
      <c r="AN102" s="31"/>
      <c r="AO102" s="31"/>
      <c r="AP102" s="3"/>
      <c r="AQ102" s="3">
        <f t="shared" si="198"/>
        <v>0.96385154149279173</v>
      </c>
      <c r="AR102" s="3">
        <f t="shared" si="198"/>
        <v>5.7831092489567499</v>
      </c>
      <c r="AS102" s="3">
        <f t="shared" si="198"/>
        <v>6.7469607904495419</v>
      </c>
      <c r="AT102" s="18"/>
      <c r="AU102" s="18">
        <f t="shared" si="188"/>
        <v>22.407779999066953</v>
      </c>
      <c r="AV102" s="39"/>
      <c r="AW102" s="35"/>
      <c r="AX102" s="31"/>
      <c r="AY102" s="31"/>
      <c r="AZ102" s="3"/>
      <c r="BA102" s="3">
        <f t="shared" si="199"/>
        <v>0.73324162376158275</v>
      </c>
      <c r="BB102" s="3">
        <f t="shared" si="199"/>
        <v>5.865932990092662</v>
      </c>
      <c r="BC102" s="3">
        <f t="shared" si="199"/>
        <v>6.5991746138542444</v>
      </c>
      <c r="BD102" s="18"/>
      <c r="BE102" s="18">
        <f t="shared" si="190"/>
        <v>20.80679943374696</v>
      </c>
      <c r="BF102" s="39"/>
      <c r="BG102" s="35"/>
      <c r="BH102" s="31"/>
      <c r="BI102" s="31"/>
      <c r="BJ102" s="3"/>
      <c r="BK102" s="3">
        <f t="shared" si="200"/>
        <v>0.55534217830860733</v>
      </c>
      <c r="BL102" s="3">
        <f t="shared" si="200"/>
        <v>5.5534217830860726</v>
      </c>
      <c r="BM102" s="3">
        <f t="shared" si="200"/>
        <v>6.10876396139468</v>
      </c>
      <c r="BN102" s="18"/>
      <c r="BO102" s="18">
        <f t="shared" si="192"/>
        <v>19.298011557327747</v>
      </c>
      <c r="BP102" s="39"/>
      <c r="BQ102" s="35"/>
      <c r="BR102" s="31"/>
      <c r="BS102" s="31"/>
      <c r="BT102" s="3"/>
      <c r="BU102" s="3">
        <f t="shared" si="201"/>
        <v>0.39787544348218384</v>
      </c>
      <c r="BV102" s="3">
        <f t="shared" si="201"/>
        <v>4.7745053217862061</v>
      </c>
      <c r="BW102" s="3">
        <f t="shared" si="201"/>
        <v>5.1723807652683895</v>
      </c>
      <c r="BX102" s="18"/>
      <c r="BY102" s="18">
        <f t="shared" si="194"/>
        <v>17.713883419011118</v>
      </c>
      <c r="BZ102" s="39"/>
    </row>
    <row r="103" spans="5:78" ht="19.899999999999999" customHeight="1">
      <c r="E103" s="29">
        <v>32</v>
      </c>
      <c r="F103" s="22">
        <f t="shared" si="202"/>
        <v>0.63460000000000005</v>
      </c>
      <c r="G103" s="22">
        <f t="shared" si="179"/>
        <v>5.0566650906620492</v>
      </c>
      <c r="H103" s="68">
        <f t="shared" si="180"/>
        <v>56756.478873239437</v>
      </c>
      <c r="I103" s="35"/>
      <c r="J103" s="31"/>
      <c r="K103" s="31"/>
      <c r="L103" s="3"/>
      <c r="M103" s="3">
        <f t="shared" si="195"/>
        <v>1.9257921835835108</v>
      </c>
      <c r="N103" s="3">
        <f t="shared" si="195"/>
        <v>0</v>
      </c>
      <c r="O103" s="3">
        <f t="shared" si="195"/>
        <v>1.9257921835835108</v>
      </c>
      <c r="P103" s="18"/>
      <c r="Q103" s="18">
        <f t="shared" si="182"/>
        <v>30.832409709224518</v>
      </c>
      <c r="R103" s="39"/>
      <c r="S103" s="31"/>
      <c r="T103" s="31"/>
      <c r="U103" s="31"/>
      <c r="V103" s="3"/>
      <c r="W103" s="3">
        <f t="shared" si="196"/>
        <v>1.7959358446335463</v>
      </c>
      <c r="X103" s="3">
        <f t="shared" si="196"/>
        <v>3.5918716892670925</v>
      </c>
      <c r="Y103" s="3">
        <f t="shared" si="196"/>
        <v>5.3878075339006379</v>
      </c>
      <c r="Z103" s="18"/>
      <c r="AA103" s="18">
        <f t="shared" si="184"/>
        <v>30.402173222897392</v>
      </c>
      <c r="AB103" s="39"/>
      <c r="AC103" s="35"/>
      <c r="AD103" s="31"/>
      <c r="AE103" s="31"/>
      <c r="AF103" s="3"/>
      <c r="AG103" s="3">
        <f t="shared" si="197"/>
        <v>1.322816873606204</v>
      </c>
      <c r="AH103" s="3">
        <f t="shared" si="197"/>
        <v>5.2912674944248161</v>
      </c>
      <c r="AI103" s="3">
        <f t="shared" si="197"/>
        <v>6.61408436803102</v>
      </c>
      <c r="AJ103" s="18"/>
      <c r="AK103" s="18">
        <f t="shared" si="186"/>
        <v>29.14641294627873</v>
      </c>
      <c r="AL103" s="39"/>
      <c r="AM103" s="35"/>
      <c r="AN103" s="31"/>
      <c r="AO103" s="31"/>
      <c r="AP103" s="3"/>
      <c r="AQ103" s="3">
        <f t="shared" si="198"/>
        <v>1.0708833495474988</v>
      </c>
      <c r="AR103" s="3">
        <f t="shared" si="198"/>
        <v>6.4253000972849925</v>
      </c>
      <c r="AS103" s="3">
        <f t="shared" si="198"/>
        <v>7.4961834468324913</v>
      </c>
      <c r="AT103" s="18"/>
      <c r="AU103" s="18">
        <f t="shared" si="188"/>
        <v>27.74724050755102</v>
      </c>
      <c r="AV103" s="39"/>
      <c r="AW103" s="35"/>
      <c r="AX103" s="31"/>
      <c r="AY103" s="31"/>
      <c r="AZ103" s="3"/>
      <c r="BA103" s="3">
        <f t="shared" si="199"/>
        <v>0.88797905647584596</v>
      </c>
      <c r="BB103" s="3">
        <f t="shared" si="199"/>
        <v>7.1038324518067677</v>
      </c>
      <c r="BC103" s="3">
        <f t="shared" si="199"/>
        <v>7.9918115082826136</v>
      </c>
      <c r="BD103" s="18"/>
      <c r="BE103" s="18">
        <f t="shared" si="190"/>
        <v>26.276964559878493</v>
      </c>
      <c r="BF103" s="39"/>
      <c r="BG103" s="35"/>
      <c r="BH103" s="31"/>
      <c r="BI103" s="31"/>
      <c r="BJ103" s="3"/>
      <c r="BK103" s="3">
        <f t="shared" si="200"/>
        <v>0.75336690446337284</v>
      </c>
      <c r="BL103" s="3">
        <f t="shared" si="200"/>
        <v>7.5336690446337276</v>
      </c>
      <c r="BM103" s="3">
        <f t="shared" si="200"/>
        <v>8.2870359490970991</v>
      </c>
      <c r="BN103" s="18"/>
      <c r="BO103" s="18">
        <f t="shared" si="192"/>
        <v>25.111590099715109</v>
      </c>
      <c r="BP103" s="39"/>
      <c r="BQ103" s="35"/>
      <c r="BR103" s="31"/>
      <c r="BS103" s="31"/>
      <c r="BT103" s="3"/>
      <c r="BU103" s="3">
        <f t="shared" si="201"/>
        <v>0.58936240059805967</v>
      </c>
      <c r="BV103" s="3">
        <f t="shared" si="201"/>
        <v>7.0723488071767155</v>
      </c>
      <c r="BW103" s="3">
        <f t="shared" si="201"/>
        <v>7.6617112077747755</v>
      </c>
      <c r="BX103" s="18"/>
      <c r="BY103" s="18">
        <f t="shared" si="194"/>
        <v>23.54008203761267</v>
      </c>
      <c r="BZ103" s="39"/>
    </row>
    <row r="104" spans="5:78" ht="19.899999999999999" customHeight="1">
      <c r="E104" s="29">
        <v>34</v>
      </c>
      <c r="F104" s="22">
        <f t="shared" si="202"/>
        <v>0.67460000000000009</v>
      </c>
      <c r="G104" s="22">
        <f t="shared" si="179"/>
        <v>5.3753959504579552</v>
      </c>
      <c r="H104" s="68">
        <f t="shared" si="180"/>
        <v>60333.94366197184</v>
      </c>
      <c r="I104" s="35"/>
      <c r="J104" s="31"/>
      <c r="K104" s="31"/>
      <c r="L104" s="3"/>
      <c r="M104" s="3">
        <f t="shared" si="195"/>
        <v>2.2715569751974836</v>
      </c>
      <c r="N104" s="3">
        <f t="shared" si="195"/>
        <v>0</v>
      </c>
      <c r="O104" s="3">
        <f t="shared" si="195"/>
        <v>2.2715569751974836</v>
      </c>
      <c r="P104" s="18"/>
      <c r="Q104" s="18">
        <f t="shared" si="182"/>
        <v>38.450846025635776</v>
      </c>
      <c r="R104" s="39"/>
      <c r="S104" s="31"/>
      <c r="T104" s="31"/>
      <c r="U104" s="31"/>
      <c r="V104" s="3"/>
      <c r="W104" s="3">
        <f t="shared" si="196"/>
        <v>1.9234332162122065</v>
      </c>
      <c r="X104" s="3">
        <f t="shared" si="196"/>
        <v>3.8468664324244131</v>
      </c>
      <c r="Y104" s="3">
        <f t="shared" si="196"/>
        <v>5.7702996486366196</v>
      </c>
      <c r="Z104" s="18"/>
      <c r="AA104" s="18">
        <f t="shared" si="184"/>
        <v>36.380638577719395</v>
      </c>
      <c r="AB104" s="39"/>
      <c r="AC104" s="35"/>
      <c r="AD104" s="31"/>
      <c r="AE104" s="31"/>
      <c r="AF104" s="3"/>
      <c r="AG104" s="3">
        <f t="shared" si="197"/>
        <v>1.3893192829709771</v>
      </c>
      <c r="AH104" s="3">
        <f t="shared" si="197"/>
        <v>5.5572771318839083</v>
      </c>
      <c r="AI104" s="3">
        <f t="shared" si="197"/>
        <v>6.9465964148548851</v>
      </c>
      <c r="AJ104" s="18"/>
      <c r="AK104" s="18">
        <f t="shared" si="186"/>
        <v>33.550389933889647</v>
      </c>
      <c r="AL104" s="39"/>
      <c r="AM104" s="35"/>
      <c r="AN104" s="31"/>
      <c r="AO104" s="31"/>
      <c r="AP104" s="3"/>
      <c r="AQ104" s="3">
        <f t="shared" si="198"/>
        <v>1.1871917396313676</v>
      </c>
      <c r="AR104" s="3">
        <f t="shared" si="198"/>
        <v>7.1231504377882056</v>
      </c>
      <c r="AS104" s="3">
        <f t="shared" si="198"/>
        <v>8.3103421774195727</v>
      </c>
      <c r="AT104" s="18"/>
      <c r="AU104" s="18">
        <f t="shared" si="188"/>
        <v>32.800482620588468</v>
      </c>
      <c r="AV104" s="39"/>
      <c r="AW104" s="35"/>
      <c r="AX104" s="31"/>
      <c r="AY104" s="31"/>
      <c r="AZ104" s="3"/>
      <c r="BA104" s="3">
        <f t="shared" si="199"/>
        <v>0.99733802685915063</v>
      </c>
      <c r="BB104" s="3">
        <f t="shared" si="199"/>
        <v>7.978704214873205</v>
      </c>
      <c r="BC104" s="3">
        <f t="shared" si="199"/>
        <v>8.9760422417323547</v>
      </c>
      <c r="BD104" s="18"/>
      <c r="BE104" s="18">
        <f t="shared" si="190"/>
        <v>31.918834833328972</v>
      </c>
      <c r="BF104" s="39"/>
      <c r="BG104" s="35"/>
      <c r="BH104" s="31"/>
      <c r="BI104" s="31"/>
      <c r="BJ104" s="3"/>
      <c r="BK104" s="3">
        <f t="shared" si="200"/>
        <v>0.84958200868290568</v>
      </c>
      <c r="BL104" s="3">
        <f t="shared" si="200"/>
        <v>8.4958200868290579</v>
      </c>
      <c r="BM104" s="3">
        <f t="shared" si="200"/>
        <v>9.3454020955119645</v>
      </c>
      <c r="BN104" s="18"/>
      <c r="BO104" s="18">
        <f t="shared" si="192"/>
        <v>30.772258400636826</v>
      </c>
      <c r="BP104" s="39"/>
      <c r="BQ104" s="35"/>
      <c r="BR104" s="31"/>
      <c r="BS104" s="31"/>
      <c r="BT104" s="3"/>
      <c r="BU104" s="3">
        <f t="shared" si="201"/>
        <v>0.74197304398521391</v>
      </c>
      <c r="BV104" s="3">
        <f t="shared" si="201"/>
        <v>8.9036765278225669</v>
      </c>
      <c r="BW104" s="3">
        <f t="shared" si="201"/>
        <v>9.6456495718077804</v>
      </c>
      <c r="BX104" s="18"/>
      <c r="BY104" s="18">
        <f t="shared" si="194"/>
        <v>29.845731990380546</v>
      </c>
      <c r="BZ104" s="39"/>
    </row>
    <row r="105" spans="5:78" ht="19.899999999999999" customHeight="1">
      <c r="E105" s="29">
        <v>36</v>
      </c>
      <c r="F105" s="22">
        <f t="shared" si="202"/>
        <v>0.71460000000000001</v>
      </c>
      <c r="G105" s="22">
        <f t="shared" si="179"/>
        <v>5.6941268102538602</v>
      </c>
      <c r="H105" s="68">
        <f t="shared" si="180"/>
        <v>63911.408450704221</v>
      </c>
      <c r="I105" s="35"/>
      <c r="J105" s="31"/>
      <c r="K105" s="31"/>
      <c r="L105" s="3"/>
      <c r="M105" s="3">
        <f t="shared" si="195"/>
        <v>2.8111474809201837</v>
      </c>
      <c r="N105" s="3">
        <f t="shared" si="195"/>
        <v>0</v>
      </c>
      <c r="O105" s="3">
        <f t="shared" si="195"/>
        <v>2.8111474809201837</v>
      </c>
      <c r="P105" s="18"/>
      <c r="Q105" s="18">
        <f t="shared" si="182"/>
        <v>49.364300535767853</v>
      </c>
      <c r="R105" s="39"/>
      <c r="S105" s="31"/>
      <c r="T105" s="31"/>
      <c r="U105" s="31"/>
      <c r="V105" s="3"/>
      <c r="W105" s="3">
        <f t="shared" si="196"/>
        <v>2.3024981004028082</v>
      </c>
      <c r="X105" s="3">
        <f t="shared" si="196"/>
        <v>4.6049962008056164</v>
      </c>
      <c r="Y105" s="3">
        <f t="shared" si="196"/>
        <v>6.9074943012084251</v>
      </c>
      <c r="Z105" s="18"/>
      <c r="AA105" s="18">
        <f t="shared" si="184"/>
        <v>46.413145816946013</v>
      </c>
      <c r="AB105" s="39"/>
      <c r="AC105" s="35"/>
      <c r="AD105" s="31"/>
      <c r="AE105" s="31"/>
      <c r="AF105" s="3"/>
      <c r="AG105" s="3">
        <f t="shared" si="197"/>
        <v>1.5162902367107804</v>
      </c>
      <c r="AH105" s="3">
        <f t="shared" si="197"/>
        <v>6.0651609468431218</v>
      </c>
      <c r="AI105" s="3">
        <f t="shared" si="197"/>
        <v>7.5814511835539022</v>
      </c>
      <c r="AJ105" s="18"/>
      <c r="AK105" s="18">
        <f t="shared" si="186"/>
        <v>39.946417284390655</v>
      </c>
      <c r="AL105" s="39"/>
      <c r="AM105" s="35"/>
      <c r="AN105" s="31"/>
      <c r="AO105" s="31"/>
      <c r="AP105" s="3"/>
      <c r="AQ105" s="3">
        <f t="shared" si="198"/>
        <v>1.240804450679029</v>
      </c>
      <c r="AR105" s="3">
        <f t="shared" si="198"/>
        <v>7.4448267040741749</v>
      </c>
      <c r="AS105" s="3">
        <f t="shared" si="198"/>
        <v>8.6856311547532048</v>
      </c>
      <c r="AT105" s="18"/>
      <c r="AU105" s="18">
        <f t="shared" si="188"/>
        <v>38.13958786470382</v>
      </c>
      <c r="AV105" s="39"/>
      <c r="AW105" s="35"/>
      <c r="AX105" s="31"/>
      <c r="AY105" s="31"/>
      <c r="AZ105" s="3"/>
      <c r="BA105" s="3">
        <f t="shared" si="199"/>
        <v>1.0912354004250324</v>
      </c>
      <c r="BB105" s="3">
        <f t="shared" si="199"/>
        <v>8.7298832034002594</v>
      </c>
      <c r="BC105" s="3">
        <f t="shared" si="199"/>
        <v>9.8211186038252922</v>
      </c>
      <c r="BD105" s="18"/>
      <c r="BE105" s="18">
        <f t="shared" si="190"/>
        <v>37.342862130118107</v>
      </c>
      <c r="BF105" s="39"/>
      <c r="BG105" s="35"/>
      <c r="BH105" s="31"/>
      <c r="BI105" s="31"/>
      <c r="BJ105" s="3"/>
      <c r="BK105" s="3">
        <f t="shared" si="200"/>
        <v>0.94203933772571946</v>
      </c>
      <c r="BL105" s="3">
        <f t="shared" si="200"/>
        <v>9.4203933772571933</v>
      </c>
      <c r="BM105" s="3">
        <f t="shared" si="200"/>
        <v>10.362432714982914</v>
      </c>
      <c r="BN105" s="18"/>
      <c r="BO105" s="18">
        <f t="shared" si="192"/>
        <v>36.463538479203848</v>
      </c>
      <c r="BP105" s="39"/>
      <c r="BQ105" s="35"/>
      <c r="BR105" s="31"/>
      <c r="BS105" s="31"/>
      <c r="BT105" s="3"/>
      <c r="BU105" s="3">
        <f t="shared" si="201"/>
        <v>0.84498900895989171</v>
      </c>
      <c r="BV105" s="3">
        <f t="shared" si="201"/>
        <v>10.1398681075187</v>
      </c>
      <c r="BW105" s="3">
        <f t="shared" si="201"/>
        <v>10.984857116478592</v>
      </c>
      <c r="BX105" s="18"/>
      <c r="BY105" s="18">
        <f t="shared" si="194"/>
        <v>35.981717300620687</v>
      </c>
      <c r="BZ105" s="39"/>
    </row>
    <row r="106" spans="5:78" ht="19.899999999999999" customHeight="1">
      <c r="E106" s="29">
        <v>38</v>
      </c>
      <c r="F106" s="22">
        <f t="shared" si="202"/>
        <v>0.75460000000000005</v>
      </c>
      <c r="G106" s="22">
        <f t="shared" si="179"/>
        <v>6.0128576700497671</v>
      </c>
      <c r="H106" s="68">
        <f t="shared" si="180"/>
        <v>67488.873239436623</v>
      </c>
      <c r="I106" s="35"/>
      <c r="J106" s="31"/>
      <c r="K106" s="31"/>
      <c r="L106" s="3"/>
      <c r="M106" s="3">
        <f t="shared" si="195"/>
        <v>3.3173844198449527</v>
      </c>
      <c r="N106" s="3">
        <f t="shared" si="195"/>
        <v>0</v>
      </c>
      <c r="O106" s="3">
        <f t="shared" si="195"/>
        <v>3.3173844198449527</v>
      </c>
      <c r="P106" s="18"/>
      <c r="Q106" s="18">
        <f t="shared" si="182"/>
        <v>60.995669121171829</v>
      </c>
      <c r="R106" s="39"/>
      <c r="S106" s="31"/>
      <c r="T106" s="31"/>
      <c r="U106" s="31"/>
      <c r="V106" s="3"/>
      <c r="W106" s="3">
        <f t="shared" si="196"/>
        <v>2.7626216942370592</v>
      </c>
      <c r="X106" s="3">
        <f t="shared" si="196"/>
        <v>5.5252433884741183</v>
      </c>
      <c r="Y106" s="3">
        <f t="shared" si="196"/>
        <v>8.2878650827111766</v>
      </c>
      <c r="Z106" s="18"/>
      <c r="AA106" s="18">
        <f t="shared" si="184"/>
        <v>58.000897870429654</v>
      </c>
      <c r="AB106" s="39"/>
      <c r="AC106" s="35"/>
      <c r="AD106" s="31"/>
      <c r="AE106" s="31"/>
      <c r="AF106" s="3"/>
      <c r="AG106" s="3">
        <f t="shared" si="197"/>
        <v>1.9161871287777563</v>
      </c>
      <c r="AH106" s="3">
        <f t="shared" si="197"/>
        <v>7.6647485151110253</v>
      </c>
      <c r="AI106" s="3">
        <f t="shared" si="197"/>
        <v>9.5809356438887825</v>
      </c>
      <c r="AJ106" s="18"/>
      <c r="AK106" s="18">
        <f t="shared" si="186"/>
        <v>51.652712262462629</v>
      </c>
      <c r="AL106" s="39"/>
      <c r="AM106" s="35"/>
      <c r="AN106" s="31"/>
      <c r="AO106" s="31"/>
      <c r="AP106" s="3"/>
      <c r="AQ106" s="3">
        <f t="shared" si="198"/>
        <v>1.4978714331695351</v>
      </c>
      <c r="AR106" s="3">
        <f t="shared" si="198"/>
        <v>8.9872285990172092</v>
      </c>
      <c r="AS106" s="3">
        <f t="shared" si="198"/>
        <v>10.485100032186745</v>
      </c>
      <c r="AT106" s="18"/>
      <c r="AU106" s="18">
        <f t="shared" si="188"/>
        <v>47.055191309868562</v>
      </c>
      <c r="AV106" s="39"/>
      <c r="AW106" s="35"/>
      <c r="AX106" s="31"/>
      <c r="AY106" s="31"/>
      <c r="AZ106" s="3"/>
      <c r="BA106" s="3">
        <f t="shared" si="199"/>
        <v>1.1820110766017884</v>
      </c>
      <c r="BB106" s="3">
        <f t="shared" si="199"/>
        <v>9.4560886128143071</v>
      </c>
      <c r="BC106" s="3">
        <f t="shared" si="199"/>
        <v>10.638099689416094</v>
      </c>
      <c r="BD106" s="18"/>
      <c r="BE106" s="18">
        <f t="shared" si="190"/>
        <v>43.724065507283889</v>
      </c>
      <c r="BF106" s="39"/>
      <c r="BG106" s="35"/>
      <c r="BH106" s="31"/>
      <c r="BI106" s="31"/>
      <c r="BJ106" s="3"/>
      <c r="BK106" s="3">
        <f t="shared" si="200"/>
        <v>1.0233912615580514</v>
      </c>
      <c r="BL106" s="3">
        <f t="shared" si="200"/>
        <v>10.233912615580515</v>
      </c>
      <c r="BM106" s="3">
        <f t="shared" si="200"/>
        <v>11.257303877138565</v>
      </c>
      <c r="BN106" s="18"/>
      <c r="BO106" s="18">
        <f t="shared" si="192"/>
        <v>42.794024909117006</v>
      </c>
      <c r="BP106" s="39"/>
      <c r="BQ106" s="35"/>
      <c r="BR106" s="31"/>
      <c r="BS106" s="31"/>
      <c r="BT106" s="3"/>
      <c r="BU106" s="3">
        <f t="shared" si="201"/>
        <v>0.90110161400653777</v>
      </c>
      <c r="BV106" s="3">
        <f t="shared" si="201"/>
        <v>10.813219368078451</v>
      </c>
      <c r="BW106" s="3">
        <f t="shared" si="201"/>
        <v>11.71432098208499</v>
      </c>
      <c r="BX106" s="18"/>
      <c r="BY106" s="18">
        <f t="shared" si="194"/>
        <v>41.827512130629842</v>
      </c>
      <c r="BZ106" s="39"/>
    </row>
    <row r="107" spans="5:78" ht="19.899999999999999" customHeight="1">
      <c r="E107" s="29">
        <v>40</v>
      </c>
      <c r="F107" s="22">
        <f t="shared" si="202"/>
        <v>0.79460000000000008</v>
      </c>
      <c r="G107" s="22">
        <f t="shared" si="179"/>
        <v>6.3315885298456731</v>
      </c>
      <c r="H107" s="68">
        <f t="shared" si="180"/>
        <v>71066.338028169019</v>
      </c>
      <c r="I107" s="35"/>
      <c r="J107" s="31"/>
      <c r="K107" s="31"/>
      <c r="L107" s="3"/>
      <c r="M107" s="3">
        <f t="shared" si="195"/>
        <v>3.7705276668167698</v>
      </c>
      <c r="N107" s="3">
        <f t="shared" si="195"/>
        <v>0</v>
      </c>
      <c r="O107" s="3">
        <f t="shared" si="195"/>
        <v>3.7705276668167698</v>
      </c>
      <c r="P107" s="18"/>
      <c r="Q107" s="18">
        <f t="shared" si="182"/>
        <v>73.866108602943939</v>
      </c>
      <c r="R107" s="39"/>
      <c r="S107" s="31"/>
      <c r="T107" s="31"/>
      <c r="U107" s="31"/>
      <c r="V107" s="3"/>
      <c r="W107" s="3">
        <f t="shared" si="196"/>
        <v>3.3657671581081514</v>
      </c>
      <c r="X107" s="3">
        <f t="shared" si="196"/>
        <v>6.7315343162163028</v>
      </c>
      <c r="Y107" s="3">
        <f t="shared" si="196"/>
        <v>10.097301474324453</v>
      </c>
      <c r="Z107" s="18"/>
      <c r="AA107" s="18">
        <f t="shared" si="184"/>
        <v>71.722661854040382</v>
      </c>
      <c r="AB107" s="39"/>
      <c r="AC107" s="35"/>
      <c r="AD107" s="31"/>
      <c r="AE107" s="31"/>
      <c r="AF107" s="3"/>
      <c r="AG107" s="3">
        <f t="shared" si="197"/>
        <v>2.2759535630328425</v>
      </c>
      <c r="AH107" s="3">
        <f t="shared" si="197"/>
        <v>9.1038142521313699</v>
      </c>
      <c r="AI107" s="3">
        <f t="shared" si="197"/>
        <v>11.379767815164211</v>
      </c>
      <c r="AJ107" s="18"/>
      <c r="AK107" s="18">
        <f t="shared" si="186"/>
        <v>63.191459893172535</v>
      </c>
      <c r="AL107" s="39"/>
      <c r="AM107" s="35"/>
      <c r="AN107" s="31"/>
      <c r="AO107" s="31"/>
      <c r="AP107" s="3"/>
      <c r="AQ107" s="3">
        <f t="shared" si="198"/>
        <v>1.6460492595587273</v>
      </c>
      <c r="AR107" s="3">
        <f t="shared" si="198"/>
        <v>9.8762955573523623</v>
      </c>
      <c r="AS107" s="3">
        <f t="shared" si="198"/>
        <v>11.52234481691109</v>
      </c>
      <c r="AT107" s="18"/>
      <c r="AU107" s="18">
        <f t="shared" si="188"/>
        <v>56.04190572629993</v>
      </c>
      <c r="AV107" s="39"/>
      <c r="AW107" s="35"/>
      <c r="AX107" s="31"/>
      <c r="AY107" s="31"/>
      <c r="AZ107" s="3"/>
      <c r="BA107" s="3">
        <f t="shared" si="199"/>
        <v>1.2598536621065066</v>
      </c>
      <c r="BB107" s="3">
        <f t="shared" si="199"/>
        <v>10.078829296852053</v>
      </c>
      <c r="BC107" s="3">
        <f t="shared" si="199"/>
        <v>11.338682958958559</v>
      </c>
      <c r="BD107" s="18"/>
      <c r="BE107" s="18">
        <f t="shared" si="190"/>
        <v>52.500250336555297</v>
      </c>
      <c r="BF107" s="39"/>
      <c r="BG107" s="35"/>
      <c r="BH107" s="31"/>
      <c r="BI107" s="31"/>
      <c r="BJ107" s="3"/>
      <c r="BK107" s="3">
        <f t="shared" si="200"/>
        <v>1.0385946343999815</v>
      </c>
      <c r="BL107" s="3">
        <f t="shared" si="200"/>
        <v>10.385946343999814</v>
      </c>
      <c r="BM107" s="3">
        <f t="shared" si="200"/>
        <v>11.424540978399794</v>
      </c>
      <c r="BN107" s="18"/>
      <c r="BO107" s="18">
        <f t="shared" si="192"/>
        <v>50.432510316089811</v>
      </c>
      <c r="BP107" s="39"/>
      <c r="BQ107" s="35"/>
      <c r="BR107" s="31"/>
      <c r="BS107" s="31"/>
      <c r="BT107" s="3"/>
      <c r="BU107" s="3">
        <f t="shared" si="201"/>
        <v>0.86977242655027809</v>
      </c>
      <c r="BV107" s="3">
        <f t="shared" si="201"/>
        <v>10.437269118603338</v>
      </c>
      <c r="BW107" s="3">
        <f t="shared" si="201"/>
        <v>11.307041545153616</v>
      </c>
      <c r="BX107" s="18"/>
      <c r="BY107" s="18">
        <f t="shared" si="194"/>
        <v>48.02409001765291</v>
      </c>
      <c r="BZ107" s="39"/>
    </row>
    <row r="108" spans="5:78" ht="19.899999999999999" customHeight="1">
      <c r="E108" s="29">
        <v>42</v>
      </c>
      <c r="F108" s="22">
        <f t="shared" si="202"/>
        <v>0.83460000000000001</v>
      </c>
      <c r="G108" s="22">
        <f t="shared" si="179"/>
        <v>6.6503193896415782</v>
      </c>
      <c r="H108" s="68">
        <f t="shared" si="180"/>
        <v>74643.8028169014</v>
      </c>
      <c r="I108" s="35"/>
      <c r="J108" s="31"/>
      <c r="K108" s="31"/>
      <c r="L108" s="3"/>
      <c r="M108" s="3">
        <f t="shared" si="195"/>
        <v>4.1658937750009839</v>
      </c>
      <c r="N108" s="3">
        <f t="shared" si="195"/>
        <v>0</v>
      </c>
      <c r="O108" s="3">
        <f t="shared" si="195"/>
        <v>4.1658937750009839</v>
      </c>
      <c r="P108" s="18"/>
      <c r="Q108" s="18">
        <f t="shared" si="182"/>
        <v>89.698928416865101</v>
      </c>
      <c r="R108" s="39"/>
      <c r="S108" s="31"/>
      <c r="T108" s="31"/>
      <c r="U108" s="31"/>
      <c r="V108" s="3"/>
      <c r="W108" s="3">
        <f t="shared" si="196"/>
        <v>3.6099054418117928</v>
      </c>
      <c r="X108" s="3">
        <f t="shared" si="196"/>
        <v>7.2198108836235857</v>
      </c>
      <c r="Y108" s="3">
        <f t="shared" si="196"/>
        <v>10.829716325435378</v>
      </c>
      <c r="Z108" s="18"/>
      <c r="AA108" s="18">
        <f t="shared" si="184"/>
        <v>86.332477191439978</v>
      </c>
      <c r="AB108" s="39"/>
      <c r="AC108" s="35"/>
      <c r="AD108" s="31"/>
      <c r="AE108" s="31"/>
      <c r="AF108" s="3"/>
      <c r="AG108" s="3">
        <f t="shared" si="197"/>
        <v>2.5604451463233633</v>
      </c>
      <c r="AH108" s="3">
        <f t="shared" si="197"/>
        <v>10.241780585293453</v>
      </c>
      <c r="AI108" s="3">
        <f t="shared" si="197"/>
        <v>12.802225731616815</v>
      </c>
      <c r="AJ108" s="18"/>
      <c r="AK108" s="18">
        <f t="shared" si="186"/>
        <v>76.356486955835692</v>
      </c>
      <c r="AL108" s="39"/>
      <c r="AM108" s="35"/>
      <c r="AN108" s="31"/>
      <c r="AO108" s="31"/>
      <c r="AP108" s="3"/>
      <c r="AQ108" s="3">
        <f t="shared" si="198"/>
        <v>1.853482496810904</v>
      </c>
      <c r="AR108" s="3">
        <f t="shared" si="198"/>
        <v>11.120894980865422</v>
      </c>
      <c r="AS108" s="3">
        <f t="shared" si="198"/>
        <v>12.974377477676327</v>
      </c>
      <c r="AT108" s="18"/>
      <c r="AU108" s="18">
        <f t="shared" si="188"/>
        <v>68.241913969468925</v>
      </c>
      <c r="AV108" s="39"/>
      <c r="AW108" s="35"/>
      <c r="AX108" s="31"/>
      <c r="AY108" s="31"/>
      <c r="AZ108" s="3"/>
      <c r="BA108" s="3">
        <f t="shared" si="199"/>
        <v>1.3018623116224424</v>
      </c>
      <c r="BB108" s="3">
        <f t="shared" si="199"/>
        <v>10.414898492979539</v>
      </c>
      <c r="BC108" s="3">
        <f t="shared" si="199"/>
        <v>11.716760804601982</v>
      </c>
      <c r="BD108" s="18"/>
      <c r="BE108" s="18">
        <f t="shared" si="190"/>
        <v>61.355492570227938</v>
      </c>
      <c r="BF108" s="39"/>
      <c r="BG108" s="35"/>
      <c r="BH108" s="31"/>
      <c r="BI108" s="31"/>
      <c r="BJ108" s="3"/>
      <c r="BK108" s="3">
        <f t="shared" si="200"/>
        <v>1.0391292860564147</v>
      </c>
      <c r="BL108" s="3">
        <f t="shared" si="200"/>
        <v>10.391292860564148</v>
      </c>
      <c r="BM108" s="3">
        <f t="shared" si="200"/>
        <v>11.430422146620563</v>
      </c>
      <c r="BN108" s="18"/>
      <c r="BO108" s="18">
        <f t="shared" si="192"/>
        <v>58.175457210705822</v>
      </c>
      <c r="BP108" s="39"/>
      <c r="BQ108" s="35"/>
      <c r="BR108" s="31"/>
      <c r="BS108" s="31"/>
      <c r="BT108" s="3"/>
      <c r="BU108" s="3">
        <f t="shared" si="201"/>
        <v>0.97455892922065579</v>
      </c>
      <c r="BV108" s="3">
        <f t="shared" si="201"/>
        <v>11.694707150647869</v>
      </c>
      <c r="BW108" s="3">
        <f t="shared" si="201"/>
        <v>12.669266079868525</v>
      </c>
      <c r="BX108" s="18"/>
      <c r="BY108" s="18">
        <f t="shared" si="194"/>
        <v>56.71428579120127</v>
      </c>
      <c r="BZ108" s="39"/>
    </row>
    <row r="109" spans="5:78" ht="19.899999999999999" customHeight="1">
      <c r="E109" s="29">
        <v>44</v>
      </c>
      <c r="F109" s="22">
        <f t="shared" si="202"/>
        <v>0.87460000000000004</v>
      </c>
      <c r="G109" s="22">
        <f t="shared" si="179"/>
        <v>6.9690502494374851</v>
      </c>
      <c r="H109" s="68">
        <f t="shared" si="180"/>
        <v>78221.267605633795</v>
      </c>
      <c r="I109" s="35"/>
      <c r="J109" s="31"/>
      <c r="K109" s="31"/>
      <c r="L109" s="3"/>
      <c r="M109" s="3">
        <f t="shared" si="195"/>
        <v>4.9889524052525598</v>
      </c>
      <c r="N109" s="3">
        <f t="shared" si="195"/>
        <v>0</v>
      </c>
      <c r="O109" s="3">
        <f t="shared" si="195"/>
        <v>4.9889524052525598</v>
      </c>
      <c r="P109" s="18"/>
      <c r="Q109" s="18">
        <f t="shared" si="182"/>
        <v>117.64440221928294</v>
      </c>
      <c r="R109" s="39"/>
      <c r="S109" s="31"/>
      <c r="T109" s="31"/>
      <c r="U109" s="31"/>
      <c r="V109" s="3"/>
      <c r="W109" s="3">
        <f t="shared" si="196"/>
        <v>4.8084325571789304</v>
      </c>
      <c r="X109" s="3">
        <f t="shared" si="196"/>
        <v>9.6168651143578607</v>
      </c>
      <c r="Y109" s="3">
        <f t="shared" si="196"/>
        <v>14.425297671536791</v>
      </c>
      <c r="Z109" s="18"/>
      <c r="AA109" s="18">
        <f t="shared" si="184"/>
        <v>122.25667102528416</v>
      </c>
      <c r="AB109" s="39"/>
      <c r="AC109" s="35"/>
      <c r="AD109" s="31"/>
      <c r="AE109" s="31"/>
      <c r="AF109" s="3"/>
      <c r="AG109" s="3">
        <f t="shared" si="197"/>
        <v>2.3393994353005634</v>
      </c>
      <c r="AH109" s="3">
        <f t="shared" si="197"/>
        <v>9.3575977412022535</v>
      </c>
      <c r="AI109" s="3">
        <f t="shared" si="197"/>
        <v>11.696997176502817</v>
      </c>
      <c r="AJ109" s="18"/>
      <c r="AK109" s="18">
        <f t="shared" si="186"/>
        <v>92.646031481421318</v>
      </c>
      <c r="AL109" s="39"/>
      <c r="AM109" s="35"/>
      <c r="AN109" s="31"/>
      <c r="AO109" s="31"/>
      <c r="AP109" s="3"/>
      <c r="AQ109" s="3">
        <f t="shared" si="198"/>
        <v>1.8539626045255302</v>
      </c>
      <c r="AR109" s="3">
        <f t="shared" si="198"/>
        <v>11.123775627153181</v>
      </c>
      <c r="AS109" s="3">
        <f t="shared" si="198"/>
        <v>12.97773823167871</v>
      </c>
      <c r="AT109" s="18"/>
      <c r="AU109" s="18">
        <f t="shared" si="188"/>
        <v>83.762208664937418</v>
      </c>
      <c r="AV109" s="39"/>
      <c r="AW109" s="35"/>
      <c r="AX109" s="31"/>
      <c r="AY109" s="31"/>
      <c r="AZ109" s="3"/>
      <c r="BA109" s="3">
        <f t="shared" si="199"/>
        <v>1.2702365433393663</v>
      </c>
      <c r="BB109" s="3">
        <f t="shared" si="199"/>
        <v>10.16189234671493</v>
      </c>
      <c r="BC109" s="3">
        <f t="shared" si="199"/>
        <v>11.432128890054297</v>
      </c>
      <c r="BD109" s="18"/>
      <c r="BE109" s="18">
        <f t="shared" si="190"/>
        <v>72.348263015065712</v>
      </c>
      <c r="BF109" s="39"/>
      <c r="BG109" s="35"/>
      <c r="BH109" s="31"/>
      <c r="BI109" s="31"/>
      <c r="BJ109" s="3"/>
      <c r="BK109" s="3">
        <f t="shared" si="200"/>
        <v>0.88614050206655925</v>
      </c>
      <c r="BL109" s="3">
        <f t="shared" si="200"/>
        <v>8.8614050206655932</v>
      </c>
      <c r="BM109" s="3">
        <f t="shared" si="200"/>
        <v>9.7475455227321515</v>
      </c>
      <c r="BN109" s="18"/>
      <c r="BO109" s="18">
        <f t="shared" si="192"/>
        <v>60.562054903423736</v>
      </c>
      <c r="BP109" s="39"/>
      <c r="BQ109" s="35"/>
      <c r="BR109" s="31"/>
      <c r="BS109" s="31"/>
      <c r="BT109" s="3"/>
      <c r="BU109" s="3">
        <f t="shared" si="201"/>
        <v>0.81638336343293805</v>
      </c>
      <c r="BV109" s="3">
        <f t="shared" si="201"/>
        <v>9.7966003611952566</v>
      </c>
      <c r="BW109" s="3">
        <f t="shared" si="201"/>
        <v>10.612983724628194</v>
      </c>
      <c r="BX109" s="18"/>
      <c r="BY109" s="18">
        <f t="shared" si="194"/>
        <v>58.401039765181039</v>
      </c>
      <c r="BZ109" s="39"/>
    </row>
    <row r="110" spans="5:78" ht="19.899999999999999" customHeight="1">
      <c r="E110" s="29">
        <v>46</v>
      </c>
      <c r="F110" s="22">
        <f t="shared" si="202"/>
        <v>0.91460000000000008</v>
      </c>
      <c r="G110" s="22">
        <f t="shared" si="179"/>
        <v>7.2877811092333911</v>
      </c>
      <c r="H110" s="68">
        <f t="shared" si="180"/>
        <v>81798.732394366205</v>
      </c>
      <c r="I110" s="35"/>
      <c r="J110" s="31"/>
      <c r="K110" s="31"/>
      <c r="L110" s="3"/>
      <c r="M110" s="3">
        <f t="shared" si="195"/>
        <v>5.4172387427449245</v>
      </c>
      <c r="N110" s="3">
        <f t="shared" si="195"/>
        <v>0</v>
      </c>
      <c r="O110" s="3">
        <f t="shared" si="195"/>
        <v>5.4172387427449245</v>
      </c>
      <c r="P110" s="18"/>
      <c r="Q110" s="18">
        <f t="shared" si="182"/>
        <v>138.22965996901883</v>
      </c>
      <c r="R110" s="39"/>
      <c r="S110" s="31"/>
      <c r="T110" s="31"/>
      <c r="U110" s="31"/>
      <c r="V110" s="3"/>
      <c r="W110" s="3">
        <f t="shared" si="196"/>
        <v>5.4737559072481732</v>
      </c>
      <c r="X110" s="3">
        <f t="shared" si="196"/>
        <v>10.947511814496346</v>
      </c>
      <c r="Y110" s="3">
        <f t="shared" si="196"/>
        <v>16.42126772174452</v>
      </c>
      <c r="Z110" s="18"/>
      <c r="AA110" s="18">
        <f t="shared" si="184"/>
        <v>144.04169134602756</v>
      </c>
      <c r="AB110" s="39"/>
      <c r="AC110" s="35"/>
      <c r="AD110" s="31"/>
      <c r="AE110" s="31"/>
      <c r="AF110" s="3"/>
      <c r="AG110" s="3">
        <f t="shared" si="197"/>
        <v>2.5923126688076579</v>
      </c>
      <c r="AH110" s="3">
        <f t="shared" si="197"/>
        <v>10.369250675230631</v>
      </c>
      <c r="AI110" s="3">
        <f t="shared" si="197"/>
        <v>12.961563344038286</v>
      </c>
      <c r="AJ110" s="18"/>
      <c r="AK110" s="18">
        <f t="shared" si="186"/>
        <v>112.31543192367204</v>
      </c>
      <c r="AL110" s="39"/>
      <c r="AM110" s="35"/>
      <c r="AN110" s="31"/>
      <c r="AO110" s="31"/>
      <c r="AP110" s="3"/>
      <c r="AQ110" s="3">
        <f t="shared" si="198"/>
        <v>2.0058880180838394</v>
      </c>
      <c r="AR110" s="3">
        <f t="shared" si="198"/>
        <v>12.035328108503037</v>
      </c>
      <c r="AS110" s="3">
        <f t="shared" si="198"/>
        <v>14.041216126586875</v>
      </c>
      <c r="AT110" s="18"/>
      <c r="AU110" s="18">
        <f t="shared" si="188"/>
        <v>100.82485468234816</v>
      </c>
      <c r="AV110" s="39"/>
      <c r="AW110" s="35"/>
      <c r="AX110" s="31"/>
      <c r="AY110" s="31"/>
      <c r="AZ110" s="3"/>
      <c r="BA110" s="3">
        <f t="shared" si="199"/>
        <v>1.5783649739779504</v>
      </c>
      <c r="BB110" s="3">
        <f t="shared" si="199"/>
        <v>12.626919791823603</v>
      </c>
      <c r="BC110" s="3">
        <f t="shared" si="199"/>
        <v>14.205284765801556</v>
      </c>
      <c r="BD110" s="18"/>
      <c r="BE110" s="18">
        <f t="shared" si="190"/>
        <v>90.474315873758428</v>
      </c>
      <c r="BF110" s="39"/>
      <c r="BG110" s="35"/>
      <c r="BH110" s="31"/>
      <c r="BI110" s="31"/>
      <c r="BJ110" s="3"/>
      <c r="BK110" s="3">
        <f t="shared" si="200"/>
        <v>0.89770817771656275</v>
      </c>
      <c r="BL110" s="3">
        <f t="shared" si="200"/>
        <v>8.9770817771656262</v>
      </c>
      <c r="BM110" s="3">
        <f t="shared" si="200"/>
        <v>9.8747899548821891</v>
      </c>
      <c r="BN110" s="18"/>
      <c r="BO110" s="18">
        <f t="shared" si="192"/>
        <v>73.031006309613687</v>
      </c>
      <c r="BP110" s="39"/>
      <c r="BQ110" s="35"/>
      <c r="BR110" s="31"/>
      <c r="BS110" s="31"/>
      <c r="BT110" s="3"/>
      <c r="BU110" s="3">
        <f t="shared" si="201"/>
        <v>0.75476454502532664</v>
      </c>
      <c r="BV110" s="3">
        <f t="shared" si="201"/>
        <v>9.0571745403039188</v>
      </c>
      <c r="BW110" s="3">
        <f t="shared" si="201"/>
        <v>9.8119390853292447</v>
      </c>
      <c r="BX110" s="18"/>
      <c r="BY110" s="18">
        <f t="shared" si="194"/>
        <v>67.262267531316382</v>
      </c>
      <c r="BZ110" s="39"/>
    </row>
    <row r="111" spans="5:78" ht="19.899999999999999" customHeight="1">
      <c r="E111" s="29">
        <v>48</v>
      </c>
      <c r="F111" s="22">
        <f t="shared" si="202"/>
        <v>0.9546</v>
      </c>
      <c r="G111" s="22">
        <f t="shared" si="179"/>
        <v>7.606511969029297</v>
      </c>
      <c r="H111" s="68">
        <f t="shared" si="180"/>
        <v>85376.1971830986</v>
      </c>
      <c r="I111" s="35"/>
      <c r="J111" s="31"/>
      <c r="K111" s="31"/>
      <c r="L111" s="3"/>
      <c r="M111" s="3">
        <f t="shared" si="195"/>
        <v>5.8242040632820187</v>
      </c>
      <c r="N111" s="3">
        <f t="shared" si="195"/>
        <v>0</v>
      </c>
      <c r="O111" s="3">
        <f t="shared" si="195"/>
        <v>5.8242040632820187</v>
      </c>
      <c r="P111" s="18"/>
      <c r="Q111" s="18">
        <f t="shared" si="182"/>
        <v>166.19948405031923</v>
      </c>
      <c r="R111" s="39"/>
      <c r="S111" s="31"/>
      <c r="T111" s="31"/>
      <c r="U111" s="31"/>
      <c r="V111" s="3"/>
      <c r="W111" s="3">
        <f t="shared" si="196"/>
        <v>6.1138604245159458</v>
      </c>
      <c r="X111" s="3">
        <f t="shared" si="196"/>
        <v>12.227720849031892</v>
      </c>
      <c r="Y111" s="3">
        <f t="shared" si="196"/>
        <v>18.341581273547838</v>
      </c>
      <c r="Z111" s="18"/>
      <c r="AA111" s="18">
        <f t="shared" si="184"/>
        <v>174.54719730045252</v>
      </c>
      <c r="AB111" s="39"/>
      <c r="AC111" s="35"/>
      <c r="AD111" s="31"/>
      <c r="AE111" s="31"/>
      <c r="AF111" s="3"/>
      <c r="AG111" s="3">
        <f t="shared" si="197"/>
        <v>3.2423645302036439</v>
      </c>
      <c r="AH111" s="3">
        <f t="shared" si="197"/>
        <v>12.969458120814576</v>
      </c>
      <c r="AI111" s="3">
        <f t="shared" si="197"/>
        <v>16.21182265101822</v>
      </c>
      <c r="AJ111" s="18"/>
      <c r="AK111" s="18">
        <f t="shared" si="186"/>
        <v>138.07979150503002</v>
      </c>
      <c r="AL111" s="39"/>
      <c r="AM111" s="35"/>
      <c r="AN111" s="31"/>
      <c r="AO111" s="31"/>
      <c r="AP111" s="3"/>
      <c r="AQ111" s="3">
        <f t="shared" si="198"/>
        <v>2.4089995271107334</v>
      </c>
      <c r="AR111" s="3">
        <f t="shared" si="198"/>
        <v>14.453997162664402</v>
      </c>
      <c r="AS111" s="3">
        <f t="shared" si="198"/>
        <v>16.862996689775134</v>
      </c>
      <c r="AT111" s="18"/>
      <c r="AU111" s="18">
        <f t="shared" si="188"/>
        <v>126.68423995275964</v>
      </c>
      <c r="AV111" s="39"/>
      <c r="AW111" s="35"/>
      <c r="AX111" s="31"/>
      <c r="AY111" s="31"/>
      <c r="AZ111" s="3"/>
      <c r="BA111" s="3">
        <f t="shared" si="199"/>
        <v>1.595149301387452</v>
      </c>
      <c r="BB111" s="3">
        <f t="shared" si="199"/>
        <v>12.761194411099616</v>
      </c>
      <c r="BC111" s="3">
        <f t="shared" si="199"/>
        <v>14.356343712487067</v>
      </c>
      <c r="BD111" s="18"/>
      <c r="BE111" s="18">
        <f t="shared" si="190"/>
        <v>111.06765796590099</v>
      </c>
      <c r="BF111" s="39"/>
      <c r="BG111" s="35"/>
      <c r="BH111" s="31"/>
      <c r="BI111" s="31"/>
      <c r="BJ111" s="3"/>
      <c r="BK111" s="3">
        <f t="shared" si="200"/>
        <v>0.8501232568723569</v>
      </c>
      <c r="BL111" s="3">
        <f t="shared" si="200"/>
        <v>8.5012325687235677</v>
      </c>
      <c r="BM111" s="3">
        <f t="shared" si="200"/>
        <v>9.3513558255959257</v>
      </c>
      <c r="BN111" s="18"/>
      <c r="BO111" s="18">
        <f t="shared" si="192"/>
        <v>90.532693577612434</v>
      </c>
      <c r="BP111" s="39"/>
      <c r="BQ111" s="35"/>
      <c r="BR111" s="31"/>
      <c r="BS111" s="31"/>
      <c r="BT111" s="3"/>
      <c r="BU111" s="3">
        <f t="shared" si="201"/>
        <v>0.60079425093980054</v>
      </c>
      <c r="BV111" s="3">
        <f t="shared" si="201"/>
        <v>7.2095310112776056</v>
      </c>
      <c r="BW111" s="3">
        <f t="shared" si="201"/>
        <v>7.8103252622174058</v>
      </c>
      <c r="BX111" s="18"/>
      <c r="BY111" s="18">
        <f t="shared" si="194"/>
        <v>80.860011590480127</v>
      </c>
      <c r="BZ111" s="39"/>
    </row>
    <row r="112" spans="5:78" ht="19.899999999999999" customHeight="1">
      <c r="E112" s="29">
        <v>50</v>
      </c>
      <c r="F112" s="22">
        <f t="shared" si="202"/>
        <v>0.99460000000000004</v>
      </c>
      <c r="G112" s="22">
        <f t="shared" si="179"/>
        <v>7.9252428288252039</v>
      </c>
      <c r="H112" s="68">
        <f t="shared" si="180"/>
        <v>88953.661971830996</v>
      </c>
      <c r="I112" s="36"/>
      <c r="J112" s="32"/>
      <c r="K112" s="32"/>
      <c r="L112" s="3"/>
      <c r="M112" s="3">
        <f t="shared" ref="M112:O120" si="203">M20+M50+M80</f>
        <v>6.3901465717077892</v>
      </c>
      <c r="N112" s="3">
        <f t="shared" si="203"/>
        <v>0</v>
      </c>
      <c r="O112" s="3">
        <f t="shared" si="203"/>
        <v>6.3901465717077892</v>
      </c>
      <c r="P112" s="18"/>
      <c r="Q112" s="18">
        <f t="shared" si="182"/>
        <v>193.3059161723333</v>
      </c>
      <c r="R112" s="39"/>
      <c r="S112" s="32"/>
      <c r="T112" s="32"/>
      <c r="U112" s="32"/>
      <c r="V112" s="3"/>
      <c r="W112" s="3">
        <f t="shared" ref="W112:Y120" si="204">W20+W50+W80</f>
        <v>6.0103445175982726</v>
      </c>
      <c r="X112" s="3">
        <f t="shared" si="204"/>
        <v>12.020689035196545</v>
      </c>
      <c r="Y112" s="3">
        <f t="shared" si="204"/>
        <v>18.031033552794817</v>
      </c>
      <c r="Z112" s="18"/>
      <c r="AA112" s="18">
        <f t="shared" si="184"/>
        <v>195.75564552474765</v>
      </c>
      <c r="AB112" s="39"/>
      <c r="AC112" s="36"/>
      <c r="AD112" s="32"/>
      <c r="AE112" s="32"/>
      <c r="AF112" s="3"/>
      <c r="AG112" s="3">
        <f t="shared" ref="AG112:AI120" si="205">AG20+AG50+AG80</f>
        <v>3.3685870656997068</v>
      </c>
      <c r="AH112" s="3">
        <f t="shared" si="205"/>
        <v>13.474348262798827</v>
      </c>
      <c r="AI112" s="3">
        <f t="shared" si="205"/>
        <v>16.842935328498534</v>
      </c>
      <c r="AJ112" s="18"/>
      <c r="AK112" s="18">
        <f t="shared" si="186"/>
        <v>160.39695727711538</v>
      </c>
      <c r="AL112" s="39"/>
      <c r="AM112" s="35"/>
      <c r="AN112" s="31"/>
      <c r="AO112" s="31"/>
      <c r="AP112" s="3"/>
      <c r="AQ112" s="3">
        <f t="shared" ref="AQ112:AS120" si="206">AQ20+AQ50+AQ80</f>
        <v>2.6586597639163037</v>
      </c>
      <c r="AR112" s="3">
        <f t="shared" si="206"/>
        <v>15.951958583497824</v>
      </c>
      <c r="AS112" s="3">
        <f t="shared" si="206"/>
        <v>18.610618347414125</v>
      </c>
      <c r="AT112" s="18"/>
      <c r="AU112" s="18">
        <f t="shared" si="188"/>
        <v>149.02056263294867</v>
      </c>
      <c r="AV112" s="39"/>
      <c r="AW112" s="36"/>
      <c r="AX112" s="32"/>
      <c r="AY112" s="32"/>
      <c r="AZ112" s="3"/>
      <c r="BA112" s="3">
        <f t="shared" ref="BA112:BC120" si="207">BA20+BA50+BA80</f>
        <v>2.0369211017617967</v>
      </c>
      <c r="BB112" s="3">
        <f t="shared" si="207"/>
        <v>16.295368814094374</v>
      </c>
      <c r="BC112" s="3">
        <f t="shared" si="207"/>
        <v>18.332289915856169</v>
      </c>
      <c r="BD112" s="18"/>
      <c r="BE112" s="18">
        <f t="shared" si="190"/>
        <v>138.08493368665955</v>
      </c>
      <c r="BF112" s="39"/>
      <c r="BG112" s="36"/>
      <c r="BH112" s="32"/>
      <c r="BI112" s="32"/>
      <c r="BJ112" s="3"/>
      <c r="BK112" s="3">
        <f t="shared" ref="BK112:BM120" si="208">BK20+BK50+BK80</f>
        <v>1.5700466733415248</v>
      </c>
      <c r="BL112" s="3">
        <f t="shared" si="208"/>
        <v>15.700466733415247</v>
      </c>
      <c r="BM112" s="3">
        <f t="shared" si="208"/>
        <v>17.27051340675677</v>
      </c>
      <c r="BN112" s="18"/>
      <c r="BO112" s="18">
        <f t="shared" si="192"/>
        <v>127.3488092141466</v>
      </c>
      <c r="BP112" s="39"/>
      <c r="BQ112" s="36"/>
      <c r="BR112" s="32"/>
      <c r="BS112" s="32"/>
      <c r="BT112" s="3"/>
      <c r="BU112" s="3">
        <f t="shared" ref="BU112:BW120" si="209">BU20+BU50+BU80</f>
        <v>1.2002219313545217</v>
      </c>
      <c r="BV112" s="3">
        <f t="shared" si="209"/>
        <v>14.40266317625426</v>
      </c>
      <c r="BW112" s="3">
        <f t="shared" si="209"/>
        <v>15.602885107608779</v>
      </c>
      <c r="BX112" s="18"/>
      <c r="BY112" s="18">
        <f t="shared" si="194"/>
        <v>118.38502681099405</v>
      </c>
      <c r="BZ112" s="39"/>
    </row>
    <row r="113" spans="5:78" ht="19.899999999999999" customHeight="1">
      <c r="E113" s="29">
        <v>52</v>
      </c>
      <c r="F113" s="22">
        <f t="shared" si="202"/>
        <v>1.0346</v>
      </c>
      <c r="G113" s="22">
        <f t="shared" si="179"/>
        <v>8.2439736886211072</v>
      </c>
      <c r="H113" s="68">
        <f t="shared" si="180"/>
        <v>92531.126760563377</v>
      </c>
      <c r="I113" s="36"/>
      <c r="J113" s="32"/>
      <c r="K113" s="32"/>
      <c r="L113" s="3"/>
      <c r="M113" s="3">
        <f t="shared" si="203"/>
        <v>6.8459204343007176</v>
      </c>
      <c r="N113" s="3">
        <f t="shared" si="203"/>
        <v>0</v>
      </c>
      <c r="O113" s="3">
        <f t="shared" si="203"/>
        <v>6.8459204343007176</v>
      </c>
      <c r="P113" s="18"/>
      <c r="Q113" s="18">
        <f t="shared" si="182"/>
        <v>225.53257453961891</v>
      </c>
      <c r="R113" s="39"/>
      <c r="S113" s="32"/>
      <c r="T113" s="32"/>
      <c r="U113" s="32"/>
      <c r="V113" s="3"/>
      <c r="W113" s="3">
        <f t="shared" si="204"/>
        <v>6.4484043543893508</v>
      </c>
      <c r="X113" s="3">
        <f t="shared" si="204"/>
        <v>12.896808708778702</v>
      </c>
      <c r="Y113" s="3">
        <f t="shared" si="204"/>
        <v>19.345213063168053</v>
      </c>
      <c r="Z113" s="18"/>
      <c r="AA113" s="18">
        <f t="shared" si="184"/>
        <v>225.15657376700557</v>
      </c>
      <c r="AB113" s="39"/>
      <c r="AC113" s="36"/>
      <c r="AD113" s="32"/>
      <c r="AE113" s="32"/>
      <c r="AF113" s="3"/>
      <c r="AG113" s="3">
        <f t="shared" si="205"/>
        <v>3.5796307107608505</v>
      </c>
      <c r="AH113" s="3">
        <f t="shared" si="205"/>
        <v>14.318522843043402</v>
      </c>
      <c r="AI113" s="3">
        <f t="shared" si="205"/>
        <v>17.898153553804253</v>
      </c>
      <c r="AJ113" s="18"/>
      <c r="AK113" s="18">
        <f t="shared" si="186"/>
        <v>184.85137983603613</v>
      </c>
      <c r="AL113" s="39"/>
      <c r="AM113" s="36"/>
      <c r="AN113" s="32"/>
      <c r="AO113" s="32"/>
      <c r="AP113" s="3"/>
      <c r="AQ113" s="3">
        <f t="shared" si="206"/>
        <v>2.6940016043842094</v>
      </c>
      <c r="AR113" s="3">
        <f t="shared" si="206"/>
        <v>16.164009626305251</v>
      </c>
      <c r="AS113" s="3">
        <f t="shared" si="206"/>
        <v>18.858011230689463</v>
      </c>
      <c r="AT113" s="18"/>
      <c r="AU113" s="18">
        <f t="shared" si="188"/>
        <v>170.37535009042227</v>
      </c>
      <c r="AV113" s="39"/>
      <c r="AW113" s="36"/>
      <c r="AX113" s="32"/>
      <c r="AY113" s="32"/>
      <c r="AZ113" s="3"/>
      <c r="BA113" s="3">
        <f t="shared" si="207"/>
        <v>2.1069860684765565</v>
      </c>
      <c r="BB113" s="3">
        <f t="shared" si="207"/>
        <v>16.855888547812452</v>
      </c>
      <c r="BC113" s="3">
        <f t="shared" si="207"/>
        <v>18.962874616289007</v>
      </c>
      <c r="BD113" s="18"/>
      <c r="BE113" s="18">
        <f t="shared" si="190"/>
        <v>157.70621294653373</v>
      </c>
      <c r="BF113" s="39"/>
      <c r="BG113" s="36"/>
      <c r="BH113" s="32"/>
      <c r="BI113" s="32"/>
      <c r="BJ113" s="3"/>
      <c r="BK113" s="3">
        <f t="shared" si="208"/>
        <v>1.5925389860856971</v>
      </c>
      <c r="BL113" s="3">
        <f t="shared" si="208"/>
        <v>15.925389860856972</v>
      </c>
      <c r="BM113" s="3">
        <f t="shared" si="208"/>
        <v>17.51792884694267</v>
      </c>
      <c r="BN113" s="18"/>
      <c r="BO113" s="18">
        <f t="shared" si="192"/>
        <v>142.70273767267065</v>
      </c>
      <c r="BP113" s="39"/>
      <c r="BQ113" s="36"/>
      <c r="BR113" s="32"/>
      <c r="BS113" s="32"/>
      <c r="BT113" s="3"/>
      <c r="BU113" s="3">
        <f t="shared" si="209"/>
        <v>0.99684056180964609</v>
      </c>
      <c r="BV113" s="3">
        <f t="shared" si="209"/>
        <v>11.962086741715753</v>
      </c>
      <c r="BW113" s="3">
        <f t="shared" si="209"/>
        <v>12.9589273035254</v>
      </c>
      <c r="BX113" s="18"/>
      <c r="BY113" s="18">
        <f t="shared" si="194"/>
        <v>120.35680286694139</v>
      </c>
      <c r="BZ113" s="39"/>
    </row>
    <row r="114" spans="5:78" ht="19.899999999999999" customHeight="1">
      <c r="E114" s="29">
        <v>54</v>
      </c>
      <c r="F114" s="22">
        <f t="shared" si="202"/>
        <v>1.0746</v>
      </c>
      <c r="G114" s="22">
        <f t="shared" si="179"/>
        <v>8.562704548417015</v>
      </c>
      <c r="H114" s="68">
        <f t="shared" si="180"/>
        <v>96108.591549295772</v>
      </c>
      <c r="I114" s="35"/>
      <c r="J114" s="31"/>
      <c r="K114" s="32"/>
      <c r="L114" s="3"/>
      <c r="M114" s="3">
        <f t="shared" si="203"/>
        <v>6.350106411199695</v>
      </c>
      <c r="N114" s="3">
        <f t="shared" si="203"/>
        <v>0</v>
      </c>
      <c r="O114" s="3">
        <f t="shared" si="203"/>
        <v>6.350106411199695</v>
      </c>
      <c r="P114" s="18"/>
      <c r="Q114" s="18">
        <f t="shared" si="182"/>
        <v>230.82470955146846</v>
      </c>
      <c r="R114" s="39"/>
      <c r="S114" s="31"/>
      <c r="T114" s="31"/>
      <c r="U114" s="32"/>
      <c r="V114" s="3"/>
      <c r="W114" s="3">
        <f t="shared" si="204"/>
        <v>5.9993589143936576</v>
      </c>
      <c r="X114" s="3">
        <f t="shared" si="204"/>
        <v>11.998717828787315</v>
      </c>
      <c r="Y114" s="3">
        <f t="shared" si="204"/>
        <v>17.998076743180974</v>
      </c>
      <c r="Z114" s="18"/>
      <c r="AA114" s="18">
        <f t="shared" si="184"/>
        <v>218.9282781130936</v>
      </c>
      <c r="AB114" s="39"/>
      <c r="AC114" s="35"/>
      <c r="AD114" s="31"/>
      <c r="AE114" s="32"/>
      <c r="AF114" s="3"/>
      <c r="AG114" s="3">
        <f t="shared" si="205"/>
        <v>3.2400238312824854</v>
      </c>
      <c r="AH114" s="3">
        <f t="shared" si="205"/>
        <v>12.960095325129942</v>
      </c>
      <c r="AI114" s="3">
        <f t="shared" si="205"/>
        <v>16.200119156412423</v>
      </c>
      <c r="AJ114" s="18"/>
      <c r="AK114" s="18">
        <f t="shared" si="186"/>
        <v>181.26697327424421</v>
      </c>
      <c r="AL114" s="39"/>
      <c r="AM114" s="36"/>
      <c r="AN114" s="32"/>
      <c r="AO114" s="32"/>
      <c r="AP114" s="3"/>
      <c r="AQ114" s="3">
        <f t="shared" si="206"/>
        <v>2.1184079320349642</v>
      </c>
      <c r="AR114" s="3">
        <f t="shared" si="206"/>
        <v>12.710447592209784</v>
      </c>
      <c r="AS114" s="3">
        <f t="shared" si="206"/>
        <v>14.828855524244748</v>
      </c>
      <c r="AT114" s="18"/>
      <c r="AU114" s="18">
        <f t="shared" si="188"/>
        <v>168.09487924188716</v>
      </c>
      <c r="AV114" s="39"/>
      <c r="AW114" s="35"/>
      <c r="AX114" s="31"/>
      <c r="AY114" s="32"/>
      <c r="AZ114" s="3"/>
      <c r="BA114" s="3">
        <f t="shared" si="207"/>
        <v>1.6220889696639751</v>
      </c>
      <c r="BB114" s="3">
        <f t="shared" si="207"/>
        <v>12.976711757311801</v>
      </c>
      <c r="BC114" s="3">
        <f t="shared" si="207"/>
        <v>14.598800726975774</v>
      </c>
      <c r="BD114" s="18"/>
      <c r="BE114" s="18">
        <f t="shared" si="190"/>
        <v>156.21600279333776</v>
      </c>
      <c r="BF114" s="39"/>
      <c r="BG114" s="35"/>
      <c r="BH114" s="31"/>
      <c r="BI114" s="32"/>
      <c r="BJ114" s="3"/>
      <c r="BK114" s="3">
        <f t="shared" si="208"/>
        <v>1.0509009742911699</v>
      </c>
      <c r="BL114" s="3">
        <f t="shared" si="208"/>
        <v>10.509009742911699</v>
      </c>
      <c r="BM114" s="3">
        <f t="shared" si="208"/>
        <v>11.559910717202872</v>
      </c>
      <c r="BN114" s="18"/>
      <c r="BO114" s="18">
        <f t="shared" si="192"/>
        <v>134.1727872358571</v>
      </c>
      <c r="BP114" s="39"/>
      <c r="BQ114" s="35"/>
      <c r="BR114" s="31"/>
      <c r="BS114" s="32"/>
      <c r="BT114" s="3"/>
      <c r="BU114" s="3">
        <f t="shared" si="209"/>
        <v>0.85869369333056322</v>
      </c>
      <c r="BV114" s="3">
        <f t="shared" si="209"/>
        <v>10.304324319966756</v>
      </c>
      <c r="BW114" s="3">
        <f t="shared" si="209"/>
        <v>11.163018013297322</v>
      </c>
      <c r="BX114" s="18"/>
      <c r="BY114" s="18">
        <f t="shared" si="194"/>
        <v>127.13908797912981</v>
      </c>
      <c r="BZ114" s="39"/>
    </row>
    <row r="115" spans="5:78" ht="19.899999999999999" customHeight="1">
      <c r="E115" s="29">
        <v>56</v>
      </c>
      <c r="F115" s="22">
        <f t="shared" si="202"/>
        <v>1.1146</v>
      </c>
      <c r="G115" s="23">
        <f t="shared" si="179"/>
        <v>8.881435408212921</v>
      </c>
      <c r="H115" s="69">
        <f t="shared" si="180"/>
        <v>99686.056338028182</v>
      </c>
      <c r="I115" s="36"/>
      <c r="J115" s="32"/>
      <c r="K115" s="32"/>
      <c r="L115" s="3"/>
      <c r="M115" s="3">
        <f t="shared" si="203"/>
        <v>6.867644877268928</v>
      </c>
      <c r="N115" s="3">
        <f t="shared" si="203"/>
        <v>0</v>
      </c>
      <c r="O115" s="3">
        <f t="shared" si="203"/>
        <v>6.867644877268928</v>
      </c>
      <c r="P115" s="18"/>
      <c r="Q115" s="18">
        <f t="shared" si="182"/>
        <v>260.88272977694726</v>
      </c>
      <c r="R115" s="39"/>
      <c r="S115" s="32"/>
      <c r="T115" s="32"/>
      <c r="U115" s="32"/>
      <c r="V115" s="3"/>
      <c r="W115" s="3">
        <f t="shared" si="204"/>
        <v>6.2295860169728341</v>
      </c>
      <c r="X115" s="3">
        <f t="shared" si="204"/>
        <v>12.459172033945668</v>
      </c>
      <c r="Y115" s="3">
        <f t="shared" si="204"/>
        <v>18.688758050918505</v>
      </c>
      <c r="Z115" s="18"/>
      <c r="AA115" s="18">
        <f t="shared" si="184"/>
        <v>252.46589402787995</v>
      </c>
      <c r="AB115" s="39"/>
      <c r="AC115" s="36"/>
      <c r="AD115" s="32"/>
      <c r="AE115" s="32"/>
      <c r="AF115" s="3"/>
      <c r="AG115" s="3">
        <f t="shared" si="205"/>
        <v>3.5117842415765979</v>
      </c>
      <c r="AH115" s="3">
        <f t="shared" si="205"/>
        <v>14.047136966306391</v>
      </c>
      <c r="AI115" s="3">
        <f t="shared" si="205"/>
        <v>17.558921207882989</v>
      </c>
      <c r="AJ115" s="18"/>
      <c r="AK115" s="18">
        <f t="shared" si="186"/>
        <v>213.71841277499769</v>
      </c>
      <c r="AL115" s="39"/>
      <c r="AM115" s="35"/>
      <c r="AN115" s="31"/>
      <c r="AO115" s="32"/>
      <c r="AP115" s="3"/>
      <c r="AQ115" s="3">
        <f t="shared" si="206"/>
        <v>2.2786829007243332</v>
      </c>
      <c r="AR115" s="3">
        <f t="shared" si="206"/>
        <v>13.672097404345999</v>
      </c>
      <c r="AS115" s="3">
        <f t="shared" si="206"/>
        <v>15.950780305070333</v>
      </c>
      <c r="AT115" s="18"/>
      <c r="AU115" s="18">
        <f t="shared" si="188"/>
        <v>194.46220748097178</v>
      </c>
      <c r="AV115" s="39"/>
      <c r="AW115" s="36"/>
      <c r="AX115" s="32"/>
      <c r="AY115" s="32"/>
      <c r="AZ115" s="3"/>
      <c r="BA115" s="3">
        <f t="shared" si="207"/>
        <v>1.6484894553212395</v>
      </c>
      <c r="BB115" s="3">
        <f t="shared" si="207"/>
        <v>13.187915642569916</v>
      </c>
      <c r="BC115" s="3">
        <f t="shared" si="207"/>
        <v>14.836405097891156</v>
      </c>
      <c r="BD115" s="18"/>
      <c r="BE115" s="18">
        <f t="shared" si="190"/>
        <v>176.33564732626988</v>
      </c>
      <c r="BF115" s="39"/>
      <c r="BG115" s="36"/>
      <c r="BH115" s="32"/>
      <c r="BI115" s="32"/>
      <c r="BJ115" s="3"/>
      <c r="BK115" s="3">
        <f t="shared" si="208"/>
        <v>1.2263362242441669</v>
      </c>
      <c r="BL115" s="3">
        <f t="shared" si="208"/>
        <v>12.263362242441669</v>
      </c>
      <c r="BM115" s="3">
        <f t="shared" si="208"/>
        <v>13.489698466685837</v>
      </c>
      <c r="BN115" s="18"/>
      <c r="BO115" s="18">
        <f t="shared" si="192"/>
        <v>158.81635305571325</v>
      </c>
      <c r="BP115" s="39"/>
      <c r="BQ115" s="36"/>
      <c r="BR115" s="32"/>
      <c r="BS115" s="32"/>
      <c r="BT115" s="3"/>
      <c r="BU115" s="3">
        <f t="shared" si="209"/>
        <v>0.90962743945081304</v>
      </c>
      <c r="BV115" s="3">
        <f t="shared" si="209"/>
        <v>10.915529273409755</v>
      </c>
      <c r="BW115" s="3">
        <f t="shared" si="209"/>
        <v>11.825156712860567</v>
      </c>
      <c r="BX115" s="18"/>
      <c r="BY115" s="18">
        <f t="shared" si="194"/>
        <v>144.07872831898334</v>
      </c>
      <c r="BZ115" s="39"/>
    </row>
    <row r="116" spans="5:78" ht="19.899999999999999" customHeight="1">
      <c r="E116" s="29">
        <v>58</v>
      </c>
      <c r="F116" s="22">
        <f t="shared" si="202"/>
        <v>1.1545999999999998</v>
      </c>
      <c r="G116" s="23">
        <f t="shared" si="179"/>
        <v>9.2001662680088252</v>
      </c>
      <c r="H116" s="69">
        <f t="shared" si="180"/>
        <v>103263.52112676055</v>
      </c>
      <c r="I116" s="37"/>
      <c r="J116" s="33"/>
      <c r="K116" s="33"/>
      <c r="L116" s="3"/>
      <c r="M116" s="3">
        <f t="shared" si="203"/>
        <v>7.2209866433223384</v>
      </c>
      <c r="N116" s="3">
        <f t="shared" si="203"/>
        <v>0</v>
      </c>
      <c r="O116" s="3">
        <f t="shared" si="203"/>
        <v>7.2209866433223384</v>
      </c>
      <c r="P116" s="18"/>
      <c r="Q116" s="18">
        <f t="shared" si="182"/>
        <v>289.80118564744566</v>
      </c>
      <c r="R116" s="39"/>
      <c r="S116" s="33"/>
      <c r="T116" s="33"/>
      <c r="U116" s="33"/>
      <c r="V116" s="3"/>
      <c r="W116" s="3">
        <f t="shared" si="204"/>
        <v>6.5974000212294852</v>
      </c>
      <c r="X116" s="3">
        <f t="shared" si="204"/>
        <v>13.19480004245897</v>
      </c>
      <c r="Y116" s="3">
        <f t="shared" si="204"/>
        <v>19.792200063688455</v>
      </c>
      <c r="Z116" s="18"/>
      <c r="AA116" s="18">
        <f t="shared" si="184"/>
        <v>281.38158549338857</v>
      </c>
      <c r="AB116" s="39"/>
      <c r="AC116" s="37"/>
      <c r="AD116" s="33"/>
      <c r="AE116" s="33"/>
      <c r="AF116" s="3"/>
      <c r="AG116" s="3">
        <f t="shared" si="205"/>
        <v>3.4954759420200832</v>
      </c>
      <c r="AH116" s="3">
        <f t="shared" si="205"/>
        <v>13.981903768080333</v>
      </c>
      <c r="AI116" s="3">
        <f t="shared" si="205"/>
        <v>17.477379710100411</v>
      </c>
      <c r="AJ116" s="18"/>
      <c r="AK116" s="18">
        <f t="shared" si="186"/>
        <v>242.01995477317178</v>
      </c>
      <c r="AL116" s="39"/>
      <c r="AM116" s="36"/>
      <c r="AN116" s="32"/>
      <c r="AO116" s="32"/>
      <c r="AP116" s="3"/>
      <c r="AQ116" s="3">
        <f t="shared" si="206"/>
        <v>2.5179664068118508</v>
      </c>
      <c r="AR116" s="3">
        <f t="shared" si="206"/>
        <v>15.107798440871102</v>
      </c>
      <c r="AS116" s="3">
        <f t="shared" si="206"/>
        <v>17.625764847682955</v>
      </c>
      <c r="AT116" s="18"/>
      <c r="AU116" s="18">
        <f t="shared" si="188"/>
        <v>223.20650339445112</v>
      </c>
      <c r="AV116" s="39"/>
      <c r="AW116" s="37"/>
      <c r="AX116" s="33"/>
      <c r="AY116" s="33"/>
      <c r="AZ116" s="3"/>
      <c r="BA116" s="3">
        <f t="shared" si="207"/>
        <v>1.9342807710841126</v>
      </c>
      <c r="BB116" s="3">
        <f t="shared" si="207"/>
        <v>15.4742461686729</v>
      </c>
      <c r="BC116" s="3">
        <f t="shared" si="207"/>
        <v>17.40852693975701</v>
      </c>
      <c r="BD116" s="18"/>
      <c r="BE116" s="18">
        <f t="shared" si="190"/>
        <v>203.87045614409936</v>
      </c>
      <c r="BF116" s="39"/>
      <c r="BG116" s="37"/>
      <c r="BH116" s="33"/>
      <c r="BI116" s="33"/>
      <c r="BJ116" s="3"/>
      <c r="BK116" s="3">
        <f t="shared" si="208"/>
        <v>1.397403291675164</v>
      </c>
      <c r="BL116" s="3">
        <f t="shared" si="208"/>
        <v>13.974032916751638</v>
      </c>
      <c r="BM116" s="3">
        <f t="shared" si="208"/>
        <v>15.371436208426804</v>
      </c>
      <c r="BN116" s="18"/>
      <c r="BO116" s="18">
        <f t="shared" si="192"/>
        <v>182.61822403110011</v>
      </c>
      <c r="BP116" s="39"/>
      <c r="BQ116" s="37"/>
      <c r="BR116" s="33"/>
      <c r="BS116" s="33"/>
      <c r="BT116" s="3"/>
      <c r="BU116" s="3">
        <f t="shared" si="209"/>
        <v>1.1071285150960235</v>
      </c>
      <c r="BV116" s="3">
        <f t="shared" si="209"/>
        <v>13.28554218115228</v>
      </c>
      <c r="BW116" s="3">
        <f t="shared" si="209"/>
        <v>14.392670696248302</v>
      </c>
      <c r="BX116" s="18"/>
      <c r="BY116" s="18">
        <f t="shared" si="194"/>
        <v>169.7420424161887</v>
      </c>
      <c r="BZ116" s="39"/>
    </row>
    <row r="117" spans="5:78" ht="19.899999999999999" customHeight="1">
      <c r="E117" s="29">
        <v>60</v>
      </c>
      <c r="F117" s="22">
        <f t="shared" si="202"/>
        <v>1.1945999999999999</v>
      </c>
      <c r="G117" s="23">
        <f t="shared" si="179"/>
        <v>9.5188971278047312</v>
      </c>
      <c r="H117" s="69">
        <f t="shared" si="180"/>
        <v>106840.98591549294</v>
      </c>
      <c r="I117" s="37"/>
      <c r="J117" s="33"/>
      <c r="K117" s="33"/>
      <c r="L117" s="3"/>
      <c r="M117" s="3">
        <f t="shared" si="203"/>
        <v>7.7928646207079417</v>
      </c>
      <c r="N117" s="3">
        <f t="shared" si="203"/>
        <v>0</v>
      </c>
      <c r="O117" s="3">
        <f t="shared" si="203"/>
        <v>7.7928646207079417</v>
      </c>
      <c r="P117" s="18"/>
      <c r="Q117" s="18">
        <f t="shared" si="182"/>
        <v>328.7340588991205</v>
      </c>
      <c r="R117" s="39"/>
      <c r="S117" s="33"/>
      <c r="T117" s="33"/>
      <c r="U117" s="33"/>
      <c r="V117" s="3"/>
      <c r="W117" s="3">
        <f t="shared" si="204"/>
        <v>6.7229572957316739</v>
      </c>
      <c r="X117" s="3">
        <f t="shared" si="204"/>
        <v>13.445914591463348</v>
      </c>
      <c r="Y117" s="3">
        <f t="shared" si="204"/>
        <v>20.168871887195021</v>
      </c>
      <c r="Z117" s="18"/>
      <c r="AA117" s="18">
        <f t="shared" si="184"/>
        <v>315.59820219753675</v>
      </c>
      <c r="AB117" s="39"/>
      <c r="AC117" s="37"/>
      <c r="AD117" s="33"/>
      <c r="AE117" s="33"/>
      <c r="AF117" s="3"/>
      <c r="AG117" s="3">
        <f t="shared" si="205"/>
        <v>3.5605726447336834</v>
      </c>
      <c r="AH117" s="3">
        <f t="shared" si="205"/>
        <v>14.242290578934734</v>
      </c>
      <c r="AI117" s="3">
        <f t="shared" si="205"/>
        <v>17.802863223668417</v>
      </c>
      <c r="AJ117" s="18"/>
      <c r="AK117" s="18">
        <f t="shared" si="186"/>
        <v>275.54750569368719</v>
      </c>
      <c r="AL117" s="39"/>
      <c r="AM117" s="37"/>
      <c r="AN117" s="33"/>
      <c r="AO117" s="33"/>
      <c r="AP117" s="3"/>
      <c r="AQ117" s="3">
        <f t="shared" si="206"/>
        <v>2.7825095022722555</v>
      </c>
      <c r="AR117" s="3">
        <f t="shared" si="206"/>
        <v>16.69505701363353</v>
      </c>
      <c r="AS117" s="3">
        <f t="shared" si="206"/>
        <v>19.477566515905785</v>
      </c>
      <c r="AT117" s="18"/>
      <c r="AU117" s="18">
        <f t="shared" si="188"/>
        <v>253.56866100450111</v>
      </c>
      <c r="AV117" s="39"/>
      <c r="AW117" s="37"/>
      <c r="AX117" s="33"/>
      <c r="AY117" s="33"/>
      <c r="AZ117" s="3"/>
      <c r="BA117" s="3">
        <f t="shared" si="207"/>
        <v>2.28462365171587</v>
      </c>
      <c r="BB117" s="3">
        <f t="shared" si="207"/>
        <v>18.27698921372696</v>
      </c>
      <c r="BC117" s="3">
        <f t="shared" si="207"/>
        <v>20.561612865442829</v>
      </c>
      <c r="BD117" s="18"/>
      <c r="BE117" s="18">
        <f t="shared" si="190"/>
        <v>232.53038867399641</v>
      </c>
      <c r="BF117" s="39"/>
      <c r="BG117" s="37"/>
      <c r="BH117" s="33"/>
      <c r="BI117" s="33"/>
      <c r="BJ117" s="3"/>
      <c r="BK117" s="3">
        <f t="shared" si="208"/>
        <v>1.7341915460095048</v>
      </c>
      <c r="BL117" s="3">
        <f t="shared" si="208"/>
        <v>17.341915460095045</v>
      </c>
      <c r="BM117" s="3">
        <f t="shared" si="208"/>
        <v>19.07610700610455</v>
      </c>
      <c r="BN117" s="18"/>
      <c r="BO117" s="18">
        <f t="shared" si="192"/>
        <v>209.96469114563311</v>
      </c>
      <c r="BP117" s="39"/>
      <c r="BQ117" s="37"/>
      <c r="BR117" s="33"/>
      <c r="BS117" s="33"/>
      <c r="BT117" s="3"/>
      <c r="BU117" s="3">
        <f t="shared" si="209"/>
        <v>1.3356483574217062</v>
      </c>
      <c r="BV117" s="3">
        <f t="shared" si="209"/>
        <v>16.027780289060473</v>
      </c>
      <c r="BW117" s="3">
        <f t="shared" si="209"/>
        <v>17.363428646482181</v>
      </c>
      <c r="BX117" s="18"/>
      <c r="BY117" s="18">
        <f t="shared" si="194"/>
        <v>196.42688044461289</v>
      </c>
      <c r="BZ117" s="39"/>
    </row>
    <row r="118" spans="5:78" ht="19.899999999999999" customHeight="1">
      <c r="E118" s="29">
        <v>62</v>
      </c>
      <c r="F118" s="22">
        <f t="shared" si="202"/>
        <v>1.2345999999999999</v>
      </c>
      <c r="G118" s="23">
        <f t="shared" si="179"/>
        <v>9.8376279876006389</v>
      </c>
      <c r="H118" s="69">
        <f t="shared" si="180"/>
        <v>110418.45070422534</v>
      </c>
      <c r="I118" s="37"/>
      <c r="J118" s="33"/>
      <c r="K118" s="33"/>
      <c r="L118" s="3"/>
      <c r="M118" s="3">
        <f t="shared" si="203"/>
        <v>6.4273678097464817</v>
      </c>
      <c r="N118" s="3">
        <f t="shared" si="203"/>
        <v>0</v>
      </c>
      <c r="O118" s="3">
        <f t="shared" si="203"/>
        <v>6.4273678097464817</v>
      </c>
      <c r="P118" s="18"/>
      <c r="Q118" s="18">
        <f t="shared" si="182"/>
        <v>368.82854368056735</v>
      </c>
      <c r="R118" s="39"/>
      <c r="S118" s="33"/>
      <c r="T118" s="33"/>
      <c r="U118" s="33"/>
      <c r="V118" s="3"/>
      <c r="W118" s="3">
        <f t="shared" si="204"/>
        <v>5.7864692259941028</v>
      </c>
      <c r="X118" s="3">
        <f t="shared" si="204"/>
        <v>11.572938451988206</v>
      </c>
      <c r="Y118" s="3">
        <f t="shared" si="204"/>
        <v>17.359407677982308</v>
      </c>
      <c r="Z118" s="18"/>
      <c r="AA118" s="18">
        <f t="shared" si="184"/>
        <v>354.83430328925169</v>
      </c>
      <c r="AB118" s="39"/>
      <c r="AC118" s="37"/>
      <c r="AD118" s="33"/>
      <c r="AE118" s="33"/>
      <c r="AF118" s="3"/>
      <c r="AG118" s="3">
        <f t="shared" si="205"/>
        <v>3.8971556308707407</v>
      </c>
      <c r="AH118" s="3">
        <f t="shared" si="205"/>
        <v>15.588622523482963</v>
      </c>
      <c r="AI118" s="3">
        <f t="shared" si="205"/>
        <v>19.485778154353707</v>
      </c>
      <c r="AJ118" s="18"/>
      <c r="AK118" s="18">
        <f t="shared" si="186"/>
        <v>311.73346271815444</v>
      </c>
      <c r="AL118" s="39"/>
      <c r="AM118" s="37"/>
      <c r="AN118" s="33"/>
      <c r="AO118" s="33"/>
      <c r="AP118" s="3"/>
      <c r="AQ118" s="3">
        <f t="shared" si="206"/>
        <v>3.1673080362896484</v>
      </c>
      <c r="AR118" s="3">
        <f t="shared" si="206"/>
        <v>19.00384821773789</v>
      </c>
      <c r="AS118" s="3">
        <f t="shared" si="206"/>
        <v>22.171156254027537</v>
      </c>
      <c r="AT118" s="18"/>
      <c r="AU118" s="18">
        <f t="shared" si="188"/>
        <v>288.27957726840975</v>
      </c>
      <c r="AV118" s="39"/>
      <c r="AW118" s="37"/>
      <c r="AX118" s="33"/>
      <c r="AY118" s="33"/>
      <c r="AZ118" s="3"/>
      <c r="BA118" s="3">
        <f t="shared" si="207"/>
        <v>2.6871789770170578</v>
      </c>
      <c r="BB118" s="3">
        <f t="shared" si="207"/>
        <v>21.497431816136462</v>
      </c>
      <c r="BC118" s="3">
        <f t="shared" si="207"/>
        <v>24.184610793153517</v>
      </c>
      <c r="BD118" s="18"/>
      <c r="BE118" s="18">
        <f t="shared" si="190"/>
        <v>266.58273658561518</v>
      </c>
      <c r="BF118" s="39"/>
      <c r="BG118" s="37"/>
      <c r="BH118" s="33"/>
      <c r="BI118" s="33"/>
      <c r="BJ118" s="3"/>
      <c r="BK118" s="3">
        <f t="shared" si="208"/>
        <v>2.0375318746946869</v>
      </c>
      <c r="BL118" s="3">
        <f t="shared" si="208"/>
        <v>20.375318746946871</v>
      </c>
      <c r="BM118" s="3">
        <f t="shared" si="208"/>
        <v>22.41285062164156</v>
      </c>
      <c r="BN118" s="18"/>
      <c r="BO118" s="18">
        <f t="shared" si="192"/>
        <v>242.92474997607323</v>
      </c>
      <c r="BP118" s="39"/>
      <c r="BQ118" s="37"/>
      <c r="BR118" s="33"/>
      <c r="BS118" s="33"/>
      <c r="BT118" s="3"/>
      <c r="BU118" s="3">
        <f t="shared" si="209"/>
        <v>1.5905222535536374</v>
      </c>
      <c r="BV118" s="3">
        <f t="shared" si="209"/>
        <v>19.086267042643648</v>
      </c>
      <c r="BW118" s="3">
        <f t="shared" si="209"/>
        <v>20.676789296197285</v>
      </c>
      <c r="BX118" s="18"/>
      <c r="BY118" s="18">
        <f t="shared" si="194"/>
        <v>225.6915129184099</v>
      </c>
      <c r="BZ118" s="39"/>
    </row>
    <row r="119" spans="5:78" ht="19.899999999999999" customHeight="1">
      <c r="E119" s="29">
        <v>64</v>
      </c>
      <c r="F119" s="22">
        <f t="shared" si="202"/>
        <v>1.2746</v>
      </c>
      <c r="G119" s="23">
        <f t="shared" si="179"/>
        <v>10.156358847396545</v>
      </c>
      <c r="H119" s="69">
        <f t="shared" si="180"/>
        <v>113995.91549295773</v>
      </c>
      <c r="I119" s="37"/>
      <c r="J119" s="33"/>
      <c r="K119" s="33"/>
      <c r="L119" s="3"/>
      <c r="M119" s="3">
        <f t="shared" si="203"/>
        <v>7.0797243846101328</v>
      </c>
      <c r="N119" s="3">
        <f t="shared" si="203"/>
        <v>0</v>
      </c>
      <c r="O119" s="3">
        <f t="shared" si="203"/>
        <v>7.0797243846101328</v>
      </c>
      <c r="P119" s="18"/>
      <c r="Q119" s="18">
        <f t="shared" si="182"/>
        <v>413.59521033325689</v>
      </c>
      <c r="R119" s="39"/>
      <c r="S119" s="33"/>
      <c r="T119" s="33"/>
      <c r="U119" s="33"/>
      <c r="V119" s="3"/>
      <c r="W119" s="3">
        <f t="shared" si="204"/>
        <v>6.1573318726963091</v>
      </c>
      <c r="X119" s="3">
        <f t="shared" si="204"/>
        <v>12.314663745392618</v>
      </c>
      <c r="Y119" s="3">
        <f t="shared" si="204"/>
        <v>18.471995618088926</v>
      </c>
      <c r="Z119" s="18"/>
      <c r="AA119" s="18">
        <f t="shared" si="184"/>
        <v>398.19621971337904</v>
      </c>
      <c r="AB119" s="39"/>
      <c r="AC119" s="37"/>
      <c r="AD119" s="33"/>
      <c r="AE119" s="33"/>
      <c r="AF119" s="3"/>
      <c r="AG119" s="3">
        <f t="shared" si="205"/>
        <v>4.2714497369507693</v>
      </c>
      <c r="AH119" s="3">
        <f t="shared" si="205"/>
        <v>17.085798947803077</v>
      </c>
      <c r="AI119" s="3">
        <f t="shared" si="205"/>
        <v>21.357248684753849</v>
      </c>
      <c r="AJ119" s="18"/>
      <c r="AK119" s="18">
        <f t="shared" si="186"/>
        <v>352.98548631449864</v>
      </c>
      <c r="AL119" s="39"/>
      <c r="AM119" s="37"/>
      <c r="AN119" s="33"/>
      <c r="AO119" s="33"/>
      <c r="AP119" s="3"/>
      <c r="AQ119" s="3">
        <f t="shared" si="206"/>
        <v>3.6551858544956852</v>
      </c>
      <c r="AR119" s="3">
        <f t="shared" si="206"/>
        <v>21.93111512697411</v>
      </c>
      <c r="AS119" s="3">
        <f t="shared" si="206"/>
        <v>25.586300981469797</v>
      </c>
      <c r="AT119" s="18"/>
      <c r="AU119" s="18">
        <f t="shared" si="188"/>
        <v>324.7165720186544</v>
      </c>
      <c r="AV119" s="39"/>
      <c r="AW119" s="37"/>
      <c r="AX119" s="33"/>
      <c r="AY119" s="33"/>
      <c r="AZ119" s="3"/>
      <c r="BA119" s="3">
        <f t="shared" si="207"/>
        <v>3.011146754340432</v>
      </c>
      <c r="BB119" s="3">
        <f t="shared" si="207"/>
        <v>24.089174034723456</v>
      </c>
      <c r="BC119" s="3">
        <f t="shared" si="207"/>
        <v>27.100320789063886</v>
      </c>
      <c r="BD119" s="18"/>
      <c r="BE119" s="18">
        <f t="shared" si="190"/>
        <v>300.792965792465</v>
      </c>
      <c r="BF119" s="39"/>
      <c r="BG119" s="37"/>
      <c r="BH119" s="33"/>
      <c r="BI119" s="33"/>
      <c r="BJ119" s="3"/>
      <c r="BK119" s="3">
        <f t="shared" si="208"/>
        <v>2.2454654959747522</v>
      </c>
      <c r="BL119" s="3">
        <f t="shared" si="208"/>
        <v>22.454654959747526</v>
      </c>
      <c r="BM119" s="3">
        <f t="shared" si="208"/>
        <v>24.700120455722274</v>
      </c>
      <c r="BN119" s="18"/>
      <c r="BO119" s="18">
        <f t="shared" si="192"/>
        <v>273.54934890631455</v>
      </c>
      <c r="BP119" s="39"/>
      <c r="BQ119" s="37"/>
      <c r="BR119" s="33"/>
      <c r="BS119" s="33"/>
      <c r="BT119" s="3"/>
      <c r="BU119" s="3">
        <f t="shared" si="209"/>
        <v>1.6502630252184778</v>
      </c>
      <c r="BV119" s="3">
        <f t="shared" si="209"/>
        <v>19.803156302621733</v>
      </c>
      <c r="BW119" s="3">
        <f t="shared" si="209"/>
        <v>21.453419327840212</v>
      </c>
      <c r="BX119" s="18"/>
      <c r="BY119" s="18">
        <f t="shared" si="194"/>
        <v>250.66080482705416</v>
      </c>
      <c r="BZ119" s="39"/>
    </row>
    <row r="120" spans="5:78" ht="19.899999999999999" customHeight="1" thickBot="1">
      <c r="E120" s="48">
        <v>66</v>
      </c>
      <c r="F120" s="25">
        <f t="shared" si="202"/>
        <v>1.3146</v>
      </c>
      <c r="G120" s="26">
        <f t="shared" si="179"/>
        <v>10.475089707192451</v>
      </c>
      <c r="H120" s="70">
        <f t="shared" si="180"/>
        <v>117573.38028169014</v>
      </c>
      <c r="I120" s="38"/>
      <c r="J120" s="34"/>
      <c r="K120" s="34"/>
      <c r="L120" s="41"/>
      <c r="M120" s="41">
        <f t="shared" si="203"/>
        <v>7.306741905264329</v>
      </c>
      <c r="N120" s="41">
        <f t="shared" si="203"/>
        <v>0</v>
      </c>
      <c r="O120" s="41">
        <f t="shared" si="203"/>
        <v>7.306741905264329</v>
      </c>
      <c r="P120" s="40"/>
      <c r="Q120" s="40">
        <f t="shared" si="182"/>
        <v>457.21846532455567</v>
      </c>
      <c r="R120" s="42"/>
      <c r="S120" s="34"/>
      <c r="T120" s="34"/>
      <c r="U120" s="34"/>
      <c r="V120" s="41"/>
      <c r="W120" s="41">
        <f t="shared" si="204"/>
        <v>6.3626361498248398</v>
      </c>
      <c r="X120" s="41">
        <f t="shared" si="204"/>
        <v>12.72527229964968</v>
      </c>
      <c r="Y120" s="41">
        <f t="shared" si="204"/>
        <v>19.087908449474522</v>
      </c>
      <c r="Z120" s="40"/>
      <c r="AA120" s="40">
        <f t="shared" si="184"/>
        <v>443.03417252522786</v>
      </c>
      <c r="AB120" s="42"/>
      <c r="AC120" s="38"/>
      <c r="AD120" s="34"/>
      <c r="AE120" s="34"/>
      <c r="AF120" s="41"/>
      <c r="AG120" s="41">
        <f t="shared" si="205"/>
        <v>4.737960300943306</v>
      </c>
      <c r="AH120" s="41">
        <f t="shared" si="205"/>
        <v>18.951841203773224</v>
      </c>
      <c r="AI120" s="41">
        <f t="shared" si="205"/>
        <v>23.689801504716527</v>
      </c>
      <c r="AJ120" s="40"/>
      <c r="AK120" s="40">
        <f t="shared" si="186"/>
        <v>397.66371934913025</v>
      </c>
      <c r="AL120" s="42"/>
      <c r="AM120" s="38"/>
      <c r="AN120" s="34"/>
      <c r="AO120" s="34"/>
      <c r="AP120" s="41"/>
      <c r="AQ120" s="41">
        <f t="shared" si="206"/>
        <v>4.1216225976749321</v>
      </c>
      <c r="AR120" s="41">
        <f t="shared" si="206"/>
        <v>24.729735586049593</v>
      </c>
      <c r="AS120" s="41">
        <f t="shared" si="206"/>
        <v>28.851358183724521</v>
      </c>
      <c r="AT120" s="40"/>
      <c r="AU120" s="40">
        <f t="shared" si="188"/>
        <v>368.62020138917728</v>
      </c>
      <c r="AV120" s="42"/>
      <c r="AW120" s="38"/>
      <c r="AX120" s="34"/>
      <c r="AY120" s="34"/>
      <c r="AZ120" s="41"/>
      <c r="BA120" s="41">
        <f t="shared" si="207"/>
        <v>3.3332313354582466</v>
      </c>
      <c r="BB120" s="41">
        <f t="shared" si="207"/>
        <v>26.665850683665973</v>
      </c>
      <c r="BC120" s="41">
        <f t="shared" si="207"/>
        <v>29.999082019124216</v>
      </c>
      <c r="BD120" s="40"/>
      <c r="BE120" s="40">
        <f t="shared" si="190"/>
        <v>343.59413796075609</v>
      </c>
      <c r="BF120" s="42"/>
      <c r="BG120" s="38"/>
      <c r="BH120" s="34"/>
      <c r="BI120" s="34"/>
      <c r="BJ120" s="41"/>
      <c r="BK120" s="41">
        <f t="shared" si="208"/>
        <v>2.4068236160685994</v>
      </c>
      <c r="BL120" s="41">
        <f t="shared" si="208"/>
        <v>24.068236160685991</v>
      </c>
      <c r="BM120" s="41">
        <f t="shared" si="208"/>
        <v>26.475059776754591</v>
      </c>
      <c r="BN120" s="40"/>
      <c r="BO120" s="40">
        <f t="shared" si="192"/>
        <v>307.55489250989604</v>
      </c>
      <c r="BP120" s="42"/>
      <c r="BQ120" s="38"/>
      <c r="BR120" s="34"/>
      <c r="BS120" s="34"/>
      <c r="BT120" s="41"/>
      <c r="BU120" s="41">
        <f t="shared" si="209"/>
        <v>1.8315936120471581</v>
      </c>
      <c r="BV120" s="41">
        <f t="shared" si="209"/>
        <v>21.979123344565895</v>
      </c>
      <c r="BW120" s="41">
        <f t="shared" si="209"/>
        <v>23.810716956613049</v>
      </c>
      <c r="BX120" s="40"/>
      <c r="BY120" s="40">
        <f t="shared" si="194"/>
        <v>283.48230495695833</v>
      </c>
      <c r="BZ120" s="42"/>
    </row>
  </sheetData>
  <mergeCells count="62">
    <mergeCell ref="BV93:BW93"/>
    <mergeCell ref="BY93:BZ93"/>
    <mergeCell ref="AR93:AS93"/>
    <mergeCell ref="AW93:BA93"/>
    <mergeCell ref="BB93:BC93"/>
    <mergeCell ref="BG93:BK93"/>
    <mergeCell ref="BL93:BM93"/>
    <mergeCell ref="BQ93:BU93"/>
    <mergeCell ref="BQ61:BU61"/>
    <mergeCell ref="BV61:BW61"/>
    <mergeCell ref="E93:H93"/>
    <mergeCell ref="I93:M93"/>
    <mergeCell ref="N93:O93"/>
    <mergeCell ref="S93:W93"/>
    <mergeCell ref="X93:Y93"/>
    <mergeCell ref="AC93:AG93"/>
    <mergeCell ref="AH93:AI93"/>
    <mergeCell ref="AM93:AQ93"/>
    <mergeCell ref="AM61:AQ61"/>
    <mergeCell ref="AR61:AS61"/>
    <mergeCell ref="AW61:BA61"/>
    <mergeCell ref="BB61:BC61"/>
    <mergeCell ref="BG61:BK61"/>
    <mergeCell ref="BL61:BM61"/>
    <mergeCell ref="BL31:BM31"/>
    <mergeCell ref="BQ31:BU31"/>
    <mergeCell ref="BV31:BW31"/>
    <mergeCell ref="E61:H61"/>
    <mergeCell ref="I61:M61"/>
    <mergeCell ref="N61:O61"/>
    <mergeCell ref="S61:W61"/>
    <mergeCell ref="X61:Y61"/>
    <mergeCell ref="AC61:AG61"/>
    <mergeCell ref="AH61:AI61"/>
    <mergeCell ref="AH31:AI31"/>
    <mergeCell ref="AM31:AQ31"/>
    <mergeCell ref="AR31:AS31"/>
    <mergeCell ref="AW31:BA31"/>
    <mergeCell ref="BB31:BC31"/>
    <mergeCell ref="BG31:BK31"/>
    <mergeCell ref="BL1:BM1"/>
    <mergeCell ref="BQ1:BU1"/>
    <mergeCell ref="BV1:BW1"/>
    <mergeCell ref="BY1:BZ1"/>
    <mergeCell ref="E31:H31"/>
    <mergeCell ref="I31:M31"/>
    <mergeCell ref="N31:O31"/>
    <mergeCell ref="S31:W31"/>
    <mergeCell ref="X31:Y31"/>
    <mergeCell ref="AC31:AG31"/>
    <mergeCell ref="AH1:AI1"/>
    <mergeCell ref="AM1:AQ1"/>
    <mergeCell ref="AR1:AS1"/>
    <mergeCell ref="AW1:BA1"/>
    <mergeCell ref="BB1:BC1"/>
    <mergeCell ref="BG1:BK1"/>
    <mergeCell ref="E1:H1"/>
    <mergeCell ref="I1:M1"/>
    <mergeCell ref="N1:O1"/>
    <mergeCell ref="S1:W1"/>
    <mergeCell ref="X1:Y1"/>
    <mergeCell ref="AC1:AG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BZ120"/>
  <sheetViews>
    <sheetView topLeftCell="A46" zoomScale="70" zoomScaleNormal="70" zoomScalePageLayoutView="85" workbookViewId="0">
      <selection activeCell="BQ63" sqref="BQ63:BS88"/>
    </sheetView>
  </sheetViews>
  <sheetFormatPr defaultColWidth="8.7109375" defaultRowHeight="19.899999999999999" customHeight="1"/>
  <cols>
    <col min="1" max="1" width="6.28515625" style="1" customWidth="1"/>
    <col min="2" max="2" width="21.7109375" style="1" customWidth="1"/>
    <col min="3" max="3" width="12.7109375" style="1" customWidth="1"/>
    <col min="4" max="4" width="8.7109375" style="1"/>
    <col min="5" max="5" width="18.7109375" style="1" customWidth="1"/>
    <col min="6" max="16" width="11.140625" style="1" customWidth="1"/>
    <col min="17" max="17" width="13.42578125" style="1" customWidth="1"/>
    <col min="18" max="26" width="11.140625" style="1" customWidth="1"/>
    <col min="27" max="27" width="12.28515625" style="1" customWidth="1"/>
    <col min="28" max="36" width="11.140625" style="1" customWidth="1"/>
    <col min="37" max="37" width="13.28515625" style="1" customWidth="1"/>
    <col min="38" max="46" width="11.140625" style="1" customWidth="1"/>
    <col min="47" max="47" width="13.7109375" style="1" customWidth="1"/>
    <col min="48" max="56" width="11.140625" style="1" customWidth="1"/>
    <col min="57" max="57" width="13.42578125" style="1" customWidth="1"/>
    <col min="58" max="66" width="11.140625" style="1" customWidth="1"/>
    <col min="67" max="67" width="13.7109375" style="1" customWidth="1"/>
    <col min="68" max="75" width="11.140625" style="1" customWidth="1"/>
    <col min="76" max="76" width="12.5703125" style="1" customWidth="1"/>
    <col min="77" max="77" width="12" style="1" customWidth="1"/>
    <col min="78" max="78" width="10.28515625" style="1" customWidth="1"/>
    <col min="79" max="16384" width="8.7109375" style="1"/>
  </cols>
  <sheetData>
    <row r="1" spans="2:78" ht="19.899999999999999" customHeight="1" thickBot="1">
      <c r="B1" s="64" t="s">
        <v>36</v>
      </c>
      <c r="D1" s="2"/>
      <c r="E1" s="73" t="s">
        <v>19</v>
      </c>
      <c r="F1" s="74"/>
      <c r="G1" s="74"/>
      <c r="H1" s="75"/>
      <c r="I1" s="76" t="s">
        <v>21</v>
      </c>
      <c r="J1" s="77"/>
      <c r="K1" s="77"/>
      <c r="L1" s="77"/>
      <c r="M1" s="77"/>
      <c r="N1" s="78">
        <v>0</v>
      </c>
      <c r="O1" s="78"/>
      <c r="P1" s="57"/>
      <c r="Q1" s="57"/>
      <c r="R1" s="58"/>
      <c r="S1" s="71" t="s">
        <v>21</v>
      </c>
      <c r="T1" s="72"/>
      <c r="U1" s="72"/>
      <c r="V1" s="72"/>
      <c r="W1" s="72"/>
      <c r="X1" s="79">
        <v>0.04</v>
      </c>
      <c r="Y1" s="79"/>
      <c r="Z1" s="43"/>
      <c r="AA1" s="43"/>
      <c r="AB1" s="44"/>
      <c r="AC1" s="71" t="s">
        <v>21</v>
      </c>
      <c r="AD1" s="72"/>
      <c r="AE1" s="72"/>
      <c r="AF1" s="72"/>
      <c r="AG1" s="72"/>
      <c r="AH1" s="79">
        <v>0.08</v>
      </c>
      <c r="AI1" s="79"/>
      <c r="AJ1" s="43"/>
      <c r="AK1" s="43"/>
      <c r="AL1" s="44"/>
      <c r="AM1" s="71" t="s">
        <v>21</v>
      </c>
      <c r="AN1" s="72"/>
      <c r="AO1" s="72"/>
      <c r="AP1" s="72"/>
      <c r="AQ1" s="72"/>
      <c r="AR1" s="79">
        <v>0.12</v>
      </c>
      <c r="AS1" s="79"/>
      <c r="AT1" s="43"/>
      <c r="AU1" s="43"/>
      <c r="AV1" s="44"/>
      <c r="AW1" s="71" t="s">
        <v>21</v>
      </c>
      <c r="AX1" s="72"/>
      <c r="AY1" s="72"/>
      <c r="AZ1" s="72"/>
      <c r="BA1" s="72"/>
      <c r="BB1" s="79">
        <v>0.16</v>
      </c>
      <c r="BC1" s="79"/>
      <c r="BD1" s="43"/>
      <c r="BE1" s="43"/>
      <c r="BF1" s="44"/>
      <c r="BG1" s="71" t="s">
        <v>21</v>
      </c>
      <c r="BH1" s="72"/>
      <c r="BI1" s="72"/>
      <c r="BJ1" s="72"/>
      <c r="BK1" s="72"/>
      <c r="BL1" s="79">
        <v>0.2</v>
      </c>
      <c r="BM1" s="79"/>
      <c r="BN1" s="43"/>
      <c r="BO1" s="43"/>
      <c r="BP1" s="44"/>
      <c r="BQ1" s="76" t="s">
        <v>21</v>
      </c>
      <c r="BR1" s="77"/>
      <c r="BS1" s="77"/>
      <c r="BT1" s="77"/>
      <c r="BU1" s="77"/>
      <c r="BV1" s="78">
        <v>0.24</v>
      </c>
      <c r="BW1" s="78"/>
      <c r="BX1" s="57"/>
      <c r="BY1" s="77"/>
      <c r="BZ1" s="80"/>
    </row>
    <row r="2" spans="2:78" ht="19.899999999999999" customHeight="1">
      <c r="B2" s="4" t="s">
        <v>1</v>
      </c>
      <c r="C2" s="5">
        <v>600</v>
      </c>
      <c r="D2" s="2"/>
      <c r="E2" s="24" t="s">
        <v>25</v>
      </c>
      <c r="F2" s="21" t="s">
        <v>27</v>
      </c>
      <c r="G2" s="30" t="s">
        <v>0</v>
      </c>
      <c r="H2" s="45" t="s">
        <v>28</v>
      </c>
      <c r="I2" s="24" t="s">
        <v>29</v>
      </c>
      <c r="J2" s="21" t="s">
        <v>23</v>
      </c>
      <c r="K2" s="21" t="s">
        <v>26</v>
      </c>
      <c r="L2" s="30" t="s">
        <v>18</v>
      </c>
      <c r="M2" s="21" t="s">
        <v>30</v>
      </c>
      <c r="N2" s="21" t="s">
        <v>31</v>
      </c>
      <c r="O2" s="21" t="s">
        <v>32</v>
      </c>
      <c r="P2" s="21" t="s">
        <v>20</v>
      </c>
      <c r="Q2" s="55" t="s">
        <v>34</v>
      </c>
      <c r="R2" s="56" t="s">
        <v>33</v>
      </c>
      <c r="S2" s="24" t="s">
        <v>9</v>
      </c>
      <c r="T2" s="21" t="s">
        <v>23</v>
      </c>
      <c r="U2" s="21" t="s">
        <v>26</v>
      </c>
      <c r="V2" s="30" t="s">
        <v>18</v>
      </c>
      <c r="W2" s="21" t="s">
        <v>30</v>
      </c>
      <c r="X2" s="21" t="s">
        <v>31</v>
      </c>
      <c r="Y2" s="21" t="s">
        <v>32</v>
      </c>
      <c r="Z2" s="21" t="s">
        <v>20</v>
      </c>
      <c r="AA2" s="55" t="s">
        <v>34</v>
      </c>
      <c r="AB2" s="56" t="s">
        <v>33</v>
      </c>
      <c r="AC2" s="24" t="s">
        <v>10</v>
      </c>
      <c r="AD2" s="21" t="s">
        <v>23</v>
      </c>
      <c r="AE2" s="21" t="s">
        <v>26</v>
      </c>
      <c r="AF2" s="30" t="s">
        <v>18</v>
      </c>
      <c r="AG2" s="21" t="s">
        <v>30</v>
      </c>
      <c r="AH2" s="21" t="s">
        <v>31</v>
      </c>
      <c r="AI2" s="21" t="s">
        <v>32</v>
      </c>
      <c r="AJ2" s="21" t="s">
        <v>20</v>
      </c>
      <c r="AK2" s="55" t="s">
        <v>34</v>
      </c>
      <c r="AL2" s="56" t="s">
        <v>33</v>
      </c>
      <c r="AM2" s="24" t="s">
        <v>11</v>
      </c>
      <c r="AN2" s="21" t="s">
        <v>23</v>
      </c>
      <c r="AO2" s="21" t="s">
        <v>26</v>
      </c>
      <c r="AP2" s="30" t="s">
        <v>18</v>
      </c>
      <c r="AQ2" s="21" t="s">
        <v>30</v>
      </c>
      <c r="AR2" s="21" t="s">
        <v>31</v>
      </c>
      <c r="AS2" s="21" t="s">
        <v>32</v>
      </c>
      <c r="AT2" s="21" t="s">
        <v>20</v>
      </c>
      <c r="AU2" s="55" t="s">
        <v>34</v>
      </c>
      <c r="AV2" s="56" t="s">
        <v>33</v>
      </c>
      <c r="AW2" s="24" t="s">
        <v>12</v>
      </c>
      <c r="AX2" s="21" t="s">
        <v>23</v>
      </c>
      <c r="AY2" s="21" t="s">
        <v>26</v>
      </c>
      <c r="AZ2" s="30" t="s">
        <v>18</v>
      </c>
      <c r="BA2" s="21" t="s">
        <v>30</v>
      </c>
      <c r="BB2" s="21" t="s">
        <v>31</v>
      </c>
      <c r="BC2" s="21" t="s">
        <v>32</v>
      </c>
      <c r="BD2" s="21" t="s">
        <v>20</v>
      </c>
      <c r="BE2" s="55" t="s">
        <v>34</v>
      </c>
      <c r="BF2" s="56" t="s">
        <v>33</v>
      </c>
      <c r="BG2" s="24" t="s">
        <v>13</v>
      </c>
      <c r="BH2" s="21" t="s">
        <v>23</v>
      </c>
      <c r="BI2" s="21" t="s">
        <v>26</v>
      </c>
      <c r="BJ2" s="30" t="s">
        <v>18</v>
      </c>
      <c r="BK2" s="21" t="s">
        <v>30</v>
      </c>
      <c r="BL2" s="21" t="s">
        <v>31</v>
      </c>
      <c r="BM2" s="21" t="s">
        <v>32</v>
      </c>
      <c r="BN2" s="21" t="s">
        <v>20</v>
      </c>
      <c r="BO2" s="55" t="s">
        <v>34</v>
      </c>
      <c r="BP2" s="56" t="s">
        <v>33</v>
      </c>
      <c r="BQ2" s="59" t="s">
        <v>14</v>
      </c>
      <c r="BR2" s="60" t="s">
        <v>23</v>
      </c>
      <c r="BS2" s="60" t="s">
        <v>26</v>
      </c>
      <c r="BT2" s="61" t="s">
        <v>18</v>
      </c>
      <c r="BU2" s="60" t="s">
        <v>30</v>
      </c>
      <c r="BV2" s="60" t="s">
        <v>31</v>
      </c>
      <c r="BW2" s="60" t="s">
        <v>32</v>
      </c>
      <c r="BX2" s="60" t="s">
        <v>20</v>
      </c>
      <c r="BY2" s="62" t="s">
        <v>34</v>
      </c>
      <c r="BZ2" s="63" t="s">
        <v>33</v>
      </c>
    </row>
    <row r="3" spans="2:78" ht="19.899999999999999" customHeight="1">
      <c r="B3" s="6" t="s">
        <v>24</v>
      </c>
      <c r="C3" s="7">
        <v>20.5</v>
      </c>
      <c r="D3" s="2"/>
      <c r="E3" s="29">
        <v>16</v>
      </c>
      <c r="F3" s="21">
        <v>0.31459999999999999</v>
      </c>
      <c r="G3" s="22">
        <f t="shared" ref="G3:G28" si="0">F3/$C$14/$C$7</f>
        <v>3.2362883960624038</v>
      </c>
      <c r="H3" s="46">
        <f t="shared" ref="H3:H28" si="1">F3*$C$7/$C$5</f>
        <v>28136.760563380281</v>
      </c>
      <c r="I3" s="50"/>
      <c r="J3" s="51"/>
      <c r="K3" s="51"/>
      <c r="L3" s="51">
        <f t="shared" ref="L3:L28" si="2">K3/$C$14</f>
        <v>0</v>
      </c>
      <c r="M3" s="51">
        <f t="shared" ref="M3:M28" si="3">4*PI()^2*$C$13*SQRT($C$11*$C$2)*($C$7*I3*K3)^2</f>
        <v>0</v>
      </c>
      <c r="N3" s="51">
        <f t="shared" ref="N3:N28" si="4">4*PI()^2*N$1*SQRT($C$11*$C$2)*($C$7*I3*K3)^2</f>
        <v>0</v>
      </c>
      <c r="O3" s="51">
        <f t="shared" ref="O3:O4" si="5">M3+N3</f>
        <v>0</v>
      </c>
      <c r="P3" s="52">
        <f t="shared" ref="P3:P28" si="6">2*PI()^2*N$1*2*SQRT($C$2*$C$11)*J3*$C$7^2*K3^2/SQRT(2)</f>
        <v>0</v>
      </c>
      <c r="Q3" s="52">
        <f t="shared" ref="Q3:Q4" si="7">0.5926*0.5*$C$6*$F3^3*($C$7*I3*2+$C$7)*$C$8</f>
        <v>0.73415029539708421</v>
      </c>
      <c r="R3" s="53">
        <f t="shared" ref="R3:R4" si="8">N3/Q3</f>
        <v>0</v>
      </c>
      <c r="S3" s="50"/>
      <c r="T3" s="51"/>
      <c r="U3" s="51"/>
      <c r="V3" s="3">
        <f t="shared" ref="V3:V28" si="9">U3/$C$14</f>
        <v>0</v>
      </c>
      <c r="W3" s="3">
        <f t="shared" ref="W3:W28" si="10">4*PI()^2*$C$13*SQRT($C$11*$C$2)*($C$7*S3*U3)^2</f>
        <v>0</v>
      </c>
      <c r="X3" s="3">
        <f t="shared" ref="X3:X28" si="11">4*PI()^2*X$1*SQRT($C$11*$C$2)*($C$7*S3*U3)^2</f>
        <v>0</v>
      </c>
      <c r="Y3" s="3">
        <f t="shared" ref="Y3:Y4" si="12">W3+X3</f>
        <v>0</v>
      </c>
      <c r="Z3" s="18">
        <f t="shared" ref="Z3:Z28" si="13">2*PI()^2*X$1*2*SQRT($C$2*$C$11)*T3*$C$7^2*U3^2/SQRT(2)</f>
        <v>0</v>
      </c>
      <c r="AA3" s="18">
        <f t="shared" ref="AA3:AA4" si="14">0.5926*0.5*$C$6*$F3^3*($C$7*S3*2+$C$7)*$C$8</f>
        <v>0.73415029539708421</v>
      </c>
      <c r="AB3" s="39">
        <f t="shared" ref="AB3:AB4" si="15">X3/AA3</f>
        <v>0</v>
      </c>
      <c r="AC3" s="54"/>
      <c r="AD3" s="3"/>
      <c r="AE3" s="3"/>
      <c r="AF3" s="3">
        <f t="shared" ref="AF3:AF28" si="16">AE3/$C$14</f>
        <v>0</v>
      </c>
      <c r="AG3" s="3">
        <f t="shared" ref="AG3:AG28" si="17">4*PI()^2*$C$13*SQRT($C$11*$C$2)*($C$7*AC3*AE3)^2</f>
        <v>0</v>
      </c>
      <c r="AH3" s="3">
        <f t="shared" ref="AH3:AH28" si="18">4*PI()^2*AH$1*SQRT($C$11*$C$2)*($C$7*AC3*AE3)^2</f>
        <v>0</v>
      </c>
      <c r="AI3" s="3">
        <f t="shared" ref="AI3:AI4" si="19">AG3+AH3</f>
        <v>0</v>
      </c>
      <c r="AJ3" s="18">
        <f t="shared" ref="AJ3:AJ28" si="20">2*PI()^2*AH$1*2*SQRT($C$2*$C$11)*AD3*$C$7^2*AE3^2/SQRT(2)</f>
        <v>0</v>
      </c>
      <c r="AK3" s="18">
        <f t="shared" ref="AK3:AK4" si="21">0.5926*0.5*$C$6*$F3^3*($C$7*AC3*2+$C$7)*$C$8</f>
        <v>0.73415029539708421</v>
      </c>
      <c r="AL3" s="39">
        <f t="shared" ref="AL3:AL4" si="22">AH3/AK3</f>
        <v>0</v>
      </c>
      <c r="AM3" s="54"/>
      <c r="AN3" s="3"/>
      <c r="AO3" s="3"/>
      <c r="AP3" s="3">
        <f t="shared" ref="AP3:AP28" si="23">AO3/$C$14</f>
        <v>0</v>
      </c>
      <c r="AQ3" s="3">
        <f t="shared" ref="AQ3:AQ28" si="24">4*PI()^2*$C$13*SQRT($C$11*$C$2)*($C$7*AM3*AO3)^2</f>
        <v>0</v>
      </c>
      <c r="AR3" s="3">
        <f t="shared" ref="AR3:AR28" si="25">4*PI()^2*AR$1*SQRT($C$11*$C$2)*($C$7*AM3*AO3)^2</f>
        <v>0</v>
      </c>
      <c r="AS3" s="3">
        <f t="shared" ref="AS3:AS4" si="26">AQ3+AR3</f>
        <v>0</v>
      </c>
      <c r="AT3" s="18">
        <f t="shared" ref="AT3:AT28" si="27">2*PI()^2*AR$1*2*SQRT($C$2*$C$11)*AN3*$C$7^2*AO3^2/SQRT(2)</f>
        <v>0</v>
      </c>
      <c r="AU3" s="18">
        <f t="shared" ref="AU3:AU4" si="28">0.5926*0.5*$C$6*$F3^3*($C$7*AM3*2+$C$7)*$C$8</f>
        <v>0.73415029539708421</v>
      </c>
      <c r="AV3" s="39">
        <f t="shared" ref="AV3:AV4" si="29">AR3/AU3</f>
        <v>0</v>
      </c>
      <c r="AW3" s="54"/>
      <c r="AX3" s="3"/>
      <c r="AY3" s="3"/>
      <c r="AZ3" s="3">
        <f t="shared" ref="AZ3:AZ28" si="30">AY3/$C$14</f>
        <v>0</v>
      </c>
      <c r="BA3" s="3">
        <f t="shared" ref="BA3:BA28" si="31">4*PI()^2*$C$13*SQRT($C$11*$C$2)*($C$7*AW3*AY3)^2</f>
        <v>0</v>
      </c>
      <c r="BB3" s="3">
        <f t="shared" ref="BB3:BB28" si="32">4*PI()^2*BB$1*SQRT($C$11*$C$2)*($C$7*AW3*AY3)^2</f>
        <v>0</v>
      </c>
      <c r="BC3" s="3">
        <f t="shared" ref="BC3:BC4" si="33">BA3+BB3</f>
        <v>0</v>
      </c>
      <c r="BD3" s="18">
        <f t="shared" ref="BD3:BD28" si="34">2*PI()^2*BB$1*2*SQRT($C$2*$C$11)*AX3*$C$7^2*AY3^2/SQRT(2)</f>
        <v>0</v>
      </c>
      <c r="BE3" s="18">
        <f t="shared" ref="BE3:BE4" si="35">0.5926*0.5*$C$6*$F3^3*($C$7*AW3*2+$C$7)*$C$8</f>
        <v>0.73415029539708421</v>
      </c>
      <c r="BF3" s="39">
        <f t="shared" ref="BF3:BF4" si="36">BB3/BE3</f>
        <v>0</v>
      </c>
      <c r="BG3" s="54"/>
      <c r="BH3" s="3"/>
      <c r="BI3" s="3"/>
      <c r="BJ3" s="3">
        <f t="shared" ref="BJ3:BJ28" si="37">BI3/$C$14</f>
        <v>0</v>
      </c>
      <c r="BK3" s="3">
        <f t="shared" ref="BK3:BK28" si="38">4*PI()^2*$C$13*SQRT($C$11*$C$2)*($C$7*BG3*BI3)^2</f>
        <v>0</v>
      </c>
      <c r="BL3" s="3">
        <f t="shared" ref="BL3:BL28" si="39">4*PI()^2*BL$1*SQRT($C$11*$C$2)*($C$7*BG3*BI3)^2</f>
        <v>0</v>
      </c>
      <c r="BM3" s="3">
        <f t="shared" ref="BM3:BM4" si="40">BK3+BL3</f>
        <v>0</v>
      </c>
      <c r="BN3" s="18">
        <f t="shared" ref="BN3:BN28" si="41">2*PI()^2*BL$1*2*SQRT($C$2*$C$11)*BH3*$C$7^2*BI3^2/SQRT(2)</f>
        <v>0</v>
      </c>
      <c r="BO3" s="18">
        <f t="shared" ref="BO3:BO4" si="42">0.5926*0.5*$C$6*$F3^3*($C$7*BG3*2+$C$7)*$C$8</f>
        <v>0.73415029539708421</v>
      </c>
      <c r="BP3" s="39">
        <f t="shared" ref="BP3:BP4" si="43">BL3/BO3</f>
        <v>0</v>
      </c>
      <c r="BQ3" s="54"/>
      <c r="BR3" s="3"/>
      <c r="BS3" s="3"/>
      <c r="BT3" s="3">
        <f t="shared" ref="BT3:BT28" si="44">BS3/$C$14</f>
        <v>0</v>
      </c>
      <c r="BU3" s="3">
        <f t="shared" ref="BU3:BU28" si="45">4*PI()^2*$C$13*SQRT($C$11*$C$2)*($C$7*BQ3*BS3)^2</f>
        <v>0</v>
      </c>
      <c r="BV3" s="3">
        <f t="shared" ref="BV3:BV28" si="46">4*PI()^2*BV$1*SQRT($C$11*$C$2)*($C$7*BQ3*BS3)^2</f>
        <v>0</v>
      </c>
      <c r="BW3" s="3">
        <f t="shared" ref="BW3:BW4" si="47">BU3+BV3</f>
        <v>0</v>
      </c>
      <c r="BX3" s="18">
        <f t="shared" ref="BX3:BX28" si="48">2*PI()^2*BV$1*2*SQRT($C$2*$C$11)*BR3*$C$7^2*BS3^2/SQRT(2)</f>
        <v>0</v>
      </c>
      <c r="BY3" s="18">
        <f t="shared" ref="BY3:BY4" si="49">0.5926*0.5*$C$6*$F3^3*($C$7*BQ3*2+$C$7)*$C$8</f>
        <v>0.73415029539708421</v>
      </c>
      <c r="BZ3" s="39">
        <f t="shared" ref="BZ3:BZ4" si="50">BV3/BY3</f>
        <v>0</v>
      </c>
    </row>
    <row r="4" spans="2:78" ht="19.899999999999999" customHeight="1">
      <c r="B4" s="10" t="s">
        <v>2</v>
      </c>
      <c r="C4" s="11">
        <f>1.003887*10^-3</f>
        <v>1.003887E-3</v>
      </c>
      <c r="D4" s="2"/>
      <c r="E4" s="29">
        <v>18</v>
      </c>
      <c r="F4" s="21">
        <v>0.35460000000000003</v>
      </c>
      <c r="G4" s="22">
        <f t="shared" si="0"/>
        <v>3.6477681666997093</v>
      </c>
      <c r="H4" s="46">
        <f t="shared" si="1"/>
        <v>31714.22535211268</v>
      </c>
      <c r="I4" s="54"/>
      <c r="J4" s="3"/>
      <c r="K4" s="3"/>
      <c r="L4" s="3">
        <f t="shared" si="2"/>
        <v>0</v>
      </c>
      <c r="M4" s="3">
        <f t="shared" si="3"/>
        <v>0</v>
      </c>
      <c r="N4" s="3">
        <f t="shared" si="4"/>
        <v>0</v>
      </c>
      <c r="O4" s="3">
        <f t="shared" si="5"/>
        <v>0</v>
      </c>
      <c r="P4" s="18">
        <f t="shared" si="6"/>
        <v>0</v>
      </c>
      <c r="Q4" s="18">
        <f t="shared" si="7"/>
        <v>1.0512960116287153</v>
      </c>
      <c r="R4" s="39">
        <f t="shared" si="8"/>
        <v>0</v>
      </c>
      <c r="S4" s="54"/>
      <c r="T4" s="3"/>
      <c r="U4" s="3"/>
      <c r="V4" s="3">
        <f t="shared" si="9"/>
        <v>0</v>
      </c>
      <c r="W4" s="3">
        <f t="shared" si="10"/>
        <v>0</v>
      </c>
      <c r="X4" s="3">
        <f t="shared" si="11"/>
        <v>0</v>
      </c>
      <c r="Y4" s="3">
        <f t="shared" si="12"/>
        <v>0</v>
      </c>
      <c r="Z4" s="18">
        <f t="shared" si="13"/>
        <v>0</v>
      </c>
      <c r="AA4" s="18">
        <f t="shared" si="14"/>
        <v>1.0512960116287153</v>
      </c>
      <c r="AB4" s="39">
        <f t="shared" si="15"/>
        <v>0</v>
      </c>
      <c r="AC4" s="54"/>
      <c r="AD4" s="3"/>
      <c r="AE4" s="3"/>
      <c r="AF4" s="3">
        <f t="shared" si="16"/>
        <v>0</v>
      </c>
      <c r="AG4" s="3">
        <f t="shared" si="17"/>
        <v>0</v>
      </c>
      <c r="AH4" s="3">
        <f t="shared" si="18"/>
        <v>0</v>
      </c>
      <c r="AI4" s="3">
        <f t="shared" si="19"/>
        <v>0</v>
      </c>
      <c r="AJ4" s="18">
        <f t="shared" si="20"/>
        <v>0</v>
      </c>
      <c r="AK4" s="18">
        <f t="shared" si="21"/>
        <v>1.0512960116287153</v>
      </c>
      <c r="AL4" s="39">
        <f t="shared" si="22"/>
        <v>0</v>
      </c>
      <c r="AM4" s="54"/>
      <c r="AN4" s="3"/>
      <c r="AO4" s="3"/>
      <c r="AP4" s="3">
        <f t="shared" si="23"/>
        <v>0</v>
      </c>
      <c r="AQ4" s="3">
        <f t="shared" si="24"/>
        <v>0</v>
      </c>
      <c r="AR4" s="3">
        <f t="shared" si="25"/>
        <v>0</v>
      </c>
      <c r="AS4" s="3">
        <f t="shared" si="26"/>
        <v>0</v>
      </c>
      <c r="AT4" s="18">
        <f t="shared" si="27"/>
        <v>0</v>
      </c>
      <c r="AU4" s="18">
        <f t="shared" si="28"/>
        <v>1.0512960116287153</v>
      </c>
      <c r="AV4" s="39">
        <f t="shared" si="29"/>
        <v>0</v>
      </c>
      <c r="AW4" s="54"/>
      <c r="AX4" s="3"/>
      <c r="AY4" s="3"/>
      <c r="AZ4" s="3">
        <f t="shared" si="30"/>
        <v>0</v>
      </c>
      <c r="BA4" s="3">
        <f t="shared" si="31"/>
        <v>0</v>
      </c>
      <c r="BB4" s="3">
        <f t="shared" si="32"/>
        <v>0</v>
      </c>
      <c r="BC4" s="3">
        <f t="shared" si="33"/>
        <v>0</v>
      </c>
      <c r="BD4" s="18">
        <f t="shared" si="34"/>
        <v>0</v>
      </c>
      <c r="BE4" s="18">
        <f t="shared" si="35"/>
        <v>1.0512960116287153</v>
      </c>
      <c r="BF4" s="39">
        <f t="shared" si="36"/>
        <v>0</v>
      </c>
      <c r="BG4" s="54"/>
      <c r="BH4" s="3"/>
      <c r="BI4" s="3"/>
      <c r="BJ4" s="3">
        <f t="shared" si="37"/>
        <v>0</v>
      </c>
      <c r="BK4" s="3">
        <f t="shared" si="38"/>
        <v>0</v>
      </c>
      <c r="BL4" s="3">
        <f t="shared" si="39"/>
        <v>0</v>
      </c>
      <c r="BM4" s="3">
        <f t="shared" si="40"/>
        <v>0</v>
      </c>
      <c r="BN4" s="18">
        <f t="shared" si="41"/>
        <v>0</v>
      </c>
      <c r="BO4" s="18">
        <f t="shared" si="42"/>
        <v>1.0512960116287153</v>
      </c>
      <c r="BP4" s="39">
        <f t="shared" si="43"/>
        <v>0</v>
      </c>
      <c r="BQ4" s="54"/>
      <c r="BR4" s="3"/>
      <c r="BS4" s="3"/>
      <c r="BT4" s="3">
        <f t="shared" si="44"/>
        <v>0</v>
      </c>
      <c r="BU4" s="3">
        <f t="shared" si="45"/>
        <v>0</v>
      </c>
      <c r="BV4" s="3">
        <f t="shared" si="46"/>
        <v>0</v>
      </c>
      <c r="BW4" s="3">
        <f t="shared" si="47"/>
        <v>0</v>
      </c>
      <c r="BX4" s="18">
        <f t="shared" si="48"/>
        <v>0</v>
      </c>
      <c r="BY4" s="18">
        <f t="shared" si="49"/>
        <v>1.0512960116287153</v>
      </c>
      <c r="BZ4" s="39">
        <f t="shared" si="50"/>
        <v>0</v>
      </c>
    </row>
    <row r="5" spans="2:78" ht="19.899999999999999" customHeight="1">
      <c r="B5" s="6" t="s">
        <v>3</v>
      </c>
      <c r="C5" s="12">
        <f>9.94*10^-7</f>
        <v>9.9399999999999993E-7</v>
      </c>
      <c r="D5" s="2"/>
      <c r="E5" s="29">
        <v>20</v>
      </c>
      <c r="F5" s="22">
        <f>0.02*E5-0.0054</f>
        <v>0.39460000000000001</v>
      </c>
      <c r="G5" s="22">
        <f t="shared" si="0"/>
        <v>4.0592479373370143</v>
      </c>
      <c r="H5" s="46">
        <f t="shared" si="1"/>
        <v>35291.690140845072</v>
      </c>
      <c r="I5" s="36"/>
      <c r="J5" s="32"/>
      <c r="K5" s="32"/>
      <c r="L5" s="3">
        <f t="shared" si="2"/>
        <v>0</v>
      </c>
      <c r="M5" s="3">
        <f t="shared" si="3"/>
        <v>0</v>
      </c>
      <c r="N5" s="3">
        <f t="shared" si="4"/>
        <v>0</v>
      </c>
      <c r="O5" s="3">
        <f>M5+N5</f>
        <v>0</v>
      </c>
      <c r="P5" s="18">
        <f t="shared" si="6"/>
        <v>0</v>
      </c>
      <c r="Q5" s="18">
        <f>0.5926*0.5*$C$6*$F5^3*($C$7*I5*2+$C$7)*$C$8</f>
        <v>1.4487053560282079</v>
      </c>
      <c r="R5" s="39">
        <f>N5/Q5</f>
        <v>0</v>
      </c>
      <c r="S5" s="36"/>
      <c r="T5" s="32"/>
      <c r="U5" s="32"/>
      <c r="V5" s="3">
        <f t="shared" si="9"/>
        <v>0</v>
      </c>
      <c r="W5" s="3">
        <f t="shared" si="10"/>
        <v>0</v>
      </c>
      <c r="X5" s="3">
        <f t="shared" si="11"/>
        <v>0</v>
      </c>
      <c r="Y5" s="3">
        <f>W5+X5</f>
        <v>0</v>
      </c>
      <c r="Z5" s="18">
        <f t="shared" si="13"/>
        <v>0</v>
      </c>
      <c r="AA5" s="18">
        <f>0.5926*0.5*$C$6*$F5^3*($C$7*S5*2+$C$7)*$C$8</f>
        <v>1.4487053560282079</v>
      </c>
      <c r="AB5" s="39">
        <f>X5/AA5</f>
        <v>0</v>
      </c>
      <c r="AC5" s="36"/>
      <c r="AD5" s="32"/>
      <c r="AE5" s="32"/>
      <c r="AF5" s="3">
        <f t="shared" si="16"/>
        <v>0</v>
      </c>
      <c r="AG5" s="3">
        <f t="shared" si="17"/>
        <v>0</v>
      </c>
      <c r="AH5" s="3">
        <f t="shared" si="18"/>
        <v>0</v>
      </c>
      <c r="AI5" s="3">
        <f>AG5+AH5</f>
        <v>0</v>
      </c>
      <c r="AJ5" s="18">
        <f t="shared" si="20"/>
        <v>0</v>
      </c>
      <c r="AK5" s="18">
        <f>0.5926*0.5*$C$6*$F5^3*($C$7*AC5*2+$C$7)*$C$8</f>
        <v>1.4487053560282079</v>
      </c>
      <c r="AL5" s="39">
        <f>AH5/AK5</f>
        <v>0</v>
      </c>
      <c r="AM5" s="36"/>
      <c r="AN5" s="32"/>
      <c r="AO5" s="32"/>
      <c r="AP5" s="3">
        <f t="shared" si="23"/>
        <v>0</v>
      </c>
      <c r="AQ5" s="3">
        <f t="shared" si="24"/>
        <v>0</v>
      </c>
      <c r="AR5" s="3">
        <f t="shared" si="25"/>
        <v>0</v>
      </c>
      <c r="AS5" s="3">
        <f>AQ5+AR5</f>
        <v>0</v>
      </c>
      <c r="AT5" s="18">
        <f t="shared" si="27"/>
        <v>0</v>
      </c>
      <c r="AU5" s="18">
        <f>0.5926*0.5*$C$6*$F5^3*($C$7*AM5*2+$C$7)*$C$8</f>
        <v>1.4487053560282079</v>
      </c>
      <c r="AV5" s="39">
        <f>AR5/AU5</f>
        <v>0</v>
      </c>
      <c r="AW5" s="36"/>
      <c r="AX5" s="32"/>
      <c r="AY5" s="32"/>
      <c r="AZ5" s="3">
        <f t="shared" si="30"/>
        <v>0</v>
      </c>
      <c r="BA5" s="3">
        <f t="shared" si="31"/>
        <v>0</v>
      </c>
      <c r="BB5" s="3">
        <f t="shared" si="32"/>
        <v>0</v>
      </c>
      <c r="BC5" s="3">
        <f>BA5+BB5</f>
        <v>0</v>
      </c>
      <c r="BD5" s="18">
        <f t="shared" si="34"/>
        <v>0</v>
      </c>
      <c r="BE5" s="18">
        <f>0.5926*0.5*$C$6*$F5^3*($C$7*AW5*2+$C$7)*$C$8</f>
        <v>1.4487053560282079</v>
      </c>
      <c r="BF5" s="39">
        <f>BB5/BE5</f>
        <v>0</v>
      </c>
      <c r="BG5" s="36"/>
      <c r="BH5" s="32"/>
      <c r="BI5" s="32"/>
      <c r="BJ5" s="3">
        <f t="shared" si="37"/>
        <v>0</v>
      </c>
      <c r="BK5" s="3">
        <f t="shared" si="38"/>
        <v>0</v>
      </c>
      <c r="BL5" s="3">
        <f t="shared" si="39"/>
        <v>0</v>
      </c>
      <c r="BM5" s="3">
        <f>BK5+BL5</f>
        <v>0</v>
      </c>
      <c r="BN5" s="18">
        <f t="shared" si="41"/>
        <v>0</v>
      </c>
      <c r="BO5" s="18">
        <f>0.5926*0.5*$C$6*$F5^3*($C$7*BG5*2+$C$7)*$C$8</f>
        <v>1.4487053560282079</v>
      </c>
      <c r="BP5" s="39">
        <f>BL5/BO5</f>
        <v>0</v>
      </c>
      <c r="BQ5" s="36"/>
      <c r="BR5" s="32"/>
      <c r="BS5" s="32"/>
      <c r="BT5" s="3">
        <f t="shared" si="44"/>
        <v>0</v>
      </c>
      <c r="BU5" s="3">
        <f t="shared" si="45"/>
        <v>0</v>
      </c>
      <c r="BV5" s="3">
        <f t="shared" si="46"/>
        <v>0</v>
      </c>
      <c r="BW5" s="3">
        <f>BU5+BV5</f>
        <v>0</v>
      </c>
      <c r="BX5" s="18">
        <f t="shared" si="48"/>
        <v>0</v>
      </c>
      <c r="BY5" s="18">
        <f>0.5926*0.5*$C$6*$F5^3*($C$7*BQ5*2+$C$7)*$C$8</f>
        <v>1.4487053560282079</v>
      </c>
      <c r="BZ5" s="39">
        <f>BV5/BY5</f>
        <v>0</v>
      </c>
    </row>
    <row r="6" spans="2:78" ht="19.899999999999999" customHeight="1">
      <c r="B6" s="10" t="s">
        <v>4</v>
      </c>
      <c r="C6" s="11">
        <v>999.72964999999999</v>
      </c>
      <c r="D6" s="2"/>
      <c r="E6" s="29">
        <v>22</v>
      </c>
      <c r="F6" s="22">
        <f t="shared" ref="F6:F28" si="51">0.02*E6-0.0054</f>
        <v>0.43459999999999999</v>
      </c>
      <c r="G6" s="22">
        <f t="shared" si="0"/>
        <v>4.4707277079743193</v>
      </c>
      <c r="H6" s="46">
        <f t="shared" si="1"/>
        <v>38869.15492957746</v>
      </c>
      <c r="I6" s="35"/>
      <c r="J6" s="31"/>
      <c r="K6" s="31"/>
      <c r="L6" s="3">
        <f t="shared" si="2"/>
        <v>0</v>
      </c>
      <c r="M6" s="3">
        <f t="shared" si="3"/>
        <v>0</v>
      </c>
      <c r="N6" s="3">
        <f t="shared" si="4"/>
        <v>0</v>
      </c>
      <c r="O6" s="3">
        <f t="shared" ref="O6:O28" si="52">M6+N6</f>
        <v>0</v>
      </c>
      <c r="P6" s="18">
        <f t="shared" si="6"/>
        <v>0</v>
      </c>
      <c r="Q6" s="18">
        <f t="shared" ref="Q6:Q28" si="53">0.5926*0.5*$C$6*$F6^3*($C$7*I6*2+$C$7)*$C$8</f>
        <v>1.9354323193646394</v>
      </c>
      <c r="R6" s="39">
        <f t="shared" ref="R6:R28" si="54">N6/Q6</f>
        <v>0</v>
      </c>
      <c r="S6" s="35"/>
      <c r="T6" s="31"/>
      <c r="U6" s="31"/>
      <c r="V6" s="3">
        <f t="shared" si="9"/>
        <v>0</v>
      </c>
      <c r="W6" s="3">
        <f t="shared" si="10"/>
        <v>0</v>
      </c>
      <c r="X6" s="3">
        <f t="shared" si="11"/>
        <v>0</v>
      </c>
      <c r="Y6" s="3">
        <f t="shared" ref="Y6:Y28" si="55">W6+X6</f>
        <v>0</v>
      </c>
      <c r="Z6" s="18">
        <f t="shared" si="13"/>
        <v>0</v>
      </c>
      <c r="AA6" s="18">
        <f t="shared" ref="AA6:AA28" si="56">0.5926*0.5*$C$6*$F6^3*($C$7*S6*2+$C$7)*$C$8</f>
        <v>1.9354323193646394</v>
      </c>
      <c r="AB6" s="39">
        <f t="shared" ref="AB6:AB28" si="57">X6/AA6</f>
        <v>0</v>
      </c>
      <c r="AC6" s="35"/>
      <c r="AD6" s="31"/>
      <c r="AE6" s="31"/>
      <c r="AF6" s="3">
        <f t="shared" si="16"/>
        <v>0</v>
      </c>
      <c r="AG6" s="3">
        <f t="shared" si="17"/>
        <v>0</v>
      </c>
      <c r="AH6" s="3">
        <f t="shared" si="18"/>
        <v>0</v>
      </c>
      <c r="AI6" s="3">
        <f t="shared" ref="AI6:AI28" si="58">AG6+AH6</f>
        <v>0</v>
      </c>
      <c r="AJ6" s="18">
        <f t="shared" si="20"/>
        <v>0</v>
      </c>
      <c r="AK6" s="18">
        <f t="shared" ref="AK6:AK28" si="59">0.5926*0.5*$C$6*$F6^3*($C$7*AC6*2+$C$7)*$C$8</f>
        <v>1.9354323193646394</v>
      </c>
      <c r="AL6" s="39">
        <f t="shared" ref="AL6:AL28" si="60">AH6/AK6</f>
        <v>0</v>
      </c>
      <c r="AM6" s="35"/>
      <c r="AN6" s="31"/>
      <c r="AO6" s="31"/>
      <c r="AP6" s="3">
        <f t="shared" si="23"/>
        <v>0</v>
      </c>
      <c r="AQ6" s="3">
        <f t="shared" si="24"/>
        <v>0</v>
      </c>
      <c r="AR6" s="3">
        <f t="shared" si="25"/>
        <v>0</v>
      </c>
      <c r="AS6" s="3">
        <f t="shared" ref="AS6:AS28" si="61">AQ6+AR6</f>
        <v>0</v>
      </c>
      <c r="AT6" s="18">
        <f t="shared" si="27"/>
        <v>0</v>
      </c>
      <c r="AU6" s="18">
        <f t="shared" ref="AU6:AU28" si="62">0.5926*0.5*$C$6*$F6^3*($C$7*AM6*2+$C$7)*$C$8</f>
        <v>1.9354323193646394</v>
      </c>
      <c r="AV6" s="39">
        <f t="shared" ref="AV6:AV28" si="63">AR6/AU6</f>
        <v>0</v>
      </c>
      <c r="AW6" s="35"/>
      <c r="AX6" s="31"/>
      <c r="AY6" s="31"/>
      <c r="AZ6" s="3">
        <f t="shared" si="30"/>
        <v>0</v>
      </c>
      <c r="BA6" s="3">
        <f t="shared" si="31"/>
        <v>0</v>
      </c>
      <c r="BB6" s="3">
        <f t="shared" si="32"/>
        <v>0</v>
      </c>
      <c r="BC6" s="3">
        <f t="shared" ref="BC6:BC28" si="64">BA6+BB6</f>
        <v>0</v>
      </c>
      <c r="BD6" s="18">
        <f t="shared" si="34"/>
        <v>0</v>
      </c>
      <c r="BE6" s="18">
        <f t="shared" ref="BE6:BE28" si="65">0.5926*0.5*$C$6*$F6^3*($C$7*AW6*2+$C$7)*$C$8</f>
        <v>1.9354323193646394</v>
      </c>
      <c r="BF6" s="39">
        <f t="shared" ref="BF6:BF28" si="66">BB6/BE6</f>
        <v>0</v>
      </c>
      <c r="BG6" s="36"/>
      <c r="BH6" s="31"/>
      <c r="BI6" s="31"/>
      <c r="BJ6" s="3">
        <f t="shared" si="37"/>
        <v>0</v>
      </c>
      <c r="BK6" s="3">
        <f t="shared" si="38"/>
        <v>0</v>
      </c>
      <c r="BL6" s="3">
        <f t="shared" si="39"/>
        <v>0</v>
      </c>
      <c r="BM6" s="3">
        <f t="shared" ref="BM6:BM28" si="67">BK6+BL6</f>
        <v>0</v>
      </c>
      <c r="BN6" s="18">
        <f t="shared" si="41"/>
        <v>0</v>
      </c>
      <c r="BO6" s="18">
        <f t="shared" ref="BO6:BO28" si="68">0.5926*0.5*$C$6*$F6^3*($C$7*BG6*2+$C$7)*$C$8</f>
        <v>1.9354323193646394</v>
      </c>
      <c r="BP6" s="39">
        <f t="shared" ref="BP6:BP28" si="69">BL6/BO6</f>
        <v>0</v>
      </c>
      <c r="BQ6" s="35"/>
      <c r="BR6" s="31"/>
      <c r="BS6" s="31"/>
      <c r="BT6" s="3">
        <f t="shared" si="44"/>
        <v>0</v>
      </c>
      <c r="BU6" s="3">
        <f t="shared" si="45"/>
        <v>0</v>
      </c>
      <c r="BV6" s="3">
        <f t="shared" si="46"/>
        <v>0</v>
      </c>
      <c r="BW6" s="3">
        <f t="shared" ref="BW6:BW28" si="70">BU6+BV6</f>
        <v>0</v>
      </c>
      <c r="BX6" s="18">
        <f t="shared" si="48"/>
        <v>0</v>
      </c>
      <c r="BY6" s="18">
        <f t="shared" ref="BY6:BY28" si="71">0.5926*0.5*$C$6*$F6^3*($C$7*BQ6*2+$C$7)*$C$8</f>
        <v>1.9354323193646394</v>
      </c>
      <c r="BZ6" s="39">
        <f t="shared" ref="BZ6:BZ28" si="72">BV6/BY6</f>
        <v>0</v>
      </c>
    </row>
    <row r="7" spans="2:78" ht="19.899999999999999" customHeight="1">
      <c r="B7" s="10" t="s">
        <v>5</v>
      </c>
      <c r="C7" s="11">
        <f>3.5*0.0254</f>
        <v>8.8899999999999993E-2</v>
      </c>
      <c r="D7" s="2"/>
      <c r="E7" s="29">
        <v>24</v>
      </c>
      <c r="F7" s="22">
        <f t="shared" si="51"/>
        <v>0.47459999999999997</v>
      </c>
      <c r="G7" s="22">
        <f t="shared" si="0"/>
        <v>4.8822074786116243</v>
      </c>
      <c r="H7" s="46">
        <f t="shared" si="1"/>
        <v>42446.619718309856</v>
      </c>
      <c r="I7" s="35"/>
      <c r="J7" s="31"/>
      <c r="K7" s="32"/>
      <c r="L7" s="3">
        <f t="shared" si="2"/>
        <v>0</v>
      </c>
      <c r="M7" s="3">
        <f t="shared" si="3"/>
        <v>0</v>
      </c>
      <c r="N7" s="3">
        <f t="shared" si="4"/>
        <v>0</v>
      </c>
      <c r="O7" s="3">
        <f t="shared" si="52"/>
        <v>0</v>
      </c>
      <c r="P7" s="18">
        <f t="shared" si="6"/>
        <v>0</v>
      </c>
      <c r="Q7" s="18">
        <f t="shared" si="53"/>
        <v>2.5205308924070855</v>
      </c>
      <c r="R7" s="39">
        <f t="shared" si="54"/>
        <v>0</v>
      </c>
      <c r="S7" s="35"/>
      <c r="T7" s="31"/>
      <c r="U7" s="32"/>
      <c r="V7" s="3">
        <f t="shared" si="9"/>
        <v>0</v>
      </c>
      <c r="W7" s="3">
        <f t="shared" si="10"/>
        <v>0</v>
      </c>
      <c r="X7" s="3">
        <f t="shared" si="11"/>
        <v>0</v>
      </c>
      <c r="Y7" s="3">
        <f t="shared" si="55"/>
        <v>0</v>
      </c>
      <c r="Z7" s="18">
        <f t="shared" si="13"/>
        <v>0</v>
      </c>
      <c r="AA7" s="18">
        <f t="shared" si="56"/>
        <v>2.5205308924070855</v>
      </c>
      <c r="AB7" s="39">
        <f t="shared" si="57"/>
        <v>0</v>
      </c>
      <c r="AC7" s="35"/>
      <c r="AD7" s="31"/>
      <c r="AE7" s="32"/>
      <c r="AF7" s="3">
        <f t="shared" si="16"/>
        <v>0</v>
      </c>
      <c r="AG7" s="3">
        <f t="shared" si="17"/>
        <v>0</v>
      </c>
      <c r="AH7" s="3">
        <f t="shared" si="18"/>
        <v>0</v>
      </c>
      <c r="AI7" s="3">
        <f t="shared" si="58"/>
        <v>0</v>
      </c>
      <c r="AJ7" s="18">
        <f t="shared" si="20"/>
        <v>0</v>
      </c>
      <c r="AK7" s="18">
        <f t="shared" si="59"/>
        <v>2.5205308924070855</v>
      </c>
      <c r="AL7" s="39">
        <f t="shared" si="60"/>
        <v>0</v>
      </c>
      <c r="AM7" s="35"/>
      <c r="AN7" s="31"/>
      <c r="AO7" s="32"/>
      <c r="AP7" s="3">
        <f t="shared" si="23"/>
        <v>0</v>
      </c>
      <c r="AQ7" s="3">
        <f t="shared" si="24"/>
        <v>0</v>
      </c>
      <c r="AR7" s="3">
        <f t="shared" si="25"/>
        <v>0</v>
      </c>
      <c r="AS7" s="3">
        <f t="shared" si="61"/>
        <v>0</v>
      </c>
      <c r="AT7" s="18">
        <f t="shared" si="27"/>
        <v>0</v>
      </c>
      <c r="AU7" s="18">
        <f t="shared" si="62"/>
        <v>2.5205308924070855</v>
      </c>
      <c r="AV7" s="39">
        <f t="shared" si="63"/>
        <v>0</v>
      </c>
      <c r="AW7" s="35"/>
      <c r="AX7" s="31"/>
      <c r="AY7" s="32"/>
      <c r="AZ7" s="3">
        <f t="shared" si="30"/>
        <v>0</v>
      </c>
      <c r="BA7" s="3">
        <f t="shared" si="31"/>
        <v>0</v>
      </c>
      <c r="BB7" s="3">
        <f t="shared" si="32"/>
        <v>0</v>
      </c>
      <c r="BC7" s="3">
        <f t="shared" si="64"/>
        <v>0</v>
      </c>
      <c r="BD7" s="18">
        <f t="shared" si="34"/>
        <v>0</v>
      </c>
      <c r="BE7" s="18">
        <f t="shared" si="65"/>
        <v>2.5205308924070855</v>
      </c>
      <c r="BF7" s="39">
        <f t="shared" si="66"/>
        <v>0</v>
      </c>
      <c r="BG7" s="36"/>
      <c r="BH7" s="31"/>
      <c r="BI7" s="32"/>
      <c r="BJ7" s="3">
        <f t="shared" si="37"/>
        <v>0</v>
      </c>
      <c r="BK7" s="3">
        <f t="shared" si="38"/>
        <v>0</v>
      </c>
      <c r="BL7" s="3">
        <f t="shared" si="39"/>
        <v>0</v>
      </c>
      <c r="BM7" s="3">
        <f t="shared" si="67"/>
        <v>0</v>
      </c>
      <c r="BN7" s="18">
        <f t="shared" si="41"/>
        <v>0</v>
      </c>
      <c r="BO7" s="18">
        <f t="shared" si="68"/>
        <v>2.5205308924070855</v>
      </c>
      <c r="BP7" s="39">
        <f t="shared" si="69"/>
        <v>0</v>
      </c>
      <c r="BQ7" s="35"/>
      <c r="BR7" s="31"/>
      <c r="BS7" s="32"/>
      <c r="BT7" s="3">
        <f t="shared" si="44"/>
        <v>0</v>
      </c>
      <c r="BU7" s="3">
        <f t="shared" si="45"/>
        <v>0</v>
      </c>
      <c r="BV7" s="3">
        <f t="shared" si="46"/>
        <v>0</v>
      </c>
      <c r="BW7" s="3">
        <f t="shared" si="70"/>
        <v>0</v>
      </c>
      <c r="BX7" s="18">
        <f t="shared" si="48"/>
        <v>0</v>
      </c>
      <c r="BY7" s="18">
        <f t="shared" si="71"/>
        <v>2.5205308924070855</v>
      </c>
      <c r="BZ7" s="39">
        <f t="shared" si="72"/>
        <v>0</v>
      </c>
    </row>
    <row r="8" spans="2:78" ht="19.899999999999999" customHeight="1">
      <c r="B8" s="10" t="s">
        <v>6</v>
      </c>
      <c r="C8" s="11">
        <f>35.25*0.0254</f>
        <v>0.89534999999999998</v>
      </c>
      <c r="D8" s="2"/>
      <c r="E8" s="29">
        <v>26</v>
      </c>
      <c r="F8" s="22">
        <f t="shared" si="51"/>
        <v>0.51460000000000006</v>
      </c>
      <c r="G8" s="22">
        <f t="shared" si="0"/>
        <v>5.2936872492489302</v>
      </c>
      <c r="H8" s="46">
        <f t="shared" si="1"/>
        <v>46024.084507042258</v>
      </c>
      <c r="I8" s="35"/>
      <c r="J8" s="31"/>
      <c r="K8" s="31"/>
      <c r="L8" s="3">
        <f t="shared" si="2"/>
        <v>0</v>
      </c>
      <c r="M8" s="3">
        <f t="shared" si="3"/>
        <v>0</v>
      </c>
      <c r="N8" s="3">
        <f t="shared" si="4"/>
        <v>0</v>
      </c>
      <c r="O8" s="3">
        <f t="shared" si="52"/>
        <v>0</v>
      </c>
      <c r="P8" s="18">
        <f t="shared" si="6"/>
        <v>0</v>
      </c>
      <c r="Q8" s="18">
        <f t="shared" si="53"/>
        <v>3.2130550659246251</v>
      </c>
      <c r="R8" s="39">
        <f t="shared" si="54"/>
        <v>0</v>
      </c>
      <c r="S8" s="35"/>
      <c r="T8" s="31"/>
      <c r="U8" s="31"/>
      <c r="V8" s="3">
        <f t="shared" si="9"/>
        <v>0</v>
      </c>
      <c r="W8" s="3">
        <f t="shared" si="10"/>
        <v>0</v>
      </c>
      <c r="X8" s="3">
        <f t="shared" si="11"/>
        <v>0</v>
      </c>
      <c r="Y8" s="3">
        <f t="shared" si="55"/>
        <v>0</v>
      </c>
      <c r="Z8" s="18">
        <f t="shared" si="13"/>
        <v>0</v>
      </c>
      <c r="AA8" s="18">
        <f t="shared" si="56"/>
        <v>3.2130550659246251</v>
      </c>
      <c r="AB8" s="39">
        <f t="shared" si="57"/>
        <v>0</v>
      </c>
      <c r="AC8" s="35"/>
      <c r="AD8" s="31"/>
      <c r="AE8" s="31"/>
      <c r="AF8" s="3">
        <f t="shared" si="16"/>
        <v>0</v>
      </c>
      <c r="AG8" s="3">
        <f t="shared" si="17"/>
        <v>0</v>
      </c>
      <c r="AH8" s="3">
        <f t="shared" si="18"/>
        <v>0</v>
      </c>
      <c r="AI8" s="3">
        <f t="shared" si="58"/>
        <v>0</v>
      </c>
      <c r="AJ8" s="18">
        <f t="shared" si="20"/>
        <v>0</v>
      </c>
      <c r="AK8" s="18">
        <f t="shared" si="59"/>
        <v>3.2130550659246251</v>
      </c>
      <c r="AL8" s="39">
        <f t="shared" si="60"/>
        <v>0</v>
      </c>
      <c r="AM8" s="35"/>
      <c r="AN8" s="31"/>
      <c r="AO8" s="31"/>
      <c r="AP8" s="3">
        <f t="shared" si="23"/>
        <v>0</v>
      </c>
      <c r="AQ8" s="3">
        <f t="shared" si="24"/>
        <v>0</v>
      </c>
      <c r="AR8" s="3">
        <f t="shared" si="25"/>
        <v>0</v>
      </c>
      <c r="AS8" s="3">
        <f t="shared" si="61"/>
        <v>0</v>
      </c>
      <c r="AT8" s="18">
        <f t="shared" si="27"/>
        <v>0</v>
      </c>
      <c r="AU8" s="18">
        <f t="shared" si="62"/>
        <v>3.2130550659246251</v>
      </c>
      <c r="AV8" s="39">
        <f t="shared" si="63"/>
        <v>0</v>
      </c>
      <c r="AW8" s="35"/>
      <c r="AX8" s="31"/>
      <c r="AY8" s="31"/>
      <c r="AZ8" s="3">
        <f t="shared" si="30"/>
        <v>0</v>
      </c>
      <c r="BA8" s="3">
        <f t="shared" si="31"/>
        <v>0</v>
      </c>
      <c r="BB8" s="3">
        <f t="shared" si="32"/>
        <v>0</v>
      </c>
      <c r="BC8" s="3">
        <f t="shared" si="64"/>
        <v>0</v>
      </c>
      <c r="BD8" s="18">
        <f t="shared" si="34"/>
        <v>0</v>
      </c>
      <c r="BE8" s="18">
        <f t="shared" si="65"/>
        <v>3.2130550659246251</v>
      </c>
      <c r="BF8" s="39">
        <f t="shared" si="66"/>
        <v>0</v>
      </c>
      <c r="BG8" s="35"/>
      <c r="BH8" s="31"/>
      <c r="BI8" s="31"/>
      <c r="BJ8" s="3">
        <f t="shared" si="37"/>
        <v>0</v>
      </c>
      <c r="BK8" s="3">
        <f t="shared" si="38"/>
        <v>0</v>
      </c>
      <c r="BL8" s="3">
        <f t="shared" si="39"/>
        <v>0</v>
      </c>
      <c r="BM8" s="3">
        <f t="shared" si="67"/>
        <v>0</v>
      </c>
      <c r="BN8" s="18">
        <f t="shared" si="41"/>
        <v>0</v>
      </c>
      <c r="BO8" s="18">
        <f t="shared" si="68"/>
        <v>3.2130550659246251</v>
      </c>
      <c r="BP8" s="39">
        <f t="shared" si="69"/>
        <v>0</v>
      </c>
      <c r="BQ8" s="35"/>
      <c r="BR8" s="31"/>
      <c r="BS8" s="31"/>
      <c r="BT8" s="3">
        <f t="shared" si="44"/>
        <v>0</v>
      </c>
      <c r="BU8" s="3">
        <f t="shared" si="45"/>
        <v>0</v>
      </c>
      <c r="BV8" s="3">
        <f t="shared" si="46"/>
        <v>0</v>
      </c>
      <c r="BW8" s="3">
        <f t="shared" si="70"/>
        <v>0</v>
      </c>
      <c r="BX8" s="18">
        <f t="shared" si="48"/>
        <v>0</v>
      </c>
      <c r="BY8" s="18">
        <f t="shared" si="71"/>
        <v>3.2130550659246251</v>
      </c>
      <c r="BZ8" s="39">
        <f t="shared" si="72"/>
        <v>0</v>
      </c>
    </row>
    <row r="9" spans="2:78" ht="19.899999999999999" customHeight="1">
      <c r="B9" s="10" t="s">
        <v>15</v>
      </c>
      <c r="C9" s="11">
        <v>5.4249999999999998</v>
      </c>
      <c r="D9" s="2"/>
      <c r="E9" s="29">
        <v>28</v>
      </c>
      <c r="F9" s="22">
        <f t="shared" si="51"/>
        <v>0.55460000000000009</v>
      </c>
      <c r="G9" s="22">
        <f t="shared" si="0"/>
        <v>5.7051670198862352</v>
      </c>
      <c r="H9" s="46">
        <f t="shared" si="1"/>
        <v>49601.549295774654</v>
      </c>
      <c r="I9" s="35"/>
      <c r="J9" s="31"/>
      <c r="K9" s="31"/>
      <c r="L9" s="3">
        <f t="shared" si="2"/>
        <v>0</v>
      </c>
      <c r="M9" s="3">
        <f t="shared" si="3"/>
        <v>0</v>
      </c>
      <c r="N9" s="3">
        <f t="shared" si="4"/>
        <v>0</v>
      </c>
      <c r="O9" s="3">
        <f t="shared" si="52"/>
        <v>0</v>
      </c>
      <c r="P9" s="18">
        <f t="shared" si="6"/>
        <v>0</v>
      </c>
      <c r="Q9" s="18">
        <f t="shared" si="53"/>
        <v>4.0220588306863307</v>
      </c>
      <c r="R9" s="39">
        <f t="shared" si="54"/>
        <v>0</v>
      </c>
      <c r="S9" s="35"/>
      <c r="T9" s="31"/>
      <c r="U9" s="31"/>
      <c r="V9" s="3">
        <f t="shared" si="9"/>
        <v>0</v>
      </c>
      <c r="W9" s="3">
        <f t="shared" si="10"/>
        <v>0</v>
      </c>
      <c r="X9" s="3">
        <f t="shared" si="11"/>
        <v>0</v>
      </c>
      <c r="Y9" s="3">
        <f t="shared" si="55"/>
        <v>0</v>
      </c>
      <c r="Z9" s="18">
        <f t="shared" si="13"/>
        <v>0</v>
      </c>
      <c r="AA9" s="18">
        <f t="shared" si="56"/>
        <v>4.0220588306863307</v>
      </c>
      <c r="AB9" s="39">
        <f t="shared" si="57"/>
        <v>0</v>
      </c>
      <c r="AC9" s="35"/>
      <c r="AD9" s="31"/>
      <c r="AE9" s="31"/>
      <c r="AF9" s="3">
        <f t="shared" si="16"/>
        <v>0</v>
      </c>
      <c r="AG9" s="3">
        <f t="shared" si="17"/>
        <v>0</v>
      </c>
      <c r="AH9" s="3">
        <f t="shared" si="18"/>
        <v>0</v>
      </c>
      <c r="AI9" s="3">
        <f t="shared" si="58"/>
        <v>0</v>
      </c>
      <c r="AJ9" s="18">
        <f t="shared" si="20"/>
        <v>0</v>
      </c>
      <c r="AK9" s="18">
        <f t="shared" si="59"/>
        <v>4.0220588306863307</v>
      </c>
      <c r="AL9" s="39">
        <f t="shared" si="60"/>
        <v>0</v>
      </c>
      <c r="AM9" s="35"/>
      <c r="AN9" s="31"/>
      <c r="AO9" s="31"/>
      <c r="AP9" s="3">
        <f t="shared" si="23"/>
        <v>0</v>
      </c>
      <c r="AQ9" s="3">
        <f t="shared" si="24"/>
        <v>0</v>
      </c>
      <c r="AR9" s="3">
        <f t="shared" si="25"/>
        <v>0</v>
      </c>
      <c r="AS9" s="3">
        <f t="shared" si="61"/>
        <v>0</v>
      </c>
      <c r="AT9" s="18">
        <f t="shared" si="27"/>
        <v>0</v>
      </c>
      <c r="AU9" s="18">
        <f t="shared" si="62"/>
        <v>4.0220588306863307</v>
      </c>
      <c r="AV9" s="39">
        <f t="shared" si="63"/>
        <v>0</v>
      </c>
      <c r="AW9" s="35"/>
      <c r="AX9" s="31"/>
      <c r="AY9" s="31"/>
      <c r="AZ9" s="3">
        <f t="shared" si="30"/>
        <v>0</v>
      </c>
      <c r="BA9" s="3">
        <f t="shared" si="31"/>
        <v>0</v>
      </c>
      <c r="BB9" s="3">
        <f t="shared" si="32"/>
        <v>0</v>
      </c>
      <c r="BC9" s="3">
        <f t="shared" si="64"/>
        <v>0</v>
      </c>
      <c r="BD9" s="18">
        <f t="shared" si="34"/>
        <v>0</v>
      </c>
      <c r="BE9" s="18">
        <f t="shared" si="65"/>
        <v>4.0220588306863307</v>
      </c>
      <c r="BF9" s="39">
        <f t="shared" si="66"/>
        <v>0</v>
      </c>
      <c r="BG9" s="35"/>
      <c r="BH9" s="31"/>
      <c r="BI9" s="31"/>
      <c r="BJ9" s="3">
        <f t="shared" si="37"/>
        <v>0</v>
      </c>
      <c r="BK9" s="3">
        <f t="shared" si="38"/>
        <v>0</v>
      </c>
      <c r="BL9" s="3">
        <f t="shared" si="39"/>
        <v>0</v>
      </c>
      <c r="BM9" s="3">
        <f t="shared" si="67"/>
        <v>0</v>
      </c>
      <c r="BN9" s="18">
        <f t="shared" si="41"/>
        <v>0</v>
      </c>
      <c r="BO9" s="18">
        <f t="shared" si="68"/>
        <v>4.0220588306863307</v>
      </c>
      <c r="BP9" s="39">
        <f t="shared" si="69"/>
        <v>0</v>
      </c>
      <c r="BQ9" s="35"/>
      <c r="BR9" s="31"/>
      <c r="BS9" s="31"/>
      <c r="BT9" s="3">
        <f t="shared" si="44"/>
        <v>0</v>
      </c>
      <c r="BU9" s="3">
        <f t="shared" si="45"/>
        <v>0</v>
      </c>
      <c r="BV9" s="3">
        <f t="shared" si="46"/>
        <v>0</v>
      </c>
      <c r="BW9" s="3">
        <f t="shared" si="70"/>
        <v>0</v>
      </c>
      <c r="BX9" s="18">
        <f t="shared" si="48"/>
        <v>0</v>
      </c>
      <c r="BY9" s="18">
        <f t="shared" si="71"/>
        <v>4.0220588306863307</v>
      </c>
      <c r="BZ9" s="39">
        <f t="shared" si="72"/>
        <v>0</v>
      </c>
    </row>
    <row r="10" spans="2:78" ht="19.899999999999999" customHeight="1">
      <c r="B10" s="10" t="s">
        <v>7</v>
      </c>
      <c r="C10" s="11">
        <v>1.343</v>
      </c>
      <c r="D10" s="2"/>
      <c r="E10" s="29">
        <v>30</v>
      </c>
      <c r="F10" s="22">
        <f t="shared" si="51"/>
        <v>0.59460000000000002</v>
      </c>
      <c r="G10" s="22">
        <f t="shared" si="0"/>
        <v>6.1166467905235393</v>
      </c>
      <c r="H10" s="46">
        <f t="shared" si="1"/>
        <v>53179.014084507042</v>
      </c>
      <c r="I10" s="35"/>
      <c r="J10" s="31"/>
      <c r="K10" s="31"/>
      <c r="L10" s="3">
        <f t="shared" si="2"/>
        <v>0</v>
      </c>
      <c r="M10" s="3">
        <f t="shared" si="3"/>
        <v>0</v>
      </c>
      <c r="N10" s="3">
        <f t="shared" si="4"/>
        <v>0</v>
      </c>
      <c r="O10" s="3">
        <f t="shared" si="52"/>
        <v>0</v>
      </c>
      <c r="P10" s="18">
        <f t="shared" si="6"/>
        <v>0</v>
      </c>
      <c r="Q10" s="18">
        <f t="shared" si="53"/>
        <v>4.9565961774612797</v>
      </c>
      <c r="R10" s="39">
        <f t="shared" si="54"/>
        <v>0</v>
      </c>
      <c r="S10" s="35"/>
      <c r="T10" s="31"/>
      <c r="U10" s="31"/>
      <c r="V10" s="3">
        <f t="shared" si="9"/>
        <v>0</v>
      </c>
      <c r="W10" s="3">
        <f t="shared" si="10"/>
        <v>0</v>
      </c>
      <c r="X10" s="3">
        <f t="shared" si="11"/>
        <v>0</v>
      </c>
      <c r="Y10" s="3">
        <f t="shared" si="55"/>
        <v>0</v>
      </c>
      <c r="Z10" s="18">
        <f t="shared" si="13"/>
        <v>0</v>
      </c>
      <c r="AA10" s="18">
        <f t="shared" si="56"/>
        <v>4.9565961774612797</v>
      </c>
      <c r="AB10" s="39">
        <f t="shared" si="57"/>
        <v>0</v>
      </c>
      <c r="AC10" s="35"/>
      <c r="AD10" s="31"/>
      <c r="AE10" s="31"/>
      <c r="AF10" s="3">
        <f t="shared" si="16"/>
        <v>0</v>
      </c>
      <c r="AG10" s="3">
        <f t="shared" si="17"/>
        <v>0</v>
      </c>
      <c r="AH10" s="3">
        <f t="shared" si="18"/>
        <v>0</v>
      </c>
      <c r="AI10" s="3">
        <f t="shared" si="58"/>
        <v>0</v>
      </c>
      <c r="AJ10" s="18">
        <f t="shared" si="20"/>
        <v>0</v>
      </c>
      <c r="AK10" s="18">
        <f t="shared" si="59"/>
        <v>4.9565961774612797</v>
      </c>
      <c r="AL10" s="39">
        <f t="shared" si="60"/>
        <v>0</v>
      </c>
      <c r="AM10" s="35"/>
      <c r="AN10" s="31"/>
      <c r="AO10" s="31"/>
      <c r="AP10" s="3">
        <f t="shared" si="23"/>
        <v>0</v>
      </c>
      <c r="AQ10" s="3">
        <f t="shared" si="24"/>
        <v>0</v>
      </c>
      <c r="AR10" s="3">
        <f t="shared" si="25"/>
        <v>0</v>
      </c>
      <c r="AS10" s="3">
        <f t="shared" si="61"/>
        <v>0</v>
      </c>
      <c r="AT10" s="18">
        <f t="shared" si="27"/>
        <v>0</v>
      </c>
      <c r="AU10" s="18">
        <f t="shared" si="62"/>
        <v>4.9565961774612797</v>
      </c>
      <c r="AV10" s="39">
        <f t="shared" si="63"/>
        <v>0</v>
      </c>
      <c r="AW10" s="35"/>
      <c r="AX10" s="31"/>
      <c r="AY10" s="31"/>
      <c r="AZ10" s="3">
        <f t="shared" si="30"/>
        <v>0</v>
      </c>
      <c r="BA10" s="3">
        <f t="shared" si="31"/>
        <v>0</v>
      </c>
      <c r="BB10" s="3">
        <f t="shared" si="32"/>
        <v>0</v>
      </c>
      <c r="BC10" s="3">
        <f t="shared" si="64"/>
        <v>0</v>
      </c>
      <c r="BD10" s="18">
        <f t="shared" si="34"/>
        <v>0</v>
      </c>
      <c r="BE10" s="18">
        <f t="shared" si="65"/>
        <v>4.9565961774612797</v>
      </c>
      <c r="BF10" s="39">
        <f t="shared" si="66"/>
        <v>0</v>
      </c>
      <c r="BG10" s="35"/>
      <c r="BH10" s="31"/>
      <c r="BI10" s="31"/>
      <c r="BJ10" s="3">
        <f t="shared" si="37"/>
        <v>0</v>
      </c>
      <c r="BK10" s="3">
        <f t="shared" si="38"/>
        <v>0</v>
      </c>
      <c r="BL10" s="3">
        <f t="shared" si="39"/>
        <v>0</v>
      </c>
      <c r="BM10" s="3">
        <f t="shared" si="67"/>
        <v>0</v>
      </c>
      <c r="BN10" s="18">
        <f t="shared" si="41"/>
        <v>0</v>
      </c>
      <c r="BO10" s="18">
        <f t="shared" si="68"/>
        <v>4.9565961774612797</v>
      </c>
      <c r="BP10" s="39">
        <f t="shared" si="69"/>
        <v>0</v>
      </c>
      <c r="BQ10" s="35"/>
      <c r="BR10" s="31"/>
      <c r="BS10" s="31"/>
      <c r="BT10" s="3">
        <f t="shared" si="44"/>
        <v>0</v>
      </c>
      <c r="BU10" s="3">
        <f t="shared" si="45"/>
        <v>0</v>
      </c>
      <c r="BV10" s="3">
        <f t="shared" si="46"/>
        <v>0</v>
      </c>
      <c r="BW10" s="3">
        <f t="shared" si="70"/>
        <v>0</v>
      </c>
      <c r="BX10" s="18">
        <f t="shared" si="48"/>
        <v>0</v>
      </c>
      <c r="BY10" s="18">
        <f t="shared" si="71"/>
        <v>4.9565961774612797</v>
      </c>
      <c r="BZ10" s="39">
        <f t="shared" si="72"/>
        <v>0</v>
      </c>
    </row>
    <row r="11" spans="2:78" ht="19.899999999999999" customHeight="1">
      <c r="B11" s="13" t="s">
        <v>8</v>
      </c>
      <c r="C11" s="11">
        <f>C9*C10</f>
        <v>7.2857749999999992</v>
      </c>
      <c r="D11" s="2"/>
      <c r="E11" s="29">
        <v>32</v>
      </c>
      <c r="F11" s="22">
        <f t="shared" si="51"/>
        <v>0.63460000000000005</v>
      </c>
      <c r="G11" s="22">
        <f t="shared" si="0"/>
        <v>6.5281265611608452</v>
      </c>
      <c r="H11" s="46">
        <f t="shared" si="1"/>
        <v>56756.478873239437</v>
      </c>
      <c r="I11" s="35"/>
      <c r="J11" s="31"/>
      <c r="K11" s="31"/>
      <c r="L11" s="3">
        <f t="shared" si="2"/>
        <v>0</v>
      </c>
      <c r="M11" s="3">
        <f t="shared" si="3"/>
        <v>0</v>
      </c>
      <c r="N11" s="3">
        <f t="shared" si="4"/>
        <v>0</v>
      </c>
      <c r="O11" s="3">
        <f t="shared" si="52"/>
        <v>0</v>
      </c>
      <c r="P11" s="18">
        <f t="shared" si="6"/>
        <v>0</v>
      </c>
      <c r="Q11" s="18">
        <f t="shared" si="53"/>
        <v>6.0257210970185504</v>
      </c>
      <c r="R11" s="39">
        <f t="shared" si="54"/>
        <v>0</v>
      </c>
      <c r="S11" s="35"/>
      <c r="T11" s="31"/>
      <c r="U11" s="31"/>
      <c r="V11" s="3">
        <f t="shared" si="9"/>
        <v>0</v>
      </c>
      <c r="W11" s="3">
        <f t="shared" si="10"/>
        <v>0</v>
      </c>
      <c r="X11" s="3">
        <f t="shared" si="11"/>
        <v>0</v>
      </c>
      <c r="Y11" s="3">
        <f t="shared" si="55"/>
        <v>0</v>
      </c>
      <c r="Z11" s="18">
        <f t="shared" si="13"/>
        <v>0</v>
      </c>
      <c r="AA11" s="18">
        <f t="shared" si="56"/>
        <v>6.0257210970185504</v>
      </c>
      <c r="AB11" s="39">
        <f t="shared" si="57"/>
        <v>0</v>
      </c>
      <c r="AC11" s="35"/>
      <c r="AD11" s="31"/>
      <c r="AE11" s="31"/>
      <c r="AF11" s="3">
        <f t="shared" si="16"/>
        <v>0</v>
      </c>
      <c r="AG11" s="3">
        <f t="shared" si="17"/>
        <v>0</v>
      </c>
      <c r="AH11" s="3">
        <f t="shared" si="18"/>
        <v>0</v>
      </c>
      <c r="AI11" s="3">
        <f t="shared" si="58"/>
        <v>0</v>
      </c>
      <c r="AJ11" s="18">
        <f t="shared" si="20"/>
        <v>0</v>
      </c>
      <c r="AK11" s="18">
        <f t="shared" si="59"/>
        <v>6.0257210970185504</v>
      </c>
      <c r="AL11" s="39">
        <f t="shared" si="60"/>
        <v>0</v>
      </c>
      <c r="AM11" s="35"/>
      <c r="AN11" s="31"/>
      <c r="AO11" s="31"/>
      <c r="AP11" s="3">
        <f t="shared" si="23"/>
        <v>0</v>
      </c>
      <c r="AQ11" s="3">
        <f t="shared" si="24"/>
        <v>0</v>
      </c>
      <c r="AR11" s="3">
        <f t="shared" si="25"/>
        <v>0</v>
      </c>
      <c r="AS11" s="3">
        <f t="shared" si="61"/>
        <v>0</v>
      </c>
      <c r="AT11" s="18">
        <f t="shared" si="27"/>
        <v>0</v>
      </c>
      <c r="AU11" s="18">
        <f t="shared" si="62"/>
        <v>6.0257210970185504</v>
      </c>
      <c r="AV11" s="39">
        <f t="shared" si="63"/>
        <v>0</v>
      </c>
      <c r="AW11" s="35"/>
      <c r="AX11" s="31"/>
      <c r="AY11" s="31"/>
      <c r="AZ11" s="3">
        <f t="shared" si="30"/>
        <v>0</v>
      </c>
      <c r="BA11" s="3">
        <f t="shared" si="31"/>
        <v>0</v>
      </c>
      <c r="BB11" s="3">
        <f t="shared" si="32"/>
        <v>0</v>
      </c>
      <c r="BC11" s="3">
        <f t="shared" si="64"/>
        <v>0</v>
      </c>
      <c r="BD11" s="18">
        <f t="shared" si="34"/>
        <v>0</v>
      </c>
      <c r="BE11" s="18">
        <f t="shared" si="65"/>
        <v>6.0257210970185504</v>
      </c>
      <c r="BF11" s="39">
        <f t="shared" si="66"/>
        <v>0</v>
      </c>
      <c r="BG11" s="35"/>
      <c r="BH11" s="31"/>
      <c r="BI11" s="31"/>
      <c r="BJ11" s="3">
        <f t="shared" si="37"/>
        <v>0</v>
      </c>
      <c r="BK11" s="3">
        <f t="shared" si="38"/>
        <v>0</v>
      </c>
      <c r="BL11" s="3">
        <f t="shared" si="39"/>
        <v>0</v>
      </c>
      <c r="BM11" s="3">
        <f t="shared" si="67"/>
        <v>0</v>
      </c>
      <c r="BN11" s="18">
        <f t="shared" si="41"/>
        <v>0</v>
      </c>
      <c r="BO11" s="18">
        <f t="shared" si="68"/>
        <v>6.0257210970185504</v>
      </c>
      <c r="BP11" s="39">
        <f t="shared" si="69"/>
        <v>0</v>
      </c>
      <c r="BQ11" s="35"/>
      <c r="BR11" s="31"/>
      <c r="BS11" s="31"/>
      <c r="BT11" s="3">
        <f t="shared" si="44"/>
        <v>0</v>
      </c>
      <c r="BU11" s="3">
        <f t="shared" si="45"/>
        <v>0</v>
      </c>
      <c r="BV11" s="3">
        <f t="shared" si="46"/>
        <v>0</v>
      </c>
      <c r="BW11" s="3">
        <f t="shared" si="70"/>
        <v>0</v>
      </c>
      <c r="BX11" s="18">
        <f t="shared" si="48"/>
        <v>0</v>
      </c>
      <c r="BY11" s="18">
        <f t="shared" si="71"/>
        <v>6.0257210970185504</v>
      </c>
      <c r="BZ11" s="39">
        <f t="shared" si="72"/>
        <v>0</v>
      </c>
    </row>
    <row r="12" spans="2:78" ht="19.899999999999999" customHeight="1">
      <c r="B12" s="13" t="s">
        <v>17</v>
      </c>
      <c r="C12" s="11">
        <f>1*C9</f>
        <v>5.4249999999999998</v>
      </c>
      <c r="D12" s="2"/>
      <c r="E12" s="29">
        <v>34</v>
      </c>
      <c r="F12" s="22">
        <f t="shared" si="51"/>
        <v>0.67460000000000009</v>
      </c>
      <c r="G12" s="22">
        <f t="shared" si="0"/>
        <v>6.9396063317981502</v>
      </c>
      <c r="H12" s="46">
        <f t="shared" si="1"/>
        <v>60333.94366197184</v>
      </c>
      <c r="I12" s="35"/>
      <c r="J12" s="31"/>
      <c r="K12" s="31"/>
      <c r="L12" s="3">
        <f t="shared" si="2"/>
        <v>0</v>
      </c>
      <c r="M12" s="3">
        <f t="shared" si="3"/>
        <v>0</v>
      </c>
      <c r="N12" s="3">
        <f t="shared" si="4"/>
        <v>0</v>
      </c>
      <c r="O12" s="3">
        <f t="shared" si="52"/>
        <v>0</v>
      </c>
      <c r="P12" s="18">
        <f t="shared" si="6"/>
        <v>0</v>
      </c>
      <c r="Q12" s="18">
        <f t="shared" si="53"/>
        <v>7.2384875801272166</v>
      </c>
      <c r="R12" s="39">
        <f t="shared" si="54"/>
        <v>0</v>
      </c>
      <c r="S12" s="35"/>
      <c r="T12" s="31"/>
      <c r="U12" s="31"/>
      <c r="V12" s="3">
        <f t="shared" si="9"/>
        <v>0</v>
      </c>
      <c r="W12" s="3">
        <f t="shared" si="10"/>
        <v>0</v>
      </c>
      <c r="X12" s="3">
        <f t="shared" si="11"/>
        <v>0</v>
      </c>
      <c r="Y12" s="3">
        <f t="shared" si="55"/>
        <v>0</v>
      </c>
      <c r="Z12" s="18">
        <f t="shared" si="13"/>
        <v>0</v>
      </c>
      <c r="AA12" s="18">
        <f t="shared" si="56"/>
        <v>7.2384875801272166</v>
      </c>
      <c r="AB12" s="39">
        <f t="shared" si="57"/>
        <v>0</v>
      </c>
      <c r="AC12" s="35"/>
      <c r="AD12" s="31"/>
      <c r="AE12" s="31"/>
      <c r="AF12" s="3">
        <f t="shared" si="16"/>
        <v>0</v>
      </c>
      <c r="AG12" s="3">
        <f t="shared" si="17"/>
        <v>0</v>
      </c>
      <c r="AH12" s="3">
        <f t="shared" si="18"/>
        <v>0</v>
      </c>
      <c r="AI12" s="3">
        <f t="shared" si="58"/>
        <v>0</v>
      </c>
      <c r="AJ12" s="18">
        <f t="shared" si="20"/>
        <v>0</v>
      </c>
      <c r="AK12" s="18">
        <f t="shared" si="59"/>
        <v>7.2384875801272166</v>
      </c>
      <c r="AL12" s="39">
        <f t="shared" si="60"/>
        <v>0</v>
      </c>
      <c r="AM12" s="35"/>
      <c r="AN12" s="31"/>
      <c r="AO12" s="31"/>
      <c r="AP12" s="3">
        <f t="shared" si="23"/>
        <v>0</v>
      </c>
      <c r="AQ12" s="3">
        <f t="shared" si="24"/>
        <v>0</v>
      </c>
      <c r="AR12" s="3">
        <f t="shared" si="25"/>
        <v>0</v>
      </c>
      <c r="AS12" s="3">
        <f t="shared" si="61"/>
        <v>0</v>
      </c>
      <c r="AT12" s="18">
        <f t="shared" si="27"/>
        <v>0</v>
      </c>
      <c r="AU12" s="18">
        <f t="shared" si="62"/>
        <v>7.2384875801272166</v>
      </c>
      <c r="AV12" s="39">
        <f t="shared" si="63"/>
        <v>0</v>
      </c>
      <c r="AW12" s="35"/>
      <c r="AX12" s="31"/>
      <c r="AY12" s="31"/>
      <c r="AZ12" s="3">
        <f t="shared" si="30"/>
        <v>0</v>
      </c>
      <c r="BA12" s="3">
        <f t="shared" si="31"/>
        <v>0</v>
      </c>
      <c r="BB12" s="3">
        <f t="shared" si="32"/>
        <v>0</v>
      </c>
      <c r="BC12" s="3">
        <f t="shared" si="64"/>
        <v>0</v>
      </c>
      <c r="BD12" s="18">
        <f t="shared" si="34"/>
        <v>0</v>
      </c>
      <c r="BE12" s="18">
        <f t="shared" si="65"/>
        <v>7.2384875801272166</v>
      </c>
      <c r="BF12" s="39">
        <f t="shared" si="66"/>
        <v>0</v>
      </c>
      <c r="BG12" s="35"/>
      <c r="BH12" s="31"/>
      <c r="BI12" s="31"/>
      <c r="BJ12" s="3">
        <f t="shared" si="37"/>
        <v>0</v>
      </c>
      <c r="BK12" s="3">
        <f t="shared" si="38"/>
        <v>0</v>
      </c>
      <c r="BL12" s="3">
        <f t="shared" si="39"/>
        <v>0</v>
      </c>
      <c r="BM12" s="3">
        <f t="shared" si="67"/>
        <v>0</v>
      </c>
      <c r="BN12" s="18">
        <f t="shared" si="41"/>
        <v>0</v>
      </c>
      <c r="BO12" s="18">
        <f t="shared" si="68"/>
        <v>7.2384875801272166</v>
      </c>
      <c r="BP12" s="39">
        <f t="shared" si="69"/>
        <v>0</v>
      </c>
      <c r="BQ12" s="35"/>
      <c r="BR12" s="31"/>
      <c r="BS12" s="31"/>
      <c r="BT12" s="3">
        <f t="shared" si="44"/>
        <v>0</v>
      </c>
      <c r="BU12" s="3">
        <f t="shared" si="45"/>
        <v>0</v>
      </c>
      <c r="BV12" s="3">
        <f t="shared" si="46"/>
        <v>0</v>
      </c>
      <c r="BW12" s="3">
        <f t="shared" si="70"/>
        <v>0</v>
      </c>
      <c r="BX12" s="18">
        <f t="shared" si="48"/>
        <v>0</v>
      </c>
      <c r="BY12" s="18">
        <f t="shared" si="71"/>
        <v>7.2384875801272166</v>
      </c>
      <c r="BZ12" s="39">
        <f t="shared" si="72"/>
        <v>0</v>
      </c>
    </row>
    <row r="13" spans="2:78" ht="19.899999999999999" customHeight="1">
      <c r="B13" s="27" t="s">
        <v>22</v>
      </c>
      <c r="C13" s="28">
        <v>0.02</v>
      </c>
      <c r="D13" s="2"/>
      <c r="E13" s="29">
        <v>36</v>
      </c>
      <c r="F13" s="22">
        <f t="shared" si="51"/>
        <v>0.71460000000000001</v>
      </c>
      <c r="G13" s="22">
        <f t="shared" si="0"/>
        <v>7.3510861024354552</v>
      </c>
      <c r="H13" s="46">
        <f t="shared" si="1"/>
        <v>63911.408450704221</v>
      </c>
      <c r="I13" s="35"/>
      <c r="J13" s="31"/>
      <c r="K13" s="31"/>
      <c r="L13" s="3">
        <f t="shared" si="2"/>
        <v>0</v>
      </c>
      <c r="M13" s="3">
        <f t="shared" si="3"/>
        <v>0</v>
      </c>
      <c r="N13" s="3">
        <f t="shared" si="4"/>
        <v>0</v>
      </c>
      <c r="O13" s="3">
        <f t="shared" si="52"/>
        <v>0</v>
      </c>
      <c r="P13" s="18">
        <f t="shared" si="6"/>
        <v>0</v>
      </c>
      <c r="Q13" s="18">
        <f t="shared" si="53"/>
        <v>8.6039496175563563</v>
      </c>
      <c r="R13" s="39">
        <f t="shared" si="54"/>
        <v>0</v>
      </c>
      <c r="S13" s="35"/>
      <c r="T13" s="31"/>
      <c r="U13" s="31"/>
      <c r="V13" s="3">
        <f t="shared" si="9"/>
        <v>0</v>
      </c>
      <c r="W13" s="3">
        <f t="shared" si="10"/>
        <v>0</v>
      </c>
      <c r="X13" s="3">
        <f t="shared" si="11"/>
        <v>0</v>
      </c>
      <c r="Y13" s="3">
        <f t="shared" si="55"/>
        <v>0</v>
      </c>
      <c r="Z13" s="18">
        <f t="shared" si="13"/>
        <v>0</v>
      </c>
      <c r="AA13" s="18">
        <f t="shared" si="56"/>
        <v>8.6039496175563563</v>
      </c>
      <c r="AB13" s="39">
        <f t="shared" si="57"/>
        <v>0</v>
      </c>
      <c r="AC13" s="35"/>
      <c r="AD13" s="31"/>
      <c r="AE13" s="31"/>
      <c r="AF13" s="3">
        <f t="shared" si="16"/>
        <v>0</v>
      </c>
      <c r="AG13" s="3">
        <f t="shared" si="17"/>
        <v>0</v>
      </c>
      <c r="AH13" s="3">
        <f t="shared" si="18"/>
        <v>0</v>
      </c>
      <c r="AI13" s="3">
        <f t="shared" si="58"/>
        <v>0</v>
      </c>
      <c r="AJ13" s="18">
        <f t="shared" si="20"/>
        <v>0</v>
      </c>
      <c r="AK13" s="18">
        <f t="shared" si="59"/>
        <v>8.6039496175563563</v>
      </c>
      <c r="AL13" s="39">
        <f t="shared" si="60"/>
        <v>0</v>
      </c>
      <c r="AM13" s="35"/>
      <c r="AN13" s="31"/>
      <c r="AO13" s="31"/>
      <c r="AP13" s="3">
        <f t="shared" si="23"/>
        <v>0</v>
      </c>
      <c r="AQ13" s="3">
        <f t="shared" si="24"/>
        <v>0</v>
      </c>
      <c r="AR13" s="3">
        <f t="shared" si="25"/>
        <v>0</v>
      </c>
      <c r="AS13" s="3">
        <f t="shared" si="61"/>
        <v>0</v>
      </c>
      <c r="AT13" s="18">
        <f t="shared" si="27"/>
        <v>0</v>
      </c>
      <c r="AU13" s="18">
        <f t="shared" si="62"/>
        <v>8.6039496175563563</v>
      </c>
      <c r="AV13" s="39">
        <f t="shared" si="63"/>
        <v>0</v>
      </c>
      <c r="AW13" s="35"/>
      <c r="AX13" s="31"/>
      <c r="AY13" s="31"/>
      <c r="AZ13" s="3">
        <f t="shared" si="30"/>
        <v>0</v>
      </c>
      <c r="BA13" s="3">
        <f t="shared" si="31"/>
        <v>0</v>
      </c>
      <c r="BB13" s="3">
        <f t="shared" si="32"/>
        <v>0</v>
      </c>
      <c r="BC13" s="3">
        <f t="shared" si="64"/>
        <v>0</v>
      </c>
      <c r="BD13" s="18">
        <f t="shared" si="34"/>
        <v>0</v>
      </c>
      <c r="BE13" s="18">
        <f t="shared" si="65"/>
        <v>8.6039496175563563</v>
      </c>
      <c r="BF13" s="39">
        <f t="shared" si="66"/>
        <v>0</v>
      </c>
      <c r="BG13" s="35"/>
      <c r="BH13" s="31"/>
      <c r="BI13" s="31"/>
      <c r="BJ13" s="3">
        <f t="shared" si="37"/>
        <v>0</v>
      </c>
      <c r="BK13" s="3">
        <f t="shared" si="38"/>
        <v>0</v>
      </c>
      <c r="BL13" s="3">
        <f t="shared" si="39"/>
        <v>0</v>
      </c>
      <c r="BM13" s="3">
        <f t="shared" si="67"/>
        <v>0</v>
      </c>
      <c r="BN13" s="18">
        <f t="shared" si="41"/>
        <v>0</v>
      </c>
      <c r="BO13" s="18">
        <f t="shared" si="68"/>
        <v>8.6039496175563563</v>
      </c>
      <c r="BP13" s="39">
        <f t="shared" si="69"/>
        <v>0</v>
      </c>
      <c r="BQ13" s="35"/>
      <c r="BR13" s="31"/>
      <c r="BS13" s="31"/>
      <c r="BT13" s="3">
        <f t="shared" si="44"/>
        <v>0</v>
      </c>
      <c r="BU13" s="3">
        <f t="shared" si="45"/>
        <v>0</v>
      </c>
      <c r="BV13" s="3">
        <f t="shared" si="46"/>
        <v>0</v>
      </c>
      <c r="BW13" s="3">
        <f t="shared" si="70"/>
        <v>0</v>
      </c>
      <c r="BX13" s="18">
        <f t="shared" si="48"/>
        <v>0</v>
      </c>
      <c r="BY13" s="18">
        <f t="shared" si="71"/>
        <v>8.6039496175563563</v>
      </c>
      <c r="BZ13" s="39">
        <f t="shared" si="72"/>
        <v>0</v>
      </c>
    </row>
    <row r="14" spans="2:78" ht="19.899999999999999" customHeight="1" thickBot="1">
      <c r="B14" s="14" t="s">
        <v>16</v>
      </c>
      <c r="C14" s="15">
        <f>1/(2*PI())*SQRT($C$2/(C11+C12))</f>
        <v>1.0934772232751386</v>
      </c>
      <c r="D14" s="2"/>
      <c r="E14" s="29">
        <v>38</v>
      </c>
      <c r="F14" s="22">
        <f t="shared" si="51"/>
        <v>0.75460000000000005</v>
      </c>
      <c r="G14" s="22">
        <f t="shared" si="0"/>
        <v>7.7625658730727602</v>
      </c>
      <c r="H14" s="46">
        <f t="shared" si="1"/>
        <v>67488.873239436623</v>
      </c>
      <c r="I14" s="35"/>
      <c r="J14" s="31"/>
      <c r="K14" s="31"/>
      <c r="L14" s="3">
        <f t="shared" si="2"/>
        <v>0</v>
      </c>
      <c r="M14" s="3">
        <f t="shared" si="3"/>
        <v>0</v>
      </c>
      <c r="N14" s="3">
        <f t="shared" si="4"/>
        <v>0</v>
      </c>
      <c r="O14" s="3">
        <f t="shared" si="52"/>
        <v>0</v>
      </c>
      <c r="P14" s="18">
        <f t="shared" si="6"/>
        <v>0</v>
      </c>
      <c r="Q14" s="18">
        <f t="shared" si="53"/>
        <v>10.131161200075049</v>
      </c>
      <c r="R14" s="39">
        <f t="shared" si="54"/>
        <v>0</v>
      </c>
      <c r="S14" s="35"/>
      <c r="T14" s="31"/>
      <c r="U14" s="31"/>
      <c r="V14" s="3">
        <f t="shared" si="9"/>
        <v>0</v>
      </c>
      <c r="W14" s="3">
        <f t="shared" si="10"/>
        <v>0</v>
      </c>
      <c r="X14" s="3">
        <f t="shared" si="11"/>
        <v>0</v>
      </c>
      <c r="Y14" s="3">
        <f t="shared" si="55"/>
        <v>0</v>
      </c>
      <c r="Z14" s="18">
        <f t="shared" si="13"/>
        <v>0</v>
      </c>
      <c r="AA14" s="18">
        <f t="shared" si="56"/>
        <v>10.131161200075049</v>
      </c>
      <c r="AB14" s="39">
        <f t="shared" si="57"/>
        <v>0</v>
      </c>
      <c r="AC14" s="35"/>
      <c r="AD14" s="31"/>
      <c r="AE14" s="31"/>
      <c r="AF14" s="3">
        <f t="shared" si="16"/>
        <v>0</v>
      </c>
      <c r="AG14" s="3">
        <f t="shared" si="17"/>
        <v>0</v>
      </c>
      <c r="AH14" s="3">
        <f t="shared" si="18"/>
        <v>0</v>
      </c>
      <c r="AI14" s="3">
        <f t="shared" si="58"/>
        <v>0</v>
      </c>
      <c r="AJ14" s="18">
        <f t="shared" si="20"/>
        <v>0</v>
      </c>
      <c r="AK14" s="18">
        <f t="shared" si="59"/>
        <v>10.131161200075049</v>
      </c>
      <c r="AL14" s="39">
        <f t="shared" si="60"/>
        <v>0</v>
      </c>
      <c r="AM14" s="35"/>
      <c r="AN14" s="31"/>
      <c r="AO14" s="31"/>
      <c r="AP14" s="3">
        <f t="shared" si="23"/>
        <v>0</v>
      </c>
      <c r="AQ14" s="3">
        <f t="shared" si="24"/>
        <v>0</v>
      </c>
      <c r="AR14" s="3">
        <f t="shared" si="25"/>
        <v>0</v>
      </c>
      <c r="AS14" s="3">
        <f t="shared" si="61"/>
        <v>0</v>
      </c>
      <c r="AT14" s="18">
        <f t="shared" si="27"/>
        <v>0</v>
      </c>
      <c r="AU14" s="18">
        <f t="shared" si="62"/>
        <v>10.131161200075049</v>
      </c>
      <c r="AV14" s="39">
        <f t="shared" si="63"/>
        <v>0</v>
      </c>
      <c r="AW14" s="35"/>
      <c r="AX14" s="31"/>
      <c r="AY14" s="31"/>
      <c r="AZ14" s="3">
        <f t="shared" si="30"/>
        <v>0</v>
      </c>
      <c r="BA14" s="3">
        <f t="shared" si="31"/>
        <v>0</v>
      </c>
      <c r="BB14" s="3">
        <f t="shared" si="32"/>
        <v>0</v>
      </c>
      <c r="BC14" s="3">
        <f t="shared" si="64"/>
        <v>0</v>
      </c>
      <c r="BD14" s="18">
        <f t="shared" si="34"/>
        <v>0</v>
      </c>
      <c r="BE14" s="18">
        <f t="shared" si="65"/>
        <v>10.131161200075049</v>
      </c>
      <c r="BF14" s="39">
        <f t="shared" si="66"/>
        <v>0</v>
      </c>
      <c r="BG14" s="35"/>
      <c r="BH14" s="31"/>
      <c r="BI14" s="31"/>
      <c r="BJ14" s="3">
        <f t="shared" si="37"/>
        <v>0</v>
      </c>
      <c r="BK14" s="3">
        <f t="shared" si="38"/>
        <v>0</v>
      </c>
      <c r="BL14" s="3">
        <f t="shared" si="39"/>
        <v>0</v>
      </c>
      <c r="BM14" s="3">
        <f t="shared" si="67"/>
        <v>0</v>
      </c>
      <c r="BN14" s="18">
        <f t="shared" si="41"/>
        <v>0</v>
      </c>
      <c r="BO14" s="18">
        <f t="shared" si="68"/>
        <v>10.131161200075049</v>
      </c>
      <c r="BP14" s="39">
        <f t="shared" si="69"/>
        <v>0</v>
      </c>
      <c r="BQ14" s="35"/>
      <c r="BR14" s="31"/>
      <c r="BS14" s="31"/>
      <c r="BT14" s="3">
        <f t="shared" si="44"/>
        <v>0</v>
      </c>
      <c r="BU14" s="3">
        <f t="shared" si="45"/>
        <v>0</v>
      </c>
      <c r="BV14" s="3">
        <f t="shared" si="46"/>
        <v>0</v>
      </c>
      <c r="BW14" s="3">
        <f t="shared" si="70"/>
        <v>0</v>
      </c>
      <c r="BX14" s="18">
        <f t="shared" si="48"/>
        <v>0</v>
      </c>
      <c r="BY14" s="18">
        <f t="shared" si="71"/>
        <v>10.131161200075049</v>
      </c>
      <c r="BZ14" s="39">
        <f t="shared" si="72"/>
        <v>0</v>
      </c>
    </row>
    <row r="15" spans="2:78" ht="19.899999999999999" customHeight="1">
      <c r="B15" s="2"/>
      <c r="C15" s="2"/>
      <c r="D15" s="2"/>
      <c r="E15" s="29">
        <v>40</v>
      </c>
      <c r="F15" s="22">
        <f t="shared" si="51"/>
        <v>0.79460000000000008</v>
      </c>
      <c r="G15" s="22">
        <f t="shared" si="0"/>
        <v>8.1740456437100661</v>
      </c>
      <c r="H15" s="46">
        <f t="shared" si="1"/>
        <v>71066.338028169019</v>
      </c>
      <c r="I15" s="35"/>
      <c r="J15" s="31"/>
      <c r="K15" s="31"/>
      <c r="L15" s="3">
        <f t="shared" si="2"/>
        <v>0</v>
      </c>
      <c r="M15" s="3">
        <f t="shared" si="3"/>
        <v>0</v>
      </c>
      <c r="N15" s="3">
        <f t="shared" si="4"/>
        <v>0</v>
      </c>
      <c r="O15" s="3">
        <f t="shared" si="52"/>
        <v>0</v>
      </c>
      <c r="P15" s="18">
        <f t="shared" si="6"/>
        <v>0</v>
      </c>
      <c r="Q15" s="18">
        <f t="shared" si="53"/>
        <v>11.829176318452365</v>
      </c>
      <c r="R15" s="39">
        <f t="shared" si="54"/>
        <v>0</v>
      </c>
      <c r="S15" s="35"/>
      <c r="T15" s="31"/>
      <c r="U15" s="31"/>
      <c r="V15" s="3">
        <f t="shared" si="9"/>
        <v>0</v>
      </c>
      <c r="W15" s="3">
        <f t="shared" si="10"/>
        <v>0</v>
      </c>
      <c r="X15" s="3">
        <f t="shared" si="11"/>
        <v>0</v>
      </c>
      <c r="Y15" s="3">
        <f t="shared" si="55"/>
        <v>0</v>
      </c>
      <c r="Z15" s="18">
        <f t="shared" si="13"/>
        <v>0</v>
      </c>
      <c r="AA15" s="18">
        <f t="shared" si="56"/>
        <v>11.829176318452365</v>
      </c>
      <c r="AB15" s="39">
        <f t="shared" si="57"/>
        <v>0</v>
      </c>
      <c r="AC15" s="35"/>
      <c r="AD15" s="31"/>
      <c r="AE15" s="31"/>
      <c r="AF15" s="3">
        <f t="shared" si="16"/>
        <v>0</v>
      </c>
      <c r="AG15" s="3">
        <f t="shared" si="17"/>
        <v>0</v>
      </c>
      <c r="AH15" s="3">
        <f t="shared" si="18"/>
        <v>0</v>
      </c>
      <c r="AI15" s="3">
        <f t="shared" si="58"/>
        <v>0</v>
      </c>
      <c r="AJ15" s="18">
        <f t="shared" si="20"/>
        <v>0</v>
      </c>
      <c r="AK15" s="18">
        <f t="shared" si="59"/>
        <v>11.829176318452365</v>
      </c>
      <c r="AL15" s="39">
        <f t="shared" si="60"/>
        <v>0</v>
      </c>
      <c r="AM15" s="35"/>
      <c r="AN15" s="31"/>
      <c r="AO15" s="31"/>
      <c r="AP15" s="3">
        <f t="shared" si="23"/>
        <v>0</v>
      </c>
      <c r="AQ15" s="3">
        <f t="shared" si="24"/>
        <v>0</v>
      </c>
      <c r="AR15" s="3">
        <f t="shared" si="25"/>
        <v>0</v>
      </c>
      <c r="AS15" s="3">
        <f t="shared" si="61"/>
        <v>0</v>
      </c>
      <c r="AT15" s="18">
        <f t="shared" si="27"/>
        <v>0</v>
      </c>
      <c r="AU15" s="18">
        <f t="shared" si="62"/>
        <v>11.829176318452365</v>
      </c>
      <c r="AV15" s="39">
        <f t="shared" si="63"/>
        <v>0</v>
      </c>
      <c r="AW15" s="35"/>
      <c r="AX15" s="31"/>
      <c r="AY15" s="31"/>
      <c r="AZ15" s="3">
        <f t="shared" si="30"/>
        <v>0</v>
      </c>
      <c r="BA15" s="3">
        <f t="shared" si="31"/>
        <v>0</v>
      </c>
      <c r="BB15" s="3">
        <f t="shared" si="32"/>
        <v>0</v>
      </c>
      <c r="BC15" s="3">
        <f t="shared" si="64"/>
        <v>0</v>
      </c>
      <c r="BD15" s="18">
        <f t="shared" si="34"/>
        <v>0</v>
      </c>
      <c r="BE15" s="18">
        <f t="shared" si="65"/>
        <v>11.829176318452365</v>
      </c>
      <c r="BF15" s="39">
        <f t="shared" si="66"/>
        <v>0</v>
      </c>
      <c r="BG15" s="35"/>
      <c r="BH15" s="31"/>
      <c r="BI15" s="31"/>
      <c r="BJ15" s="3">
        <f t="shared" si="37"/>
        <v>0</v>
      </c>
      <c r="BK15" s="3">
        <f t="shared" si="38"/>
        <v>0</v>
      </c>
      <c r="BL15" s="3">
        <f t="shared" si="39"/>
        <v>0</v>
      </c>
      <c r="BM15" s="3">
        <f t="shared" si="67"/>
        <v>0</v>
      </c>
      <c r="BN15" s="18">
        <f t="shared" si="41"/>
        <v>0</v>
      </c>
      <c r="BO15" s="18">
        <f t="shared" si="68"/>
        <v>11.829176318452365</v>
      </c>
      <c r="BP15" s="39">
        <f t="shared" si="69"/>
        <v>0</v>
      </c>
      <c r="BQ15" s="35"/>
      <c r="BR15" s="31"/>
      <c r="BS15" s="31"/>
      <c r="BT15" s="3">
        <f t="shared" si="44"/>
        <v>0</v>
      </c>
      <c r="BU15" s="3">
        <f t="shared" si="45"/>
        <v>0</v>
      </c>
      <c r="BV15" s="3">
        <f t="shared" si="46"/>
        <v>0</v>
      </c>
      <c r="BW15" s="3">
        <f t="shared" si="70"/>
        <v>0</v>
      </c>
      <c r="BX15" s="18">
        <f t="shared" si="48"/>
        <v>0</v>
      </c>
      <c r="BY15" s="18">
        <f t="shared" si="71"/>
        <v>11.829176318452365</v>
      </c>
      <c r="BZ15" s="39">
        <f t="shared" si="72"/>
        <v>0</v>
      </c>
    </row>
    <row r="16" spans="2:78" ht="19.899999999999999" customHeight="1">
      <c r="B16" s="2"/>
      <c r="C16" s="2"/>
      <c r="D16" s="2"/>
      <c r="E16" s="29">
        <v>42</v>
      </c>
      <c r="F16" s="22">
        <f t="shared" si="51"/>
        <v>0.83460000000000001</v>
      </c>
      <c r="G16" s="22">
        <f t="shared" si="0"/>
        <v>8.5855254143473694</v>
      </c>
      <c r="H16" s="46">
        <f t="shared" si="1"/>
        <v>74643.8028169014</v>
      </c>
      <c r="I16" s="35"/>
      <c r="J16" s="31"/>
      <c r="K16" s="31"/>
      <c r="L16" s="3">
        <f t="shared" si="2"/>
        <v>0</v>
      </c>
      <c r="M16" s="3">
        <f t="shared" si="3"/>
        <v>0</v>
      </c>
      <c r="N16" s="3">
        <f t="shared" si="4"/>
        <v>0</v>
      </c>
      <c r="O16" s="3">
        <f t="shared" si="52"/>
        <v>0</v>
      </c>
      <c r="P16" s="18">
        <f t="shared" si="6"/>
        <v>0</v>
      </c>
      <c r="Q16" s="18">
        <f t="shared" si="53"/>
        <v>13.707048963457382</v>
      </c>
      <c r="R16" s="39">
        <f t="shared" si="54"/>
        <v>0</v>
      </c>
      <c r="S16" s="35"/>
      <c r="T16" s="31"/>
      <c r="U16" s="31"/>
      <c r="V16" s="3">
        <f t="shared" si="9"/>
        <v>0</v>
      </c>
      <c r="W16" s="3">
        <f t="shared" si="10"/>
        <v>0</v>
      </c>
      <c r="X16" s="3">
        <f t="shared" si="11"/>
        <v>0</v>
      </c>
      <c r="Y16" s="3">
        <f t="shared" si="55"/>
        <v>0</v>
      </c>
      <c r="Z16" s="18">
        <f t="shared" si="13"/>
        <v>0</v>
      </c>
      <c r="AA16" s="18">
        <f t="shared" si="56"/>
        <v>13.707048963457382</v>
      </c>
      <c r="AB16" s="39">
        <f t="shared" si="57"/>
        <v>0</v>
      </c>
      <c r="AC16" s="35"/>
      <c r="AD16" s="31"/>
      <c r="AE16" s="31"/>
      <c r="AF16" s="3">
        <f t="shared" si="16"/>
        <v>0</v>
      </c>
      <c r="AG16" s="3">
        <f t="shared" si="17"/>
        <v>0</v>
      </c>
      <c r="AH16" s="3">
        <f t="shared" si="18"/>
        <v>0</v>
      </c>
      <c r="AI16" s="3">
        <f t="shared" si="58"/>
        <v>0</v>
      </c>
      <c r="AJ16" s="18">
        <f t="shared" si="20"/>
        <v>0</v>
      </c>
      <c r="AK16" s="18">
        <f t="shared" si="59"/>
        <v>13.707048963457382</v>
      </c>
      <c r="AL16" s="39">
        <f t="shared" si="60"/>
        <v>0</v>
      </c>
      <c r="AM16" s="35"/>
      <c r="AN16" s="31"/>
      <c r="AO16" s="31"/>
      <c r="AP16" s="3">
        <f t="shared" si="23"/>
        <v>0</v>
      </c>
      <c r="AQ16" s="3">
        <f t="shared" si="24"/>
        <v>0</v>
      </c>
      <c r="AR16" s="3">
        <f t="shared" si="25"/>
        <v>0</v>
      </c>
      <c r="AS16" s="3">
        <f t="shared" si="61"/>
        <v>0</v>
      </c>
      <c r="AT16" s="18">
        <f t="shared" si="27"/>
        <v>0</v>
      </c>
      <c r="AU16" s="18">
        <f t="shared" si="62"/>
        <v>13.707048963457382</v>
      </c>
      <c r="AV16" s="39">
        <f t="shared" si="63"/>
        <v>0</v>
      </c>
      <c r="AW16" s="35"/>
      <c r="AX16" s="31"/>
      <c r="AY16" s="31"/>
      <c r="AZ16" s="3">
        <f t="shared" si="30"/>
        <v>0</v>
      </c>
      <c r="BA16" s="3">
        <f t="shared" si="31"/>
        <v>0</v>
      </c>
      <c r="BB16" s="3">
        <f t="shared" si="32"/>
        <v>0</v>
      </c>
      <c r="BC16" s="3">
        <f t="shared" si="64"/>
        <v>0</v>
      </c>
      <c r="BD16" s="18">
        <f t="shared" si="34"/>
        <v>0</v>
      </c>
      <c r="BE16" s="18">
        <f t="shared" si="65"/>
        <v>13.707048963457382</v>
      </c>
      <c r="BF16" s="39">
        <f t="shared" si="66"/>
        <v>0</v>
      </c>
      <c r="BG16" s="35"/>
      <c r="BH16" s="31"/>
      <c r="BI16" s="31"/>
      <c r="BJ16" s="3">
        <f t="shared" si="37"/>
        <v>0</v>
      </c>
      <c r="BK16" s="3">
        <f t="shared" si="38"/>
        <v>0</v>
      </c>
      <c r="BL16" s="3">
        <f t="shared" si="39"/>
        <v>0</v>
      </c>
      <c r="BM16" s="3">
        <f t="shared" si="67"/>
        <v>0</v>
      </c>
      <c r="BN16" s="18">
        <f t="shared" si="41"/>
        <v>0</v>
      </c>
      <c r="BO16" s="18">
        <f t="shared" si="68"/>
        <v>13.707048963457382</v>
      </c>
      <c r="BP16" s="39">
        <f t="shared" si="69"/>
        <v>0</v>
      </c>
      <c r="BQ16" s="35"/>
      <c r="BR16" s="31"/>
      <c r="BS16" s="31"/>
      <c r="BT16" s="3">
        <f t="shared" si="44"/>
        <v>0</v>
      </c>
      <c r="BU16" s="3">
        <f t="shared" si="45"/>
        <v>0</v>
      </c>
      <c r="BV16" s="3">
        <f t="shared" si="46"/>
        <v>0</v>
      </c>
      <c r="BW16" s="3">
        <f t="shared" si="70"/>
        <v>0</v>
      </c>
      <c r="BX16" s="18">
        <f t="shared" si="48"/>
        <v>0</v>
      </c>
      <c r="BY16" s="18">
        <f t="shared" si="71"/>
        <v>13.707048963457382</v>
      </c>
      <c r="BZ16" s="39">
        <f t="shared" si="72"/>
        <v>0</v>
      </c>
    </row>
    <row r="17" spans="2:78" ht="19.899999999999999" customHeight="1">
      <c r="B17" s="2"/>
      <c r="C17" s="2"/>
      <c r="D17" s="2"/>
      <c r="E17" s="29">
        <v>44</v>
      </c>
      <c r="F17" s="22">
        <f t="shared" si="51"/>
        <v>0.87460000000000004</v>
      </c>
      <c r="G17" s="22">
        <f t="shared" si="0"/>
        <v>8.9970051849846762</v>
      </c>
      <c r="H17" s="46">
        <f t="shared" si="1"/>
        <v>78221.267605633795</v>
      </c>
      <c r="I17" s="35"/>
      <c r="J17" s="31"/>
      <c r="K17" s="31"/>
      <c r="L17" s="3">
        <f t="shared" si="2"/>
        <v>0</v>
      </c>
      <c r="M17" s="3">
        <f t="shared" si="3"/>
        <v>0</v>
      </c>
      <c r="N17" s="3">
        <f t="shared" si="4"/>
        <v>0</v>
      </c>
      <c r="O17" s="3">
        <f t="shared" si="52"/>
        <v>0</v>
      </c>
      <c r="P17" s="18">
        <f t="shared" si="6"/>
        <v>0</v>
      </c>
      <c r="Q17" s="18">
        <f t="shared" si="53"/>
        <v>15.773833125859181</v>
      </c>
      <c r="R17" s="39">
        <f t="shared" si="54"/>
        <v>0</v>
      </c>
      <c r="S17" s="35"/>
      <c r="T17" s="31"/>
      <c r="U17" s="31"/>
      <c r="V17" s="3">
        <f t="shared" si="9"/>
        <v>0</v>
      </c>
      <c r="W17" s="3">
        <f t="shared" si="10"/>
        <v>0</v>
      </c>
      <c r="X17" s="3">
        <f t="shared" si="11"/>
        <v>0</v>
      </c>
      <c r="Y17" s="3">
        <f t="shared" si="55"/>
        <v>0</v>
      </c>
      <c r="Z17" s="18">
        <f t="shared" si="13"/>
        <v>0</v>
      </c>
      <c r="AA17" s="18">
        <f t="shared" si="56"/>
        <v>15.773833125859181</v>
      </c>
      <c r="AB17" s="39">
        <f t="shared" si="57"/>
        <v>0</v>
      </c>
      <c r="AC17" s="35"/>
      <c r="AD17" s="31"/>
      <c r="AE17" s="31"/>
      <c r="AF17" s="3">
        <f t="shared" si="16"/>
        <v>0</v>
      </c>
      <c r="AG17" s="3">
        <f t="shared" si="17"/>
        <v>0</v>
      </c>
      <c r="AH17" s="3">
        <f t="shared" si="18"/>
        <v>0</v>
      </c>
      <c r="AI17" s="3">
        <f t="shared" si="58"/>
        <v>0</v>
      </c>
      <c r="AJ17" s="18">
        <f t="shared" si="20"/>
        <v>0</v>
      </c>
      <c r="AK17" s="18">
        <f t="shared" si="59"/>
        <v>15.773833125859181</v>
      </c>
      <c r="AL17" s="39">
        <f t="shared" si="60"/>
        <v>0</v>
      </c>
      <c r="AM17" s="35"/>
      <c r="AN17" s="31"/>
      <c r="AO17" s="31"/>
      <c r="AP17" s="3">
        <f t="shared" si="23"/>
        <v>0</v>
      </c>
      <c r="AQ17" s="3">
        <f t="shared" si="24"/>
        <v>0</v>
      </c>
      <c r="AR17" s="3">
        <f t="shared" si="25"/>
        <v>0</v>
      </c>
      <c r="AS17" s="3">
        <f t="shared" si="61"/>
        <v>0</v>
      </c>
      <c r="AT17" s="18">
        <f t="shared" si="27"/>
        <v>0</v>
      </c>
      <c r="AU17" s="18">
        <f t="shared" si="62"/>
        <v>15.773833125859181</v>
      </c>
      <c r="AV17" s="39">
        <f t="shared" si="63"/>
        <v>0</v>
      </c>
      <c r="AW17" s="35"/>
      <c r="AX17" s="31"/>
      <c r="AY17" s="31"/>
      <c r="AZ17" s="3">
        <f t="shared" si="30"/>
        <v>0</v>
      </c>
      <c r="BA17" s="3">
        <f t="shared" si="31"/>
        <v>0</v>
      </c>
      <c r="BB17" s="3">
        <f t="shared" si="32"/>
        <v>0</v>
      </c>
      <c r="BC17" s="3">
        <f t="shared" si="64"/>
        <v>0</v>
      </c>
      <c r="BD17" s="18">
        <f t="shared" si="34"/>
        <v>0</v>
      </c>
      <c r="BE17" s="18">
        <f t="shared" si="65"/>
        <v>15.773833125859181</v>
      </c>
      <c r="BF17" s="39">
        <f t="shared" si="66"/>
        <v>0</v>
      </c>
      <c r="BG17" s="35"/>
      <c r="BH17" s="31"/>
      <c r="BI17" s="31"/>
      <c r="BJ17" s="3">
        <f t="shared" si="37"/>
        <v>0</v>
      </c>
      <c r="BK17" s="3">
        <f t="shared" si="38"/>
        <v>0</v>
      </c>
      <c r="BL17" s="3">
        <f t="shared" si="39"/>
        <v>0</v>
      </c>
      <c r="BM17" s="3">
        <f t="shared" si="67"/>
        <v>0</v>
      </c>
      <c r="BN17" s="18">
        <f t="shared" si="41"/>
        <v>0</v>
      </c>
      <c r="BO17" s="18">
        <f t="shared" si="68"/>
        <v>15.773833125859181</v>
      </c>
      <c r="BP17" s="39">
        <f t="shared" si="69"/>
        <v>0</v>
      </c>
      <c r="BQ17" s="35"/>
      <c r="BR17" s="31"/>
      <c r="BS17" s="31"/>
      <c r="BT17" s="3">
        <f t="shared" si="44"/>
        <v>0</v>
      </c>
      <c r="BU17" s="3">
        <f t="shared" si="45"/>
        <v>0</v>
      </c>
      <c r="BV17" s="3">
        <f t="shared" si="46"/>
        <v>0</v>
      </c>
      <c r="BW17" s="3">
        <f t="shared" si="70"/>
        <v>0</v>
      </c>
      <c r="BX17" s="18">
        <f t="shared" si="48"/>
        <v>0</v>
      </c>
      <c r="BY17" s="18">
        <f t="shared" si="71"/>
        <v>15.773833125859181</v>
      </c>
      <c r="BZ17" s="39">
        <f t="shared" si="72"/>
        <v>0</v>
      </c>
    </row>
    <row r="18" spans="2:78" ht="19.899999999999999" customHeight="1">
      <c r="B18" s="16"/>
      <c r="C18" s="2"/>
      <c r="D18" s="2"/>
      <c r="E18" s="29">
        <v>46</v>
      </c>
      <c r="F18" s="22">
        <f t="shared" si="51"/>
        <v>0.91460000000000008</v>
      </c>
      <c r="G18" s="22">
        <f t="shared" si="0"/>
        <v>9.4084849556219812</v>
      </c>
      <c r="H18" s="46">
        <f t="shared" si="1"/>
        <v>81798.732394366205</v>
      </c>
      <c r="I18" s="35"/>
      <c r="J18" s="31"/>
      <c r="K18" s="31"/>
      <c r="L18" s="3">
        <f t="shared" si="2"/>
        <v>0</v>
      </c>
      <c r="M18" s="3">
        <f t="shared" si="3"/>
        <v>0</v>
      </c>
      <c r="N18" s="3">
        <f t="shared" si="4"/>
        <v>0</v>
      </c>
      <c r="O18" s="3">
        <f t="shared" si="52"/>
        <v>0</v>
      </c>
      <c r="P18" s="18">
        <f t="shared" si="6"/>
        <v>0</v>
      </c>
      <c r="Q18" s="18">
        <f t="shared" si="53"/>
        <v>18.038582796426837</v>
      </c>
      <c r="R18" s="39">
        <f t="shared" si="54"/>
        <v>0</v>
      </c>
      <c r="S18" s="35"/>
      <c r="T18" s="31"/>
      <c r="U18" s="31"/>
      <c r="V18" s="3">
        <f t="shared" si="9"/>
        <v>0</v>
      </c>
      <c r="W18" s="3">
        <f t="shared" si="10"/>
        <v>0</v>
      </c>
      <c r="X18" s="3">
        <f t="shared" si="11"/>
        <v>0</v>
      </c>
      <c r="Y18" s="3">
        <f t="shared" si="55"/>
        <v>0</v>
      </c>
      <c r="Z18" s="18">
        <f t="shared" si="13"/>
        <v>0</v>
      </c>
      <c r="AA18" s="18">
        <f t="shared" si="56"/>
        <v>18.038582796426837</v>
      </c>
      <c r="AB18" s="39">
        <f t="shared" si="57"/>
        <v>0</v>
      </c>
      <c r="AC18" s="35"/>
      <c r="AD18" s="31"/>
      <c r="AE18" s="31"/>
      <c r="AF18" s="3">
        <f t="shared" si="16"/>
        <v>0</v>
      </c>
      <c r="AG18" s="3">
        <f t="shared" si="17"/>
        <v>0</v>
      </c>
      <c r="AH18" s="3">
        <f t="shared" si="18"/>
        <v>0</v>
      </c>
      <c r="AI18" s="3">
        <f t="shared" si="58"/>
        <v>0</v>
      </c>
      <c r="AJ18" s="18">
        <f t="shared" si="20"/>
        <v>0</v>
      </c>
      <c r="AK18" s="18">
        <f t="shared" si="59"/>
        <v>18.038582796426837</v>
      </c>
      <c r="AL18" s="39">
        <f t="shared" si="60"/>
        <v>0</v>
      </c>
      <c r="AM18" s="35"/>
      <c r="AN18" s="31"/>
      <c r="AO18" s="31"/>
      <c r="AP18" s="3">
        <f t="shared" si="23"/>
        <v>0</v>
      </c>
      <c r="AQ18" s="3">
        <f t="shared" si="24"/>
        <v>0</v>
      </c>
      <c r="AR18" s="3">
        <f t="shared" si="25"/>
        <v>0</v>
      </c>
      <c r="AS18" s="3">
        <f t="shared" si="61"/>
        <v>0</v>
      </c>
      <c r="AT18" s="18">
        <f t="shared" si="27"/>
        <v>0</v>
      </c>
      <c r="AU18" s="18">
        <f t="shared" si="62"/>
        <v>18.038582796426837</v>
      </c>
      <c r="AV18" s="39">
        <f t="shared" si="63"/>
        <v>0</v>
      </c>
      <c r="AW18" s="35"/>
      <c r="AX18" s="31"/>
      <c r="AY18" s="31"/>
      <c r="AZ18" s="3">
        <f t="shared" si="30"/>
        <v>0</v>
      </c>
      <c r="BA18" s="3">
        <f t="shared" si="31"/>
        <v>0</v>
      </c>
      <c r="BB18" s="3">
        <f t="shared" si="32"/>
        <v>0</v>
      </c>
      <c r="BC18" s="3">
        <f t="shared" si="64"/>
        <v>0</v>
      </c>
      <c r="BD18" s="18">
        <f t="shared" si="34"/>
        <v>0</v>
      </c>
      <c r="BE18" s="18">
        <f t="shared" si="65"/>
        <v>18.038582796426837</v>
      </c>
      <c r="BF18" s="39">
        <f t="shared" si="66"/>
        <v>0</v>
      </c>
      <c r="BG18" s="35"/>
      <c r="BH18" s="31"/>
      <c r="BI18" s="31"/>
      <c r="BJ18" s="3">
        <f t="shared" si="37"/>
        <v>0</v>
      </c>
      <c r="BK18" s="3">
        <f t="shared" si="38"/>
        <v>0</v>
      </c>
      <c r="BL18" s="3">
        <f t="shared" si="39"/>
        <v>0</v>
      </c>
      <c r="BM18" s="3">
        <f t="shared" si="67"/>
        <v>0</v>
      </c>
      <c r="BN18" s="18">
        <f t="shared" si="41"/>
        <v>0</v>
      </c>
      <c r="BO18" s="18">
        <f t="shared" si="68"/>
        <v>18.038582796426837</v>
      </c>
      <c r="BP18" s="39">
        <f t="shared" si="69"/>
        <v>0</v>
      </c>
      <c r="BQ18" s="35"/>
      <c r="BR18" s="31"/>
      <c r="BS18" s="31"/>
      <c r="BT18" s="3">
        <f t="shared" si="44"/>
        <v>0</v>
      </c>
      <c r="BU18" s="3">
        <f t="shared" si="45"/>
        <v>0</v>
      </c>
      <c r="BV18" s="3">
        <f t="shared" si="46"/>
        <v>0</v>
      </c>
      <c r="BW18" s="3">
        <f t="shared" si="70"/>
        <v>0</v>
      </c>
      <c r="BX18" s="18">
        <f t="shared" si="48"/>
        <v>0</v>
      </c>
      <c r="BY18" s="18">
        <f t="shared" si="71"/>
        <v>18.038582796426837</v>
      </c>
      <c r="BZ18" s="39">
        <f t="shared" si="72"/>
        <v>0</v>
      </c>
    </row>
    <row r="19" spans="2:78" ht="19.899999999999999" customHeight="1">
      <c r="B19" s="16"/>
      <c r="C19" s="2"/>
      <c r="D19" s="2"/>
      <c r="E19" s="29">
        <v>48</v>
      </c>
      <c r="F19" s="22">
        <f t="shared" si="51"/>
        <v>0.9546</v>
      </c>
      <c r="G19" s="22">
        <f t="shared" si="0"/>
        <v>9.8199647262592844</v>
      </c>
      <c r="H19" s="46">
        <f t="shared" si="1"/>
        <v>85376.1971830986</v>
      </c>
      <c r="I19" s="35"/>
      <c r="J19" s="31"/>
      <c r="K19" s="31"/>
      <c r="L19" s="3">
        <f t="shared" si="2"/>
        <v>0</v>
      </c>
      <c r="M19" s="3">
        <f t="shared" si="3"/>
        <v>0</v>
      </c>
      <c r="N19" s="3">
        <f t="shared" si="4"/>
        <v>0</v>
      </c>
      <c r="O19" s="3">
        <f t="shared" si="52"/>
        <v>0</v>
      </c>
      <c r="P19" s="18">
        <f t="shared" si="6"/>
        <v>0</v>
      </c>
      <c r="Q19" s="18">
        <f t="shared" si="53"/>
        <v>20.510351965929416</v>
      </c>
      <c r="R19" s="39">
        <f t="shared" si="54"/>
        <v>0</v>
      </c>
      <c r="S19" s="35"/>
      <c r="T19" s="31"/>
      <c r="U19" s="31"/>
      <c r="V19" s="3">
        <f t="shared" si="9"/>
        <v>0</v>
      </c>
      <c r="W19" s="3">
        <f t="shared" si="10"/>
        <v>0</v>
      </c>
      <c r="X19" s="3">
        <f t="shared" si="11"/>
        <v>0</v>
      </c>
      <c r="Y19" s="3">
        <f t="shared" si="55"/>
        <v>0</v>
      </c>
      <c r="Z19" s="18">
        <f t="shared" si="13"/>
        <v>0</v>
      </c>
      <c r="AA19" s="18">
        <f t="shared" si="56"/>
        <v>20.510351965929416</v>
      </c>
      <c r="AB19" s="39">
        <f t="shared" si="57"/>
        <v>0</v>
      </c>
      <c r="AC19" s="35"/>
      <c r="AD19" s="31"/>
      <c r="AE19" s="31"/>
      <c r="AF19" s="3">
        <f t="shared" si="16"/>
        <v>0</v>
      </c>
      <c r="AG19" s="3">
        <f t="shared" si="17"/>
        <v>0</v>
      </c>
      <c r="AH19" s="3">
        <f t="shared" si="18"/>
        <v>0</v>
      </c>
      <c r="AI19" s="3">
        <f t="shared" si="58"/>
        <v>0</v>
      </c>
      <c r="AJ19" s="18">
        <f t="shared" si="20"/>
        <v>0</v>
      </c>
      <c r="AK19" s="18">
        <f t="shared" si="59"/>
        <v>20.510351965929416</v>
      </c>
      <c r="AL19" s="39">
        <f t="shared" si="60"/>
        <v>0</v>
      </c>
      <c r="AM19" s="35"/>
      <c r="AN19" s="31"/>
      <c r="AO19" s="31"/>
      <c r="AP19" s="3">
        <f t="shared" si="23"/>
        <v>0</v>
      </c>
      <c r="AQ19" s="3">
        <f t="shared" si="24"/>
        <v>0</v>
      </c>
      <c r="AR19" s="3">
        <f t="shared" si="25"/>
        <v>0</v>
      </c>
      <c r="AS19" s="3">
        <f t="shared" si="61"/>
        <v>0</v>
      </c>
      <c r="AT19" s="18">
        <f t="shared" si="27"/>
        <v>0</v>
      </c>
      <c r="AU19" s="18">
        <f t="shared" si="62"/>
        <v>20.510351965929416</v>
      </c>
      <c r="AV19" s="39">
        <f t="shared" si="63"/>
        <v>0</v>
      </c>
      <c r="AW19" s="35"/>
      <c r="AX19" s="31"/>
      <c r="AY19" s="31"/>
      <c r="AZ19" s="3">
        <f t="shared" si="30"/>
        <v>0</v>
      </c>
      <c r="BA19" s="3">
        <f t="shared" si="31"/>
        <v>0</v>
      </c>
      <c r="BB19" s="3">
        <f t="shared" si="32"/>
        <v>0</v>
      </c>
      <c r="BC19" s="3">
        <f t="shared" si="64"/>
        <v>0</v>
      </c>
      <c r="BD19" s="18">
        <f t="shared" si="34"/>
        <v>0</v>
      </c>
      <c r="BE19" s="18">
        <f t="shared" si="65"/>
        <v>20.510351965929416</v>
      </c>
      <c r="BF19" s="39">
        <f t="shared" si="66"/>
        <v>0</v>
      </c>
      <c r="BG19" s="35"/>
      <c r="BH19" s="31"/>
      <c r="BI19" s="31"/>
      <c r="BJ19" s="3">
        <f t="shared" si="37"/>
        <v>0</v>
      </c>
      <c r="BK19" s="3">
        <f t="shared" si="38"/>
        <v>0</v>
      </c>
      <c r="BL19" s="3">
        <f t="shared" si="39"/>
        <v>0</v>
      </c>
      <c r="BM19" s="3">
        <f t="shared" si="67"/>
        <v>0</v>
      </c>
      <c r="BN19" s="18">
        <f t="shared" si="41"/>
        <v>0</v>
      </c>
      <c r="BO19" s="18">
        <f t="shared" si="68"/>
        <v>20.510351965929416</v>
      </c>
      <c r="BP19" s="39">
        <f t="shared" si="69"/>
        <v>0</v>
      </c>
      <c r="BQ19" s="35"/>
      <c r="BR19" s="31"/>
      <c r="BS19" s="31"/>
      <c r="BT19" s="3">
        <f t="shared" si="44"/>
        <v>0</v>
      </c>
      <c r="BU19" s="3">
        <f t="shared" si="45"/>
        <v>0</v>
      </c>
      <c r="BV19" s="3">
        <f t="shared" si="46"/>
        <v>0</v>
      </c>
      <c r="BW19" s="3">
        <f t="shared" si="70"/>
        <v>0</v>
      </c>
      <c r="BX19" s="18">
        <f t="shared" si="48"/>
        <v>0</v>
      </c>
      <c r="BY19" s="18">
        <f t="shared" si="71"/>
        <v>20.510351965929416</v>
      </c>
      <c r="BZ19" s="39">
        <f t="shared" si="72"/>
        <v>0</v>
      </c>
    </row>
    <row r="20" spans="2:78" ht="19.899999999999999" customHeight="1">
      <c r="B20" s="16"/>
      <c r="C20" s="2"/>
      <c r="D20" s="17"/>
      <c r="E20" s="29">
        <v>50</v>
      </c>
      <c r="F20" s="22">
        <f t="shared" si="51"/>
        <v>0.99460000000000004</v>
      </c>
      <c r="G20" s="22">
        <f t="shared" si="0"/>
        <v>10.231444496896591</v>
      </c>
      <c r="H20" s="46">
        <f t="shared" si="1"/>
        <v>88953.661971830996</v>
      </c>
      <c r="I20" s="36"/>
      <c r="J20" s="32"/>
      <c r="K20" s="32"/>
      <c r="L20" s="3">
        <f t="shared" si="2"/>
        <v>0</v>
      </c>
      <c r="M20" s="3">
        <f t="shared" si="3"/>
        <v>0</v>
      </c>
      <c r="N20" s="3">
        <f t="shared" si="4"/>
        <v>0</v>
      </c>
      <c r="O20" s="3">
        <f t="shared" si="52"/>
        <v>0</v>
      </c>
      <c r="P20" s="18">
        <f t="shared" si="6"/>
        <v>0</v>
      </c>
      <c r="Q20" s="18">
        <f t="shared" si="53"/>
        <v>23.198194625136008</v>
      </c>
      <c r="R20" s="39">
        <f t="shared" si="54"/>
        <v>0</v>
      </c>
      <c r="S20" s="36"/>
      <c r="T20" s="32"/>
      <c r="U20" s="32"/>
      <c r="V20" s="3">
        <f t="shared" si="9"/>
        <v>0</v>
      </c>
      <c r="W20" s="3">
        <f t="shared" si="10"/>
        <v>0</v>
      </c>
      <c r="X20" s="3">
        <f t="shared" si="11"/>
        <v>0</v>
      </c>
      <c r="Y20" s="3">
        <f t="shared" si="55"/>
        <v>0</v>
      </c>
      <c r="Z20" s="18">
        <f t="shared" si="13"/>
        <v>0</v>
      </c>
      <c r="AA20" s="18">
        <f t="shared" si="56"/>
        <v>23.198194625136008</v>
      </c>
      <c r="AB20" s="39">
        <f t="shared" si="57"/>
        <v>0</v>
      </c>
      <c r="AC20" s="36"/>
      <c r="AD20" s="32"/>
      <c r="AE20" s="32"/>
      <c r="AF20" s="3">
        <f t="shared" si="16"/>
        <v>0</v>
      </c>
      <c r="AG20" s="3">
        <f t="shared" si="17"/>
        <v>0</v>
      </c>
      <c r="AH20" s="3">
        <f t="shared" si="18"/>
        <v>0</v>
      </c>
      <c r="AI20" s="3">
        <f t="shared" si="58"/>
        <v>0</v>
      </c>
      <c r="AJ20" s="18">
        <f t="shared" si="20"/>
        <v>0</v>
      </c>
      <c r="AK20" s="18">
        <f t="shared" si="59"/>
        <v>23.198194625136008</v>
      </c>
      <c r="AL20" s="39">
        <f t="shared" si="60"/>
        <v>0</v>
      </c>
      <c r="AM20" s="35"/>
      <c r="AN20" s="31"/>
      <c r="AO20" s="31"/>
      <c r="AP20" s="3">
        <f t="shared" si="23"/>
        <v>0</v>
      </c>
      <c r="AQ20" s="3">
        <f t="shared" si="24"/>
        <v>0</v>
      </c>
      <c r="AR20" s="3">
        <f t="shared" si="25"/>
        <v>0</v>
      </c>
      <c r="AS20" s="3">
        <f t="shared" si="61"/>
        <v>0</v>
      </c>
      <c r="AT20" s="18">
        <f t="shared" si="27"/>
        <v>0</v>
      </c>
      <c r="AU20" s="18">
        <f t="shared" si="62"/>
        <v>23.198194625136008</v>
      </c>
      <c r="AV20" s="39">
        <f t="shared" si="63"/>
        <v>0</v>
      </c>
      <c r="AW20" s="36"/>
      <c r="AX20" s="32"/>
      <c r="AY20" s="32"/>
      <c r="AZ20" s="3">
        <f t="shared" si="30"/>
        <v>0</v>
      </c>
      <c r="BA20" s="3">
        <f t="shared" si="31"/>
        <v>0</v>
      </c>
      <c r="BB20" s="3">
        <f t="shared" si="32"/>
        <v>0</v>
      </c>
      <c r="BC20" s="3">
        <f t="shared" si="64"/>
        <v>0</v>
      </c>
      <c r="BD20" s="18">
        <f t="shared" si="34"/>
        <v>0</v>
      </c>
      <c r="BE20" s="18">
        <f t="shared" si="65"/>
        <v>23.198194625136008</v>
      </c>
      <c r="BF20" s="39">
        <f t="shared" si="66"/>
        <v>0</v>
      </c>
      <c r="BG20" s="36"/>
      <c r="BH20" s="32"/>
      <c r="BI20" s="32"/>
      <c r="BJ20" s="3">
        <f t="shared" si="37"/>
        <v>0</v>
      </c>
      <c r="BK20" s="3">
        <f t="shared" si="38"/>
        <v>0</v>
      </c>
      <c r="BL20" s="3">
        <f t="shared" si="39"/>
        <v>0</v>
      </c>
      <c r="BM20" s="3">
        <f t="shared" si="67"/>
        <v>0</v>
      </c>
      <c r="BN20" s="18">
        <f t="shared" si="41"/>
        <v>0</v>
      </c>
      <c r="BO20" s="18">
        <f t="shared" si="68"/>
        <v>23.198194625136008</v>
      </c>
      <c r="BP20" s="39">
        <f t="shared" si="69"/>
        <v>0</v>
      </c>
      <c r="BQ20" s="36"/>
      <c r="BR20" s="32"/>
      <c r="BS20" s="32"/>
      <c r="BT20" s="3">
        <f t="shared" si="44"/>
        <v>0</v>
      </c>
      <c r="BU20" s="3">
        <f t="shared" si="45"/>
        <v>0</v>
      </c>
      <c r="BV20" s="3">
        <f t="shared" si="46"/>
        <v>0</v>
      </c>
      <c r="BW20" s="3">
        <f t="shared" si="70"/>
        <v>0</v>
      </c>
      <c r="BX20" s="18">
        <f t="shared" si="48"/>
        <v>0</v>
      </c>
      <c r="BY20" s="18">
        <f t="shared" si="71"/>
        <v>23.198194625136008</v>
      </c>
      <c r="BZ20" s="39">
        <f t="shared" si="72"/>
        <v>0</v>
      </c>
    </row>
    <row r="21" spans="2:78" ht="19.899999999999999" customHeight="1">
      <c r="B21" s="2"/>
      <c r="C21" s="2"/>
      <c r="D21" s="17"/>
      <c r="E21" s="29">
        <v>52</v>
      </c>
      <c r="F21" s="22">
        <f t="shared" si="51"/>
        <v>1.0346</v>
      </c>
      <c r="G21" s="22">
        <f t="shared" si="0"/>
        <v>10.642924267533894</v>
      </c>
      <c r="H21" s="46">
        <f t="shared" si="1"/>
        <v>92531.126760563377</v>
      </c>
      <c r="I21" s="36"/>
      <c r="J21" s="32"/>
      <c r="K21" s="32"/>
      <c r="L21" s="3">
        <f t="shared" si="2"/>
        <v>0</v>
      </c>
      <c r="M21" s="3">
        <f t="shared" si="3"/>
        <v>0</v>
      </c>
      <c r="N21" s="3">
        <f t="shared" si="4"/>
        <v>0</v>
      </c>
      <c r="O21" s="3">
        <f t="shared" si="52"/>
        <v>0</v>
      </c>
      <c r="P21" s="18">
        <f t="shared" si="6"/>
        <v>0</v>
      </c>
      <c r="Q21" s="18">
        <f t="shared" si="53"/>
        <v>26.11116476481568</v>
      </c>
      <c r="R21" s="39">
        <f t="shared" si="54"/>
        <v>0</v>
      </c>
      <c r="S21" s="36"/>
      <c r="T21" s="32"/>
      <c r="U21" s="32"/>
      <c r="V21" s="3">
        <f t="shared" si="9"/>
        <v>0</v>
      </c>
      <c r="W21" s="3">
        <f t="shared" si="10"/>
        <v>0</v>
      </c>
      <c r="X21" s="3">
        <f t="shared" si="11"/>
        <v>0</v>
      </c>
      <c r="Y21" s="3">
        <f t="shared" si="55"/>
        <v>0</v>
      </c>
      <c r="Z21" s="18">
        <f t="shared" si="13"/>
        <v>0</v>
      </c>
      <c r="AA21" s="18">
        <f t="shared" si="56"/>
        <v>26.11116476481568</v>
      </c>
      <c r="AB21" s="39">
        <f t="shared" si="57"/>
        <v>0</v>
      </c>
      <c r="AC21" s="36"/>
      <c r="AD21" s="32"/>
      <c r="AE21" s="32"/>
      <c r="AF21" s="3">
        <f t="shared" si="16"/>
        <v>0</v>
      </c>
      <c r="AG21" s="3">
        <f t="shared" si="17"/>
        <v>0</v>
      </c>
      <c r="AH21" s="3">
        <f t="shared" si="18"/>
        <v>0</v>
      </c>
      <c r="AI21" s="3">
        <f t="shared" si="58"/>
        <v>0</v>
      </c>
      <c r="AJ21" s="18">
        <f t="shared" si="20"/>
        <v>0</v>
      </c>
      <c r="AK21" s="18">
        <f t="shared" si="59"/>
        <v>26.11116476481568</v>
      </c>
      <c r="AL21" s="39">
        <f t="shared" si="60"/>
        <v>0</v>
      </c>
      <c r="AM21" s="36"/>
      <c r="AN21" s="32"/>
      <c r="AO21" s="32"/>
      <c r="AP21" s="3">
        <f t="shared" si="23"/>
        <v>0</v>
      </c>
      <c r="AQ21" s="3">
        <f t="shared" si="24"/>
        <v>0</v>
      </c>
      <c r="AR21" s="3">
        <f t="shared" si="25"/>
        <v>0</v>
      </c>
      <c r="AS21" s="3">
        <f t="shared" si="61"/>
        <v>0</v>
      </c>
      <c r="AT21" s="18">
        <f t="shared" si="27"/>
        <v>0</v>
      </c>
      <c r="AU21" s="18">
        <f t="shared" si="62"/>
        <v>26.11116476481568</v>
      </c>
      <c r="AV21" s="39">
        <f t="shared" si="63"/>
        <v>0</v>
      </c>
      <c r="AW21" s="36"/>
      <c r="AX21" s="32"/>
      <c r="AY21" s="32"/>
      <c r="AZ21" s="3">
        <f t="shared" si="30"/>
        <v>0</v>
      </c>
      <c r="BA21" s="3">
        <f t="shared" si="31"/>
        <v>0</v>
      </c>
      <c r="BB21" s="3">
        <f t="shared" si="32"/>
        <v>0</v>
      </c>
      <c r="BC21" s="3">
        <f t="shared" si="64"/>
        <v>0</v>
      </c>
      <c r="BD21" s="18">
        <f t="shared" si="34"/>
        <v>0</v>
      </c>
      <c r="BE21" s="18">
        <f t="shared" si="65"/>
        <v>26.11116476481568</v>
      </c>
      <c r="BF21" s="39">
        <f t="shared" si="66"/>
        <v>0</v>
      </c>
      <c r="BG21" s="36"/>
      <c r="BH21" s="32"/>
      <c r="BI21" s="32"/>
      <c r="BJ21" s="3">
        <f t="shared" si="37"/>
        <v>0</v>
      </c>
      <c r="BK21" s="3">
        <f t="shared" si="38"/>
        <v>0</v>
      </c>
      <c r="BL21" s="3">
        <f t="shared" si="39"/>
        <v>0</v>
      </c>
      <c r="BM21" s="3">
        <f t="shared" si="67"/>
        <v>0</v>
      </c>
      <c r="BN21" s="18">
        <f t="shared" si="41"/>
        <v>0</v>
      </c>
      <c r="BO21" s="18">
        <f t="shared" si="68"/>
        <v>26.11116476481568</v>
      </c>
      <c r="BP21" s="39">
        <f t="shared" si="69"/>
        <v>0</v>
      </c>
      <c r="BQ21" s="36"/>
      <c r="BR21" s="32"/>
      <c r="BS21" s="32"/>
      <c r="BT21" s="3">
        <f t="shared" si="44"/>
        <v>0</v>
      </c>
      <c r="BU21" s="3">
        <f t="shared" si="45"/>
        <v>0</v>
      </c>
      <c r="BV21" s="3">
        <f t="shared" si="46"/>
        <v>0</v>
      </c>
      <c r="BW21" s="3">
        <f t="shared" si="70"/>
        <v>0</v>
      </c>
      <c r="BX21" s="18">
        <f t="shared" si="48"/>
        <v>0</v>
      </c>
      <c r="BY21" s="18">
        <f t="shared" si="71"/>
        <v>26.11116476481568</v>
      </c>
      <c r="BZ21" s="39">
        <f t="shared" si="72"/>
        <v>0</v>
      </c>
    </row>
    <row r="22" spans="2:78" ht="19.899999999999999" customHeight="1">
      <c r="B22" s="17"/>
      <c r="C22" s="17"/>
      <c r="D22" s="17"/>
      <c r="E22" s="29">
        <v>54</v>
      </c>
      <c r="F22" s="22">
        <f t="shared" si="51"/>
        <v>1.0746</v>
      </c>
      <c r="G22" s="22">
        <f t="shared" si="0"/>
        <v>11.054404038171199</v>
      </c>
      <c r="H22" s="46">
        <f t="shared" si="1"/>
        <v>96108.591549295772</v>
      </c>
      <c r="I22" s="35"/>
      <c r="J22" s="31"/>
      <c r="K22" s="32"/>
      <c r="L22" s="3">
        <f t="shared" si="2"/>
        <v>0</v>
      </c>
      <c r="M22" s="3">
        <f t="shared" si="3"/>
        <v>0</v>
      </c>
      <c r="N22" s="3">
        <f t="shared" si="4"/>
        <v>0</v>
      </c>
      <c r="O22" s="3">
        <f t="shared" si="52"/>
        <v>0</v>
      </c>
      <c r="P22" s="18">
        <f t="shared" si="6"/>
        <v>0</v>
      </c>
      <c r="Q22" s="18">
        <f t="shared" si="53"/>
        <v>29.258316375737522</v>
      </c>
      <c r="R22" s="39">
        <f t="shared" si="54"/>
        <v>0</v>
      </c>
      <c r="S22" s="35"/>
      <c r="T22" s="31"/>
      <c r="U22" s="32"/>
      <c r="V22" s="3">
        <f t="shared" si="9"/>
        <v>0</v>
      </c>
      <c r="W22" s="3">
        <f t="shared" si="10"/>
        <v>0</v>
      </c>
      <c r="X22" s="3">
        <f t="shared" si="11"/>
        <v>0</v>
      </c>
      <c r="Y22" s="3">
        <f t="shared" si="55"/>
        <v>0</v>
      </c>
      <c r="Z22" s="18">
        <f t="shared" si="13"/>
        <v>0</v>
      </c>
      <c r="AA22" s="18">
        <f t="shared" si="56"/>
        <v>29.258316375737522</v>
      </c>
      <c r="AB22" s="39">
        <f t="shared" si="57"/>
        <v>0</v>
      </c>
      <c r="AC22" s="35"/>
      <c r="AD22" s="31"/>
      <c r="AE22" s="32"/>
      <c r="AF22" s="3">
        <f t="shared" si="16"/>
        <v>0</v>
      </c>
      <c r="AG22" s="3">
        <f t="shared" si="17"/>
        <v>0</v>
      </c>
      <c r="AH22" s="3">
        <f t="shared" si="18"/>
        <v>0</v>
      </c>
      <c r="AI22" s="3">
        <f t="shared" si="58"/>
        <v>0</v>
      </c>
      <c r="AJ22" s="18">
        <f t="shared" si="20"/>
        <v>0</v>
      </c>
      <c r="AK22" s="18">
        <f t="shared" si="59"/>
        <v>29.258316375737522</v>
      </c>
      <c r="AL22" s="39">
        <f t="shared" si="60"/>
        <v>0</v>
      </c>
      <c r="AM22" s="36"/>
      <c r="AN22" s="32"/>
      <c r="AO22" s="32"/>
      <c r="AP22" s="3">
        <f t="shared" si="23"/>
        <v>0</v>
      </c>
      <c r="AQ22" s="3">
        <f t="shared" si="24"/>
        <v>0</v>
      </c>
      <c r="AR22" s="3">
        <f t="shared" si="25"/>
        <v>0</v>
      </c>
      <c r="AS22" s="3">
        <f t="shared" si="61"/>
        <v>0</v>
      </c>
      <c r="AT22" s="18">
        <f t="shared" si="27"/>
        <v>0</v>
      </c>
      <c r="AU22" s="18">
        <f t="shared" si="62"/>
        <v>29.258316375737522</v>
      </c>
      <c r="AV22" s="39">
        <f t="shared" si="63"/>
        <v>0</v>
      </c>
      <c r="AW22" s="35"/>
      <c r="AX22" s="31"/>
      <c r="AY22" s="32"/>
      <c r="AZ22" s="3">
        <f t="shared" si="30"/>
        <v>0</v>
      </c>
      <c r="BA22" s="3">
        <f t="shared" si="31"/>
        <v>0</v>
      </c>
      <c r="BB22" s="3">
        <f t="shared" si="32"/>
        <v>0</v>
      </c>
      <c r="BC22" s="3">
        <f t="shared" si="64"/>
        <v>0</v>
      </c>
      <c r="BD22" s="18">
        <f t="shared" si="34"/>
        <v>0</v>
      </c>
      <c r="BE22" s="18">
        <f t="shared" si="65"/>
        <v>29.258316375737522</v>
      </c>
      <c r="BF22" s="39">
        <f t="shared" si="66"/>
        <v>0</v>
      </c>
      <c r="BG22" s="35"/>
      <c r="BH22" s="31"/>
      <c r="BI22" s="32"/>
      <c r="BJ22" s="3">
        <f t="shared" si="37"/>
        <v>0</v>
      </c>
      <c r="BK22" s="3">
        <f t="shared" si="38"/>
        <v>0</v>
      </c>
      <c r="BL22" s="3">
        <f t="shared" si="39"/>
        <v>0</v>
      </c>
      <c r="BM22" s="3">
        <f t="shared" si="67"/>
        <v>0</v>
      </c>
      <c r="BN22" s="18">
        <f t="shared" si="41"/>
        <v>0</v>
      </c>
      <c r="BO22" s="18">
        <f t="shared" si="68"/>
        <v>29.258316375737522</v>
      </c>
      <c r="BP22" s="39">
        <f t="shared" si="69"/>
        <v>0</v>
      </c>
      <c r="BQ22" s="35"/>
      <c r="BR22" s="31"/>
      <c r="BS22" s="32"/>
      <c r="BT22" s="3">
        <f t="shared" si="44"/>
        <v>0</v>
      </c>
      <c r="BU22" s="3">
        <f t="shared" si="45"/>
        <v>0</v>
      </c>
      <c r="BV22" s="3">
        <f t="shared" si="46"/>
        <v>0</v>
      </c>
      <c r="BW22" s="3">
        <f t="shared" si="70"/>
        <v>0</v>
      </c>
      <c r="BX22" s="18">
        <f t="shared" si="48"/>
        <v>0</v>
      </c>
      <c r="BY22" s="18">
        <f t="shared" si="71"/>
        <v>29.258316375737522</v>
      </c>
      <c r="BZ22" s="39">
        <f t="shared" si="72"/>
        <v>0</v>
      </c>
    </row>
    <row r="23" spans="2:78" ht="19.899999999999999" customHeight="1">
      <c r="B23" s="17"/>
      <c r="C23" s="17"/>
      <c r="D23" s="17"/>
      <c r="E23" s="29">
        <v>56</v>
      </c>
      <c r="F23" s="22">
        <f t="shared" si="51"/>
        <v>1.1146</v>
      </c>
      <c r="G23" s="23">
        <f t="shared" si="0"/>
        <v>11.465883808808506</v>
      </c>
      <c r="H23" s="47">
        <f t="shared" si="1"/>
        <v>99686.056338028182</v>
      </c>
      <c r="I23" s="36"/>
      <c r="J23" s="32"/>
      <c r="K23" s="32"/>
      <c r="L23" s="3">
        <f t="shared" si="2"/>
        <v>0</v>
      </c>
      <c r="M23" s="3">
        <f t="shared" si="3"/>
        <v>0</v>
      </c>
      <c r="N23" s="3">
        <f t="shared" si="4"/>
        <v>0</v>
      </c>
      <c r="O23" s="3">
        <f t="shared" si="52"/>
        <v>0</v>
      </c>
      <c r="P23" s="18">
        <f t="shared" si="6"/>
        <v>0</v>
      </c>
      <c r="Q23" s="18">
        <f t="shared" si="53"/>
        <v>32.648703448670595</v>
      </c>
      <c r="R23" s="39">
        <f t="shared" si="54"/>
        <v>0</v>
      </c>
      <c r="S23" s="36"/>
      <c r="T23" s="32"/>
      <c r="U23" s="32"/>
      <c r="V23" s="3">
        <f t="shared" si="9"/>
        <v>0</v>
      </c>
      <c r="W23" s="3">
        <f t="shared" si="10"/>
        <v>0</v>
      </c>
      <c r="X23" s="3">
        <f t="shared" si="11"/>
        <v>0</v>
      </c>
      <c r="Y23" s="3">
        <f t="shared" si="55"/>
        <v>0</v>
      </c>
      <c r="Z23" s="18">
        <f t="shared" si="13"/>
        <v>0</v>
      </c>
      <c r="AA23" s="18">
        <f t="shared" si="56"/>
        <v>32.648703448670595</v>
      </c>
      <c r="AB23" s="39">
        <f t="shared" si="57"/>
        <v>0</v>
      </c>
      <c r="AC23" s="36"/>
      <c r="AD23" s="32"/>
      <c r="AE23" s="32"/>
      <c r="AF23" s="3">
        <f t="shared" si="16"/>
        <v>0</v>
      </c>
      <c r="AG23" s="3">
        <f t="shared" si="17"/>
        <v>0</v>
      </c>
      <c r="AH23" s="3">
        <f t="shared" si="18"/>
        <v>0</v>
      </c>
      <c r="AI23" s="3">
        <f t="shared" si="58"/>
        <v>0</v>
      </c>
      <c r="AJ23" s="18">
        <f t="shared" si="20"/>
        <v>0</v>
      </c>
      <c r="AK23" s="18">
        <f t="shared" si="59"/>
        <v>32.648703448670595</v>
      </c>
      <c r="AL23" s="39">
        <f t="shared" si="60"/>
        <v>0</v>
      </c>
      <c r="AM23" s="35"/>
      <c r="AN23" s="31"/>
      <c r="AO23" s="32"/>
      <c r="AP23" s="3">
        <f t="shared" si="23"/>
        <v>0</v>
      </c>
      <c r="AQ23" s="3">
        <f t="shared" si="24"/>
        <v>0</v>
      </c>
      <c r="AR23" s="3">
        <f t="shared" si="25"/>
        <v>0</v>
      </c>
      <c r="AS23" s="3">
        <f t="shared" si="61"/>
        <v>0</v>
      </c>
      <c r="AT23" s="18">
        <f t="shared" si="27"/>
        <v>0</v>
      </c>
      <c r="AU23" s="18">
        <f t="shared" si="62"/>
        <v>32.648703448670595</v>
      </c>
      <c r="AV23" s="39">
        <f t="shared" si="63"/>
        <v>0</v>
      </c>
      <c r="AW23" s="36"/>
      <c r="AX23" s="32"/>
      <c r="AY23" s="32"/>
      <c r="AZ23" s="3">
        <f t="shared" si="30"/>
        <v>0</v>
      </c>
      <c r="BA23" s="3">
        <f t="shared" si="31"/>
        <v>0</v>
      </c>
      <c r="BB23" s="3">
        <f t="shared" si="32"/>
        <v>0</v>
      </c>
      <c r="BC23" s="3">
        <f t="shared" si="64"/>
        <v>0</v>
      </c>
      <c r="BD23" s="18">
        <f t="shared" si="34"/>
        <v>0</v>
      </c>
      <c r="BE23" s="18">
        <f t="shared" si="65"/>
        <v>32.648703448670595</v>
      </c>
      <c r="BF23" s="39">
        <f t="shared" si="66"/>
        <v>0</v>
      </c>
      <c r="BG23" s="36"/>
      <c r="BH23" s="32"/>
      <c r="BI23" s="32"/>
      <c r="BJ23" s="3">
        <f t="shared" si="37"/>
        <v>0</v>
      </c>
      <c r="BK23" s="3">
        <f t="shared" si="38"/>
        <v>0</v>
      </c>
      <c r="BL23" s="3">
        <f t="shared" si="39"/>
        <v>0</v>
      </c>
      <c r="BM23" s="3">
        <f t="shared" si="67"/>
        <v>0</v>
      </c>
      <c r="BN23" s="18">
        <f t="shared" si="41"/>
        <v>0</v>
      </c>
      <c r="BO23" s="18">
        <f t="shared" si="68"/>
        <v>32.648703448670595</v>
      </c>
      <c r="BP23" s="39">
        <f t="shared" si="69"/>
        <v>0</v>
      </c>
      <c r="BQ23" s="36"/>
      <c r="BR23" s="32"/>
      <c r="BS23" s="32"/>
      <c r="BT23" s="3">
        <f t="shared" si="44"/>
        <v>0</v>
      </c>
      <c r="BU23" s="3">
        <f t="shared" si="45"/>
        <v>0</v>
      </c>
      <c r="BV23" s="3">
        <f t="shared" si="46"/>
        <v>0</v>
      </c>
      <c r="BW23" s="3">
        <f t="shared" si="70"/>
        <v>0</v>
      </c>
      <c r="BX23" s="18">
        <f t="shared" si="48"/>
        <v>0</v>
      </c>
      <c r="BY23" s="18">
        <f t="shared" si="71"/>
        <v>32.648703448670595</v>
      </c>
      <c r="BZ23" s="39">
        <f t="shared" si="72"/>
        <v>0</v>
      </c>
    </row>
    <row r="24" spans="2:78" ht="19.899999999999999" customHeight="1">
      <c r="B24" s="17"/>
      <c r="C24" s="17"/>
      <c r="D24" s="19"/>
      <c r="E24" s="29">
        <v>58</v>
      </c>
      <c r="F24" s="22">
        <f t="shared" si="51"/>
        <v>1.1545999999999998</v>
      </c>
      <c r="G24" s="23">
        <f t="shared" si="0"/>
        <v>11.877363579445809</v>
      </c>
      <c r="H24" s="47">
        <f t="shared" si="1"/>
        <v>103263.52112676055</v>
      </c>
      <c r="I24" s="37"/>
      <c r="J24" s="33"/>
      <c r="K24" s="33"/>
      <c r="L24" s="3">
        <f t="shared" si="2"/>
        <v>0</v>
      </c>
      <c r="M24" s="3">
        <f t="shared" si="3"/>
        <v>0</v>
      </c>
      <c r="N24" s="3">
        <f t="shared" si="4"/>
        <v>0</v>
      </c>
      <c r="O24" s="3">
        <f t="shared" si="52"/>
        <v>0</v>
      </c>
      <c r="P24" s="18">
        <f t="shared" si="6"/>
        <v>0</v>
      </c>
      <c r="Q24" s="18">
        <f t="shared" si="53"/>
        <v>36.291379974383965</v>
      </c>
      <c r="R24" s="39">
        <f t="shared" si="54"/>
        <v>0</v>
      </c>
      <c r="S24" s="37"/>
      <c r="T24" s="33"/>
      <c r="U24" s="33"/>
      <c r="V24" s="3">
        <f t="shared" si="9"/>
        <v>0</v>
      </c>
      <c r="W24" s="3">
        <f t="shared" si="10"/>
        <v>0</v>
      </c>
      <c r="X24" s="3">
        <f t="shared" si="11"/>
        <v>0</v>
      </c>
      <c r="Y24" s="3">
        <f t="shared" si="55"/>
        <v>0</v>
      </c>
      <c r="Z24" s="18">
        <f t="shared" si="13"/>
        <v>0</v>
      </c>
      <c r="AA24" s="18">
        <f t="shared" si="56"/>
        <v>36.291379974383965</v>
      </c>
      <c r="AB24" s="39">
        <f t="shared" si="57"/>
        <v>0</v>
      </c>
      <c r="AC24" s="37"/>
      <c r="AD24" s="33"/>
      <c r="AE24" s="33"/>
      <c r="AF24" s="3">
        <f t="shared" si="16"/>
        <v>0</v>
      </c>
      <c r="AG24" s="3">
        <f t="shared" si="17"/>
        <v>0</v>
      </c>
      <c r="AH24" s="3">
        <f t="shared" si="18"/>
        <v>0</v>
      </c>
      <c r="AI24" s="3">
        <f t="shared" si="58"/>
        <v>0</v>
      </c>
      <c r="AJ24" s="18">
        <f t="shared" si="20"/>
        <v>0</v>
      </c>
      <c r="AK24" s="18">
        <f t="shared" si="59"/>
        <v>36.291379974383965</v>
      </c>
      <c r="AL24" s="39">
        <f t="shared" si="60"/>
        <v>0</v>
      </c>
      <c r="AM24" s="36"/>
      <c r="AN24" s="32"/>
      <c r="AO24" s="32"/>
      <c r="AP24" s="3">
        <f t="shared" si="23"/>
        <v>0</v>
      </c>
      <c r="AQ24" s="3">
        <f t="shared" si="24"/>
        <v>0</v>
      </c>
      <c r="AR24" s="3">
        <f t="shared" si="25"/>
        <v>0</v>
      </c>
      <c r="AS24" s="3">
        <f t="shared" si="61"/>
        <v>0</v>
      </c>
      <c r="AT24" s="18">
        <f t="shared" si="27"/>
        <v>0</v>
      </c>
      <c r="AU24" s="18">
        <f t="shared" si="62"/>
        <v>36.291379974383965</v>
      </c>
      <c r="AV24" s="39">
        <f t="shared" si="63"/>
        <v>0</v>
      </c>
      <c r="AW24" s="37"/>
      <c r="AX24" s="33"/>
      <c r="AY24" s="33"/>
      <c r="AZ24" s="3">
        <f t="shared" si="30"/>
        <v>0</v>
      </c>
      <c r="BA24" s="3">
        <f t="shared" si="31"/>
        <v>0</v>
      </c>
      <c r="BB24" s="3">
        <f t="shared" si="32"/>
        <v>0</v>
      </c>
      <c r="BC24" s="3">
        <f t="shared" si="64"/>
        <v>0</v>
      </c>
      <c r="BD24" s="18">
        <f t="shared" si="34"/>
        <v>0</v>
      </c>
      <c r="BE24" s="18">
        <f t="shared" si="65"/>
        <v>36.291379974383965</v>
      </c>
      <c r="BF24" s="39">
        <f t="shared" si="66"/>
        <v>0</v>
      </c>
      <c r="BG24" s="37"/>
      <c r="BH24" s="33"/>
      <c r="BI24" s="33"/>
      <c r="BJ24" s="3">
        <f t="shared" si="37"/>
        <v>0</v>
      </c>
      <c r="BK24" s="3">
        <f t="shared" si="38"/>
        <v>0</v>
      </c>
      <c r="BL24" s="3">
        <f t="shared" si="39"/>
        <v>0</v>
      </c>
      <c r="BM24" s="3">
        <f t="shared" si="67"/>
        <v>0</v>
      </c>
      <c r="BN24" s="18">
        <f t="shared" si="41"/>
        <v>0</v>
      </c>
      <c r="BO24" s="18">
        <f t="shared" si="68"/>
        <v>36.291379974383965</v>
      </c>
      <c r="BP24" s="39">
        <f t="shared" si="69"/>
        <v>0</v>
      </c>
      <c r="BQ24" s="37"/>
      <c r="BR24" s="33"/>
      <c r="BS24" s="33"/>
      <c r="BT24" s="3">
        <f t="shared" si="44"/>
        <v>0</v>
      </c>
      <c r="BU24" s="3">
        <f t="shared" si="45"/>
        <v>0</v>
      </c>
      <c r="BV24" s="3">
        <f t="shared" si="46"/>
        <v>0</v>
      </c>
      <c r="BW24" s="3">
        <f t="shared" si="70"/>
        <v>0</v>
      </c>
      <c r="BX24" s="18">
        <f t="shared" si="48"/>
        <v>0</v>
      </c>
      <c r="BY24" s="18">
        <f t="shared" si="71"/>
        <v>36.291379974383965</v>
      </c>
      <c r="BZ24" s="39">
        <f t="shared" si="72"/>
        <v>0</v>
      </c>
    </row>
    <row r="25" spans="2:78" ht="19.899999999999999" customHeight="1">
      <c r="B25" s="17"/>
      <c r="C25" s="17"/>
      <c r="D25" s="19"/>
      <c r="E25" s="29">
        <v>60</v>
      </c>
      <c r="F25" s="22">
        <f t="shared" si="51"/>
        <v>1.1945999999999999</v>
      </c>
      <c r="G25" s="23">
        <f t="shared" si="0"/>
        <v>12.288843350083114</v>
      </c>
      <c r="H25" s="47">
        <f t="shared" si="1"/>
        <v>106840.98591549294</v>
      </c>
      <c r="I25" s="37"/>
      <c r="J25" s="33"/>
      <c r="K25" s="33"/>
      <c r="L25" s="3">
        <f t="shared" si="2"/>
        <v>0</v>
      </c>
      <c r="M25" s="3">
        <f t="shared" si="3"/>
        <v>0</v>
      </c>
      <c r="N25" s="3">
        <f t="shared" si="4"/>
        <v>0</v>
      </c>
      <c r="O25" s="3">
        <f t="shared" si="52"/>
        <v>0</v>
      </c>
      <c r="P25" s="18">
        <f t="shared" si="6"/>
        <v>0</v>
      </c>
      <c r="Q25" s="18">
        <f t="shared" si="53"/>
        <v>40.195399943646741</v>
      </c>
      <c r="R25" s="39">
        <f t="shared" si="54"/>
        <v>0</v>
      </c>
      <c r="S25" s="37"/>
      <c r="T25" s="33"/>
      <c r="U25" s="33"/>
      <c r="V25" s="3">
        <f t="shared" si="9"/>
        <v>0</v>
      </c>
      <c r="W25" s="3">
        <f t="shared" si="10"/>
        <v>0</v>
      </c>
      <c r="X25" s="3">
        <f t="shared" si="11"/>
        <v>0</v>
      </c>
      <c r="Y25" s="3">
        <f t="shared" si="55"/>
        <v>0</v>
      </c>
      <c r="Z25" s="18">
        <f t="shared" si="13"/>
        <v>0</v>
      </c>
      <c r="AA25" s="18">
        <f t="shared" si="56"/>
        <v>40.195399943646741</v>
      </c>
      <c r="AB25" s="39">
        <f t="shared" si="57"/>
        <v>0</v>
      </c>
      <c r="AC25" s="37"/>
      <c r="AD25" s="33"/>
      <c r="AE25" s="33"/>
      <c r="AF25" s="3">
        <f t="shared" si="16"/>
        <v>0</v>
      </c>
      <c r="AG25" s="3">
        <f t="shared" si="17"/>
        <v>0</v>
      </c>
      <c r="AH25" s="3">
        <f t="shared" si="18"/>
        <v>0</v>
      </c>
      <c r="AI25" s="3">
        <f t="shared" si="58"/>
        <v>0</v>
      </c>
      <c r="AJ25" s="18">
        <f t="shared" si="20"/>
        <v>0</v>
      </c>
      <c r="AK25" s="18">
        <f t="shared" si="59"/>
        <v>40.195399943646741</v>
      </c>
      <c r="AL25" s="39">
        <f t="shared" si="60"/>
        <v>0</v>
      </c>
      <c r="AM25" s="37"/>
      <c r="AN25" s="33"/>
      <c r="AO25" s="33"/>
      <c r="AP25" s="3">
        <f t="shared" si="23"/>
        <v>0</v>
      </c>
      <c r="AQ25" s="3">
        <f t="shared" si="24"/>
        <v>0</v>
      </c>
      <c r="AR25" s="3">
        <f t="shared" si="25"/>
        <v>0</v>
      </c>
      <c r="AS25" s="3">
        <f t="shared" si="61"/>
        <v>0</v>
      </c>
      <c r="AT25" s="18">
        <f t="shared" si="27"/>
        <v>0</v>
      </c>
      <c r="AU25" s="18">
        <f t="shared" si="62"/>
        <v>40.195399943646741</v>
      </c>
      <c r="AV25" s="39">
        <f t="shared" si="63"/>
        <v>0</v>
      </c>
      <c r="AW25" s="37"/>
      <c r="AX25" s="33"/>
      <c r="AY25" s="33"/>
      <c r="AZ25" s="3">
        <f t="shared" si="30"/>
        <v>0</v>
      </c>
      <c r="BA25" s="3">
        <f t="shared" si="31"/>
        <v>0</v>
      </c>
      <c r="BB25" s="3">
        <f t="shared" si="32"/>
        <v>0</v>
      </c>
      <c r="BC25" s="3">
        <f t="shared" si="64"/>
        <v>0</v>
      </c>
      <c r="BD25" s="18">
        <f t="shared" si="34"/>
        <v>0</v>
      </c>
      <c r="BE25" s="18">
        <f t="shared" si="65"/>
        <v>40.195399943646741</v>
      </c>
      <c r="BF25" s="39">
        <f t="shared" si="66"/>
        <v>0</v>
      </c>
      <c r="BG25" s="37"/>
      <c r="BH25" s="33"/>
      <c r="BI25" s="33"/>
      <c r="BJ25" s="3">
        <f t="shared" si="37"/>
        <v>0</v>
      </c>
      <c r="BK25" s="3">
        <f t="shared" si="38"/>
        <v>0</v>
      </c>
      <c r="BL25" s="3">
        <f t="shared" si="39"/>
        <v>0</v>
      </c>
      <c r="BM25" s="3">
        <f t="shared" si="67"/>
        <v>0</v>
      </c>
      <c r="BN25" s="18">
        <f t="shared" si="41"/>
        <v>0</v>
      </c>
      <c r="BO25" s="18">
        <f t="shared" si="68"/>
        <v>40.195399943646741</v>
      </c>
      <c r="BP25" s="39">
        <f t="shared" si="69"/>
        <v>0</v>
      </c>
      <c r="BQ25" s="37"/>
      <c r="BR25" s="33"/>
      <c r="BS25" s="33"/>
      <c r="BT25" s="3">
        <f t="shared" si="44"/>
        <v>0</v>
      </c>
      <c r="BU25" s="3">
        <f t="shared" si="45"/>
        <v>0</v>
      </c>
      <c r="BV25" s="3">
        <f t="shared" si="46"/>
        <v>0</v>
      </c>
      <c r="BW25" s="3">
        <f t="shared" si="70"/>
        <v>0</v>
      </c>
      <c r="BX25" s="18">
        <f t="shared" si="48"/>
        <v>0</v>
      </c>
      <c r="BY25" s="18">
        <f t="shared" si="71"/>
        <v>40.195399943646741</v>
      </c>
      <c r="BZ25" s="39">
        <f t="shared" si="72"/>
        <v>0</v>
      </c>
    </row>
    <row r="26" spans="2:78" ht="19.899999999999999" customHeight="1">
      <c r="B26" s="19"/>
      <c r="C26" s="19"/>
      <c r="D26" s="19"/>
      <c r="E26" s="29">
        <v>62</v>
      </c>
      <c r="F26" s="22">
        <f t="shared" si="51"/>
        <v>1.2345999999999999</v>
      </c>
      <c r="G26" s="23">
        <f t="shared" si="0"/>
        <v>12.700323120720419</v>
      </c>
      <c r="H26" s="47">
        <f t="shared" si="1"/>
        <v>110418.45070422534</v>
      </c>
      <c r="I26" s="37"/>
      <c r="J26" s="33"/>
      <c r="K26" s="33"/>
      <c r="L26" s="3">
        <f t="shared" si="2"/>
        <v>0</v>
      </c>
      <c r="M26" s="3">
        <f t="shared" si="3"/>
        <v>0</v>
      </c>
      <c r="N26" s="3">
        <f t="shared" si="4"/>
        <v>0</v>
      </c>
      <c r="O26" s="3">
        <f t="shared" si="52"/>
        <v>0</v>
      </c>
      <c r="P26" s="18">
        <f t="shared" si="6"/>
        <v>0</v>
      </c>
      <c r="Q26" s="18">
        <f t="shared" si="53"/>
        <v>44.369817347227993</v>
      </c>
      <c r="R26" s="39">
        <f t="shared" si="54"/>
        <v>0</v>
      </c>
      <c r="S26" s="37"/>
      <c r="T26" s="33"/>
      <c r="U26" s="33"/>
      <c r="V26" s="3">
        <f t="shared" si="9"/>
        <v>0</v>
      </c>
      <c r="W26" s="3">
        <f t="shared" si="10"/>
        <v>0</v>
      </c>
      <c r="X26" s="3">
        <f t="shared" si="11"/>
        <v>0</v>
      </c>
      <c r="Y26" s="3">
        <f t="shared" si="55"/>
        <v>0</v>
      </c>
      <c r="Z26" s="18">
        <f t="shared" si="13"/>
        <v>0</v>
      </c>
      <c r="AA26" s="18">
        <f t="shared" si="56"/>
        <v>44.369817347227993</v>
      </c>
      <c r="AB26" s="39">
        <f t="shared" si="57"/>
        <v>0</v>
      </c>
      <c r="AC26" s="37"/>
      <c r="AD26" s="33"/>
      <c r="AE26" s="33"/>
      <c r="AF26" s="3">
        <f t="shared" si="16"/>
        <v>0</v>
      </c>
      <c r="AG26" s="3">
        <f t="shared" si="17"/>
        <v>0</v>
      </c>
      <c r="AH26" s="3">
        <f t="shared" si="18"/>
        <v>0</v>
      </c>
      <c r="AI26" s="3">
        <f t="shared" si="58"/>
        <v>0</v>
      </c>
      <c r="AJ26" s="18">
        <f t="shared" si="20"/>
        <v>0</v>
      </c>
      <c r="AK26" s="18">
        <f t="shared" si="59"/>
        <v>44.369817347227993</v>
      </c>
      <c r="AL26" s="39">
        <f t="shared" si="60"/>
        <v>0</v>
      </c>
      <c r="AM26" s="37"/>
      <c r="AN26" s="33"/>
      <c r="AO26" s="33"/>
      <c r="AP26" s="3">
        <f t="shared" si="23"/>
        <v>0</v>
      </c>
      <c r="AQ26" s="3">
        <f t="shared" si="24"/>
        <v>0</v>
      </c>
      <c r="AR26" s="3">
        <f t="shared" si="25"/>
        <v>0</v>
      </c>
      <c r="AS26" s="3">
        <f t="shared" si="61"/>
        <v>0</v>
      </c>
      <c r="AT26" s="18">
        <f t="shared" si="27"/>
        <v>0</v>
      </c>
      <c r="AU26" s="18">
        <f t="shared" si="62"/>
        <v>44.369817347227993</v>
      </c>
      <c r="AV26" s="39">
        <f t="shared" si="63"/>
        <v>0</v>
      </c>
      <c r="AW26" s="37"/>
      <c r="AX26" s="33"/>
      <c r="AY26" s="33"/>
      <c r="AZ26" s="3">
        <f t="shared" si="30"/>
        <v>0</v>
      </c>
      <c r="BA26" s="3">
        <f t="shared" si="31"/>
        <v>0</v>
      </c>
      <c r="BB26" s="3">
        <f t="shared" si="32"/>
        <v>0</v>
      </c>
      <c r="BC26" s="3">
        <f t="shared" si="64"/>
        <v>0</v>
      </c>
      <c r="BD26" s="18">
        <f t="shared" si="34"/>
        <v>0</v>
      </c>
      <c r="BE26" s="18">
        <f t="shared" si="65"/>
        <v>44.369817347227993</v>
      </c>
      <c r="BF26" s="39">
        <f t="shared" si="66"/>
        <v>0</v>
      </c>
      <c r="BG26" s="37"/>
      <c r="BH26" s="33"/>
      <c r="BI26" s="33"/>
      <c r="BJ26" s="3">
        <f t="shared" si="37"/>
        <v>0</v>
      </c>
      <c r="BK26" s="3">
        <f t="shared" si="38"/>
        <v>0</v>
      </c>
      <c r="BL26" s="3">
        <f t="shared" si="39"/>
        <v>0</v>
      </c>
      <c r="BM26" s="3">
        <f t="shared" si="67"/>
        <v>0</v>
      </c>
      <c r="BN26" s="18">
        <f t="shared" si="41"/>
        <v>0</v>
      </c>
      <c r="BO26" s="18">
        <f t="shared" si="68"/>
        <v>44.369817347227993</v>
      </c>
      <c r="BP26" s="39">
        <f t="shared" si="69"/>
        <v>0</v>
      </c>
      <c r="BQ26" s="37"/>
      <c r="BR26" s="33"/>
      <c r="BS26" s="33"/>
      <c r="BT26" s="3">
        <f t="shared" si="44"/>
        <v>0</v>
      </c>
      <c r="BU26" s="3">
        <f t="shared" si="45"/>
        <v>0</v>
      </c>
      <c r="BV26" s="3">
        <f t="shared" si="46"/>
        <v>0</v>
      </c>
      <c r="BW26" s="3">
        <f t="shared" si="70"/>
        <v>0</v>
      </c>
      <c r="BX26" s="18">
        <f t="shared" si="48"/>
        <v>0</v>
      </c>
      <c r="BY26" s="18">
        <f t="shared" si="71"/>
        <v>44.369817347227993</v>
      </c>
      <c r="BZ26" s="39">
        <f t="shared" si="72"/>
        <v>0</v>
      </c>
    </row>
    <row r="27" spans="2:78" ht="19.899999999999999" customHeight="1">
      <c r="B27" s="19"/>
      <c r="C27" s="19"/>
      <c r="D27" s="19"/>
      <c r="E27" s="29">
        <v>64</v>
      </c>
      <c r="F27" s="22">
        <f t="shared" si="51"/>
        <v>1.2746</v>
      </c>
      <c r="G27" s="23">
        <f t="shared" si="0"/>
        <v>13.111802891357724</v>
      </c>
      <c r="H27" s="47">
        <f t="shared" si="1"/>
        <v>113995.91549295773</v>
      </c>
      <c r="I27" s="37"/>
      <c r="J27" s="33"/>
      <c r="K27" s="33"/>
      <c r="L27" s="3">
        <f t="shared" si="2"/>
        <v>0</v>
      </c>
      <c r="M27" s="3">
        <f t="shared" si="3"/>
        <v>0</v>
      </c>
      <c r="N27" s="3">
        <f t="shared" si="4"/>
        <v>0</v>
      </c>
      <c r="O27" s="3">
        <f t="shared" si="52"/>
        <v>0</v>
      </c>
      <c r="P27" s="18">
        <f t="shared" si="6"/>
        <v>0</v>
      </c>
      <c r="Q27" s="18">
        <f t="shared" si="53"/>
        <v>48.823686175896796</v>
      </c>
      <c r="R27" s="39">
        <f t="shared" si="54"/>
        <v>0</v>
      </c>
      <c r="S27" s="37"/>
      <c r="T27" s="33"/>
      <c r="U27" s="33"/>
      <c r="V27" s="3">
        <f t="shared" si="9"/>
        <v>0</v>
      </c>
      <c r="W27" s="3">
        <f t="shared" si="10"/>
        <v>0</v>
      </c>
      <c r="X27" s="3">
        <f t="shared" si="11"/>
        <v>0</v>
      </c>
      <c r="Y27" s="3">
        <f t="shared" si="55"/>
        <v>0</v>
      </c>
      <c r="Z27" s="18">
        <f t="shared" si="13"/>
        <v>0</v>
      </c>
      <c r="AA27" s="18">
        <f t="shared" si="56"/>
        <v>48.823686175896796</v>
      </c>
      <c r="AB27" s="39">
        <f t="shared" si="57"/>
        <v>0</v>
      </c>
      <c r="AC27" s="37"/>
      <c r="AD27" s="33"/>
      <c r="AE27" s="33"/>
      <c r="AF27" s="3">
        <f t="shared" si="16"/>
        <v>0</v>
      </c>
      <c r="AG27" s="3">
        <f t="shared" si="17"/>
        <v>0</v>
      </c>
      <c r="AH27" s="3">
        <f t="shared" si="18"/>
        <v>0</v>
      </c>
      <c r="AI27" s="3">
        <f t="shared" si="58"/>
        <v>0</v>
      </c>
      <c r="AJ27" s="18">
        <f t="shared" si="20"/>
        <v>0</v>
      </c>
      <c r="AK27" s="18">
        <f t="shared" si="59"/>
        <v>48.823686175896796</v>
      </c>
      <c r="AL27" s="39">
        <f t="shared" si="60"/>
        <v>0</v>
      </c>
      <c r="AM27" s="37"/>
      <c r="AN27" s="33"/>
      <c r="AO27" s="33"/>
      <c r="AP27" s="3">
        <f t="shared" si="23"/>
        <v>0</v>
      </c>
      <c r="AQ27" s="3">
        <f t="shared" si="24"/>
        <v>0</v>
      </c>
      <c r="AR27" s="3">
        <f t="shared" si="25"/>
        <v>0</v>
      </c>
      <c r="AS27" s="3">
        <f t="shared" si="61"/>
        <v>0</v>
      </c>
      <c r="AT27" s="18">
        <f t="shared" si="27"/>
        <v>0</v>
      </c>
      <c r="AU27" s="18">
        <f t="shared" si="62"/>
        <v>48.823686175896796</v>
      </c>
      <c r="AV27" s="39">
        <f t="shared" si="63"/>
        <v>0</v>
      </c>
      <c r="AW27" s="37"/>
      <c r="AX27" s="33"/>
      <c r="AY27" s="33"/>
      <c r="AZ27" s="3">
        <f t="shared" si="30"/>
        <v>0</v>
      </c>
      <c r="BA27" s="3">
        <f t="shared" si="31"/>
        <v>0</v>
      </c>
      <c r="BB27" s="3">
        <f t="shared" si="32"/>
        <v>0</v>
      </c>
      <c r="BC27" s="3">
        <f t="shared" si="64"/>
        <v>0</v>
      </c>
      <c r="BD27" s="18">
        <f t="shared" si="34"/>
        <v>0</v>
      </c>
      <c r="BE27" s="18">
        <f t="shared" si="65"/>
        <v>48.823686175896796</v>
      </c>
      <c r="BF27" s="39">
        <f t="shared" si="66"/>
        <v>0</v>
      </c>
      <c r="BG27" s="37"/>
      <c r="BH27" s="33"/>
      <c r="BI27" s="33"/>
      <c r="BJ27" s="3">
        <f t="shared" si="37"/>
        <v>0</v>
      </c>
      <c r="BK27" s="3">
        <f t="shared" si="38"/>
        <v>0</v>
      </c>
      <c r="BL27" s="3">
        <f t="shared" si="39"/>
        <v>0</v>
      </c>
      <c r="BM27" s="3">
        <f t="shared" si="67"/>
        <v>0</v>
      </c>
      <c r="BN27" s="18">
        <f t="shared" si="41"/>
        <v>0</v>
      </c>
      <c r="BO27" s="18">
        <f t="shared" si="68"/>
        <v>48.823686175896796</v>
      </c>
      <c r="BP27" s="39">
        <f t="shared" si="69"/>
        <v>0</v>
      </c>
      <c r="BQ27" s="37"/>
      <c r="BR27" s="33"/>
      <c r="BS27" s="33"/>
      <c r="BT27" s="3">
        <f t="shared" si="44"/>
        <v>0</v>
      </c>
      <c r="BU27" s="3">
        <f t="shared" si="45"/>
        <v>0</v>
      </c>
      <c r="BV27" s="3">
        <f t="shared" si="46"/>
        <v>0</v>
      </c>
      <c r="BW27" s="3">
        <f t="shared" si="70"/>
        <v>0</v>
      </c>
      <c r="BX27" s="18">
        <f t="shared" si="48"/>
        <v>0</v>
      </c>
      <c r="BY27" s="18">
        <f t="shared" si="71"/>
        <v>48.823686175896796</v>
      </c>
      <c r="BZ27" s="39">
        <f t="shared" si="72"/>
        <v>0</v>
      </c>
    </row>
    <row r="28" spans="2:78" ht="19.899999999999999" customHeight="1" thickBot="1">
      <c r="B28" s="19"/>
      <c r="C28" s="19"/>
      <c r="E28" s="48">
        <v>66</v>
      </c>
      <c r="F28" s="25">
        <f t="shared" si="51"/>
        <v>1.3146</v>
      </c>
      <c r="G28" s="26">
        <f t="shared" si="0"/>
        <v>13.523282661995031</v>
      </c>
      <c r="H28" s="49">
        <f t="shared" si="1"/>
        <v>117573.38028169014</v>
      </c>
      <c r="I28" s="38"/>
      <c r="J28" s="34"/>
      <c r="K28" s="34"/>
      <c r="L28" s="41">
        <f t="shared" si="2"/>
        <v>0</v>
      </c>
      <c r="M28" s="41">
        <f t="shared" si="3"/>
        <v>0</v>
      </c>
      <c r="N28" s="41">
        <f t="shared" si="4"/>
        <v>0</v>
      </c>
      <c r="O28" s="41">
        <f t="shared" si="52"/>
        <v>0</v>
      </c>
      <c r="P28" s="40">
        <f t="shared" si="6"/>
        <v>0</v>
      </c>
      <c r="Q28" s="40">
        <f t="shared" si="53"/>
        <v>53.56606042042219</v>
      </c>
      <c r="R28" s="42">
        <f t="shared" si="54"/>
        <v>0</v>
      </c>
      <c r="S28" s="38"/>
      <c r="T28" s="34"/>
      <c r="U28" s="34"/>
      <c r="V28" s="41">
        <f t="shared" si="9"/>
        <v>0</v>
      </c>
      <c r="W28" s="41">
        <f t="shared" si="10"/>
        <v>0</v>
      </c>
      <c r="X28" s="41">
        <f t="shared" si="11"/>
        <v>0</v>
      </c>
      <c r="Y28" s="41">
        <f t="shared" si="55"/>
        <v>0</v>
      </c>
      <c r="Z28" s="40">
        <f t="shared" si="13"/>
        <v>0</v>
      </c>
      <c r="AA28" s="40">
        <f t="shared" si="56"/>
        <v>53.56606042042219</v>
      </c>
      <c r="AB28" s="42">
        <f t="shared" si="57"/>
        <v>0</v>
      </c>
      <c r="AC28" s="38"/>
      <c r="AD28" s="34"/>
      <c r="AE28" s="34"/>
      <c r="AF28" s="41">
        <f t="shared" si="16"/>
        <v>0</v>
      </c>
      <c r="AG28" s="41">
        <f t="shared" si="17"/>
        <v>0</v>
      </c>
      <c r="AH28" s="41">
        <f t="shared" si="18"/>
        <v>0</v>
      </c>
      <c r="AI28" s="41">
        <f t="shared" si="58"/>
        <v>0</v>
      </c>
      <c r="AJ28" s="40">
        <f t="shared" si="20"/>
        <v>0</v>
      </c>
      <c r="AK28" s="40">
        <f t="shared" si="59"/>
        <v>53.56606042042219</v>
      </c>
      <c r="AL28" s="42">
        <f t="shared" si="60"/>
        <v>0</v>
      </c>
      <c r="AM28" s="38"/>
      <c r="AN28" s="34"/>
      <c r="AO28" s="34"/>
      <c r="AP28" s="41">
        <f t="shared" si="23"/>
        <v>0</v>
      </c>
      <c r="AQ28" s="41">
        <f t="shared" si="24"/>
        <v>0</v>
      </c>
      <c r="AR28" s="41">
        <f t="shared" si="25"/>
        <v>0</v>
      </c>
      <c r="AS28" s="41">
        <f t="shared" si="61"/>
        <v>0</v>
      </c>
      <c r="AT28" s="40">
        <f t="shared" si="27"/>
        <v>0</v>
      </c>
      <c r="AU28" s="40">
        <f t="shared" si="62"/>
        <v>53.56606042042219</v>
      </c>
      <c r="AV28" s="42">
        <f t="shared" si="63"/>
        <v>0</v>
      </c>
      <c r="AW28" s="38"/>
      <c r="AX28" s="34"/>
      <c r="AY28" s="34"/>
      <c r="AZ28" s="41">
        <f t="shared" si="30"/>
        <v>0</v>
      </c>
      <c r="BA28" s="41">
        <f t="shared" si="31"/>
        <v>0</v>
      </c>
      <c r="BB28" s="41">
        <f t="shared" si="32"/>
        <v>0</v>
      </c>
      <c r="BC28" s="41">
        <f t="shared" si="64"/>
        <v>0</v>
      </c>
      <c r="BD28" s="40">
        <f t="shared" si="34"/>
        <v>0</v>
      </c>
      <c r="BE28" s="40">
        <f t="shared" si="65"/>
        <v>53.56606042042219</v>
      </c>
      <c r="BF28" s="42">
        <f t="shared" si="66"/>
        <v>0</v>
      </c>
      <c r="BG28" s="38"/>
      <c r="BH28" s="34"/>
      <c r="BI28" s="34"/>
      <c r="BJ28" s="41">
        <f t="shared" si="37"/>
        <v>0</v>
      </c>
      <c r="BK28" s="41">
        <f t="shared" si="38"/>
        <v>0</v>
      </c>
      <c r="BL28" s="41">
        <f t="shared" si="39"/>
        <v>0</v>
      </c>
      <c r="BM28" s="41">
        <f t="shared" si="67"/>
        <v>0</v>
      </c>
      <c r="BN28" s="40">
        <f t="shared" si="41"/>
        <v>0</v>
      </c>
      <c r="BO28" s="40">
        <f t="shared" si="68"/>
        <v>53.56606042042219</v>
      </c>
      <c r="BP28" s="42">
        <f t="shared" si="69"/>
        <v>0</v>
      </c>
      <c r="BQ28" s="38"/>
      <c r="BR28" s="34"/>
      <c r="BS28" s="34"/>
      <c r="BT28" s="41">
        <f t="shared" si="44"/>
        <v>0</v>
      </c>
      <c r="BU28" s="41">
        <f t="shared" si="45"/>
        <v>0</v>
      </c>
      <c r="BV28" s="41">
        <f t="shared" si="46"/>
        <v>0</v>
      </c>
      <c r="BW28" s="41">
        <f t="shared" si="70"/>
        <v>0</v>
      </c>
      <c r="BX28" s="40">
        <f t="shared" si="48"/>
        <v>0</v>
      </c>
      <c r="BY28" s="40">
        <f t="shared" si="71"/>
        <v>53.56606042042219</v>
      </c>
      <c r="BZ28" s="42">
        <f t="shared" si="72"/>
        <v>0</v>
      </c>
    </row>
    <row r="29" spans="2:78" ht="19.899999999999999" customHeight="1">
      <c r="H29" s="3"/>
      <c r="I29" s="8"/>
      <c r="J29" s="8"/>
      <c r="K29" s="9"/>
      <c r="L29" s="9"/>
      <c r="M29" s="9"/>
      <c r="N29" s="9"/>
      <c r="O29" s="9"/>
      <c r="P29" s="9"/>
      <c r="Q29" s="9"/>
      <c r="R29" s="9"/>
      <c r="W29" s="9"/>
      <c r="X29" s="9"/>
      <c r="Y29" s="9"/>
      <c r="Z29" s="9"/>
      <c r="AA29" s="9"/>
      <c r="AB29" s="9"/>
      <c r="AC29" s="20"/>
      <c r="AD29" s="20"/>
      <c r="AG29" s="9"/>
      <c r="AH29" s="9"/>
      <c r="AI29" s="9"/>
      <c r="AJ29" s="9"/>
      <c r="AK29" s="9"/>
      <c r="AL29" s="9"/>
      <c r="AM29" s="20"/>
      <c r="AN29" s="20"/>
      <c r="AQ29" s="9"/>
      <c r="AR29" s="9"/>
      <c r="AS29" s="9"/>
      <c r="AT29" s="9"/>
      <c r="AU29" s="9"/>
      <c r="AV29" s="9"/>
      <c r="AW29" s="20"/>
      <c r="AX29" s="20"/>
      <c r="BA29" s="9"/>
      <c r="BB29" s="9"/>
      <c r="BC29" s="9"/>
      <c r="BD29" s="9"/>
      <c r="BE29" s="9"/>
      <c r="BF29" s="9"/>
      <c r="BG29" s="20"/>
      <c r="BH29" s="20"/>
      <c r="BK29" s="9"/>
      <c r="BL29" s="9"/>
      <c r="BM29" s="9"/>
      <c r="BN29" s="9"/>
      <c r="BO29" s="9"/>
      <c r="BP29" s="9"/>
    </row>
    <row r="30" spans="2:78" ht="19.899999999999999" customHeight="1" thickBot="1">
      <c r="H30" s="3"/>
      <c r="I30" s="8"/>
      <c r="J30" s="8"/>
      <c r="K30" s="9"/>
      <c r="L30" s="9"/>
      <c r="M30" s="9"/>
      <c r="N30" s="9"/>
      <c r="O30" s="9"/>
      <c r="P30" s="9"/>
      <c r="Q30" s="9"/>
      <c r="R30" s="9"/>
      <c r="W30" s="9"/>
      <c r="X30" s="9"/>
      <c r="Y30" s="9"/>
      <c r="Z30" s="9"/>
      <c r="AA30" s="9"/>
      <c r="AB30" s="9"/>
      <c r="AC30" s="20"/>
      <c r="AD30" s="20"/>
      <c r="AG30" s="9"/>
      <c r="AH30" s="9"/>
      <c r="AI30" s="9"/>
      <c r="AJ30" s="9"/>
      <c r="AK30" s="9"/>
      <c r="AL30" s="9"/>
      <c r="AM30" s="20"/>
      <c r="AN30" s="20"/>
      <c r="AQ30" s="9"/>
      <c r="AR30" s="9"/>
      <c r="AS30" s="9"/>
      <c r="AT30" s="9"/>
      <c r="AU30" s="9"/>
      <c r="AV30" s="9"/>
      <c r="AW30" s="20"/>
      <c r="AX30" s="20"/>
      <c r="BA30" s="9"/>
      <c r="BB30" s="9"/>
      <c r="BC30" s="9"/>
      <c r="BD30" s="9"/>
      <c r="BE30" s="9"/>
      <c r="BF30" s="9"/>
      <c r="BG30" s="20"/>
      <c r="BH30" s="20"/>
      <c r="BK30" s="9"/>
      <c r="BL30" s="9"/>
      <c r="BM30" s="9"/>
      <c r="BN30" s="9"/>
      <c r="BO30" s="9"/>
      <c r="BP30" s="9"/>
    </row>
    <row r="31" spans="2:78" ht="19.899999999999999" customHeight="1" thickBot="1">
      <c r="B31" s="64" t="s">
        <v>35</v>
      </c>
      <c r="D31" s="2"/>
      <c r="E31" s="73" t="s">
        <v>19</v>
      </c>
      <c r="F31" s="74"/>
      <c r="G31" s="74"/>
      <c r="H31" s="75"/>
      <c r="I31" s="76" t="s">
        <v>21</v>
      </c>
      <c r="J31" s="77"/>
      <c r="K31" s="77"/>
      <c r="L31" s="77"/>
      <c r="M31" s="77"/>
      <c r="N31" s="78">
        <v>0</v>
      </c>
      <c r="O31" s="78"/>
      <c r="P31" s="57"/>
      <c r="Q31" s="57"/>
      <c r="R31" s="58"/>
      <c r="S31" s="76" t="s">
        <v>21</v>
      </c>
      <c r="T31" s="77"/>
      <c r="U31" s="77"/>
      <c r="V31" s="77"/>
      <c r="W31" s="77"/>
      <c r="X31" s="78">
        <v>0.04</v>
      </c>
      <c r="Y31" s="78"/>
      <c r="Z31" s="57"/>
      <c r="AA31" s="57"/>
      <c r="AB31" s="58"/>
      <c r="AC31" s="76" t="s">
        <v>21</v>
      </c>
      <c r="AD31" s="77"/>
      <c r="AE31" s="77"/>
      <c r="AF31" s="77"/>
      <c r="AG31" s="77"/>
      <c r="AH31" s="78">
        <v>0.08</v>
      </c>
      <c r="AI31" s="78"/>
      <c r="AJ31" s="57"/>
      <c r="AK31" s="57"/>
      <c r="AL31" s="58"/>
      <c r="AM31" s="76" t="s">
        <v>21</v>
      </c>
      <c r="AN31" s="77"/>
      <c r="AO31" s="77"/>
      <c r="AP31" s="77"/>
      <c r="AQ31" s="77"/>
      <c r="AR31" s="78">
        <v>0.12</v>
      </c>
      <c r="AS31" s="78"/>
      <c r="AT31" s="57"/>
      <c r="AU31" s="57"/>
      <c r="AV31" s="58"/>
      <c r="AW31" s="76" t="s">
        <v>21</v>
      </c>
      <c r="AX31" s="77"/>
      <c r="AY31" s="77"/>
      <c r="AZ31" s="77"/>
      <c r="BA31" s="77"/>
      <c r="BB31" s="78">
        <v>0.16</v>
      </c>
      <c r="BC31" s="78"/>
      <c r="BD31" s="57"/>
      <c r="BE31" s="57"/>
      <c r="BF31" s="58"/>
      <c r="BG31" s="76" t="s">
        <v>21</v>
      </c>
      <c r="BH31" s="77"/>
      <c r="BI31" s="77"/>
      <c r="BJ31" s="77"/>
      <c r="BK31" s="77"/>
      <c r="BL31" s="78">
        <v>0.2</v>
      </c>
      <c r="BM31" s="78"/>
      <c r="BN31" s="57"/>
      <c r="BO31" s="57"/>
      <c r="BP31" s="58"/>
      <c r="BQ31" s="76" t="s">
        <v>21</v>
      </c>
      <c r="BR31" s="77"/>
      <c r="BS31" s="77"/>
      <c r="BT31" s="77"/>
      <c r="BU31" s="77"/>
      <c r="BV31" s="78">
        <v>0.24</v>
      </c>
      <c r="BW31" s="78"/>
      <c r="BX31" s="57"/>
      <c r="BY31" s="57"/>
      <c r="BZ31" s="58"/>
    </row>
    <row r="32" spans="2:78" ht="19.899999999999999" customHeight="1">
      <c r="B32" s="4" t="s">
        <v>1</v>
      </c>
      <c r="C32" s="5">
        <v>600</v>
      </c>
      <c r="D32" s="2"/>
      <c r="E32" s="24" t="s">
        <v>25</v>
      </c>
      <c r="F32" s="21" t="s">
        <v>27</v>
      </c>
      <c r="G32" s="30" t="s">
        <v>0</v>
      </c>
      <c r="H32" s="45" t="s">
        <v>28</v>
      </c>
      <c r="I32" s="24" t="s">
        <v>29</v>
      </c>
      <c r="J32" s="21" t="s">
        <v>23</v>
      </c>
      <c r="K32" s="21" t="s">
        <v>26</v>
      </c>
      <c r="L32" s="30" t="s">
        <v>18</v>
      </c>
      <c r="M32" s="21" t="s">
        <v>30</v>
      </c>
      <c r="N32" s="21" t="s">
        <v>31</v>
      </c>
      <c r="O32" s="21" t="s">
        <v>32</v>
      </c>
      <c r="P32" s="21" t="s">
        <v>20</v>
      </c>
      <c r="Q32" s="55" t="s">
        <v>34</v>
      </c>
      <c r="R32" s="56" t="s">
        <v>33</v>
      </c>
      <c r="S32" s="24" t="s">
        <v>9</v>
      </c>
      <c r="T32" s="21" t="s">
        <v>23</v>
      </c>
      <c r="U32" s="21" t="s">
        <v>26</v>
      </c>
      <c r="V32" s="30" t="s">
        <v>18</v>
      </c>
      <c r="W32" s="21" t="s">
        <v>30</v>
      </c>
      <c r="X32" s="21" t="s">
        <v>31</v>
      </c>
      <c r="Y32" s="21" t="s">
        <v>32</v>
      </c>
      <c r="Z32" s="21" t="s">
        <v>20</v>
      </c>
      <c r="AA32" s="55" t="s">
        <v>34</v>
      </c>
      <c r="AB32" s="56" t="s">
        <v>33</v>
      </c>
      <c r="AC32" s="24" t="s">
        <v>10</v>
      </c>
      <c r="AD32" s="21" t="s">
        <v>23</v>
      </c>
      <c r="AE32" s="21" t="s">
        <v>26</v>
      </c>
      <c r="AF32" s="30" t="s">
        <v>18</v>
      </c>
      <c r="AG32" s="21" t="s">
        <v>30</v>
      </c>
      <c r="AH32" s="21" t="s">
        <v>31</v>
      </c>
      <c r="AI32" s="21" t="s">
        <v>32</v>
      </c>
      <c r="AJ32" s="21" t="s">
        <v>20</v>
      </c>
      <c r="AK32" s="55" t="s">
        <v>34</v>
      </c>
      <c r="AL32" s="56" t="s">
        <v>33</v>
      </c>
      <c r="AM32" s="24" t="s">
        <v>11</v>
      </c>
      <c r="AN32" s="21" t="s">
        <v>23</v>
      </c>
      <c r="AO32" s="21" t="s">
        <v>26</v>
      </c>
      <c r="AP32" s="30" t="s">
        <v>18</v>
      </c>
      <c r="AQ32" s="21" t="s">
        <v>30</v>
      </c>
      <c r="AR32" s="21" t="s">
        <v>31</v>
      </c>
      <c r="AS32" s="21" t="s">
        <v>32</v>
      </c>
      <c r="AT32" s="21" t="s">
        <v>20</v>
      </c>
      <c r="AU32" s="55" t="s">
        <v>34</v>
      </c>
      <c r="AV32" s="56" t="s">
        <v>33</v>
      </c>
      <c r="AW32" s="24" t="s">
        <v>12</v>
      </c>
      <c r="AX32" s="21" t="s">
        <v>23</v>
      </c>
      <c r="AY32" s="21" t="s">
        <v>26</v>
      </c>
      <c r="AZ32" s="30" t="s">
        <v>18</v>
      </c>
      <c r="BA32" s="21" t="s">
        <v>30</v>
      </c>
      <c r="BB32" s="21" t="s">
        <v>31</v>
      </c>
      <c r="BC32" s="21" t="s">
        <v>32</v>
      </c>
      <c r="BD32" s="21" t="s">
        <v>20</v>
      </c>
      <c r="BE32" s="55" t="s">
        <v>34</v>
      </c>
      <c r="BF32" s="56" t="s">
        <v>33</v>
      </c>
      <c r="BG32" s="24" t="s">
        <v>13</v>
      </c>
      <c r="BH32" s="21" t="s">
        <v>23</v>
      </c>
      <c r="BI32" s="21" t="s">
        <v>26</v>
      </c>
      <c r="BJ32" s="30" t="s">
        <v>18</v>
      </c>
      <c r="BK32" s="21" t="s">
        <v>30</v>
      </c>
      <c r="BL32" s="21" t="s">
        <v>31</v>
      </c>
      <c r="BM32" s="21" t="s">
        <v>32</v>
      </c>
      <c r="BN32" s="21" t="s">
        <v>20</v>
      </c>
      <c r="BO32" s="55" t="s">
        <v>34</v>
      </c>
      <c r="BP32" s="56" t="s">
        <v>33</v>
      </c>
      <c r="BQ32" s="24" t="s">
        <v>14</v>
      </c>
      <c r="BR32" s="21" t="s">
        <v>23</v>
      </c>
      <c r="BS32" s="21" t="s">
        <v>26</v>
      </c>
      <c r="BT32" s="30" t="s">
        <v>18</v>
      </c>
      <c r="BU32" s="21" t="s">
        <v>30</v>
      </c>
      <c r="BV32" s="21" t="s">
        <v>31</v>
      </c>
      <c r="BW32" s="21" t="s">
        <v>32</v>
      </c>
      <c r="BX32" s="21" t="s">
        <v>20</v>
      </c>
      <c r="BY32" s="55" t="s">
        <v>34</v>
      </c>
      <c r="BZ32" s="56" t="s">
        <v>33</v>
      </c>
    </row>
    <row r="33" spans="2:78" ht="19.899999999999999" customHeight="1">
      <c r="B33" s="6" t="s">
        <v>24</v>
      </c>
      <c r="C33" s="7">
        <v>20.5</v>
      </c>
      <c r="D33" s="2"/>
      <c r="E33" s="29">
        <v>16</v>
      </c>
      <c r="F33" s="21">
        <v>0.31459999999999999</v>
      </c>
      <c r="G33" s="22">
        <f>F33/$C$44/$C$37</f>
        <v>3.2362883960624038</v>
      </c>
      <c r="H33" s="46">
        <f>F33*$C$37/$C$35</f>
        <v>28136.760563380281</v>
      </c>
      <c r="I33" s="50"/>
      <c r="J33" s="51"/>
      <c r="K33" s="51"/>
      <c r="L33" s="51">
        <f>K33/$C$44</f>
        <v>0</v>
      </c>
      <c r="M33" s="51">
        <f>4*PI()^2*$C$43*SQRT($C$41*$C$32)*($C$37*I33*K33)^2</f>
        <v>0</v>
      </c>
      <c r="N33" s="51">
        <f>4*PI()^2*N$31*SQRT($C$41*$C$32)*($C$37*I33*K33)^2</f>
        <v>0</v>
      </c>
      <c r="O33" s="51">
        <f t="shared" ref="O33:O58" si="73">M33+N33</f>
        <v>0</v>
      </c>
      <c r="P33" s="52">
        <f>2*PI()^2*N$31*2*SQRT($C$32*$C$41)*J33*$C$37^2*K33^2/SQRT(2)</f>
        <v>0</v>
      </c>
      <c r="Q33" s="52">
        <f>0.5926*0.5*$C$36*$F33^3*($C$37*I33*2+$C$37)*$C$38</f>
        <v>0.73415029539708421</v>
      </c>
      <c r="R33" s="53">
        <f t="shared" ref="R33:R34" si="74">N33/Q33</f>
        <v>0</v>
      </c>
      <c r="S33" s="50"/>
      <c r="T33" s="51"/>
      <c r="U33" s="51"/>
      <c r="V33" s="51">
        <f>U33/$C$44</f>
        <v>0</v>
      </c>
      <c r="W33" s="51">
        <f>4*PI()^2*$C$43*SQRT($C$41*$C$32)*($C$37*S33*U33)^2</f>
        <v>0</v>
      </c>
      <c r="X33" s="51">
        <f>4*PI()^2*X$31*SQRT($C$41*$C$32)*($C$37*S33*U33)^2</f>
        <v>0</v>
      </c>
      <c r="Y33" s="51">
        <f t="shared" ref="Y33:Y58" si="75">W33+X33</f>
        <v>0</v>
      </c>
      <c r="Z33" s="52">
        <f>2*PI()^2*X$31*2*SQRT($C$32*$C$41)*T33*$C$37^2*U33^2/SQRT(2)</f>
        <v>0</v>
      </c>
      <c r="AA33" s="52">
        <f>0.5926*0.5*$C$36*$F33^3*($C$37*S33*2+$C$37)*$C$38</f>
        <v>0.73415029539708421</v>
      </c>
      <c r="AB33" s="53">
        <f t="shared" ref="AB33:AB58" si="76">X33/AA33</f>
        <v>0</v>
      </c>
      <c r="AC33" s="50"/>
      <c r="AD33" s="51"/>
      <c r="AE33" s="51"/>
      <c r="AF33" s="51">
        <f>AE33/$C$44</f>
        <v>0</v>
      </c>
      <c r="AG33" s="51">
        <f>4*PI()^2*$C$43*SQRT($C$41*$C$32)*($C$37*AC33*AE33)^2</f>
        <v>0</v>
      </c>
      <c r="AH33" s="51">
        <f>4*PI()^2*AH$31*SQRT($C$41*$C$32)*($C$37*AC33*AE33)^2</f>
        <v>0</v>
      </c>
      <c r="AI33" s="51">
        <f t="shared" ref="AI33:AI58" si="77">AG33+AH33</f>
        <v>0</v>
      </c>
      <c r="AJ33" s="52">
        <f>2*PI()^2*AH$31*2*SQRT($C$32*$C$41)*AD33*$C$37^2*AE33^2/SQRT(2)</f>
        <v>0</v>
      </c>
      <c r="AK33" s="52">
        <f>0.5926*0.5*$C$36*$F33^3*($C$37*AC33*2+$C$37)*$C$38</f>
        <v>0.73415029539708421</v>
      </c>
      <c r="AL33" s="53">
        <f t="shared" ref="AL33:AL58" si="78">AH33/AK33</f>
        <v>0</v>
      </c>
      <c r="AM33" s="50"/>
      <c r="AN33" s="51"/>
      <c r="AO33" s="51"/>
      <c r="AP33" s="51">
        <f>AO33/$C$44</f>
        <v>0</v>
      </c>
      <c r="AQ33" s="51">
        <f>4*PI()^2*$C$43*SQRT($C$41*$C$32)*($C$37*AM33*AO33)^2</f>
        <v>0</v>
      </c>
      <c r="AR33" s="51">
        <f>4*PI()^2*AR$31*SQRT($C$41*$C$32)*($C$37*AM33*AO33)^2</f>
        <v>0</v>
      </c>
      <c r="AS33" s="51">
        <f t="shared" ref="AS33:AS58" si="79">AQ33+AR33</f>
        <v>0</v>
      </c>
      <c r="AT33" s="52">
        <f>2*PI()^2*AR$31*2*SQRT($C$32*$C$41)*AN33*$C$37^2*AO33^2/SQRT(2)</f>
        <v>0</v>
      </c>
      <c r="AU33" s="52">
        <f>0.5926*0.5*$C$36*$F33^3*($C$37*AM33*2+$C$37)*$C$38</f>
        <v>0.73415029539708421</v>
      </c>
      <c r="AV33" s="53">
        <f t="shared" ref="AV33:AV58" si="80">AR33/AU33</f>
        <v>0</v>
      </c>
      <c r="AW33" s="50"/>
      <c r="AX33" s="51"/>
      <c r="AY33" s="51"/>
      <c r="AZ33" s="51">
        <f>AY33/$C$44</f>
        <v>0</v>
      </c>
      <c r="BA33" s="51">
        <f>4*PI()^2*$C$43*SQRT($C$41*$C$32)*($C$37*AW33*AY33)^2</f>
        <v>0</v>
      </c>
      <c r="BB33" s="51">
        <f>4*PI()^2*BB$31*SQRT($C$41*$C$32)*($C$37*AW33*AY33)^2</f>
        <v>0</v>
      </c>
      <c r="BC33" s="51">
        <f t="shared" ref="BC33:BC58" si="81">BA33+BB33</f>
        <v>0</v>
      </c>
      <c r="BD33" s="52">
        <f>2*PI()^2*BB$31*2*SQRT($C$32*$C$41)*AX33*$C$37^2*AY33^2/SQRT(2)</f>
        <v>0</v>
      </c>
      <c r="BE33" s="52">
        <f>0.5926*0.5*$C$36*$F33^3*($C$37*AW33*2+$C$37)*$C$38</f>
        <v>0.73415029539708421</v>
      </c>
      <c r="BF33" s="53">
        <f t="shared" ref="BF33:BF58" si="82">BB33/BE33</f>
        <v>0</v>
      </c>
      <c r="BG33" s="50"/>
      <c r="BH33" s="51"/>
      <c r="BI33" s="51"/>
      <c r="BJ33" s="51">
        <f>BI33/$C$44</f>
        <v>0</v>
      </c>
      <c r="BK33" s="51">
        <f>4*PI()^2*$C$43*SQRT($C$41*$C$32)*($C$37*BG33*BI33)^2</f>
        <v>0</v>
      </c>
      <c r="BL33" s="51">
        <f>4*PI()^2*BL$31*SQRT($C$41*$C$32)*($C$37*BG33*BI33)^2</f>
        <v>0</v>
      </c>
      <c r="BM33" s="51">
        <f t="shared" ref="BM33:BM58" si="83">BK33+BL33</f>
        <v>0</v>
      </c>
      <c r="BN33" s="52">
        <f>2*PI()^2*BL$31*2*SQRT($C$32*$C$41)*BH33*$C$37^2*BI33^2/SQRT(2)</f>
        <v>0</v>
      </c>
      <c r="BO33" s="52">
        <f>0.5926*0.5*$C$36*$F33^3*($C$37*BG33*2+$C$37)*$C$38</f>
        <v>0.73415029539708421</v>
      </c>
      <c r="BP33" s="53">
        <f t="shared" ref="BP33:BP58" si="84">BL33/BO33</f>
        <v>0</v>
      </c>
      <c r="BQ33" s="50"/>
      <c r="BR33" s="51"/>
      <c r="BS33" s="51"/>
      <c r="BT33" s="51">
        <f>BS33/$C$44</f>
        <v>0</v>
      </c>
      <c r="BU33" s="51">
        <f>4*PI()^2*$C$43*SQRT($C$41*$C$32)*($C$37*BQ33*BS33)^2</f>
        <v>0</v>
      </c>
      <c r="BV33" s="51">
        <f>4*PI()^2*BV$31*SQRT($C$41*$C$32)*($C$37*BQ33*BS33)^2</f>
        <v>0</v>
      </c>
      <c r="BW33" s="51">
        <f t="shared" ref="BW33:BW58" si="85">BU33+BV33</f>
        <v>0</v>
      </c>
      <c r="BX33" s="52">
        <f>2*PI()^2*BV$31*2*SQRT($C$32*$C$41)*BR33*$C$37^2*BS33^2/SQRT(2)</f>
        <v>0</v>
      </c>
      <c r="BY33" s="52">
        <f>0.5926*0.5*$C$36*$F33^3*($C$37*BQ33*2+$C$37)*$C$38</f>
        <v>0.73415029539708421</v>
      </c>
      <c r="BZ33" s="53">
        <f t="shared" ref="BZ33:BZ58" si="86">BV33/BY33</f>
        <v>0</v>
      </c>
    </row>
    <row r="34" spans="2:78" ht="19.899999999999999" customHeight="1">
      <c r="B34" s="10" t="s">
        <v>2</v>
      </c>
      <c r="C34" s="11">
        <f>1.003887*10^-3</f>
        <v>1.003887E-3</v>
      </c>
      <c r="D34" s="2"/>
      <c r="E34" s="29">
        <v>18</v>
      </c>
      <c r="F34" s="21">
        <v>0.35460000000000003</v>
      </c>
      <c r="G34" s="22">
        <f>F34/$C$44/$C$37</f>
        <v>3.6477681666997093</v>
      </c>
      <c r="H34" s="46">
        <f t="shared" ref="H34:H58" si="87">F34*$C$37/$C$35</f>
        <v>31714.22535211268</v>
      </c>
      <c r="I34" s="54"/>
      <c r="J34" s="3"/>
      <c r="K34" s="3"/>
      <c r="L34" s="3">
        <f t="shared" ref="L34:L58" si="88">K34/$C$44</f>
        <v>0</v>
      </c>
      <c r="M34" s="3">
        <f t="shared" ref="M34:M58" si="89">4*PI()^2*$C$43*SQRT($C$41*$C$32)*($C$37*I34*K34)^2</f>
        <v>0</v>
      </c>
      <c r="N34" s="3">
        <f t="shared" ref="N34:N58" si="90">4*PI()^2*N$31*SQRT($C$41*$C$32)*($C$37*I34*K34)^2</f>
        <v>0</v>
      </c>
      <c r="O34" s="3">
        <f t="shared" si="73"/>
        <v>0</v>
      </c>
      <c r="P34" s="18">
        <f t="shared" ref="P34:P58" si="91">2*PI()^2*N$31*2*SQRT($C$32*$C$41)*J34*$C$37^2*K34^2/SQRT(2)</f>
        <v>0</v>
      </c>
      <c r="Q34" s="18">
        <f t="shared" ref="Q34:Q58" si="92">0.5926*0.5*$C$36*$F34^3*($C$37*I34*2+$C$37)*$C$38</f>
        <v>1.0512960116287153</v>
      </c>
      <c r="R34" s="39">
        <f t="shared" si="74"/>
        <v>0</v>
      </c>
      <c r="S34" s="54"/>
      <c r="T34" s="3"/>
      <c r="U34" s="3"/>
      <c r="V34" s="3">
        <f t="shared" ref="V34:V58" si="93">U34/$C$44</f>
        <v>0</v>
      </c>
      <c r="W34" s="3">
        <f t="shared" ref="W34:W58" si="94">4*PI()^2*$C$43*SQRT($C$41*$C$32)*($C$37*S34*U34)^2</f>
        <v>0</v>
      </c>
      <c r="X34" s="3">
        <f t="shared" ref="X34:X58" si="95">4*PI()^2*X$31*SQRT($C$41*$C$32)*($C$37*S34*U34)^2</f>
        <v>0</v>
      </c>
      <c r="Y34" s="3">
        <f t="shared" si="75"/>
        <v>0</v>
      </c>
      <c r="Z34" s="18">
        <f t="shared" ref="Z34:Z58" si="96">2*PI()^2*X$31*2*SQRT($C$32*$C$41)*T34*$C$37^2*U34^2/SQRT(2)</f>
        <v>0</v>
      </c>
      <c r="AA34" s="18">
        <f t="shared" ref="AA34:AA58" si="97">0.5926*0.5*$C$36*$F34^3*($C$37*S34*2+$C$37)*$C$38</f>
        <v>1.0512960116287153</v>
      </c>
      <c r="AB34" s="39">
        <f t="shared" si="76"/>
        <v>0</v>
      </c>
      <c r="AC34" s="54"/>
      <c r="AD34" s="3"/>
      <c r="AE34" s="3"/>
      <c r="AF34" s="3">
        <f t="shared" ref="AF34:AF58" si="98">AE34/$C$44</f>
        <v>0</v>
      </c>
      <c r="AG34" s="3">
        <f t="shared" ref="AG34:AG58" si="99">4*PI()^2*$C$43*SQRT($C$41*$C$32)*($C$37*AC34*AE34)^2</f>
        <v>0</v>
      </c>
      <c r="AH34" s="3">
        <f t="shared" ref="AH34:AH58" si="100">4*PI()^2*AH$31*SQRT($C$41*$C$32)*($C$37*AC34*AE34)^2</f>
        <v>0</v>
      </c>
      <c r="AI34" s="3">
        <f t="shared" si="77"/>
        <v>0</v>
      </c>
      <c r="AJ34" s="18">
        <f t="shared" ref="AJ34:AJ58" si="101">2*PI()^2*AH$31*2*SQRT($C$32*$C$41)*AD34*$C$37^2*AE34^2/SQRT(2)</f>
        <v>0</v>
      </c>
      <c r="AK34" s="18">
        <f t="shared" ref="AK34:AK58" si="102">0.5926*0.5*$C$36*$F34^3*($C$37*AC34*2+$C$37)*$C$38</f>
        <v>1.0512960116287153</v>
      </c>
      <c r="AL34" s="39">
        <f t="shared" si="78"/>
        <v>0</v>
      </c>
      <c r="AM34" s="54"/>
      <c r="AN34" s="3"/>
      <c r="AO34" s="3"/>
      <c r="AP34" s="3">
        <f t="shared" ref="AP34:AP58" si="103">AO34/$C$44</f>
        <v>0</v>
      </c>
      <c r="AQ34" s="3">
        <f t="shared" ref="AQ34:AQ58" si="104">4*PI()^2*$C$43*SQRT($C$41*$C$32)*($C$37*AM34*AO34)^2</f>
        <v>0</v>
      </c>
      <c r="AR34" s="3">
        <f t="shared" ref="AR34:AR58" si="105">4*PI()^2*AR$31*SQRT($C$41*$C$32)*($C$37*AM34*AO34)^2</f>
        <v>0</v>
      </c>
      <c r="AS34" s="3">
        <f t="shared" si="79"/>
        <v>0</v>
      </c>
      <c r="AT34" s="18">
        <f t="shared" ref="AT34:AT58" si="106">2*PI()^2*AR$31*2*SQRT($C$32*$C$41)*AN34*$C$37^2*AO34^2/SQRT(2)</f>
        <v>0</v>
      </c>
      <c r="AU34" s="18">
        <f t="shared" ref="AU34:AU58" si="107">0.5926*0.5*$C$36*$F34^3*($C$37*AM34*2+$C$37)*$C$38</f>
        <v>1.0512960116287153</v>
      </c>
      <c r="AV34" s="39">
        <f t="shared" si="80"/>
        <v>0</v>
      </c>
      <c r="AW34" s="54"/>
      <c r="AX34" s="3"/>
      <c r="AY34" s="3"/>
      <c r="AZ34" s="3">
        <f t="shared" ref="AZ34:AZ58" si="108">AY34/$C$44</f>
        <v>0</v>
      </c>
      <c r="BA34" s="3">
        <f t="shared" ref="BA34:BA58" si="109">4*PI()^2*$C$43*SQRT($C$41*$C$32)*($C$37*AW34*AY34)^2</f>
        <v>0</v>
      </c>
      <c r="BB34" s="3">
        <f t="shared" ref="BB34:BB58" si="110">4*PI()^2*BB$31*SQRT($C$41*$C$32)*($C$37*AW34*AY34)^2</f>
        <v>0</v>
      </c>
      <c r="BC34" s="3">
        <f t="shared" si="81"/>
        <v>0</v>
      </c>
      <c r="BD34" s="18">
        <f t="shared" ref="BD34:BD58" si="111">2*PI()^2*BB$31*2*SQRT($C$32*$C$41)*AX34*$C$37^2*AY34^2/SQRT(2)</f>
        <v>0</v>
      </c>
      <c r="BE34" s="18">
        <f t="shared" ref="BE34:BE58" si="112">0.5926*0.5*$C$36*$F34^3*($C$37*AW34*2+$C$37)*$C$38</f>
        <v>1.0512960116287153</v>
      </c>
      <c r="BF34" s="39">
        <f t="shared" si="82"/>
        <v>0</v>
      </c>
      <c r="BG34" s="54"/>
      <c r="BH34" s="3"/>
      <c r="BI34" s="3"/>
      <c r="BJ34" s="3">
        <f t="shared" ref="BJ34:BJ58" si="113">BI34/$C$44</f>
        <v>0</v>
      </c>
      <c r="BK34" s="3">
        <f t="shared" ref="BK34:BK58" si="114">4*PI()^2*$C$43*SQRT($C$41*$C$32)*($C$37*BG34*BI34)^2</f>
        <v>0</v>
      </c>
      <c r="BL34" s="3">
        <f t="shared" ref="BL34:BL58" si="115">4*PI()^2*BL$31*SQRT($C$41*$C$32)*($C$37*BG34*BI34)^2</f>
        <v>0</v>
      </c>
      <c r="BM34" s="3">
        <f t="shared" si="83"/>
        <v>0</v>
      </c>
      <c r="BN34" s="18">
        <f t="shared" ref="BN34:BN58" si="116">2*PI()^2*BL$31*2*SQRT($C$32*$C$41)*BH34*$C$37^2*BI34^2/SQRT(2)</f>
        <v>0</v>
      </c>
      <c r="BO34" s="18">
        <f t="shared" ref="BO34:BO58" si="117">0.5926*0.5*$C$36*$F34^3*($C$37*BG34*2+$C$37)*$C$38</f>
        <v>1.0512960116287153</v>
      </c>
      <c r="BP34" s="39">
        <f t="shared" si="84"/>
        <v>0</v>
      </c>
      <c r="BQ34" s="54"/>
      <c r="BR34" s="3"/>
      <c r="BS34" s="3"/>
      <c r="BT34" s="3">
        <f t="shared" ref="BT34:BT58" si="118">BS34/$C$44</f>
        <v>0</v>
      </c>
      <c r="BU34" s="3">
        <f t="shared" ref="BU34:BU58" si="119">4*PI()^2*$C$43*SQRT($C$41*$C$32)*($C$37*BQ34*BS34)^2</f>
        <v>0</v>
      </c>
      <c r="BV34" s="3">
        <f t="shared" ref="BV34:BV58" si="120">4*PI()^2*BV$31*SQRT($C$41*$C$32)*($C$37*BQ34*BS34)^2</f>
        <v>0</v>
      </c>
      <c r="BW34" s="3">
        <f t="shared" si="85"/>
        <v>0</v>
      </c>
      <c r="BX34" s="18">
        <f t="shared" ref="BX34:BX58" si="121">2*PI()^2*BV$31*2*SQRT($C$32*$C$41)*BR34*$C$37^2*BS34^2/SQRT(2)</f>
        <v>0</v>
      </c>
      <c r="BY34" s="18">
        <f t="shared" ref="BY34:BY58" si="122">0.5926*0.5*$C$36*$F34^3*($C$37*BQ34*2+$C$37)*$C$38</f>
        <v>1.0512960116287153</v>
      </c>
      <c r="BZ34" s="39">
        <f t="shared" si="86"/>
        <v>0</v>
      </c>
    </row>
    <row r="35" spans="2:78" ht="19.899999999999999" customHeight="1">
      <c r="B35" s="6" t="s">
        <v>3</v>
      </c>
      <c r="C35" s="12">
        <f>9.94*10^-7</f>
        <v>9.9399999999999993E-7</v>
      </c>
      <c r="D35" s="2"/>
      <c r="E35" s="29">
        <v>20</v>
      </c>
      <c r="F35" s="22">
        <f>0.02*E35-0.0054</f>
        <v>0.39460000000000001</v>
      </c>
      <c r="G35" s="22">
        <f t="shared" ref="G35:G58" si="123">F35/$C$44/$C$37</f>
        <v>4.0592479373370143</v>
      </c>
      <c r="H35" s="46">
        <f t="shared" si="87"/>
        <v>35291.690140845072</v>
      </c>
      <c r="I35" s="36"/>
      <c r="J35" s="32"/>
      <c r="K35" s="32"/>
      <c r="L35" s="3">
        <f t="shared" si="88"/>
        <v>0</v>
      </c>
      <c r="M35" s="3">
        <f t="shared" si="89"/>
        <v>0</v>
      </c>
      <c r="N35" s="3">
        <f t="shared" si="90"/>
        <v>0</v>
      </c>
      <c r="O35" s="3">
        <f t="shared" si="73"/>
        <v>0</v>
      </c>
      <c r="P35" s="18">
        <f t="shared" si="91"/>
        <v>0</v>
      </c>
      <c r="Q35" s="18">
        <f t="shared" si="92"/>
        <v>1.4487053560282079</v>
      </c>
      <c r="R35" s="39">
        <f>N35/Q35</f>
        <v>0</v>
      </c>
      <c r="S35" s="36"/>
      <c r="T35" s="32"/>
      <c r="U35" s="32"/>
      <c r="V35" s="3">
        <f t="shared" si="93"/>
        <v>0</v>
      </c>
      <c r="W35" s="3">
        <f t="shared" si="94"/>
        <v>0</v>
      </c>
      <c r="X35" s="3">
        <f t="shared" si="95"/>
        <v>0</v>
      </c>
      <c r="Y35" s="3">
        <f t="shared" si="75"/>
        <v>0</v>
      </c>
      <c r="Z35" s="18">
        <f t="shared" si="96"/>
        <v>0</v>
      </c>
      <c r="AA35" s="18">
        <f t="shared" si="97"/>
        <v>1.4487053560282079</v>
      </c>
      <c r="AB35" s="39">
        <f t="shared" si="76"/>
        <v>0</v>
      </c>
      <c r="AC35" s="36"/>
      <c r="AD35" s="32"/>
      <c r="AE35" s="32"/>
      <c r="AF35" s="3">
        <f t="shared" si="98"/>
        <v>0</v>
      </c>
      <c r="AG35" s="3">
        <f t="shared" si="99"/>
        <v>0</v>
      </c>
      <c r="AH35" s="3">
        <f t="shared" si="100"/>
        <v>0</v>
      </c>
      <c r="AI35" s="3">
        <f t="shared" si="77"/>
        <v>0</v>
      </c>
      <c r="AJ35" s="18">
        <f t="shared" si="101"/>
        <v>0</v>
      </c>
      <c r="AK35" s="18">
        <f t="shared" si="102"/>
        <v>1.4487053560282079</v>
      </c>
      <c r="AL35" s="39">
        <f t="shared" si="78"/>
        <v>0</v>
      </c>
      <c r="AM35" s="36"/>
      <c r="AN35" s="32"/>
      <c r="AO35" s="32"/>
      <c r="AP35" s="3">
        <f t="shared" si="103"/>
        <v>0</v>
      </c>
      <c r="AQ35" s="3">
        <f t="shared" si="104"/>
        <v>0</v>
      </c>
      <c r="AR35" s="3">
        <f t="shared" si="105"/>
        <v>0</v>
      </c>
      <c r="AS35" s="3">
        <f t="shared" si="79"/>
        <v>0</v>
      </c>
      <c r="AT35" s="18">
        <f t="shared" si="106"/>
        <v>0</v>
      </c>
      <c r="AU35" s="18">
        <f t="shared" si="107"/>
        <v>1.4487053560282079</v>
      </c>
      <c r="AV35" s="39">
        <f t="shared" si="80"/>
        <v>0</v>
      </c>
      <c r="AW35" s="36"/>
      <c r="AX35" s="32"/>
      <c r="AY35" s="32"/>
      <c r="AZ35" s="3">
        <f t="shared" si="108"/>
        <v>0</v>
      </c>
      <c r="BA35" s="3">
        <f t="shared" si="109"/>
        <v>0</v>
      </c>
      <c r="BB35" s="3">
        <f t="shared" si="110"/>
        <v>0</v>
      </c>
      <c r="BC35" s="3">
        <f t="shared" si="81"/>
        <v>0</v>
      </c>
      <c r="BD35" s="18">
        <f t="shared" si="111"/>
        <v>0</v>
      </c>
      <c r="BE35" s="18">
        <f t="shared" si="112"/>
        <v>1.4487053560282079</v>
      </c>
      <c r="BF35" s="39">
        <f t="shared" si="82"/>
        <v>0</v>
      </c>
      <c r="BG35" s="36"/>
      <c r="BH35" s="32"/>
      <c r="BI35" s="32"/>
      <c r="BJ35" s="3">
        <f t="shared" si="113"/>
        <v>0</v>
      </c>
      <c r="BK35" s="3">
        <f t="shared" si="114"/>
        <v>0</v>
      </c>
      <c r="BL35" s="3">
        <f t="shared" si="115"/>
        <v>0</v>
      </c>
      <c r="BM35" s="3">
        <f t="shared" si="83"/>
        <v>0</v>
      </c>
      <c r="BN35" s="18">
        <f t="shared" si="116"/>
        <v>0</v>
      </c>
      <c r="BO35" s="18">
        <f t="shared" si="117"/>
        <v>1.4487053560282079</v>
      </c>
      <c r="BP35" s="39">
        <f t="shared" si="84"/>
        <v>0</v>
      </c>
      <c r="BQ35" s="36"/>
      <c r="BR35" s="32"/>
      <c r="BS35" s="32"/>
      <c r="BT35" s="3">
        <f t="shared" si="118"/>
        <v>0</v>
      </c>
      <c r="BU35" s="3">
        <f t="shared" si="119"/>
        <v>0</v>
      </c>
      <c r="BV35" s="3">
        <f t="shared" si="120"/>
        <v>0</v>
      </c>
      <c r="BW35" s="3">
        <f t="shared" si="85"/>
        <v>0</v>
      </c>
      <c r="BX35" s="18">
        <f t="shared" si="121"/>
        <v>0</v>
      </c>
      <c r="BY35" s="18">
        <f t="shared" si="122"/>
        <v>1.4487053560282079</v>
      </c>
      <c r="BZ35" s="39">
        <f t="shared" si="86"/>
        <v>0</v>
      </c>
    </row>
    <row r="36" spans="2:78" ht="19.899999999999999" customHeight="1">
      <c r="B36" s="10" t="s">
        <v>4</v>
      </c>
      <c r="C36" s="11">
        <v>999.72964999999999</v>
      </c>
      <c r="D36" s="2"/>
      <c r="E36" s="29">
        <v>22</v>
      </c>
      <c r="F36" s="22">
        <f t="shared" ref="F36:F58" si="124">0.02*E36-0.0054</f>
        <v>0.43459999999999999</v>
      </c>
      <c r="G36" s="22">
        <f t="shared" si="123"/>
        <v>4.4707277079743193</v>
      </c>
      <c r="H36" s="46">
        <f t="shared" si="87"/>
        <v>38869.15492957746</v>
      </c>
      <c r="I36" s="35"/>
      <c r="J36" s="31"/>
      <c r="K36" s="31"/>
      <c r="L36" s="3">
        <f t="shared" si="88"/>
        <v>0</v>
      </c>
      <c r="M36" s="3">
        <f t="shared" si="89"/>
        <v>0</v>
      </c>
      <c r="N36" s="3">
        <f t="shared" si="90"/>
        <v>0</v>
      </c>
      <c r="O36" s="3">
        <f t="shared" si="73"/>
        <v>0</v>
      </c>
      <c r="P36" s="18">
        <f t="shared" si="91"/>
        <v>0</v>
      </c>
      <c r="Q36" s="18">
        <f t="shared" si="92"/>
        <v>1.9354323193646394</v>
      </c>
      <c r="R36" s="39">
        <f t="shared" ref="R36:R58" si="125">N36/Q36</f>
        <v>0</v>
      </c>
      <c r="S36" s="35"/>
      <c r="T36" s="31"/>
      <c r="U36" s="31"/>
      <c r="V36" s="3">
        <f t="shared" si="93"/>
        <v>0</v>
      </c>
      <c r="W36" s="3">
        <f t="shared" si="94"/>
        <v>0</v>
      </c>
      <c r="X36" s="3">
        <f t="shared" si="95"/>
        <v>0</v>
      </c>
      <c r="Y36" s="3">
        <f t="shared" si="75"/>
        <v>0</v>
      </c>
      <c r="Z36" s="18">
        <f t="shared" si="96"/>
        <v>0</v>
      </c>
      <c r="AA36" s="18">
        <f t="shared" si="97"/>
        <v>1.9354323193646394</v>
      </c>
      <c r="AB36" s="39">
        <f t="shared" si="76"/>
        <v>0</v>
      </c>
      <c r="AC36" s="35"/>
      <c r="AD36" s="31"/>
      <c r="AE36" s="31"/>
      <c r="AF36" s="3">
        <f t="shared" si="98"/>
        <v>0</v>
      </c>
      <c r="AG36" s="3">
        <f t="shared" si="99"/>
        <v>0</v>
      </c>
      <c r="AH36" s="3">
        <f t="shared" si="100"/>
        <v>0</v>
      </c>
      <c r="AI36" s="3">
        <f t="shared" si="77"/>
        <v>0</v>
      </c>
      <c r="AJ36" s="18">
        <f t="shared" si="101"/>
        <v>0</v>
      </c>
      <c r="AK36" s="18">
        <f t="shared" si="102"/>
        <v>1.9354323193646394</v>
      </c>
      <c r="AL36" s="39">
        <f t="shared" si="78"/>
        <v>0</v>
      </c>
      <c r="AM36" s="35"/>
      <c r="AN36" s="31"/>
      <c r="AO36" s="31"/>
      <c r="AP36" s="3">
        <f t="shared" si="103"/>
        <v>0</v>
      </c>
      <c r="AQ36" s="3">
        <f t="shared" si="104"/>
        <v>0</v>
      </c>
      <c r="AR36" s="3">
        <f t="shared" si="105"/>
        <v>0</v>
      </c>
      <c r="AS36" s="3">
        <f t="shared" si="79"/>
        <v>0</v>
      </c>
      <c r="AT36" s="18">
        <f t="shared" si="106"/>
        <v>0</v>
      </c>
      <c r="AU36" s="18">
        <f t="shared" si="107"/>
        <v>1.9354323193646394</v>
      </c>
      <c r="AV36" s="39">
        <f t="shared" si="80"/>
        <v>0</v>
      </c>
      <c r="AW36" s="35"/>
      <c r="AX36" s="31"/>
      <c r="AY36" s="31"/>
      <c r="AZ36" s="3">
        <f t="shared" si="108"/>
        <v>0</v>
      </c>
      <c r="BA36" s="3">
        <f t="shared" si="109"/>
        <v>0</v>
      </c>
      <c r="BB36" s="3">
        <f t="shared" si="110"/>
        <v>0</v>
      </c>
      <c r="BC36" s="3">
        <f t="shared" si="81"/>
        <v>0</v>
      </c>
      <c r="BD36" s="18">
        <f t="shared" si="111"/>
        <v>0</v>
      </c>
      <c r="BE36" s="18">
        <f t="shared" si="112"/>
        <v>1.9354323193646394</v>
      </c>
      <c r="BF36" s="39">
        <f t="shared" si="82"/>
        <v>0</v>
      </c>
      <c r="BG36" s="35"/>
      <c r="BH36" s="31"/>
      <c r="BI36" s="31"/>
      <c r="BJ36" s="3">
        <f t="shared" si="113"/>
        <v>0</v>
      </c>
      <c r="BK36" s="3">
        <f t="shared" si="114"/>
        <v>0</v>
      </c>
      <c r="BL36" s="3">
        <f t="shared" si="115"/>
        <v>0</v>
      </c>
      <c r="BM36" s="3">
        <f t="shared" si="83"/>
        <v>0</v>
      </c>
      <c r="BN36" s="18">
        <f t="shared" si="116"/>
        <v>0</v>
      </c>
      <c r="BO36" s="18">
        <f t="shared" si="117"/>
        <v>1.9354323193646394</v>
      </c>
      <c r="BP36" s="39">
        <f t="shared" si="84"/>
        <v>0</v>
      </c>
      <c r="BQ36" s="35"/>
      <c r="BR36" s="31"/>
      <c r="BS36" s="31"/>
      <c r="BT36" s="3">
        <f t="shared" si="118"/>
        <v>0</v>
      </c>
      <c r="BU36" s="3">
        <f t="shared" si="119"/>
        <v>0</v>
      </c>
      <c r="BV36" s="3">
        <f t="shared" si="120"/>
        <v>0</v>
      </c>
      <c r="BW36" s="3">
        <f t="shared" si="85"/>
        <v>0</v>
      </c>
      <c r="BX36" s="18">
        <f t="shared" si="121"/>
        <v>0</v>
      </c>
      <c r="BY36" s="18">
        <f t="shared" si="122"/>
        <v>1.9354323193646394</v>
      </c>
      <c r="BZ36" s="39">
        <f t="shared" si="86"/>
        <v>0</v>
      </c>
    </row>
    <row r="37" spans="2:78" ht="19.899999999999999" customHeight="1">
      <c r="B37" s="10" t="s">
        <v>5</v>
      </c>
      <c r="C37" s="11">
        <f>3.5*0.0254</f>
        <v>8.8899999999999993E-2</v>
      </c>
      <c r="D37" s="2"/>
      <c r="E37" s="29">
        <v>24</v>
      </c>
      <c r="F37" s="22">
        <f t="shared" si="124"/>
        <v>0.47459999999999997</v>
      </c>
      <c r="G37" s="22">
        <f t="shared" si="123"/>
        <v>4.8822074786116243</v>
      </c>
      <c r="H37" s="46">
        <f t="shared" si="87"/>
        <v>42446.619718309856</v>
      </c>
      <c r="I37" s="35"/>
      <c r="J37" s="31"/>
      <c r="K37" s="32"/>
      <c r="L37" s="3">
        <f t="shared" si="88"/>
        <v>0</v>
      </c>
      <c r="M37" s="3">
        <f t="shared" si="89"/>
        <v>0</v>
      </c>
      <c r="N37" s="3">
        <f t="shared" si="90"/>
        <v>0</v>
      </c>
      <c r="O37" s="3">
        <f t="shared" si="73"/>
        <v>0</v>
      </c>
      <c r="P37" s="18">
        <f t="shared" si="91"/>
        <v>0</v>
      </c>
      <c r="Q37" s="18">
        <f t="shared" si="92"/>
        <v>2.5205308924070855</v>
      </c>
      <c r="R37" s="39">
        <f t="shared" si="125"/>
        <v>0</v>
      </c>
      <c r="S37" s="35"/>
      <c r="T37" s="31"/>
      <c r="U37" s="32"/>
      <c r="V37" s="3">
        <f t="shared" si="93"/>
        <v>0</v>
      </c>
      <c r="W37" s="3">
        <f t="shared" si="94"/>
        <v>0</v>
      </c>
      <c r="X37" s="3">
        <f t="shared" si="95"/>
        <v>0</v>
      </c>
      <c r="Y37" s="3">
        <f t="shared" si="75"/>
        <v>0</v>
      </c>
      <c r="Z37" s="18">
        <f t="shared" si="96"/>
        <v>0</v>
      </c>
      <c r="AA37" s="18">
        <f t="shared" si="97"/>
        <v>2.5205308924070855</v>
      </c>
      <c r="AB37" s="39">
        <f t="shared" si="76"/>
        <v>0</v>
      </c>
      <c r="AC37" s="35"/>
      <c r="AD37" s="31"/>
      <c r="AE37" s="32"/>
      <c r="AF37" s="3">
        <f t="shared" si="98"/>
        <v>0</v>
      </c>
      <c r="AG37" s="3">
        <f t="shared" si="99"/>
        <v>0</v>
      </c>
      <c r="AH37" s="3">
        <f t="shared" si="100"/>
        <v>0</v>
      </c>
      <c r="AI37" s="3">
        <f t="shared" si="77"/>
        <v>0</v>
      </c>
      <c r="AJ37" s="18">
        <f t="shared" si="101"/>
        <v>0</v>
      </c>
      <c r="AK37" s="18">
        <f t="shared" si="102"/>
        <v>2.5205308924070855</v>
      </c>
      <c r="AL37" s="39">
        <f t="shared" si="78"/>
        <v>0</v>
      </c>
      <c r="AM37" s="35"/>
      <c r="AN37" s="31"/>
      <c r="AO37" s="32"/>
      <c r="AP37" s="3">
        <f t="shared" si="103"/>
        <v>0</v>
      </c>
      <c r="AQ37" s="3">
        <f t="shared" si="104"/>
        <v>0</v>
      </c>
      <c r="AR37" s="3">
        <f t="shared" si="105"/>
        <v>0</v>
      </c>
      <c r="AS37" s="3">
        <f t="shared" si="79"/>
        <v>0</v>
      </c>
      <c r="AT37" s="18">
        <f t="shared" si="106"/>
        <v>0</v>
      </c>
      <c r="AU37" s="18">
        <f t="shared" si="107"/>
        <v>2.5205308924070855</v>
      </c>
      <c r="AV37" s="39">
        <f t="shared" si="80"/>
        <v>0</v>
      </c>
      <c r="AW37" s="35"/>
      <c r="AX37" s="31"/>
      <c r="AY37" s="32"/>
      <c r="AZ37" s="3">
        <f t="shared" si="108"/>
        <v>0</v>
      </c>
      <c r="BA37" s="3">
        <f t="shared" si="109"/>
        <v>0</v>
      </c>
      <c r="BB37" s="3">
        <f t="shared" si="110"/>
        <v>0</v>
      </c>
      <c r="BC37" s="3">
        <f t="shared" si="81"/>
        <v>0</v>
      </c>
      <c r="BD37" s="18">
        <f t="shared" si="111"/>
        <v>0</v>
      </c>
      <c r="BE37" s="18">
        <f t="shared" si="112"/>
        <v>2.5205308924070855</v>
      </c>
      <c r="BF37" s="39">
        <f t="shared" si="82"/>
        <v>0</v>
      </c>
      <c r="BG37" s="35"/>
      <c r="BH37" s="31"/>
      <c r="BI37" s="32"/>
      <c r="BJ37" s="3">
        <f t="shared" si="113"/>
        <v>0</v>
      </c>
      <c r="BK37" s="3">
        <f t="shared" si="114"/>
        <v>0</v>
      </c>
      <c r="BL37" s="3">
        <f t="shared" si="115"/>
        <v>0</v>
      </c>
      <c r="BM37" s="3">
        <f t="shared" si="83"/>
        <v>0</v>
      </c>
      <c r="BN37" s="18">
        <f t="shared" si="116"/>
        <v>0</v>
      </c>
      <c r="BO37" s="18">
        <f t="shared" si="117"/>
        <v>2.5205308924070855</v>
      </c>
      <c r="BP37" s="39">
        <f t="shared" si="84"/>
        <v>0</v>
      </c>
      <c r="BQ37" s="35"/>
      <c r="BR37" s="31"/>
      <c r="BS37" s="32"/>
      <c r="BT37" s="3">
        <f t="shared" si="118"/>
        <v>0</v>
      </c>
      <c r="BU37" s="3">
        <f t="shared" si="119"/>
        <v>0</v>
      </c>
      <c r="BV37" s="3">
        <f t="shared" si="120"/>
        <v>0</v>
      </c>
      <c r="BW37" s="3">
        <f t="shared" si="85"/>
        <v>0</v>
      </c>
      <c r="BX37" s="18">
        <f t="shared" si="121"/>
        <v>0</v>
      </c>
      <c r="BY37" s="18">
        <f t="shared" si="122"/>
        <v>2.5205308924070855</v>
      </c>
      <c r="BZ37" s="39">
        <f t="shared" si="86"/>
        <v>0</v>
      </c>
    </row>
    <row r="38" spans="2:78" ht="19.899999999999999" customHeight="1">
      <c r="B38" s="10" t="s">
        <v>6</v>
      </c>
      <c r="C38" s="11">
        <f>35.25*0.0254</f>
        <v>0.89534999999999998</v>
      </c>
      <c r="D38" s="2"/>
      <c r="E38" s="29">
        <v>26</v>
      </c>
      <c r="F38" s="22">
        <f t="shared" si="124"/>
        <v>0.51460000000000006</v>
      </c>
      <c r="G38" s="22">
        <f t="shared" si="123"/>
        <v>5.2936872492489302</v>
      </c>
      <c r="H38" s="46">
        <f t="shared" si="87"/>
        <v>46024.084507042258</v>
      </c>
      <c r="I38" s="35"/>
      <c r="J38" s="31"/>
      <c r="K38" s="31"/>
      <c r="L38" s="3">
        <f t="shared" si="88"/>
        <v>0</v>
      </c>
      <c r="M38" s="3">
        <f t="shared" si="89"/>
        <v>0</v>
      </c>
      <c r="N38" s="3">
        <f t="shared" si="90"/>
        <v>0</v>
      </c>
      <c r="O38" s="3">
        <f t="shared" si="73"/>
        <v>0</v>
      </c>
      <c r="P38" s="18">
        <f t="shared" si="91"/>
        <v>0</v>
      </c>
      <c r="Q38" s="18">
        <f t="shared" si="92"/>
        <v>3.2130550659246251</v>
      </c>
      <c r="R38" s="39">
        <f t="shared" si="125"/>
        <v>0</v>
      </c>
      <c r="S38" s="35"/>
      <c r="T38" s="31"/>
      <c r="U38" s="31"/>
      <c r="V38" s="3">
        <f t="shared" si="93"/>
        <v>0</v>
      </c>
      <c r="W38" s="3">
        <f t="shared" si="94"/>
        <v>0</v>
      </c>
      <c r="X38" s="3">
        <f t="shared" si="95"/>
        <v>0</v>
      </c>
      <c r="Y38" s="3">
        <f t="shared" si="75"/>
        <v>0</v>
      </c>
      <c r="Z38" s="18">
        <f t="shared" si="96"/>
        <v>0</v>
      </c>
      <c r="AA38" s="18">
        <f t="shared" si="97"/>
        <v>3.2130550659246251</v>
      </c>
      <c r="AB38" s="39">
        <f t="shared" si="76"/>
        <v>0</v>
      </c>
      <c r="AC38" s="35"/>
      <c r="AD38" s="31"/>
      <c r="AE38" s="31"/>
      <c r="AF38" s="3">
        <f t="shared" si="98"/>
        <v>0</v>
      </c>
      <c r="AG38" s="3">
        <f t="shared" si="99"/>
        <v>0</v>
      </c>
      <c r="AH38" s="3">
        <f t="shared" si="100"/>
        <v>0</v>
      </c>
      <c r="AI38" s="3">
        <f t="shared" si="77"/>
        <v>0</v>
      </c>
      <c r="AJ38" s="18">
        <f t="shared" si="101"/>
        <v>0</v>
      </c>
      <c r="AK38" s="18">
        <f t="shared" si="102"/>
        <v>3.2130550659246251</v>
      </c>
      <c r="AL38" s="39">
        <f t="shared" si="78"/>
        <v>0</v>
      </c>
      <c r="AM38" s="35"/>
      <c r="AN38" s="31"/>
      <c r="AO38" s="31"/>
      <c r="AP38" s="3">
        <f t="shared" si="103"/>
        <v>0</v>
      </c>
      <c r="AQ38" s="3">
        <f t="shared" si="104"/>
        <v>0</v>
      </c>
      <c r="AR38" s="3">
        <f t="shared" si="105"/>
        <v>0</v>
      </c>
      <c r="AS38" s="3">
        <f t="shared" si="79"/>
        <v>0</v>
      </c>
      <c r="AT38" s="18">
        <f t="shared" si="106"/>
        <v>0</v>
      </c>
      <c r="AU38" s="18">
        <f t="shared" si="107"/>
        <v>3.2130550659246251</v>
      </c>
      <c r="AV38" s="39">
        <f t="shared" si="80"/>
        <v>0</v>
      </c>
      <c r="AW38" s="35"/>
      <c r="AX38" s="31"/>
      <c r="AY38" s="31"/>
      <c r="AZ38" s="3">
        <f t="shared" si="108"/>
        <v>0</v>
      </c>
      <c r="BA38" s="3">
        <f t="shared" si="109"/>
        <v>0</v>
      </c>
      <c r="BB38" s="3">
        <f t="shared" si="110"/>
        <v>0</v>
      </c>
      <c r="BC38" s="3">
        <f t="shared" si="81"/>
        <v>0</v>
      </c>
      <c r="BD38" s="18">
        <f t="shared" si="111"/>
        <v>0</v>
      </c>
      <c r="BE38" s="18">
        <f t="shared" si="112"/>
        <v>3.2130550659246251</v>
      </c>
      <c r="BF38" s="39">
        <f t="shared" si="82"/>
        <v>0</v>
      </c>
      <c r="BG38" s="35"/>
      <c r="BH38" s="31"/>
      <c r="BI38" s="31"/>
      <c r="BJ38" s="3">
        <f t="shared" si="113"/>
        <v>0</v>
      </c>
      <c r="BK38" s="3">
        <f t="shared" si="114"/>
        <v>0</v>
      </c>
      <c r="BL38" s="3">
        <f t="shared" si="115"/>
        <v>0</v>
      </c>
      <c r="BM38" s="3">
        <f t="shared" si="83"/>
        <v>0</v>
      </c>
      <c r="BN38" s="18">
        <f t="shared" si="116"/>
        <v>0</v>
      </c>
      <c r="BO38" s="18">
        <f t="shared" si="117"/>
        <v>3.2130550659246251</v>
      </c>
      <c r="BP38" s="39">
        <f t="shared" si="84"/>
        <v>0</v>
      </c>
      <c r="BQ38" s="35"/>
      <c r="BR38" s="31"/>
      <c r="BS38" s="31"/>
      <c r="BT38" s="3">
        <f t="shared" si="118"/>
        <v>0</v>
      </c>
      <c r="BU38" s="3">
        <f t="shared" si="119"/>
        <v>0</v>
      </c>
      <c r="BV38" s="3">
        <f t="shared" si="120"/>
        <v>0</v>
      </c>
      <c r="BW38" s="3">
        <f t="shared" si="85"/>
        <v>0</v>
      </c>
      <c r="BX38" s="18">
        <f t="shared" si="121"/>
        <v>0</v>
      </c>
      <c r="BY38" s="18">
        <f t="shared" si="122"/>
        <v>3.2130550659246251</v>
      </c>
      <c r="BZ38" s="39">
        <f t="shared" si="86"/>
        <v>0</v>
      </c>
    </row>
    <row r="39" spans="2:78" ht="19.899999999999999" customHeight="1">
      <c r="B39" s="10" t="s">
        <v>15</v>
      </c>
      <c r="C39" s="11">
        <v>5.4249999999999998</v>
      </c>
      <c r="D39" s="2"/>
      <c r="E39" s="29">
        <v>28</v>
      </c>
      <c r="F39" s="22">
        <f t="shared" si="124"/>
        <v>0.55460000000000009</v>
      </c>
      <c r="G39" s="22">
        <f t="shared" si="123"/>
        <v>5.7051670198862352</v>
      </c>
      <c r="H39" s="46">
        <f t="shared" si="87"/>
        <v>49601.549295774654</v>
      </c>
      <c r="I39" s="35"/>
      <c r="J39" s="31"/>
      <c r="K39" s="31"/>
      <c r="L39" s="3">
        <f t="shared" si="88"/>
        <v>0</v>
      </c>
      <c r="M39" s="3">
        <f t="shared" si="89"/>
        <v>0</v>
      </c>
      <c r="N39" s="3">
        <f t="shared" si="90"/>
        <v>0</v>
      </c>
      <c r="O39" s="3">
        <f t="shared" si="73"/>
        <v>0</v>
      </c>
      <c r="P39" s="18">
        <f t="shared" si="91"/>
        <v>0</v>
      </c>
      <c r="Q39" s="18">
        <f t="shared" si="92"/>
        <v>4.0220588306863307</v>
      </c>
      <c r="R39" s="39">
        <f t="shared" si="125"/>
        <v>0</v>
      </c>
      <c r="S39" s="35"/>
      <c r="T39" s="31"/>
      <c r="U39" s="31"/>
      <c r="V39" s="3">
        <f t="shared" si="93"/>
        <v>0</v>
      </c>
      <c r="W39" s="3">
        <f t="shared" si="94"/>
        <v>0</v>
      </c>
      <c r="X39" s="3">
        <f t="shared" si="95"/>
        <v>0</v>
      </c>
      <c r="Y39" s="3">
        <f t="shared" si="75"/>
        <v>0</v>
      </c>
      <c r="Z39" s="18">
        <f t="shared" si="96"/>
        <v>0</v>
      </c>
      <c r="AA39" s="18">
        <f t="shared" si="97"/>
        <v>4.0220588306863307</v>
      </c>
      <c r="AB39" s="39">
        <f t="shared" si="76"/>
        <v>0</v>
      </c>
      <c r="AC39" s="35"/>
      <c r="AD39" s="31"/>
      <c r="AE39" s="31"/>
      <c r="AF39" s="3">
        <f t="shared" si="98"/>
        <v>0</v>
      </c>
      <c r="AG39" s="3">
        <f t="shared" si="99"/>
        <v>0</v>
      </c>
      <c r="AH39" s="3">
        <f t="shared" si="100"/>
        <v>0</v>
      </c>
      <c r="AI39" s="3">
        <f t="shared" si="77"/>
        <v>0</v>
      </c>
      <c r="AJ39" s="18">
        <f t="shared" si="101"/>
        <v>0</v>
      </c>
      <c r="AK39" s="18">
        <f t="shared" si="102"/>
        <v>4.0220588306863307</v>
      </c>
      <c r="AL39" s="39">
        <f t="shared" si="78"/>
        <v>0</v>
      </c>
      <c r="AM39" s="35"/>
      <c r="AN39" s="31"/>
      <c r="AO39" s="31"/>
      <c r="AP39" s="3">
        <f t="shared" si="103"/>
        <v>0</v>
      </c>
      <c r="AQ39" s="3">
        <f t="shared" si="104"/>
        <v>0</v>
      </c>
      <c r="AR39" s="3">
        <f t="shared" si="105"/>
        <v>0</v>
      </c>
      <c r="AS39" s="3">
        <f t="shared" si="79"/>
        <v>0</v>
      </c>
      <c r="AT39" s="18">
        <f t="shared" si="106"/>
        <v>0</v>
      </c>
      <c r="AU39" s="18">
        <f t="shared" si="107"/>
        <v>4.0220588306863307</v>
      </c>
      <c r="AV39" s="39">
        <f t="shared" si="80"/>
        <v>0</v>
      </c>
      <c r="AW39" s="35"/>
      <c r="AX39" s="31"/>
      <c r="AY39" s="31"/>
      <c r="AZ39" s="3">
        <f t="shared" si="108"/>
        <v>0</v>
      </c>
      <c r="BA39" s="3">
        <f t="shared" si="109"/>
        <v>0</v>
      </c>
      <c r="BB39" s="3">
        <f t="shared" si="110"/>
        <v>0</v>
      </c>
      <c r="BC39" s="3">
        <f t="shared" si="81"/>
        <v>0</v>
      </c>
      <c r="BD39" s="18">
        <f t="shared" si="111"/>
        <v>0</v>
      </c>
      <c r="BE39" s="18">
        <f t="shared" si="112"/>
        <v>4.0220588306863307</v>
      </c>
      <c r="BF39" s="39">
        <f t="shared" si="82"/>
        <v>0</v>
      </c>
      <c r="BG39" s="35"/>
      <c r="BH39" s="31"/>
      <c r="BI39" s="31"/>
      <c r="BJ39" s="3">
        <f t="shared" si="113"/>
        <v>0</v>
      </c>
      <c r="BK39" s="3">
        <f t="shared" si="114"/>
        <v>0</v>
      </c>
      <c r="BL39" s="3">
        <f t="shared" si="115"/>
        <v>0</v>
      </c>
      <c r="BM39" s="3">
        <f t="shared" si="83"/>
        <v>0</v>
      </c>
      <c r="BN39" s="18">
        <f t="shared" si="116"/>
        <v>0</v>
      </c>
      <c r="BO39" s="18">
        <f t="shared" si="117"/>
        <v>4.0220588306863307</v>
      </c>
      <c r="BP39" s="39">
        <f t="shared" si="84"/>
        <v>0</v>
      </c>
      <c r="BQ39" s="35"/>
      <c r="BR39" s="31"/>
      <c r="BS39" s="31"/>
      <c r="BT39" s="3">
        <f t="shared" si="118"/>
        <v>0</v>
      </c>
      <c r="BU39" s="3">
        <f t="shared" si="119"/>
        <v>0</v>
      </c>
      <c r="BV39" s="3">
        <f t="shared" si="120"/>
        <v>0</v>
      </c>
      <c r="BW39" s="3">
        <f t="shared" si="85"/>
        <v>0</v>
      </c>
      <c r="BX39" s="18">
        <f t="shared" si="121"/>
        <v>0</v>
      </c>
      <c r="BY39" s="18">
        <f t="shared" si="122"/>
        <v>4.0220588306863307</v>
      </c>
      <c r="BZ39" s="39">
        <f t="shared" si="86"/>
        <v>0</v>
      </c>
    </row>
    <row r="40" spans="2:78" ht="19.899999999999999" customHeight="1">
      <c r="B40" s="10" t="s">
        <v>7</v>
      </c>
      <c r="C40" s="11">
        <v>1.343</v>
      </c>
      <c r="D40" s="2"/>
      <c r="E40" s="29">
        <v>30</v>
      </c>
      <c r="F40" s="22">
        <f t="shared" si="124"/>
        <v>0.59460000000000002</v>
      </c>
      <c r="G40" s="22">
        <f t="shared" si="123"/>
        <v>6.1166467905235393</v>
      </c>
      <c r="H40" s="46">
        <f t="shared" si="87"/>
        <v>53179.014084507042</v>
      </c>
      <c r="I40" s="35"/>
      <c r="J40" s="31"/>
      <c r="K40" s="31"/>
      <c r="L40" s="3">
        <f t="shared" si="88"/>
        <v>0</v>
      </c>
      <c r="M40" s="3">
        <f t="shared" si="89"/>
        <v>0</v>
      </c>
      <c r="N40" s="3">
        <f t="shared" si="90"/>
        <v>0</v>
      </c>
      <c r="O40" s="3">
        <f t="shared" si="73"/>
        <v>0</v>
      </c>
      <c r="P40" s="18">
        <f t="shared" si="91"/>
        <v>0</v>
      </c>
      <c r="Q40" s="18">
        <f t="shared" si="92"/>
        <v>4.9565961774612797</v>
      </c>
      <c r="R40" s="39">
        <f t="shared" si="125"/>
        <v>0</v>
      </c>
      <c r="S40" s="35"/>
      <c r="T40" s="31"/>
      <c r="U40" s="31"/>
      <c r="V40" s="3">
        <f t="shared" si="93"/>
        <v>0</v>
      </c>
      <c r="W40" s="3">
        <f t="shared" si="94"/>
        <v>0</v>
      </c>
      <c r="X40" s="3">
        <f t="shared" si="95"/>
        <v>0</v>
      </c>
      <c r="Y40" s="3">
        <f t="shared" si="75"/>
        <v>0</v>
      </c>
      <c r="Z40" s="18">
        <f t="shared" si="96"/>
        <v>0</v>
      </c>
      <c r="AA40" s="18">
        <f t="shared" si="97"/>
        <v>4.9565961774612797</v>
      </c>
      <c r="AB40" s="39">
        <f t="shared" si="76"/>
        <v>0</v>
      </c>
      <c r="AC40" s="35"/>
      <c r="AD40" s="31"/>
      <c r="AE40" s="31"/>
      <c r="AF40" s="3">
        <f t="shared" si="98"/>
        <v>0</v>
      </c>
      <c r="AG40" s="3">
        <f t="shared" si="99"/>
        <v>0</v>
      </c>
      <c r="AH40" s="3">
        <f t="shared" si="100"/>
        <v>0</v>
      </c>
      <c r="AI40" s="3">
        <f t="shared" si="77"/>
        <v>0</v>
      </c>
      <c r="AJ40" s="18">
        <f t="shared" si="101"/>
        <v>0</v>
      </c>
      <c r="AK40" s="18">
        <f t="shared" si="102"/>
        <v>4.9565961774612797</v>
      </c>
      <c r="AL40" s="39">
        <f t="shared" si="78"/>
        <v>0</v>
      </c>
      <c r="AM40" s="35"/>
      <c r="AN40" s="31"/>
      <c r="AO40" s="31"/>
      <c r="AP40" s="3">
        <f t="shared" si="103"/>
        <v>0</v>
      </c>
      <c r="AQ40" s="3">
        <f t="shared" si="104"/>
        <v>0</v>
      </c>
      <c r="AR40" s="3">
        <f t="shared" si="105"/>
        <v>0</v>
      </c>
      <c r="AS40" s="3">
        <f t="shared" si="79"/>
        <v>0</v>
      </c>
      <c r="AT40" s="18">
        <f t="shared" si="106"/>
        <v>0</v>
      </c>
      <c r="AU40" s="18">
        <f t="shared" si="107"/>
        <v>4.9565961774612797</v>
      </c>
      <c r="AV40" s="39">
        <f t="shared" si="80"/>
        <v>0</v>
      </c>
      <c r="AW40" s="35"/>
      <c r="AX40" s="31"/>
      <c r="AY40" s="31"/>
      <c r="AZ40" s="3">
        <f t="shared" si="108"/>
        <v>0</v>
      </c>
      <c r="BA40" s="3">
        <f t="shared" si="109"/>
        <v>0</v>
      </c>
      <c r="BB40" s="3">
        <f t="shared" si="110"/>
        <v>0</v>
      </c>
      <c r="BC40" s="3">
        <f t="shared" si="81"/>
        <v>0</v>
      </c>
      <c r="BD40" s="18">
        <f t="shared" si="111"/>
        <v>0</v>
      </c>
      <c r="BE40" s="18">
        <f t="shared" si="112"/>
        <v>4.9565961774612797</v>
      </c>
      <c r="BF40" s="39">
        <f t="shared" si="82"/>
        <v>0</v>
      </c>
      <c r="BG40" s="35"/>
      <c r="BH40" s="31"/>
      <c r="BI40" s="31"/>
      <c r="BJ40" s="3">
        <f t="shared" si="113"/>
        <v>0</v>
      </c>
      <c r="BK40" s="3">
        <f t="shared" si="114"/>
        <v>0</v>
      </c>
      <c r="BL40" s="3">
        <f t="shared" si="115"/>
        <v>0</v>
      </c>
      <c r="BM40" s="3">
        <f t="shared" si="83"/>
        <v>0</v>
      </c>
      <c r="BN40" s="18">
        <f t="shared" si="116"/>
        <v>0</v>
      </c>
      <c r="BO40" s="18">
        <f t="shared" si="117"/>
        <v>4.9565961774612797</v>
      </c>
      <c r="BP40" s="39">
        <f t="shared" si="84"/>
        <v>0</v>
      </c>
      <c r="BQ40" s="35"/>
      <c r="BR40" s="31"/>
      <c r="BS40" s="31"/>
      <c r="BT40" s="3">
        <f t="shared" si="118"/>
        <v>0</v>
      </c>
      <c r="BU40" s="3">
        <f t="shared" si="119"/>
        <v>0</v>
      </c>
      <c r="BV40" s="3">
        <f t="shared" si="120"/>
        <v>0</v>
      </c>
      <c r="BW40" s="3">
        <f t="shared" si="85"/>
        <v>0</v>
      </c>
      <c r="BX40" s="18">
        <f t="shared" si="121"/>
        <v>0</v>
      </c>
      <c r="BY40" s="18">
        <f t="shared" si="122"/>
        <v>4.9565961774612797</v>
      </c>
      <c r="BZ40" s="39">
        <f t="shared" si="86"/>
        <v>0</v>
      </c>
    </row>
    <row r="41" spans="2:78" ht="19.899999999999999" customHeight="1">
      <c r="B41" s="13" t="s">
        <v>8</v>
      </c>
      <c r="C41" s="11">
        <f>C39*C40</f>
        <v>7.2857749999999992</v>
      </c>
      <c r="D41" s="2"/>
      <c r="E41" s="29">
        <v>32</v>
      </c>
      <c r="F41" s="22">
        <f t="shared" si="124"/>
        <v>0.63460000000000005</v>
      </c>
      <c r="G41" s="22">
        <f t="shared" si="123"/>
        <v>6.5281265611608452</v>
      </c>
      <c r="H41" s="46">
        <f t="shared" si="87"/>
        <v>56756.478873239437</v>
      </c>
      <c r="I41" s="35"/>
      <c r="J41" s="31"/>
      <c r="K41" s="31"/>
      <c r="L41" s="3">
        <f t="shared" si="88"/>
        <v>0</v>
      </c>
      <c r="M41" s="3">
        <f t="shared" si="89"/>
        <v>0</v>
      </c>
      <c r="N41" s="3">
        <f t="shared" si="90"/>
        <v>0</v>
      </c>
      <c r="O41" s="3">
        <f t="shared" si="73"/>
        <v>0</v>
      </c>
      <c r="P41" s="18">
        <f t="shared" si="91"/>
        <v>0</v>
      </c>
      <c r="Q41" s="18">
        <f t="shared" si="92"/>
        <v>6.0257210970185504</v>
      </c>
      <c r="R41" s="39">
        <f t="shared" si="125"/>
        <v>0</v>
      </c>
      <c r="S41" s="35"/>
      <c r="T41" s="31"/>
      <c r="U41" s="31"/>
      <c r="V41" s="3">
        <f t="shared" si="93"/>
        <v>0</v>
      </c>
      <c r="W41" s="3">
        <f t="shared" si="94"/>
        <v>0</v>
      </c>
      <c r="X41" s="3">
        <f t="shared" si="95"/>
        <v>0</v>
      </c>
      <c r="Y41" s="3">
        <f t="shared" si="75"/>
        <v>0</v>
      </c>
      <c r="Z41" s="18">
        <f t="shared" si="96"/>
        <v>0</v>
      </c>
      <c r="AA41" s="18">
        <f t="shared" si="97"/>
        <v>6.0257210970185504</v>
      </c>
      <c r="AB41" s="39">
        <f t="shared" si="76"/>
        <v>0</v>
      </c>
      <c r="AC41" s="35"/>
      <c r="AD41" s="31"/>
      <c r="AE41" s="31"/>
      <c r="AF41" s="3">
        <f t="shared" si="98"/>
        <v>0</v>
      </c>
      <c r="AG41" s="3">
        <f t="shared" si="99"/>
        <v>0</v>
      </c>
      <c r="AH41" s="3">
        <f t="shared" si="100"/>
        <v>0</v>
      </c>
      <c r="AI41" s="3">
        <f t="shared" si="77"/>
        <v>0</v>
      </c>
      <c r="AJ41" s="18">
        <f t="shared" si="101"/>
        <v>0</v>
      </c>
      <c r="AK41" s="18">
        <f t="shared" si="102"/>
        <v>6.0257210970185504</v>
      </c>
      <c r="AL41" s="39">
        <f t="shared" si="78"/>
        <v>0</v>
      </c>
      <c r="AM41" s="35"/>
      <c r="AN41" s="31"/>
      <c r="AO41" s="31"/>
      <c r="AP41" s="3">
        <f t="shared" si="103"/>
        <v>0</v>
      </c>
      <c r="AQ41" s="3">
        <f t="shared" si="104"/>
        <v>0</v>
      </c>
      <c r="AR41" s="3">
        <f t="shared" si="105"/>
        <v>0</v>
      </c>
      <c r="AS41" s="3">
        <f t="shared" si="79"/>
        <v>0</v>
      </c>
      <c r="AT41" s="18">
        <f t="shared" si="106"/>
        <v>0</v>
      </c>
      <c r="AU41" s="18">
        <f t="shared" si="107"/>
        <v>6.0257210970185504</v>
      </c>
      <c r="AV41" s="39">
        <f t="shared" si="80"/>
        <v>0</v>
      </c>
      <c r="AW41" s="35"/>
      <c r="AX41" s="31"/>
      <c r="AY41" s="31"/>
      <c r="AZ41" s="3">
        <f t="shared" si="108"/>
        <v>0</v>
      </c>
      <c r="BA41" s="3">
        <f t="shared" si="109"/>
        <v>0</v>
      </c>
      <c r="BB41" s="3">
        <f t="shared" si="110"/>
        <v>0</v>
      </c>
      <c r="BC41" s="3">
        <f t="shared" si="81"/>
        <v>0</v>
      </c>
      <c r="BD41" s="18">
        <f t="shared" si="111"/>
        <v>0</v>
      </c>
      <c r="BE41" s="18">
        <f t="shared" si="112"/>
        <v>6.0257210970185504</v>
      </c>
      <c r="BF41" s="39">
        <f t="shared" si="82"/>
        <v>0</v>
      </c>
      <c r="BG41" s="35"/>
      <c r="BH41" s="31"/>
      <c r="BI41" s="31"/>
      <c r="BJ41" s="3">
        <f t="shared" si="113"/>
        <v>0</v>
      </c>
      <c r="BK41" s="3">
        <f t="shared" si="114"/>
        <v>0</v>
      </c>
      <c r="BL41" s="3">
        <f t="shared" si="115"/>
        <v>0</v>
      </c>
      <c r="BM41" s="3">
        <f t="shared" si="83"/>
        <v>0</v>
      </c>
      <c r="BN41" s="18">
        <f t="shared" si="116"/>
        <v>0</v>
      </c>
      <c r="BO41" s="18">
        <f t="shared" si="117"/>
        <v>6.0257210970185504</v>
      </c>
      <c r="BP41" s="39">
        <f t="shared" si="84"/>
        <v>0</v>
      </c>
      <c r="BQ41" s="35"/>
      <c r="BR41" s="31"/>
      <c r="BS41" s="31"/>
      <c r="BT41" s="3">
        <f t="shared" si="118"/>
        <v>0</v>
      </c>
      <c r="BU41" s="3">
        <f t="shared" si="119"/>
        <v>0</v>
      </c>
      <c r="BV41" s="3">
        <f t="shared" si="120"/>
        <v>0</v>
      </c>
      <c r="BW41" s="3">
        <f t="shared" si="85"/>
        <v>0</v>
      </c>
      <c r="BX41" s="18">
        <f t="shared" si="121"/>
        <v>0</v>
      </c>
      <c r="BY41" s="18">
        <f t="shared" si="122"/>
        <v>6.0257210970185504</v>
      </c>
      <c r="BZ41" s="39">
        <f t="shared" si="86"/>
        <v>0</v>
      </c>
    </row>
    <row r="42" spans="2:78" ht="19.899999999999999" customHeight="1">
      <c r="B42" s="13" t="s">
        <v>17</v>
      </c>
      <c r="C42" s="11">
        <f>1*C39</f>
        <v>5.4249999999999998</v>
      </c>
      <c r="D42" s="2"/>
      <c r="E42" s="29">
        <v>34</v>
      </c>
      <c r="F42" s="22">
        <f t="shared" si="124"/>
        <v>0.67460000000000009</v>
      </c>
      <c r="G42" s="22">
        <f t="shared" si="123"/>
        <v>6.9396063317981502</v>
      </c>
      <c r="H42" s="46">
        <f t="shared" si="87"/>
        <v>60333.94366197184</v>
      </c>
      <c r="I42" s="35"/>
      <c r="J42" s="31"/>
      <c r="K42" s="31"/>
      <c r="L42" s="3">
        <f t="shared" si="88"/>
        <v>0</v>
      </c>
      <c r="M42" s="3">
        <f t="shared" si="89"/>
        <v>0</v>
      </c>
      <c r="N42" s="3">
        <f t="shared" si="90"/>
        <v>0</v>
      </c>
      <c r="O42" s="3">
        <f t="shared" si="73"/>
        <v>0</v>
      </c>
      <c r="P42" s="18">
        <f t="shared" si="91"/>
        <v>0</v>
      </c>
      <c r="Q42" s="18">
        <f t="shared" si="92"/>
        <v>7.2384875801272166</v>
      </c>
      <c r="R42" s="39">
        <f t="shared" si="125"/>
        <v>0</v>
      </c>
      <c r="S42" s="35"/>
      <c r="T42" s="31"/>
      <c r="U42" s="31"/>
      <c r="V42" s="3">
        <f t="shared" si="93"/>
        <v>0</v>
      </c>
      <c r="W42" s="3">
        <f t="shared" si="94"/>
        <v>0</v>
      </c>
      <c r="X42" s="3">
        <f t="shared" si="95"/>
        <v>0</v>
      </c>
      <c r="Y42" s="3">
        <f t="shared" si="75"/>
        <v>0</v>
      </c>
      <c r="Z42" s="18">
        <f t="shared" si="96"/>
        <v>0</v>
      </c>
      <c r="AA42" s="18">
        <f t="shared" si="97"/>
        <v>7.2384875801272166</v>
      </c>
      <c r="AB42" s="39">
        <f t="shared" si="76"/>
        <v>0</v>
      </c>
      <c r="AC42" s="35"/>
      <c r="AD42" s="31"/>
      <c r="AE42" s="31"/>
      <c r="AF42" s="3">
        <f t="shared" si="98"/>
        <v>0</v>
      </c>
      <c r="AG42" s="3">
        <f t="shared" si="99"/>
        <v>0</v>
      </c>
      <c r="AH42" s="3">
        <f t="shared" si="100"/>
        <v>0</v>
      </c>
      <c r="AI42" s="3">
        <f t="shared" si="77"/>
        <v>0</v>
      </c>
      <c r="AJ42" s="18">
        <f t="shared" si="101"/>
        <v>0</v>
      </c>
      <c r="AK42" s="18">
        <f t="shared" si="102"/>
        <v>7.2384875801272166</v>
      </c>
      <c r="AL42" s="39">
        <f t="shared" si="78"/>
        <v>0</v>
      </c>
      <c r="AM42" s="35"/>
      <c r="AN42" s="31"/>
      <c r="AO42" s="31"/>
      <c r="AP42" s="3">
        <f t="shared" si="103"/>
        <v>0</v>
      </c>
      <c r="AQ42" s="3">
        <f t="shared" si="104"/>
        <v>0</v>
      </c>
      <c r="AR42" s="3">
        <f t="shared" si="105"/>
        <v>0</v>
      </c>
      <c r="AS42" s="3">
        <f t="shared" si="79"/>
        <v>0</v>
      </c>
      <c r="AT42" s="18">
        <f t="shared" si="106"/>
        <v>0</v>
      </c>
      <c r="AU42" s="18">
        <f t="shared" si="107"/>
        <v>7.2384875801272166</v>
      </c>
      <c r="AV42" s="39">
        <f t="shared" si="80"/>
        <v>0</v>
      </c>
      <c r="AW42" s="35"/>
      <c r="AX42" s="31"/>
      <c r="AY42" s="31"/>
      <c r="AZ42" s="3">
        <f t="shared" si="108"/>
        <v>0</v>
      </c>
      <c r="BA42" s="3">
        <f t="shared" si="109"/>
        <v>0</v>
      </c>
      <c r="BB42" s="3">
        <f t="shared" si="110"/>
        <v>0</v>
      </c>
      <c r="BC42" s="3">
        <f t="shared" si="81"/>
        <v>0</v>
      </c>
      <c r="BD42" s="18">
        <f t="shared" si="111"/>
        <v>0</v>
      </c>
      <c r="BE42" s="18">
        <f t="shared" si="112"/>
        <v>7.2384875801272166</v>
      </c>
      <c r="BF42" s="39">
        <f t="shared" si="82"/>
        <v>0</v>
      </c>
      <c r="BG42" s="35"/>
      <c r="BH42" s="31"/>
      <c r="BI42" s="31"/>
      <c r="BJ42" s="3">
        <f t="shared" si="113"/>
        <v>0</v>
      </c>
      <c r="BK42" s="3">
        <f t="shared" si="114"/>
        <v>0</v>
      </c>
      <c r="BL42" s="3">
        <f t="shared" si="115"/>
        <v>0</v>
      </c>
      <c r="BM42" s="3">
        <f t="shared" si="83"/>
        <v>0</v>
      </c>
      <c r="BN42" s="18">
        <f t="shared" si="116"/>
        <v>0</v>
      </c>
      <c r="BO42" s="18">
        <f t="shared" si="117"/>
        <v>7.2384875801272166</v>
      </c>
      <c r="BP42" s="39">
        <f t="shared" si="84"/>
        <v>0</v>
      </c>
      <c r="BQ42" s="35"/>
      <c r="BR42" s="31"/>
      <c r="BS42" s="31"/>
      <c r="BT42" s="3">
        <f t="shared" si="118"/>
        <v>0</v>
      </c>
      <c r="BU42" s="3">
        <f t="shared" si="119"/>
        <v>0</v>
      </c>
      <c r="BV42" s="3">
        <f t="shared" si="120"/>
        <v>0</v>
      </c>
      <c r="BW42" s="3">
        <f t="shared" si="85"/>
        <v>0</v>
      </c>
      <c r="BX42" s="18">
        <f t="shared" si="121"/>
        <v>0</v>
      </c>
      <c r="BY42" s="18">
        <f t="shared" si="122"/>
        <v>7.2384875801272166</v>
      </c>
      <c r="BZ42" s="39">
        <f t="shared" si="86"/>
        <v>0</v>
      </c>
    </row>
    <row r="43" spans="2:78" ht="19.899999999999999" customHeight="1">
      <c r="B43" s="27" t="s">
        <v>22</v>
      </c>
      <c r="C43" s="28">
        <v>0.02</v>
      </c>
      <c r="D43" s="2"/>
      <c r="E43" s="29">
        <v>36</v>
      </c>
      <c r="F43" s="22">
        <f t="shared" si="124"/>
        <v>0.71460000000000001</v>
      </c>
      <c r="G43" s="22">
        <f t="shared" si="123"/>
        <v>7.3510861024354552</v>
      </c>
      <c r="H43" s="46">
        <f t="shared" si="87"/>
        <v>63911.408450704221</v>
      </c>
      <c r="I43" s="35"/>
      <c r="J43" s="31"/>
      <c r="K43" s="31"/>
      <c r="L43" s="3">
        <f t="shared" si="88"/>
        <v>0</v>
      </c>
      <c r="M43" s="3">
        <f t="shared" si="89"/>
        <v>0</v>
      </c>
      <c r="N43" s="3">
        <f t="shared" si="90"/>
        <v>0</v>
      </c>
      <c r="O43" s="3">
        <f t="shared" si="73"/>
        <v>0</v>
      </c>
      <c r="P43" s="18">
        <f t="shared" si="91"/>
        <v>0</v>
      </c>
      <c r="Q43" s="18">
        <f t="shared" si="92"/>
        <v>8.6039496175563563</v>
      </c>
      <c r="R43" s="39">
        <f t="shared" si="125"/>
        <v>0</v>
      </c>
      <c r="S43" s="35"/>
      <c r="T43" s="31"/>
      <c r="U43" s="31"/>
      <c r="V43" s="3">
        <f t="shared" si="93"/>
        <v>0</v>
      </c>
      <c r="W43" s="3">
        <f t="shared" si="94"/>
        <v>0</v>
      </c>
      <c r="X43" s="3">
        <f t="shared" si="95"/>
        <v>0</v>
      </c>
      <c r="Y43" s="3">
        <f t="shared" si="75"/>
        <v>0</v>
      </c>
      <c r="Z43" s="18">
        <f t="shared" si="96"/>
        <v>0</v>
      </c>
      <c r="AA43" s="18">
        <f t="shared" si="97"/>
        <v>8.6039496175563563</v>
      </c>
      <c r="AB43" s="39">
        <f t="shared" si="76"/>
        <v>0</v>
      </c>
      <c r="AC43" s="35"/>
      <c r="AD43" s="31"/>
      <c r="AE43" s="31"/>
      <c r="AF43" s="3">
        <f t="shared" si="98"/>
        <v>0</v>
      </c>
      <c r="AG43" s="3">
        <f t="shared" si="99"/>
        <v>0</v>
      </c>
      <c r="AH43" s="3">
        <f t="shared" si="100"/>
        <v>0</v>
      </c>
      <c r="AI43" s="3">
        <f t="shared" si="77"/>
        <v>0</v>
      </c>
      <c r="AJ43" s="18">
        <f t="shared" si="101"/>
        <v>0</v>
      </c>
      <c r="AK43" s="18">
        <f t="shared" si="102"/>
        <v>8.6039496175563563</v>
      </c>
      <c r="AL43" s="39">
        <f t="shared" si="78"/>
        <v>0</v>
      </c>
      <c r="AM43" s="35"/>
      <c r="AN43" s="31"/>
      <c r="AO43" s="31"/>
      <c r="AP43" s="3">
        <f t="shared" si="103"/>
        <v>0</v>
      </c>
      <c r="AQ43" s="3">
        <f t="shared" si="104"/>
        <v>0</v>
      </c>
      <c r="AR43" s="3">
        <f t="shared" si="105"/>
        <v>0</v>
      </c>
      <c r="AS43" s="3">
        <f t="shared" si="79"/>
        <v>0</v>
      </c>
      <c r="AT43" s="18">
        <f t="shared" si="106"/>
        <v>0</v>
      </c>
      <c r="AU43" s="18">
        <f t="shared" si="107"/>
        <v>8.6039496175563563</v>
      </c>
      <c r="AV43" s="39">
        <f t="shared" si="80"/>
        <v>0</v>
      </c>
      <c r="AW43" s="35"/>
      <c r="AX43" s="31"/>
      <c r="AY43" s="31"/>
      <c r="AZ43" s="3">
        <f t="shared" si="108"/>
        <v>0</v>
      </c>
      <c r="BA43" s="3">
        <f t="shared" si="109"/>
        <v>0</v>
      </c>
      <c r="BB43" s="3">
        <f t="shared" si="110"/>
        <v>0</v>
      </c>
      <c r="BC43" s="3">
        <f t="shared" si="81"/>
        <v>0</v>
      </c>
      <c r="BD43" s="18">
        <f t="shared" si="111"/>
        <v>0</v>
      </c>
      <c r="BE43" s="18">
        <f t="shared" si="112"/>
        <v>8.6039496175563563</v>
      </c>
      <c r="BF43" s="39">
        <f t="shared" si="82"/>
        <v>0</v>
      </c>
      <c r="BG43" s="35"/>
      <c r="BH43" s="31"/>
      <c r="BI43" s="31"/>
      <c r="BJ43" s="3">
        <f t="shared" si="113"/>
        <v>0</v>
      </c>
      <c r="BK43" s="3">
        <f t="shared" si="114"/>
        <v>0</v>
      </c>
      <c r="BL43" s="3">
        <f t="shared" si="115"/>
        <v>0</v>
      </c>
      <c r="BM43" s="3">
        <f t="shared" si="83"/>
        <v>0</v>
      </c>
      <c r="BN43" s="18">
        <f t="shared" si="116"/>
        <v>0</v>
      </c>
      <c r="BO43" s="18">
        <f t="shared" si="117"/>
        <v>8.6039496175563563</v>
      </c>
      <c r="BP43" s="39">
        <f t="shared" si="84"/>
        <v>0</v>
      </c>
      <c r="BQ43" s="35"/>
      <c r="BR43" s="31"/>
      <c r="BS43" s="31"/>
      <c r="BT43" s="3">
        <f t="shared" si="118"/>
        <v>0</v>
      </c>
      <c r="BU43" s="3">
        <f t="shared" si="119"/>
        <v>0</v>
      </c>
      <c r="BV43" s="3">
        <f t="shared" si="120"/>
        <v>0</v>
      </c>
      <c r="BW43" s="3">
        <f t="shared" si="85"/>
        <v>0</v>
      </c>
      <c r="BX43" s="18">
        <f t="shared" si="121"/>
        <v>0</v>
      </c>
      <c r="BY43" s="18">
        <f t="shared" si="122"/>
        <v>8.6039496175563563</v>
      </c>
      <c r="BZ43" s="39">
        <f t="shared" si="86"/>
        <v>0</v>
      </c>
    </row>
    <row r="44" spans="2:78" ht="19.899999999999999" customHeight="1" thickBot="1">
      <c r="B44" s="14" t="s">
        <v>16</v>
      </c>
      <c r="C44" s="15">
        <f>1/(2*PI())*SQRT($C$2/(C41+C42))</f>
        <v>1.0934772232751386</v>
      </c>
      <c r="D44" s="2"/>
      <c r="E44" s="29">
        <v>38</v>
      </c>
      <c r="F44" s="22">
        <f t="shared" si="124"/>
        <v>0.75460000000000005</v>
      </c>
      <c r="G44" s="22">
        <f t="shared" si="123"/>
        <v>7.7625658730727602</v>
      </c>
      <c r="H44" s="46">
        <f t="shared" si="87"/>
        <v>67488.873239436623</v>
      </c>
      <c r="I44" s="35"/>
      <c r="J44" s="31"/>
      <c r="K44" s="31"/>
      <c r="L44" s="3">
        <f t="shared" si="88"/>
        <v>0</v>
      </c>
      <c r="M44" s="3">
        <f t="shared" si="89"/>
        <v>0</v>
      </c>
      <c r="N44" s="3">
        <f t="shared" si="90"/>
        <v>0</v>
      </c>
      <c r="O44" s="3">
        <f t="shared" si="73"/>
        <v>0</v>
      </c>
      <c r="P44" s="18">
        <f t="shared" si="91"/>
        <v>0</v>
      </c>
      <c r="Q44" s="18">
        <f t="shared" si="92"/>
        <v>10.131161200075049</v>
      </c>
      <c r="R44" s="39">
        <f t="shared" si="125"/>
        <v>0</v>
      </c>
      <c r="S44" s="35"/>
      <c r="T44" s="31"/>
      <c r="U44" s="31"/>
      <c r="V44" s="3">
        <f t="shared" si="93"/>
        <v>0</v>
      </c>
      <c r="W44" s="3">
        <f t="shared" si="94"/>
        <v>0</v>
      </c>
      <c r="X44" s="3">
        <f t="shared" si="95"/>
        <v>0</v>
      </c>
      <c r="Y44" s="3">
        <f t="shared" si="75"/>
        <v>0</v>
      </c>
      <c r="Z44" s="18">
        <f t="shared" si="96"/>
        <v>0</v>
      </c>
      <c r="AA44" s="18">
        <f t="shared" si="97"/>
        <v>10.131161200075049</v>
      </c>
      <c r="AB44" s="39">
        <f t="shared" si="76"/>
        <v>0</v>
      </c>
      <c r="AC44" s="35"/>
      <c r="AD44" s="31"/>
      <c r="AE44" s="31"/>
      <c r="AF44" s="3">
        <f t="shared" si="98"/>
        <v>0</v>
      </c>
      <c r="AG44" s="3">
        <f t="shared" si="99"/>
        <v>0</v>
      </c>
      <c r="AH44" s="3">
        <f t="shared" si="100"/>
        <v>0</v>
      </c>
      <c r="AI44" s="3">
        <f t="shared" si="77"/>
        <v>0</v>
      </c>
      <c r="AJ44" s="18">
        <f t="shared" si="101"/>
        <v>0</v>
      </c>
      <c r="AK44" s="18">
        <f t="shared" si="102"/>
        <v>10.131161200075049</v>
      </c>
      <c r="AL44" s="39">
        <f t="shared" si="78"/>
        <v>0</v>
      </c>
      <c r="AM44" s="35"/>
      <c r="AN44" s="31"/>
      <c r="AO44" s="31"/>
      <c r="AP44" s="3">
        <f t="shared" si="103"/>
        <v>0</v>
      </c>
      <c r="AQ44" s="3">
        <f t="shared" si="104"/>
        <v>0</v>
      </c>
      <c r="AR44" s="3">
        <f t="shared" si="105"/>
        <v>0</v>
      </c>
      <c r="AS44" s="3">
        <f t="shared" si="79"/>
        <v>0</v>
      </c>
      <c r="AT44" s="18">
        <f t="shared" si="106"/>
        <v>0</v>
      </c>
      <c r="AU44" s="18">
        <f t="shared" si="107"/>
        <v>10.131161200075049</v>
      </c>
      <c r="AV44" s="39">
        <f t="shared" si="80"/>
        <v>0</v>
      </c>
      <c r="AW44" s="35"/>
      <c r="AX44" s="31"/>
      <c r="AY44" s="31"/>
      <c r="AZ44" s="3">
        <f t="shared" si="108"/>
        <v>0</v>
      </c>
      <c r="BA44" s="3">
        <f t="shared" si="109"/>
        <v>0</v>
      </c>
      <c r="BB44" s="3">
        <f t="shared" si="110"/>
        <v>0</v>
      </c>
      <c r="BC44" s="3">
        <f t="shared" si="81"/>
        <v>0</v>
      </c>
      <c r="BD44" s="18">
        <f t="shared" si="111"/>
        <v>0</v>
      </c>
      <c r="BE44" s="18">
        <f t="shared" si="112"/>
        <v>10.131161200075049</v>
      </c>
      <c r="BF44" s="39">
        <f t="shared" si="82"/>
        <v>0</v>
      </c>
      <c r="BG44" s="35"/>
      <c r="BH44" s="31"/>
      <c r="BI44" s="31"/>
      <c r="BJ44" s="3">
        <f t="shared" si="113"/>
        <v>0</v>
      </c>
      <c r="BK44" s="3">
        <f t="shared" si="114"/>
        <v>0</v>
      </c>
      <c r="BL44" s="3">
        <f t="shared" si="115"/>
        <v>0</v>
      </c>
      <c r="BM44" s="3">
        <f t="shared" si="83"/>
        <v>0</v>
      </c>
      <c r="BN44" s="18">
        <f t="shared" si="116"/>
        <v>0</v>
      </c>
      <c r="BO44" s="18">
        <f t="shared" si="117"/>
        <v>10.131161200075049</v>
      </c>
      <c r="BP44" s="39">
        <f t="shared" si="84"/>
        <v>0</v>
      </c>
      <c r="BQ44" s="35"/>
      <c r="BR44" s="31"/>
      <c r="BS44" s="31"/>
      <c r="BT44" s="3">
        <f t="shared" si="118"/>
        <v>0</v>
      </c>
      <c r="BU44" s="3">
        <f t="shared" si="119"/>
        <v>0</v>
      </c>
      <c r="BV44" s="3">
        <f t="shared" si="120"/>
        <v>0</v>
      </c>
      <c r="BW44" s="3">
        <f t="shared" si="85"/>
        <v>0</v>
      </c>
      <c r="BX44" s="18">
        <f t="shared" si="121"/>
        <v>0</v>
      </c>
      <c r="BY44" s="18">
        <f t="shared" si="122"/>
        <v>10.131161200075049</v>
      </c>
      <c r="BZ44" s="39">
        <f t="shared" si="86"/>
        <v>0</v>
      </c>
    </row>
    <row r="45" spans="2:78" ht="19.899999999999999" customHeight="1">
      <c r="B45" s="2"/>
      <c r="C45" s="2"/>
      <c r="D45" s="2"/>
      <c r="E45" s="29">
        <v>40</v>
      </c>
      <c r="F45" s="22">
        <f t="shared" si="124"/>
        <v>0.79460000000000008</v>
      </c>
      <c r="G45" s="22">
        <f t="shared" si="123"/>
        <v>8.1740456437100661</v>
      </c>
      <c r="H45" s="46">
        <f t="shared" si="87"/>
        <v>71066.338028169019</v>
      </c>
      <c r="I45" s="35"/>
      <c r="J45" s="31"/>
      <c r="K45" s="31"/>
      <c r="L45" s="3">
        <f t="shared" si="88"/>
        <v>0</v>
      </c>
      <c r="M45" s="3">
        <f t="shared" si="89"/>
        <v>0</v>
      </c>
      <c r="N45" s="3">
        <f t="shared" si="90"/>
        <v>0</v>
      </c>
      <c r="O45" s="3">
        <f t="shared" si="73"/>
        <v>0</v>
      </c>
      <c r="P45" s="18">
        <f t="shared" si="91"/>
        <v>0</v>
      </c>
      <c r="Q45" s="18">
        <f t="shared" si="92"/>
        <v>11.829176318452365</v>
      </c>
      <c r="R45" s="39">
        <f t="shared" si="125"/>
        <v>0</v>
      </c>
      <c r="S45" s="35"/>
      <c r="T45" s="31"/>
      <c r="U45" s="31"/>
      <c r="V45" s="3">
        <f t="shared" si="93"/>
        <v>0</v>
      </c>
      <c r="W45" s="3">
        <f t="shared" si="94"/>
        <v>0</v>
      </c>
      <c r="X45" s="3">
        <f t="shared" si="95"/>
        <v>0</v>
      </c>
      <c r="Y45" s="3">
        <f t="shared" si="75"/>
        <v>0</v>
      </c>
      <c r="Z45" s="18">
        <f t="shared" si="96"/>
        <v>0</v>
      </c>
      <c r="AA45" s="18">
        <f t="shared" si="97"/>
        <v>11.829176318452365</v>
      </c>
      <c r="AB45" s="39">
        <f t="shared" si="76"/>
        <v>0</v>
      </c>
      <c r="AC45" s="35"/>
      <c r="AD45" s="31"/>
      <c r="AE45" s="31"/>
      <c r="AF45" s="3">
        <f t="shared" si="98"/>
        <v>0</v>
      </c>
      <c r="AG45" s="3">
        <f t="shared" si="99"/>
        <v>0</v>
      </c>
      <c r="AH45" s="3">
        <f t="shared" si="100"/>
        <v>0</v>
      </c>
      <c r="AI45" s="3">
        <f t="shared" si="77"/>
        <v>0</v>
      </c>
      <c r="AJ45" s="18">
        <f t="shared" si="101"/>
        <v>0</v>
      </c>
      <c r="AK45" s="18">
        <f t="shared" si="102"/>
        <v>11.829176318452365</v>
      </c>
      <c r="AL45" s="39">
        <f t="shared" si="78"/>
        <v>0</v>
      </c>
      <c r="AM45" s="35"/>
      <c r="AN45" s="31"/>
      <c r="AO45" s="31"/>
      <c r="AP45" s="3">
        <f t="shared" si="103"/>
        <v>0</v>
      </c>
      <c r="AQ45" s="3">
        <f t="shared" si="104"/>
        <v>0</v>
      </c>
      <c r="AR45" s="3">
        <f t="shared" si="105"/>
        <v>0</v>
      </c>
      <c r="AS45" s="3">
        <f t="shared" si="79"/>
        <v>0</v>
      </c>
      <c r="AT45" s="18">
        <f t="shared" si="106"/>
        <v>0</v>
      </c>
      <c r="AU45" s="18">
        <f t="shared" si="107"/>
        <v>11.829176318452365</v>
      </c>
      <c r="AV45" s="39">
        <f t="shared" si="80"/>
        <v>0</v>
      </c>
      <c r="AW45" s="35"/>
      <c r="AX45" s="31"/>
      <c r="AY45" s="31"/>
      <c r="AZ45" s="3">
        <f t="shared" si="108"/>
        <v>0</v>
      </c>
      <c r="BA45" s="3">
        <f t="shared" si="109"/>
        <v>0</v>
      </c>
      <c r="BB45" s="3">
        <f t="shared" si="110"/>
        <v>0</v>
      </c>
      <c r="BC45" s="3">
        <f t="shared" si="81"/>
        <v>0</v>
      </c>
      <c r="BD45" s="18">
        <f t="shared" si="111"/>
        <v>0</v>
      </c>
      <c r="BE45" s="18">
        <f t="shared" si="112"/>
        <v>11.829176318452365</v>
      </c>
      <c r="BF45" s="39">
        <f t="shared" si="82"/>
        <v>0</v>
      </c>
      <c r="BG45" s="35"/>
      <c r="BH45" s="31"/>
      <c r="BI45" s="31"/>
      <c r="BJ45" s="3">
        <f t="shared" si="113"/>
        <v>0</v>
      </c>
      <c r="BK45" s="3">
        <f t="shared" si="114"/>
        <v>0</v>
      </c>
      <c r="BL45" s="3">
        <f t="shared" si="115"/>
        <v>0</v>
      </c>
      <c r="BM45" s="3">
        <f t="shared" si="83"/>
        <v>0</v>
      </c>
      <c r="BN45" s="18">
        <f t="shared" si="116"/>
        <v>0</v>
      </c>
      <c r="BO45" s="18">
        <f t="shared" si="117"/>
        <v>11.829176318452365</v>
      </c>
      <c r="BP45" s="39">
        <f t="shared" si="84"/>
        <v>0</v>
      </c>
      <c r="BQ45" s="35"/>
      <c r="BR45" s="31"/>
      <c r="BS45" s="31"/>
      <c r="BT45" s="3">
        <f t="shared" si="118"/>
        <v>0</v>
      </c>
      <c r="BU45" s="3">
        <f t="shared" si="119"/>
        <v>0</v>
      </c>
      <c r="BV45" s="3">
        <f t="shared" si="120"/>
        <v>0</v>
      </c>
      <c r="BW45" s="3">
        <f t="shared" si="85"/>
        <v>0</v>
      </c>
      <c r="BX45" s="18">
        <f t="shared" si="121"/>
        <v>0</v>
      </c>
      <c r="BY45" s="18">
        <f t="shared" si="122"/>
        <v>11.829176318452365</v>
      </c>
      <c r="BZ45" s="39">
        <f t="shared" si="86"/>
        <v>0</v>
      </c>
    </row>
    <row r="46" spans="2:78" ht="19.899999999999999" customHeight="1">
      <c r="B46" s="2"/>
      <c r="C46" s="2"/>
      <c r="D46" s="2"/>
      <c r="E46" s="29">
        <v>42</v>
      </c>
      <c r="F46" s="22">
        <f t="shared" si="124"/>
        <v>0.83460000000000001</v>
      </c>
      <c r="G46" s="22">
        <f t="shared" si="123"/>
        <v>8.5855254143473694</v>
      </c>
      <c r="H46" s="46">
        <f t="shared" si="87"/>
        <v>74643.8028169014</v>
      </c>
      <c r="I46" s="35"/>
      <c r="J46" s="31"/>
      <c r="K46" s="31"/>
      <c r="L46" s="3">
        <f t="shared" si="88"/>
        <v>0</v>
      </c>
      <c r="M46" s="3">
        <f t="shared" si="89"/>
        <v>0</v>
      </c>
      <c r="N46" s="3">
        <f t="shared" si="90"/>
        <v>0</v>
      </c>
      <c r="O46" s="3">
        <f t="shared" si="73"/>
        <v>0</v>
      </c>
      <c r="P46" s="18">
        <f t="shared" si="91"/>
        <v>0</v>
      </c>
      <c r="Q46" s="18">
        <f t="shared" si="92"/>
        <v>13.707048963457382</v>
      </c>
      <c r="R46" s="39">
        <f t="shared" si="125"/>
        <v>0</v>
      </c>
      <c r="S46" s="35"/>
      <c r="T46" s="31"/>
      <c r="U46" s="31"/>
      <c r="V46" s="3">
        <f t="shared" si="93"/>
        <v>0</v>
      </c>
      <c r="W46" s="3">
        <f t="shared" si="94"/>
        <v>0</v>
      </c>
      <c r="X46" s="3">
        <f t="shared" si="95"/>
        <v>0</v>
      </c>
      <c r="Y46" s="3">
        <f t="shared" si="75"/>
        <v>0</v>
      </c>
      <c r="Z46" s="18">
        <f t="shared" si="96"/>
        <v>0</v>
      </c>
      <c r="AA46" s="18">
        <f t="shared" si="97"/>
        <v>13.707048963457382</v>
      </c>
      <c r="AB46" s="39">
        <f t="shared" si="76"/>
        <v>0</v>
      </c>
      <c r="AC46" s="35"/>
      <c r="AD46" s="31"/>
      <c r="AE46" s="31"/>
      <c r="AF46" s="3">
        <f t="shared" si="98"/>
        <v>0</v>
      </c>
      <c r="AG46" s="3">
        <f t="shared" si="99"/>
        <v>0</v>
      </c>
      <c r="AH46" s="3">
        <f t="shared" si="100"/>
        <v>0</v>
      </c>
      <c r="AI46" s="3">
        <f t="shared" si="77"/>
        <v>0</v>
      </c>
      <c r="AJ46" s="18">
        <f t="shared" si="101"/>
        <v>0</v>
      </c>
      <c r="AK46" s="18">
        <f t="shared" si="102"/>
        <v>13.707048963457382</v>
      </c>
      <c r="AL46" s="39">
        <f t="shared" si="78"/>
        <v>0</v>
      </c>
      <c r="AM46" s="35"/>
      <c r="AN46" s="31"/>
      <c r="AO46" s="31"/>
      <c r="AP46" s="3">
        <f t="shared" si="103"/>
        <v>0</v>
      </c>
      <c r="AQ46" s="3">
        <f t="shared" si="104"/>
        <v>0</v>
      </c>
      <c r="AR46" s="3">
        <f t="shared" si="105"/>
        <v>0</v>
      </c>
      <c r="AS46" s="3">
        <f t="shared" si="79"/>
        <v>0</v>
      </c>
      <c r="AT46" s="18">
        <f t="shared" si="106"/>
        <v>0</v>
      </c>
      <c r="AU46" s="18">
        <f t="shared" si="107"/>
        <v>13.707048963457382</v>
      </c>
      <c r="AV46" s="39">
        <f t="shared" si="80"/>
        <v>0</v>
      </c>
      <c r="AW46" s="35"/>
      <c r="AX46" s="31"/>
      <c r="AY46" s="31"/>
      <c r="AZ46" s="3">
        <f t="shared" si="108"/>
        <v>0</v>
      </c>
      <c r="BA46" s="3">
        <f t="shared" si="109"/>
        <v>0</v>
      </c>
      <c r="BB46" s="3">
        <f t="shared" si="110"/>
        <v>0</v>
      </c>
      <c r="BC46" s="3">
        <f t="shared" si="81"/>
        <v>0</v>
      </c>
      <c r="BD46" s="18">
        <f t="shared" si="111"/>
        <v>0</v>
      </c>
      <c r="BE46" s="18">
        <f t="shared" si="112"/>
        <v>13.707048963457382</v>
      </c>
      <c r="BF46" s="39">
        <f t="shared" si="82"/>
        <v>0</v>
      </c>
      <c r="BG46" s="35"/>
      <c r="BH46" s="31"/>
      <c r="BI46" s="31"/>
      <c r="BJ46" s="3">
        <f t="shared" si="113"/>
        <v>0</v>
      </c>
      <c r="BK46" s="3">
        <f t="shared" si="114"/>
        <v>0</v>
      </c>
      <c r="BL46" s="3">
        <f t="shared" si="115"/>
        <v>0</v>
      </c>
      <c r="BM46" s="3">
        <f t="shared" si="83"/>
        <v>0</v>
      </c>
      <c r="BN46" s="18">
        <f t="shared" si="116"/>
        <v>0</v>
      </c>
      <c r="BO46" s="18">
        <f t="shared" si="117"/>
        <v>13.707048963457382</v>
      </c>
      <c r="BP46" s="39">
        <f t="shared" si="84"/>
        <v>0</v>
      </c>
      <c r="BQ46" s="35"/>
      <c r="BR46" s="31"/>
      <c r="BS46" s="31"/>
      <c r="BT46" s="3">
        <f t="shared" si="118"/>
        <v>0</v>
      </c>
      <c r="BU46" s="3">
        <f t="shared" si="119"/>
        <v>0</v>
      </c>
      <c r="BV46" s="3">
        <f t="shared" si="120"/>
        <v>0</v>
      </c>
      <c r="BW46" s="3">
        <f t="shared" si="85"/>
        <v>0</v>
      </c>
      <c r="BX46" s="18">
        <f t="shared" si="121"/>
        <v>0</v>
      </c>
      <c r="BY46" s="18">
        <f t="shared" si="122"/>
        <v>13.707048963457382</v>
      </c>
      <c r="BZ46" s="39">
        <f t="shared" si="86"/>
        <v>0</v>
      </c>
    </row>
    <row r="47" spans="2:78" ht="19.899999999999999" customHeight="1">
      <c r="B47" s="2"/>
      <c r="C47" s="2"/>
      <c r="D47" s="2"/>
      <c r="E47" s="29">
        <v>44</v>
      </c>
      <c r="F47" s="22">
        <f t="shared" si="124"/>
        <v>0.87460000000000004</v>
      </c>
      <c r="G47" s="22">
        <f t="shared" si="123"/>
        <v>8.9970051849846762</v>
      </c>
      <c r="H47" s="46">
        <f t="shared" si="87"/>
        <v>78221.267605633795</v>
      </c>
      <c r="I47" s="35"/>
      <c r="J47" s="31"/>
      <c r="K47" s="31"/>
      <c r="L47" s="3">
        <f t="shared" si="88"/>
        <v>0</v>
      </c>
      <c r="M47" s="3">
        <f t="shared" si="89"/>
        <v>0</v>
      </c>
      <c r="N47" s="3">
        <f t="shared" si="90"/>
        <v>0</v>
      </c>
      <c r="O47" s="3">
        <f t="shared" si="73"/>
        <v>0</v>
      </c>
      <c r="P47" s="18">
        <f t="shared" si="91"/>
        <v>0</v>
      </c>
      <c r="Q47" s="18">
        <f t="shared" si="92"/>
        <v>15.773833125859181</v>
      </c>
      <c r="R47" s="39">
        <f t="shared" si="125"/>
        <v>0</v>
      </c>
      <c r="S47" s="35"/>
      <c r="T47" s="31"/>
      <c r="U47" s="31"/>
      <c r="V47" s="3">
        <f t="shared" si="93"/>
        <v>0</v>
      </c>
      <c r="W47" s="3">
        <f t="shared" si="94"/>
        <v>0</v>
      </c>
      <c r="X47" s="3">
        <f t="shared" si="95"/>
        <v>0</v>
      </c>
      <c r="Y47" s="3">
        <f t="shared" si="75"/>
        <v>0</v>
      </c>
      <c r="Z47" s="18">
        <f t="shared" si="96"/>
        <v>0</v>
      </c>
      <c r="AA47" s="18">
        <f t="shared" si="97"/>
        <v>15.773833125859181</v>
      </c>
      <c r="AB47" s="39">
        <f t="shared" si="76"/>
        <v>0</v>
      </c>
      <c r="AC47" s="35"/>
      <c r="AD47" s="31"/>
      <c r="AE47" s="31"/>
      <c r="AF47" s="3">
        <f t="shared" si="98"/>
        <v>0</v>
      </c>
      <c r="AG47" s="3">
        <f t="shared" si="99"/>
        <v>0</v>
      </c>
      <c r="AH47" s="3">
        <f t="shared" si="100"/>
        <v>0</v>
      </c>
      <c r="AI47" s="3">
        <f t="shared" si="77"/>
        <v>0</v>
      </c>
      <c r="AJ47" s="18">
        <f t="shared" si="101"/>
        <v>0</v>
      </c>
      <c r="AK47" s="18">
        <f t="shared" si="102"/>
        <v>15.773833125859181</v>
      </c>
      <c r="AL47" s="39">
        <f t="shared" si="78"/>
        <v>0</v>
      </c>
      <c r="AM47" s="35"/>
      <c r="AN47" s="31"/>
      <c r="AO47" s="31"/>
      <c r="AP47" s="3">
        <f t="shared" si="103"/>
        <v>0</v>
      </c>
      <c r="AQ47" s="3">
        <f t="shared" si="104"/>
        <v>0</v>
      </c>
      <c r="AR47" s="3">
        <f t="shared" si="105"/>
        <v>0</v>
      </c>
      <c r="AS47" s="3">
        <f t="shared" si="79"/>
        <v>0</v>
      </c>
      <c r="AT47" s="18">
        <f t="shared" si="106"/>
        <v>0</v>
      </c>
      <c r="AU47" s="18">
        <f t="shared" si="107"/>
        <v>15.773833125859181</v>
      </c>
      <c r="AV47" s="39">
        <f t="shared" si="80"/>
        <v>0</v>
      </c>
      <c r="AW47" s="35"/>
      <c r="AX47" s="31"/>
      <c r="AY47" s="31"/>
      <c r="AZ47" s="3">
        <f t="shared" si="108"/>
        <v>0</v>
      </c>
      <c r="BA47" s="3">
        <f t="shared" si="109"/>
        <v>0</v>
      </c>
      <c r="BB47" s="3">
        <f t="shared" si="110"/>
        <v>0</v>
      </c>
      <c r="BC47" s="3">
        <f t="shared" si="81"/>
        <v>0</v>
      </c>
      <c r="BD47" s="18">
        <f t="shared" si="111"/>
        <v>0</v>
      </c>
      <c r="BE47" s="18">
        <f t="shared" si="112"/>
        <v>15.773833125859181</v>
      </c>
      <c r="BF47" s="39">
        <f t="shared" si="82"/>
        <v>0</v>
      </c>
      <c r="BG47" s="35"/>
      <c r="BH47" s="31"/>
      <c r="BI47" s="31"/>
      <c r="BJ47" s="3">
        <f t="shared" si="113"/>
        <v>0</v>
      </c>
      <c r="BK47" s="3">
        <f t="shared" si="114"/>
        <v>0</v>
      </c>
      <c r="BL47" s="3">
        <f t="shared" si="115"/>
        <v>0</v>
      </c>
      <c r="BM47" s="3">
        <f t="shared" si="83"/>
        <v>0</v>
      </c>
      <c r="BN47" s="18">
        <f t="shared" si="116"/>
        <v>0</v>
      </c>
      <c r="BO47" s="18">
        <f t="shared" si="117"/>
        <v>15.773833125859181</v>
      </c>
      <c r="BP47" s="39">
        <f t="shared" si="84"/>
        <v>0</v>
      </c>
      <c r="BQ47" s="35"/>
      <c r="BR47" s="31"/>
      <c r="BS47" s="31"/>
      <c r="BT47" s="3">
        <f t="shared" si="118"/>
        <v>0</v>
      </c>
      <c r="BU47" s="3">
        <f t="shared" si="119"/>
        <v>0</v>
      </c>
      <c r="BV47" s="3">
        <f t="shared" si="120"/>
        <v>0</v>
      </c>
      <c r="BW47" s="3">
        <f t="shared" si="85"/>
        <v>0</v>
      </c>
      <c r="BX47" s="18">
        <f t="shared" si="121"/>
        <v>0</v>
      </c>
      <c r="BY47" s="18">
        <f t="shared" si="122"/>
        <v>15.773833125859181</v>
      </c>
      <c r="BZ47" s="39">
        <f t="shared" si="86"/>
        <v>0</v>
      </c>
    </row>
    <row r="48" spans="2:78" ht="19.899999999999999" customHeight="1">
      <c r="B48" s="16"/>
      <c r="C48" s="2"/>
      <c r="D48" s="2"/>
      <c r="E48" s="29">
        <v>46</v>
      </c>
      <c r="F48" s="22">
        <f t="shared" si="124"/>
        <v>0.91460000000000008</v>
      </c>
      <c r="G48" s="22">
        <f t="shared" si="123"/>
        <v>9.4084849556219812</v>
      </c>
      <c r="H48" s="46">
        <f t="shared" si="87"/>
        <v>81798.732394366205</v>
      </c>
      <c r="I48" s="35"/>
      <c r="J48" s="31"/>
      <c r="K48" s="31"/>
      <c r="L48" s="3">
        <f t="shared" si="88"/>
        <v>0</v>
      </c>
      <c r="M48" s="3">
        <f t="shared" si="89"/>
        <v>0</v>
      </c>
      <c r="N48" s="3">
        <f t="shared" si="90"/>
        <v>0</v>
      </c>
      <c r="O48" s="3">
        <f t="shared" si="73"/>
        <v>0</v>
      </c>
      <c r="P48" s="18">
        <f t="shared" si="91"/>
        <v>0</v>
      </c>
      <c r="Q48" s="18">
        <f t="shared" si="92"/>
        <v>18.038582796426837</v>
      </c>
      <c r="R48" s="39">
        <f t="shared" si="125"/>
        <v>0</v>
      </c>
      <c r="S48" s="35"/>
      <c r="T48" s="31"/>
      <c r="U48" s="31"/>
      <c r="V48" s="3">
        <f t="shared" si="93"/>
        <v>0</v>
      </c>
      <c r="W48" s="3">
        <f t="shared" si="94"/>
        <v>0</v>
      </c>
      <c r="X48" s="3">
        <f t="shared" si="95"/>
        <v>0</v>
      </c>
      <c r="Y48" s="3">
        <f t="shared" si="75"/>
        <v>0</v>
      </c>
      <c r="Z48" s="18">
        <f t="shared" si="96"/>
        <v>0</v>
      </c>
      <c r="AA48" s="18">
        <f t="shared" si="97"/>
        <v>18.038582796426837</v>
      </c>
      <c r="AB48" s="39">
        <f t="shared" si="76"/>
        <v>0</v>
      </c>
      <c r="AC48" s="35"/>
      <c r="AD48" s="31"/>
      <c r="AE48" s="31"/>
      <c r="AF48" s="3">
        <f t="shared" si="98"/>
        <v>0</v>
      </c>
      <c r="AG48" s="3">
        <f t="shared" si="99"/>
        <v>0</v>
      </c>
      <c r="AH48" s="3">
        <f t="shared" si="100"/>
        <v>0</v>
      </c>
      <c r="AI48" s="3">
        <f t="shared" si="77"/>
        <v>0</v>
      </c>
      <c r="AJ48" s="18">
        <f t="shared" si="101"/>
        <v>0</v>
      </c>
      <c r="AK48" s="18">
        <f t="shared" si="102"/>
        <v>18.038582796426837</v>
      </c>
      <c r="AL48" s="39">
        <f t="shared" si="78"/>
        <v>0</v>
      </c>
      <c r="AM48" s="35"/>
      <c r="AN48" s="31"/>
      <c r="AO48" s="31"/>
      <c r="AP48" s="3">
        <f t="shared" si="103"/>
        <v>0</v>
      </c>
      <c r="AQ48" s="3">
        <f t="shared" si="104"/>
        <v>0</v>
      </c>
      <c r="AR48" s="3">
        <f t="shared" si="105"/>
        <v>0</v>
      </c>
      <c r="AS48" s="3">
        <f t="shared" si="79"/>
        <v>0</v>
      </c>
      <c r="AT48" s="18">
        <f t="shared" si="106"/>
        <v>0</v>
      </c>
      <c r="AU48" s="18">
        <f t="shared" si="107"/>
        <v>18.038582796426837</v>
      </c>
      <c r="AV48" s="39">
        <f t="shared" si="80"/>
        <v>0</v>
      </c>
      <c r="AW48" s="35"/>
      <c r="AX48" s="31"/>
      <c r="AY48" s="31"/>
      <c r="AZ48" s="3">
        <f t="shared" si="108"/>
        <v>0</v>
      </c>
      <c r="BA48" s="3">
        <f t="shared" si="109"/>
        <v>0</v>
      </c>
      <c r="BB48" s="3">
        <f t="shared" si="110"/>
        <v>0</v>
      </c>
      <c r="BC48" s="3">
        <f t="shared" si="81"/>
        <v>0</v>
      </c>
      <c r="BD48" s="18">
        <f t="shared" si="111"/>
        <v>0</v>
      </c>
      <c r="BE48" s="18">
        <f t="shared" si="112"/>
        <v>18.038582796426837</v>
      </c>
      <c r="BF48" s="39">
        <f t="shared" si="82"/>
        <v>0</v>
      </c>
      <c r="BG48" s="35"/>
      <c r="BH48" s="31"/>
      <c r="BI48" s="31"/>
      <c r="BJ48" s="3">
        <f t="shared" si="113"/>
        <v>0</v>
      </c>
      <c r="BK48" s="3">
        <f t="shared" si="114"/>
        <v>0</v>
      </c>
      <c r="BL48" s="3">
        <f t="shared" si="115"/>
        <v>0</v>
      </c>
      <c r="BM48" s="3">
        <f t="shared" si="83"/>
        <v>0</v>
      </c>
      <c r="BN48" s="18">
        <f t="shared" si="116"/>
        <v>0</v>
      </c>
      <c r="BO48" s="18">
        <f t="shared" si="117"/>
        <v>18.038582796426837</v>
      </c>
      <c r="BP48" s="39">
        <f t="shared" si="84"/>
        <v>0</v>
      </c>
      <c r="BQ48" s="35"/>
      <c r="BR48" s="31"/>
      <c r="BS48" s="31"/>
      <c r="BT48" s="3">
        <f t="shared" si="118"/>
        <v>0</v>
      </c>
      <c r="BU48" s="3">
        <f t="shared" si="119"/>
        <v>0</v>
      </c>
      <c r="BV48" s="3">
        <f t="shared" si="120"/>
        <v>0</v>
      </c>
      <c r="BW48" s="3">
        <f t="shared" si="85"/>
        <v>0</v>
      </c>
      <c r="BX48" s="18">
        <f t="shared" si="121"/>
        <v>0</v>
      </c>
      <c r="BY48" s="18">
        <f t="shared" si="122"/>
        <v>18.038582796426837</v>
      </c>
      <c r="BZ48" s="39">
        <f t="shared" si="86"/>
        <v>0</v>
      </c>
    </row>
    <row r="49" spans="2:78" ht="19.899999999999999" customHeight="1">
      <c r="B49" s="16"/>
      <c r="C49" s="2"/>
      <c r="D49" s="2"/>
      <c r="E49" s="29">
        <v>48</v>
      </c>
      <c r="F49" s="22">
        <f t="shared" si="124"/>
        <v>0.9546</v>
      </c>
      <c r="G49" s="22">
        <f t="shared" si="123"/>
        <v>9.8199647262592844</v>
      </c>
      <c r="H49" s="46">
        <f t="shared" si="87"/>
        <v>85376.1971830986</v>
      </c>
      <c r="I49" s="35"/>
      <c r="J49" s="31"/>
      <c r="K49" s="31"/>
      <c r="L49" s="3">
        <f t="shared" si="88"/>
        <v>0</v>
      </c>
      <c r="M49" s="3">
        <f t="shared" si="89"/>
        <v>0</v>
      </c>
      <c r="N49" s="3">
        <f t="shared" si="90"/>
        <v>0</v>
      </c>
      <c r="O49" s="3">
        <f t="shared" si="73"/>
        <v>0</v>
      </c>
      <c r="P49" s="18">
        <f t="shared" si="91"/>
        <v>0</v>
      </c>
      <c r="Q49" s="18">
        <f t="shared" si="92"/>
        <v>20.510351965929416</v>
      </c>
      <c r="R49" s="39">
        <f t="shared" si="125"/>
        <v>0</v>
      </c>
      <c r="S49" s="35"/>
      <c r="T49" s="31"/>
      <c r="U49" s="31"/>
      <c r="V49" s="3">
        <f t="shared" si="93"/>
        <v>0</v>
      </c>
      <c r="W49" s="3">
        <f t="shared" si="94"/>
        <v>0</v>
      </c>
      <c r="X49" s="3">
        <f t="shared" si="95"/>
        <v>0</v>
      </c>
      <c r="Y49" s="3">
        <f t="shared" si="75"/>
        <v>0</v>
      </c>
      <c r="Z49" s="18">
        <f t="shared" si="96"/>
        <v>0</v>
      </c>
      <c r="AA49" s="18">
        <f t="shared" si="97"/>
        <v>20.510351965929416</v>
      </c>
      <c r="AB49" s="39">
        <f t="shared" si="76"/>
        <v>0</v>
      </c>
      <c r="AC49" s="35"/>
      <c r="AD49" s="31"/>
      <c r="AE49" s="31"/>
      <c r="AF49" s="3">
        <f t="shared" si="98"/>
        <v>0</v>
      </c>
      <c r="AG49" s="3">
        <f t="shared" si="99"/>
        <v>0</v>
      </c>
      <c r="AH49" s="3">
        <f t="shared" si="100"/>
        <v>0</v>
      </c>
      <c r="AI49" s="3">
        <f t="shared" si="77"/>
        <v>0</v>
      </c>
      <c r="AJ49" s="18">
        <f t="shared" si="101"/>
        <v>0</v>
      </c>
      <c r="AK49" s="18">
        <f t="shared" si="102"/>
        <v>20.510351965929416</v>
      </c>
      <c r="AL49" s="39">
        <f t="shared" si="78"/>
        <v>0</v>
      </c>
      <c r="AM49" s="35"/>
      <c r="AN49" s="31"/>
      <c r="AO49" s="31"/>
      <c r="AP49" s="3">
        <f t="shared" si="103"/>
        <v>0</v>
      </c>
      <c r="AQ49" s="3">
        <f t="shared" si="104"/>
        <v>0</v>
      </c>
      <c r="AR49" s="3">
        <f t="shared" si="105"/>
        <v>0</v>
      </c>
      <c r="AS49" s="3">
        <f t="shared" si="79"/>
        <v>0</v>
      </c>
      <c r="AT49" s="18">
        <f t="shared" si="106"/>
        <v>0</v>
      </c>
      <c r="AU49" s="18">
        <f t="shared" si="107"/>
        <v>20.510351965929416</v>
      </c>
      <c r="AV49" s="39">
        <f t="shared" si="80"/>
        <v>0</v>
      </c>
      <c r="AW49" s="35"/>
      <c r="AX49" s="31"/>
      <c r="AY49" s="31"/>
      <c r="AZ49" s="3">
        <f t="shared" si="108"/>
        <v>0</v>
      </c>
      <c r="BA49" s="3">
        <f t="shared" si="109"/>
        <v>0</v>
      </c>
      <c r="BB49" s="3">
        <f t="shared" si="110"/>
        <v>0</v>
      </c>
      <c r="BC49" s="3">
        <f t="shared" si="81"/>
        <v>0</v>
      </c>
      <c r="BD49" s="18">
        <f t="shared" si="111"/>
        <v>0</v>
      </c>
      <c r="BE49" s="18">
        <f t="shared" si="112"/>
        <v>20.510351965929416</v>
      </c>
      <c r="BF49" s="39">
        <f t="shared" si="82"/>
        <v>0</v>
      </c>
      <c r="BG49" s="35"/>
      <c r="BH49" s="31"/>
      <c r="BI49" s="31"/>
      <c r="BJ49" s="3">
        <f t="shared" si="113"/>
        <v>0</v>
      </c>
      <c r="BK49" s="3">
        <f t="shared" si="114"/>
        <v>0</v>
      </c>
      <c r="BL49" s="3">
        <f t="shared" si="115"/>
        <v>0</v>
      </c>
      <c r="BM49" s="3">
        <f t="shared" si="83"/>
        <v>0</v>
      </c>
      <c r="BN49" s="18">
        <f t="shared" si="116"/>
        <v>0</v>
      </c>
      <c r="BO49" s="18">
        <f t="shared" si="117"/>
        <v>20.510351965929416</v>
      </c>
      <c r="BP49" s="39">
        <f t="shared" si="84"/>
        <v>0</v>
      </c>
      <c r="BQ49" s="35"/>
      <c r="BR49" s="31"/>
      <c r="BS49" s="31"/>
      <c r="BT49" s="3">
        <f t="shared" si="118"/>
        <v>0</v>
      </c>
      <c r="BU49" s="3">
        <f t="shared" si="119"/>
        <v>0</v>
      </c>
      <c r="BV49" s="3">
        <f t="shared" si="120"/>
        <v>0</v>
      </c>
      <c r="BW49" s="3">
        <f t="shared" si="85"/>
        <v>0</v>
      </c>
      <c r="BX49" s="18">
        <f t="shared" si="121"/>
        <v>0</v>
      </c>
      <c r="BY49" s="18">
        <f t="shared" si="122"/>
        <v>20.510351965929416</v>
      </c>
      <c r="BZ49" s="39">
        <f t="shared" si="86"/>
        <v>0</v>
      </c>
    </row>
    <row r="50" spans="2:78" ht="19.899999999999999" customHeight="1">
      <c r="B50" s="16"/>
      <c r="C50" s="2"/>
      <c r="D50" s="17"/>
      <c r="E50" s="29">
        <v>50</v>
      </c>
      <c r="F50" s="22">
        <f t="shared" si="124"/>
        <v>0.99460000000000004</v>
      </c>
      <c r="G50" s="22">
        <f t="shared" si="123"/>
        <v>10.231444496896591</v>
      </c>
      <c r="H50" s="46">
        <f t="shared" si="87"/>
        <v>88953.661971830996</v>
      </c>
      <c r="I50" s="36"/>
      <c r="J50" s="32"/>
      <c r="K50" s="32"/>
      <c r="L50" s="3">
        <f t="shared" si="88"/>
        <v>0</v>
      </c>
      <c r="M50" s="3">
        <f t="shared" si="89"/>
        <v>0</v>
      </c>
      <c r="N50" s="3">
        <f t="shared" si="90"/>
        <v>0</v>
      </c>
      <c r="O50" s="3">
        <f t="shared" si="73"/>
        <v>0</v>
      </c>
      <c r="P50" s="18">
        <f t="shared" si="91"/>
        <v>0</v>
      </c>
      <c r="Q50" s="18">
        <f t="shared" si="92"/>
        <v>23.198194625136008</v>
      </c>
      <c r="R50" s="39">
        <f t="shared" si="125"/>
        <v>0</v>
      </c>
      <c r="S50" s="36"/>
      <c r="T50" s="32"/>
      <c r="U50" s="32"/>
      <c r="V50" s="3">
        <f t="shared" si="93"/>
        <v>0</v>
      </c>
      <c r="W50" s="3">
        <f t="shared" si="94"/>
        <v>0</v>
      </c>
      <c r="X50" s="3">
        <f t="shared" si="95"/>
        <v>0</v>
      </c>
      <c r="Y50" s="3">
        <f t="shared" si="75"/>
        <v>0</v>
      </c>
      <c r="Z50" s="18">
        <f t="shared" si="96"/>
        <v>0</v>
      </c>
      <c r="AA50" s="18">
        <f t="shared" si="97"/>
        <v>23.198194625136008</v>
      </c>
      <c r="AB50" s="39">
        <f t="shared" si="76"/>
        <v>0</v>
      </c>
      <c r="AC50" s="36"/>
      <c r="AD50" s="32"/>
      <c r="AE50" s="32"/>
      <c r="AF50" s="3">
        <f t="shared" si="98"/>
        <v>0</v>
      </c>
      <c r="AG50" s="3">
        <f t="shared" si="99"/>
        <v>0</v>
      </c>
      <c r="AH50" s="3">
        <f t="shared" si="100"/>
        <v>0</v>
      </c>
      <c r="AI50" s="3">
        <f t="shared" si="77"/>
        <v>0</v>
      </c>
      <c r="AJ50" s="18">
        <f t="shared" si="101"/>
        <v>0</v>
      </c>
      <c r="AK50" s="18">
        <f t="shared" si="102"/>
        <v>23.198194625136008</v>
      </c>
      <c r="AL50" s="39">
        <f t="shared" si="78"/>
        <v>0</v>
      </c>
      <c r="AM50" s="36"/>
      <c r="AN50" s="32"/>
      <c r="AO50" s="32"/>
      <c r="AP50" s="3">
        <f t="shared" si="103"/>
        <v>0</v>
      </c>
      <c r="AQ50" s="3">
        <f t="shared" si="104"/>
        <v>0</v>
      </c>
      <c r="AR50" s="3">
        <f t="shared" si="105"/>
        <v>0</v>
      </c>
      <c r="AS50" s="3">
        <f t="shared" si="79"/>
        <v>0</v>
      </c>
      <c r="AT50" s="18">
        <f t="shared" si="106"/>
        <v>0</v>
      </c>
      <c r="AU50" s="18">
        <f t="shared" si="107"/>
        <v>23.198194625136008</v>
      </c>
      <c r="AV50" s="39">
        <f t="shared" si="80"/>
        <v>0</v>
      </c>
      <c r="AW50" s="36"/>
      <c r="AX50" s="32"/>
      <c r="AY50" s="32"/>
      <c r="AZ50" s="3">
        <f t="shared" si="108"/>
        <v>0</v>
      </c>
      <c r="BA50" s="3">
        <f t="shared" si="109"/>
        <v>0</v>
      </c>
      <c r="BB50" s="3">
        <f t="shared" si="110"/>
        <v>0</v>
      </c>
      <c r="BC50" s="3">
        <f t="shared" si="81"/>
        <v>0</v>
      </c>
      <c r="BD50" s="18">
        <f t="shared" si="111"/>
        <v>0</v>
      </c>
      <c r="BE50" s="18">
        <f t="shared" si="112"/>
        <v>23.198194625136008</v>
      </c>
      <c r="BF50" s="39">
        <f t="shared" si="82"/>
        <v>0</v>
      </c>
      <c r="BG50" s="36"/>
      <c r="BH50" s="32"/>
      <c r="BI50" s="32"/>
      <c r="BJ50" s="3">
        <f t="shared" si="113"/>
        <v>0</v>
      </c>
      <c r="BK50" s="3">
        <f t="shared" si="114"/>
        <v>0</v>
      </c>
      <c r="BL50" s="3">
        <f t="shared" si="115"/>
        <v>0</v>
      </c>
      <c r="BM50" s="3">
        <f t="shared" si="83"/>
        <v>0</v>
      </c>
      <c r="BN50" s="18">
        <f t="shared" si="116"/>
        <v>0</v>
      </c>
      <c r="BO50" s="18">
        <f t="shared" si="117"/>
        <v>23.198194625136008</v>
      </c>
      <c r="BP50" s="39">
        <f t="shared" si="84"/>
        <v>0</v>
      </c>
      <c r="BQ50" s="36"/>
      <c r="BR50" s="32"/>
      <c r="BS50" s="32"/>
      <c r="BT50" s="3">
        <f t="shared" si="118"/>
        <v>0</v>
      </c>
      <c r="BU50" s="3">
        <f t="shared" si="119"/>
        <v>0</v>
      </c>
      <c r="BV50" s="3">
        <f t="shared" si="120"/>
        <v>0</v>
      </c>
      <c r="BW50" s="3">
        <f t="shared" si="85"/>
        <v>0</v>
      </c>
      <c r="BX50" s="18">
        <f t="shared" si="121"/>
        <v>0</v>
      </c>
      <c r="BY50" s="18">
        <f t="shared" si="122"/>
        <v>23.198194625136008</v>
      </c>
      <c r="BZ50" s="39">
        <f t="shared" si="86"/>
        <v>0</v>
      </c>
    </row>
    <row r="51" spans="2:78" ht="19.899999999999999" customHeight="1">
      <c r="B51" s="2"/>
      <c r="C51" s="2"/>
      <c r="D51" s="17"/>
      <c r="E51" s="29">
        <v>52</v>
      </c>
      <c r="F51" s="22">
        <f t="shared" si="124"/>
        <v>1.0346</v>
      </c>
      <c r="G51" s="22">
        <f t="shared" si="123"/>
        <v>10.642924267533894</v>
      </c>
      <c r="H51" s="46">
        <f t="shared" si="87"/>
        <v>92531.126760563377</v>
      </c>
      <c r="I51" s="36"/>
      <c r="J51" s="32"/>
      <c r="K51" s="32"/>
      <c r="L51" s="3">
        <f t="shared" si="88"/>
        <v>0</v>
      </c>
      <c r="M51" s="3">
        <f t="shared" si="89"/>
        <v>0</v>
      </c>
      <c r="N51" s="3">
        <f t="shared" si="90"/>
        <v>0</v>
      </c>
      <c r="O51" s="3">
        <f t="shared" si="73"/>
        <v>0</v>
      </c>
      <c r="P51" s="18">
        <f t="shared" si="91"/>
        <v>0</v>
      </c>
      <c r="Q51" s="18">
        <f t="shared" si="92"/>
        <v>26.11116476481568</v>
      </c>
      <c r="R51" s="39">
        <f t="shared" si="125"/>
        <v>0</v>
      </c>
      <c r="S51" s="36"/>
      <c r="T51" s="32"/>
      <c r="U51" s="32"/>
      <c r="V51" s="3">
        <f t="shared" si="93"/>
        <v>0</v>
      </c>
      <c r="W51" s="3">
        <f t="shared" si="94"/>
        <v>0</v>
      </c>
      <c r="X51" s="3">
        <f t="shared" si="95"/>
        <v>0</v>
      </c>
      <c r="Y51" s="3">
        <f t="shared" si="75"/>
        <v>0</v>
      </c>
      <c r="Z51" s="18">
        <f t="shared" si="96"/>
        <v>0</v>
      </c>
      <c r="AA51" s="18">
        <f t="shared" si="97"/>
        <v>26.11116476481568</v>
      </c>
      <c r="AB51" s="39">
        <f t="shared" si="76"/>
        <v>0</v>
      </c>
      <c r="AC51" s="36"/>
      <c r="AD51" s="32"/>
      <c r="AE51" s="32"/>
      <c r="AF51" s="3">
        <f t="shared" si="98"/>
        <v>0</v>
      </c>
      <c r="AG51" s="3">
        <f t="shared" si="99"/>
        <v>0</v>
      </c>
      <c r="AH51" s="3">
        <f t="shared" si="100"/>
        <v>0</v>
      </c>
      <c r="AI51" s="3">
        <f t="shared" si="77"/>
        <v>0</v>
      </c>
      <c r="AJ51" s="18">
        <f t="shared" si="101"/>
        <v>0</v>
      </c>
      <c r="AK51" s="18">
        <f t="shared" si="102"/>
        <v>26.11116476481568</v>
      </c>
      <c r="AL51" s="39">
        <f t="shared" si="78"/>
        <v>0</v>
      </c>
      <c r="AM51" s="36"/>
      <c r="AN51" s="32"/>
      <c r="AO51" s="32"/>
      <c r="AP51" s="3">
        <f t="shared" si="103"/>
        <v>0</v>
      </c>
      <c r="AQ51" s="3">
        <f t="shared" si="104"/>
        <v>0</v>
      </c>
      <c r="AR51" s="3">
        <f t="shared" si="105"/>
        <v>0</v>
      </c>
      <c r="AS51" s="3">
        <f t="shared" si="79"/>
        <v>0</v>
      </c>
      <c r="AT51" s="18">
        <f t="shared" si="106"/>
        <v>0</v>
      </c>
      <c r="AU51" s="18">
        <f t="shared" si="107"/>
        <v>26.11116476481568</v>
      </c>
      <c r="AV51" s="39">
        <f t="shared" si="80"/>
        <v>0</v>
      </c>
      <c r="AW51" s="36"/>
      <c r="AX51" s="32"/>
      <c r="AY51" s="32"/>
      <c r="AZ51" s="3">
        <f t="shared" si="108"/>
        <v>0</v>
      </c>
      <c r="BA51" s="3">
        <f t="shared" si="109"/>
        <v>0</v>
      </c>
      <c r="BB51" s="3">
        <f t="shared" si="110"/>
        <v>0</v>
      </c>
      <c r="BC51" s="3">
        <f t="shared" si="81"/>
        <v>0</v>
      </c>
      <c r="BD51" s="18">
        <f t="shared" si="111"/>
        <v>0</v>
      </c>
      <c r="BE51" s="18">
        <f t="shared" si="112"/>
        <v>26.11116476481568</v>
      </c>
      <c r="BF51" s="39">
        <f t="shared" si="82"/>
        <v>0</v>
      </c>
      <c r="BG51" s="36"/>
      <c r="BH51" s="32"/>
      <c r="BI51" s="32"/>
      <c r="BJ51" s="3">
        <f t="shared" si="113"/>
        <v>0</v>
      </c>
      <c r="BK51" s="3">
        <f t="shared" si="114"/>
        <v>0</v>
      </c>
      <c r="BL51" s="3">
        <f t="shared" si="115"/>
        <v>0</v>
      </c>
      <c r="BM51" s="3">
        <f t="shared" si="83"/>
        <v>0</v>
      </c>
      <c r="BN51" s="18">
        <f t="shared" si="116"/>
        <v>0</v>
      </c>
      <c r="BO51" s="18">
        <f t="shared" si="117"/>
        <v>26.11116476481568</v>
      </c>
      <c r="BP51" s="39">
        <f t="shared" si="84"/>
        <v>0</v>
      </c>
      <c r="BQ51" s="36"/>
      <c r="BR51" s="32"/>
      <c r="BS51" s="32"/>
      <c r="BT51" s="3">
        <f t="shared" si="118"/>
        <v>0</v>
      </c>
      <c r="BU51" s="3">
        <f t="shared" si="119"/>
        <v>0</v>
      </c>
      <c r="BV51" s="3">
        <f t="shared" si="120"/>
        <v>0</v>
      </c>
      <c r="BW51" s="3">
        <f t="shared" si="85"/>
        <v>0</v>
      </c>
      <c r="BX51" s="18">
        <f t="shared" si="121"/>
        <v>0</v>
      </c>
      <c r="BY51" s="18">
        <f t="shared" si="122"/>
        <v>26.11116476481568</v>
      </c>
      <c r="BZ51" s="39">
        <f t="shared" si="86"/>
        <v>0</v>
      </c>
    </row>
    <row r="52" spans="2:78" ht="19.899999999999999" customHeight="1">
      <c r="B52" s="17"/>
      <c r="C52" s="17"/>
      <c r="D52" s="17"/>
      <c r="E52" s="29">
        <v>54</v>
      </c>
      <c r="F52" s="22">
        <f t="shared" si="124"/>
        <v>1.0746</v>
      </c>
      <c r="G52" s="22">
        <f t="shared" si="123"/>
        <v>11.054404038171199</v>
      </c>
      <c r="H52" s="46">
        <f t="shared" si="87"/>
        <v>96108.591549295772</v>
      </c>
      <c r="I52" s="35"/>
      <c r="J52" s="31"/>
      <c r="K52" s="32"/>
      <c r="L52" s="3">
        <f t="shared" si="88"/>
        <v>0</v>
      </c>
      <c r="M52" s="3">
        <f t="shared" si="89"/>
        <v>0</v>
      </c>
      <c r="N52" s="3">
        <f t="shared" si="90"/>
        <v>0</v>
      </c>
      <c r="O52" s="3">
        <f t="shared" si="73"/>
        <v>0</v>
      </c>
      <c r="P52" s="18">
        <f t="shared" si="91"/>
        <v>0</v>
      </c>
      <c r="Q52" s="18">
        <f t="shared" si="92"/>
        <v>29.258316375737522</v>
      </c>
      <c r="R52" s="39">
        <f t="shared" si="125"/>
        <v>0</v>
      </c>
      <c r="S52" s="35"/>
      <c r="T52" s="31"/>
      <c r="U52" s="32"/>
      <c r="V52" s="3">
        <f t="shared" si="93"/>
        <v>0</v>
      </c>
      <c r="W52" s="3">
        <f t="shared" si="94"/>
        <v>0</v>
      </c>
      <c r="X52" s="3">
        <f t="shared" si="95"/>
        <v>0</v>
      </c>
      <c r="Y52" s="3">
        <f t="shared" si="75"/>
        <v>0</v>
      </c>
      <c r="Z52" s="18">
        <f t="shared" si="96"/>
        <v>0</v>
      </c>
      <c r="AA52" s="18">
        <f t="shared" si="97"/>
        <v>29.258316375737522</v>
      </c>
      <c r="AB52" s="39">
        <f t="shared" si="76"/>
        <v>0</v>
      </c>
      <c r="AC52" s="35"/>
      <c r="AD52" s="31"/>
      <c r="AE52" s="32"/>
      <c r="AF52" s="3">
        <f t="shared" si="98"/>
        <v>0</v>
      </c>
      <c r="AG52" s="3">
        <f t="shared" si="99"/>
        <v>0</v>
      </c>
      <c r="AH52" s="3">
        <f t="shared" si="100"/>
        <v>0</v>
      </c>
      <c r="AI52" s="3">
        <f t="shared" si="77"/>
        <v>0</v>
      </c>
      <c r="AJ52" s="18">
        <f t="shared" si="101"/>
        <v>0</v>
      </c>
      <c r="AK52" s="18">
        <f t="shared" si="102"/>
        <v>29.258316375737522</v>
      </c>
      <c r="AL52" s="39">
        <f t="shared" si="78"/>
        <v>0</v>
      </c>
      <c r="AM52" s="35"/>
      <c r="AN52" s="31"/>
      <c r="AO52" s="32"/>
      <c r="AP52" s="3">
        <f t="shared" si="103"/>
        <v>0</v>
      </c>
      <c r="AQ52" s="3">
        <f t="shared" si="104"/>
        <v>0</v>
      </c>
      <c r="AR52" s="3">
        <f t="shared" si="105"/>
        <v>0</v>
      </c>
      <c r="AS52" s="3">
        <f t="shared" si="79"/>
        <v>0</v>
      </c>
      <c r="AT52" s="18">
        <f t="shared" si="106"/>
        <v>0</v>
      </c>
      <c r="AU52" s="18">
        <f t="shared" si="107"/>
        <v>29.258316375737522</v>
      </c>
      <c r="AV52" s="39">
        <f t="shared" si="80"/>
        <v>0</v>
      </c>
      <c r="AW52" s="35"/>
      <c r="AX52" s="31"/>
      <c r="AY52" s="32"/>
      <c r="AZ52" s="3">
        <f t="shared" si="108"/>
        <v>0</v>
      </c>
      <c r="BA52" s="3">
        <f t="shared" si="109"/>
        <v>0</v>
      </c>
      <c r="BB52" s="3">
        <f t="shared" si="110"/>
        <v>0</v>
      </c>
      <c r="BC52" s="3">
        <f t="shared" si="81"/>
        <v>0</v>
      </c>
      <c r="BD52" s="18">
        <f t="shared" si="111"/>
        <v>0</v>
      </c>
      <c r="BE52" s="18">
        <f t="shared" si="112"/>
        <v>29.258316375737522</v>
      </c>
      <c r="BF52" s="39">
        <f t="shared" si="82"/>
        <v>0</v>
      </c>
      <c r="BG52" s="35"/>
      <c r="BH52" s="31"/>
      <c r="BI52" s="32"/>
      <c r="BJ52" s="3">
        <f t="shared" si="113"/>
        <v>0</v>
      </c>
      <c r="BK52" s="3">
        <f t="shared" si="114"/>
        <v>0</v>
      </c>
      <c r="BL52" s="3">
        <f t="shared" si="115"/>
        <v>0</v>
      </c>
      <c r="BM52" s="3">
        <f t="shared" si="83"/>
        <v>0</v>
      </c>
      <c r="BN52" s="18">
        <f t="shared" si="116"/>
        <v>0</v>
      </c>
      <c r="BO52" s="18">
        <f t="shared" si="117"/>
        <v>29.258316375737522</v>
      </c>
      <c r="BP52" s="39">
        <f t="shared" si="84"/>
        <v>0</v>
      </c>
      <c r="BQ52" s="35"/>
      <c r="BR52" s="31"/>
      <c r="BS52" s="32"/>
      <c r="BT52" s="3">
        <f t="shared" si="118"/>
        <v>0</v>
      </c>
      <c r="BU52" s="3">
        <f t="shared" si="119"/>
        <v>0</v>
      </c>
      <c r="BV52" s="3">
        <f t="shared" si="120"/>
        <v>0</v>
      </c>
      <c r="BW52" s="3">
        <f t="shared" si="85"/>
        <v>0</v>
      </c>
      <c r="BX52" s="18">
        <f t="shared" si="121"/>
        <v>0</v>
      </c>
      <c r="BY52" s="18">
        <f t="shared" si="122"/>
        <v>29.258316375737522</v>
      </c>
      <c r="BZ52" s="39">
        <f t="shared" si="86"/>
        <v>0</v>
      </c>
    </row>
    <row r="53" spans="2:78" ht="19.899999999999999" customHeight="1">
      <c r="B53" s="17"/>
      <c r="C53" s="17"/>
      <c r="D53" s="17"/>
      <c r="E53" s="29">
        <v>56</v>
      </c>
      <c r="F53" s="22">
        <f t="shared" si="124"/>
        <v>1.1146</v>
      </c>
      <c r="G53" s="22">
        <f t="shared" si="123"/>
        <v>11.465883808808506</v>
      </c>
      <c r="H53" s="46">
        <f t="shared" si="87"/>
        <v>99686.056338028182</v>
      </c>
      <c r="I53" s="36"/>
      <c r="J53" s="32"/>
      <c r="K53" s="32"/>
      <c r="L53" s="3">
        <f t="shared" si="88"/>
        <v>0</v>
      </c>
      <c r="M53" s="3">
        <f t="shared" si="89"/>
        <v>0</v>
      </c>
      <c r="N53" s="3">
        <f t="shared" si="90"/>
        <v>0</v>
      </c>
      <c r="O53" s="3">
        <f t="shared" si="73"/>
        <v>0</v>
      </c>
      <c r="P53" s="18">
        <f t="shared" si="91"/>
        <v>0</v>
      </c>
      <c r="Q53" s="18">
        <f t="shared" si="92"/>
        <v>32.648703448670595</v>
      </c>
      <c r="R53" s="39">
        <f t="shared" si="125"/>
        <v>0</v>
      </c>
      <c r="S53" s="36"/>
      <c r="T53" s="32"/>
      <c r="U53" s="32"/>
      <c r="V53" s="3">
        <f t="shared" si="93"/>
        <v>0</v>
      </c>
      <c r="W53" s="3">
        <f t="shared" si="94"/>
        <v>0</v>
      </c>
      <c r="X53" s="3">
        <f t="shared" si="95"/>
        <v>0</v>
      </c>
      <c r="Y53" s="3">
        <f t="shared" si="75"/>
        <v>0</v>
      </c>
      <c r="Z53" s="18">
        <f t="shared" si="96"/>
        <v>0</v>
      </c>
      <c r="AA53" s="18">
        <f t="shared" si="97"/>
        <v>32.648703448670595</v>
      </c>
      <c r="AB53" s="39">
        <f t="shared" si="76"/>
        <v>0</v>
      </c>
      <c r="AC53" s="36"/>
      <c r="AD53" s="32"/>
      <c r="AE53" s="32"/>
      <c r="AF53" s="3">
        <f t="shared" si="98"/>
        <v>0</v>
      </c>
      <c r="AG53" s="3">
        <f t="shared" si="99"/>
        <v>0</v>
      </c>
      <c r="AH53" s="3">
        <f t="shared" si="100"/>
        <v>0</v>
      </c>
      <c r="AI53" s="3">
        <f t="shared" si="77"/>
        <v>0</v>
      </c>
      <c r="AJ53" s="18">
        <f t="shared" si="101"/>
        <v>0</v>
      </c>
      <c r="AK53" s="18">
        <f t="shared" si="102"/>
        <v>32.648703448670595</v>
      </c>
      <c r="AL53" s="39">
        <f t="shared" si="78"/>
        <v>0</v>
      </c>
      <c r="AM53" s="36"/>
      <c r="AN53" s="32"/>
      <c r="AO53" s="32"/>
      <c r="AP53" s="3">
        <f t="shared" si="103"/>
        <v>0</v>
      </c>
      <c r="AQ53" s="3">
        <f t="shared" si="104"/>
        <v>0</v>
      </c>
      <c r="AR53" s="3">
        <f t="shared" si="105"/>
        <v>0</v>
      </c>
      <c r="AS53" s="3">
        <f t="shared" si="79"/>
        <v>0</v>
      </c>
      <c r="AT53" s="18">
        <f t="shared" si="106"/>
        <v>0</v>
      </c>
      <c r="AU53" s="18">
        <f t="shared" si="107"/>
        <v>32.648703448670595</v>
      </c>
      <c r="AV53" s="39">
        <f t="shared" si="80"/>
        <v>0</v>
      </c>
      <c r="AW53" s="36"/>
      <c r="AX53" s="32"/>
      <c r="AY53" s="32"/>
      <c r="AZ53" s="3">
        <f t="shared" si="108"/>
        <v>0</v>
      </c>
      <c r="BA53" s="3">
        <f t="shared" si="109"/>
        <v>0</v>
      </c>
      <c r="BB53" s="3">
        <f t="shared" si="110"/>
        <v>0</v>
      </c>
      <c r="BC53" s="3">
        <f t="shared" si="81"/>
        <v>0</v>
      </c>
      <c r="BD53" s="18">
        <f t="shared" si="111"/>
        <v>0</v>
      </c>
      <c r="BE53" s="18">
        <f t="shared" si="112"/>
        <v>32.648703448670595</v>
      </c>
      <c r="BF53" s="39">
        <f t="shared" si="82"/>
        <v>0</v>
      </c>
      <c r="BG53" s="36"/>
      <c r="BH53" s="32"/>
      <c r="BI53" s="32"/>
      <c r="BJ53" s="3">
        <f t="shared" si="113"/>
        <v>0</v>
      </c>
      <c r="BK53" s="3">
        <f t="shared" si="114"/>
        <v>0</v>
      </c>
      <c r="BL53" s="3">
        <f t="shared" si="115"/>
        <v>0</v>
      </c>
      <c r="BM53" s="3">
        <f t="shared" si="83"/>
        <v>0</v>
      </c>
      <c r="BN53" s="18">
        <f t="shared" si="116"/>
        <v>0</v>
      </c>
      <c r="BO53" s="18">
        <f t="shared" si="117"/>
        <v>32.648703448670595</v>
      </c>
      <c r="BP53" s="39">
        <f t="shared" si="84"/>
        <v>0</v>
      </c>
      <c r="BQ53" s="36"/>
      <c r="BR53" s="32"/>
      <c r="BS53" s="32"/>
      <c r="BT53" s="3">
        <f t="shared" si="118"/>
        <v>0</v>
      </c>
      <c r="BU53" s="3">
        <f t="shared" si="119"/>
        <v>0</v>
      </c>
      <c r="BV53" s="3">
        <f t="shared" si="120"/>
        <v>0</v>
      </c>
      <c r="BW53" s="3">
        <f t="shared" si="85"/>
        <v>0</v>
      </c>
      <c r="BX53" s="18">
        <f t="shared" si="121"/>
        <v>0</v>
      </c>
      <c r="BY53" s="18">
        <f t="shared" si="122"/>
        <v>32.648703448670595</v>
      </c>
      <c r="BZ53" s="39">
        <f t="shared" si="86"/>
        <v>0</v>
      </c>
    </row>
    <row r="54" spans="2:78" ht="19.899999999999999" customHeight="1">
      <c r="B54" s="17"/>
      <c r="C54" s="17"/>
      <c r="D54" s="19"/>
      <c r="E54" s="29">
        <v>58</v>
      </c>
      <c r="F54" s="22">
        <f t="shared" si="124"/>
        <v>1.1545999999999998</v>
      </c>
      <c r="G54" s="22">
        <f t="shared" si="123"/>
        <v>11.877363579445809</v>
      </c>
      <c r="H54" s="46">
        <f t="shared" si="87"/>
        <v>103263.52112676055</v>
      </c>
      <c r="I54" s="37"/>
      <c r="J54" s="33"/>
      <c r="K54" s="33"/>
      <c r="L54" s="3">
        <f t="shared" si="88"/>
        <v>0</v>
      </c>
      <c r="M54" s="3">
        <f t="shared" si="89"/>
        <v>0</v>
      </c>
      <c r="N54" s="3">
        <f t="shared" si="90"/>
        <v>0</v>
      </c>
      <c r="O54" s="3">
        <f t="shared" si="73"/>
        <v>0</v>
      </c>
      <c r="P54" s="18">
        <f t="shared" si="91"/>
        <v>0</v>
      </c>
      <c r="Q54" s="18">
        <f t="shared" si="92"/>
        <v>36.291379974383965</v>
      </c>
      <c r="R54" s="39">
        <f t="shared" si="125"/>
        <v>0</v>
      </c>
      <c r="S54" s="37"/>
      <c r="T54" s="33"/>
      <c r="U54" s="33"/>
      <c r="V54" s="3">
        <f t="shared" si="93"/>
        <v>0</v>
      </c>
      <c r="W54" s="3">
        <f t="shared" si="94"/>
        <v>0</v>
      </c>
      <c r="X54" s="3">
        <f t="shared" si="95"/>
        <v>0</v>
      </c>
      <c r="Y54" s="3">
        <f t="shared" si="75"/>
        <v>0</v>
      </c>
      <c r="Z54" s="18">
        <f t="shared" si="96"/>
        <v>0</v>
      </c>
      <c r="AA54" s="18">
        <f t="shared" si="97"/>
        <v>36.291379974383965</v>
      </c>
      <c r="AB54" s="39">
        <f t="shared" si="76"/>
        <v>0</v>
      </c>
      <c r="AC54" s="37"/>
      <c r="AD54" s="33"/>
      <c r="AE54" s="33"/>
      <c r="AF54" s="3">
        <f t="shared" si="98"/>
        <v>0</v>
      </c>
      <c r="AG54" s="3">
        <f t="shared" si="99"/>
        <v>0</v>
      </c>
      <c r="AH54" s="3">
        <f t="shared" si="100"/>
        <v>0</v>
      </c>
      <c r="AI54" s="3">
        <f t="shared" si="77"/>
        <v>0</v>
      </c>
      <c r="AJ54" s="18">
        <f t="shared" si="101"/>
        <v>0</v>
      </c>
      <c r="AK54" s="18">
        <f t="shared" si="102"/>
        <v>36.291379974383965</v>
      </c>
      <c r="AL54" s="39">
        <f t="shared" si="78"/>
        <v>0</v>
      </c>
      <c r="AM54" s="37"/>
      <c r="AN54" s="33"/>
      <c r="AO54" s="33"/>
      <c r="AP54" s="3">
        <f t="shared" si="103"/>
        <v>0</v>
      </c>
      <c r="AQ54" s="3">
        <f t="shared" si="104"/>
        <v>0</v>
      </c>
      <c r="AR54" s="3">
        <f t="shared" si="105"/>
        <v>0</v>
      </c>
      <c r="AS54" s="3">
        <f t="shared" si="79"/>
        <v>0</v>
      </c>
      <c r="AT54" s="18">
        <f t="shared" si="106"/>
        <v>0</v>
      </c>
      <c r="AU54" s="18">
        <f t="shared" si="107"/>
        <v>36.291379974383965</v>
      </c>
      <c r="AV54" s="39">
        <f t="shared" si="80"/>
        <v>0</v>
      </c>
      <c r="AW54" s="37"/>
      <c r="AX54" s="33"/>
      <c r="AY54" s="33"/>
      <c r="AZ54" s="3">
        <f t="shared" si="108"/>
        <v>0</v>
      </c>
      <c r="BA54" s="3">
        <f t="shared" si="109"/>
        <v>0</v>
      </c>
      <c r="BB54" s="3">
        <f t="shared" si="110"/>
        <v>0</v>
      </c>
      <c r="BC54" s="3">
        <f t="shared" si="81"/>
        <v>0</v>
      </c>
      <c r="BD54" s="18">
        <f t="shared" si="111"/>
        <v>0</v>
      </c>
      <c r="BE54" s="18">
        <f t="shared" si="112"/>
        <v>36.291379974383965</v>
      </c>
      <c r="BF54" s="39">
        <f t="shared" si="82"/>
        <v>0</v>
      </c>
      <c r="BG54" s="37"/>
      <c r="BH54" s="33"/>
      <c r="BI54" s="33"/>
      <c r="BJ54" s="3">
        <f t="shared" si="113"/>
        <v>0</v>
      </c>
      <c r="BK54" s="3">
        <f t="shared" si="114"/>
        <v>0</v>
      </c>
      <c r="BL54" s="3">
        <f t="shared" si="115"/>
        <v>0</v>
      </c>
      <c r="BM54" s="3">
        <f t="shared" si="83"/>
        <v>0</v>
      </c>
      <c r="BN54" s="18">
        <f t="shared" si="116"/>
        <v>0</v>
      </c>
      <c r="BO54" s="18">
        <f t="shared" si="117"/>
        <v>36.291379974383965</v>
      </c>
      <c r="BP54" s="39">
        <f t="shared" si="84"/>
        <v>0</v>
      </c>
      <c r="BQ54" s="37"/>
      <c r="BR54" s="33"/>
      <c r="BS54" s="33"/>
      <c r="BT54" s="3">
        <f t="shared" si="118"/>
        <v>0</v>
      </c>
      <c r="BU54" s="3">
        <f t="shared" si="119"/>
        <v>0</v>
      </c>
      <c r="BV54" s="3">
        <f t="shared" si="120"/>
        <v>0</v>
      </c>
      <c r="BW54" s="3">
        <f t="shared" si="85"/>
        <v>0</v>
      </c>
      <c r="BX54" s="18">
        <f t="shared" si="121"/>
        <v>0</v>
      </c>
      <c r="BY54" s="18">
        <f t="shared" si="122"/>
        <v>36.291379974383965</v>
      </c>
      <c r="BZ54" s="39">
        <f t="shared" si="86"/>
        <v>0</v>
      </c>
    </row>
    <row r="55" spans="2:78" ht="19.899999999999999" customHeight="1">
      <c r="B55" s="17"/>
      <c r="C55" s="17"/>
      <c r="D55" s="19"/>
      <c r="E55" s="29">
        <v>60</v>
      </c>
      <c r="F55" s="22">
        <f t="shared" si="124"/>
        <v>1.1945999999999999</v>
      </c>
      <c r="G55" s="22">
        <f t="shared" si="123"/>
        <v>12.288843350083114</v>
      </c>
      <c r="H55" s="46">
        <f t="shared" si="87"/>
        <v>106840.98591549294</v>
      </c>
      <c r="I55" s="37"/>
      <c r="J55" s="33"/>
      <c r="K55" s="33"/>
      <c r="L55" s="3">
        <f t="shared" si="88"/>
        <v>0</v>
      </c>
      <c r="M55" s="3">
        <f t="shared" si="89"/>
        <v>0</v>
      </c>
      <c r="N55" s="3">
        <f t="shared" si="90"/>
        <v>0</v>
      </c>
      <c r="O55" s="3">
        <f t="shared" si="73"/>
        <v>0</v>
      </c>
      <c r="P55" s="18">
        <f t="shared" si="91"/>
        <v>0</v>
      </c>
      <c r="Q55" s="18">
        <f t="shared" si="92"/>
        <v>40.195399943646741</v>
      </c>
      <c r="R55" s="39">
        <f t="shared" si="125"/>
        <v>0</v>
      </c>
      <c r="S55" s="37"/>
      <c r="T55" s="33"/>
      <c r="U55" s="33"/>
      <c r="V55" s="3">
        <f t="shared" si="93"/>
        <v>0</v>
      </c>
      <c r="W55" s="3">
        <f t="shared" si="94"/>
        <v>0</v>
      </c>
      <c r="X55" s="3">
        <f t="shared" si="95"/>
        <v>0</v>
      </c>
      <c r="Y55" s="3">
        <f t="shared" si="75"/>
        <v>0</v>
      </c>
      <c r="Z55" s="18">
        <f t="shared" si="96"/>
        <v>0</v>
      </c>
      <c r="AA55" s="18">
        <f t="shared" si="97"/>
        <v>40.195399943646741</v>
      </c>
      <c r="AB55" s="39">
        <f t="shared" si="76"/>
        <v>0</v>
      </c>
      <c r="AC55" s="37"/>
      <c r="AD55" s="33"/>
      <c r="AE55" s="33"/>
      <c r="AF55" s="3">
        <f t="shared" si="98"/>
        <v>0</v>
      </c>
      <c r="AG55" s="3">
        <f t="shared" si="99"/>
        <v>0</v>
      </c>
      <c r="AH55" s="3">
        <f t="shared" si="100"/>
        <v>0</v>
      </c>
      <c r="AI55" s="3">
        <f t="shared" si="77"/>
        <v>0</v>
      </c>
      <c r="AJ55" s="18">
        <f t="shared" si="101"/>
        <v>0</v>
      </c>
      <c r="AK55" s="18">
        <f t="shared" si="102"/>
        <v>40.195399943646741</v>
      </c>
      <c r="AL55" s="39">
        <f t="shared" si="78"/>
        <v>0</v>
      </c>
      <c r="AM55" s="37"/>
      <c r="AN55" s="33"/>
      <c r="AO55" s="33"/>
      <c r="AP55" s="3">
        <f t="shared" si="103"/>
        <v>0</v>
      </c>
      <c r="AQ55" s="3">
        <f t="shared" si="104"/>
        <v>0</v>
      </c>
      <c r="AR55" s="3">
        <f t="shared" si="105"/>
        <v>0</v>
      </c>
      <c r="AS55" s="3">
        <f t="shared" si="79"/>
        <v>0</v>
      </c>
      <c r="AT55" s="18">
        <f t="shared" si="106"/>
        <v>0</v>
      </c>
      <c r="AU55" s="18">
        <f t="shared" si="107"/>
        <v>40.195399943646741</v>
      </c>
      <c r="AV55" s="39">
        <f t="shared" si="80"/>
        <v>0</v>
      </c>
      <c r="AW55" s="37"/>
      <c r="AX55" s="33"/>
      <c r="AY55" s="33"/>
      <c r="AZ55" s="3">
        <f t="shared" si="108"/>
        <v>0</v>
      </c>
      <c r="BA55" s="3">
        <f t="shared" si="109"/>
        <v>0</v>
      </c>
      <c r="BB55" s="3">
        <f t="shared" si="110"/>
        <v>0</v>
      </c>
      <c r="BC55" s="3">
        <f t="shared" si="81"/>
        <v>0</v>
      </c>
      <c r="BD55" s="18">
        <f t="shared" si="111"/>
        <v>0</v>
      </c>
      <c r="BE55" s="18">
        <f t="shared" si="112"/>
        <v>40.195399943646741</v>
      </c>
      <c r="BF55" s="39">
        <f t="shared" si="82"/>
        <v>0</v>
      </c>
      <c r="BG55" s="37"/>
      <c r="BH55" s="33"/>
      <c r="BI55" s="33"/>
      <c r="BJ55" s="3">
        <f t="shared" si="113"/>
        <v>0</v>
      </c>
      <c r="BK55" s="3">
        <f t="shared" si="114"/>
        <v>0</v>
      </c>
      <c r="BL55" s="3">
        <f t="shared" si="115"/>
        <v>0</v>
      </c>
      <c r="BM55" s="3">
        <f t="shared" si="83"/>
        <v>0</v>
      </c>
      <c r="BN55" s="18">
        <f t="shared" si="116"/>
        <v>0</v>
      </c>
      <c r="BO55" s="18">
        <f t="shared" si="117"/>
        <v>40.195399943646741</v>
      </c>
      <c r="BP55" s="39">
        <f t="shared" si="84"/>
        <v>0</v>
      </c>
      <c r="BQ55" s="37"/>
      <c r="BR55" s="33"/>
      <c r="BS55" s="33"/>
      <c r="BT55" s="3">
        <f t="shared" si="118"/>
        <v>0</v>
      </c>
      <c r="BU55" s="3">
        <f t="shared" si="119"/>
        <v>0</v>
      </c>
      <c r="BV55" s="3">
        <f t="shared" si="120"/>
        <v>0</v>
      </c>
      <c r="BW55" s="3">
        <f t="shared" si="85"/>
        <v>0</v>
      </c>
      <c r="BX55" s="18">
        <f t="shared" si="121"/>
        <v>0</v>
      </c>
      <c r="BY55" s="18">
        <f t="shared" si="122"/>
        <v>40.195399943646741</v>
      </c>
      <c r="BZ55" s="39">
        <f t="shared" si="86"/>
        <v>0</v>
      </c>
    </row>
    <row r="56" spans="2:78" ht="19.899999999999999" customHeight="1">
      <c r="B56" s="19"/>
      <c r="C56" s="19"/>
      <c r="D56" s="19"/>
      <c r="E56" s="29">
        <v>62</v>
      </c>
      <c r="F56" s="22">
        <f t="shared" si="124"/>
        <v>1.2345999999999999</v>
      </c>
      <c r="G56" s="22">
        <f t="shared" si="123"/>
        <v>12.700323120720419</v>
      </c>
      <c r="H56" s="46">
        <f t="shared" si="87"/>
        <v>110418.45070422534</v>
      </c>
      <c r="I56" s="37"/>
      <c r="J56" s="33"/>
      <c r="K56" s="33"/>
      <c r="L56" s="3">
        <f t="shared" si="88"/>
        <v>0</v>
      </c>
      <c r="M56" s="3">
        <f t="shared" si="89"/>
        <v>0</v>
      </c>
      <c r="N56" s="3">
        <f t="shared" si="90"/>
        <v>0</v>
      </c>
      <c r="O56" s="3">
        <f t="shared" si="73"/>
        <v>0</v>
      </c>
      <c r="P56" s="18">
        <f t="shared" si="91"/>
        <v>0</v>
      </c>
      <c r="Q56" s="18">
        <f t="shared" si="92"/>
        <v>44.369817347227993</v>
      </c>
      <c r="R56" s="39">
        <f t="shared" si="125"/>
        <v>0</v>
      </c>
      <c r="S56" s="37"/>
      <c r="T56" s="33"/>
      <c r="U56" s="33"/>
      <c r="V56" s="3">
        <f t="shared" si="93"/>
        <v>0</v>
      </c>
      <c r="W56" s="3">
        <f t="shared" si="94"/>
        <v>0</v>
      </c>
      <c r="X56" s="3">
        <f t="shared" si="95"/>
        <v>0</v>
      </c>
      <c r="Y56" s="3">
        <f t="shared" si="75"/>
        <v>0</v>
      </c>
      <c r="Z56" s="18">
        <f t="shared" si="96"/>
        <v>0</v>
      </c>
      <c r="AA56" s="18">
        <f t="shared" si="97"/>
        <v>44.369817347227993</v>
      </c>
      <c r="AB56" s="39">
        <f t="shared" si="76"/>
        <v>0</v>
      </c>
      <c r="AC56" s="37"/>
      <c r="AD56" s="33"/>
      <c r="AE56" s="33"/>
      <c r="AF56" s="3">
        <f t="shared" si="98"/>
        <v>0</v>
      </c>
      <c r="AG56" s="3">
        <f t="shared" si="99"/>
        <v>0</v>
      </c>
      <c r="AH56" s="3">
        <f t="shared" si="100"/>
        <v>0</v>
      </c>
      <c r="AI56" s="3">
        <f t="shared" si="77"/>
        <v>0</v>
      </c>
      <c r="AJ56" s="18">
        <f t="shared" si="101"/>
        <v>0</v>
      </c>
      <c r="AK56" s="18">
        <f t="shared" si="102"/>
        <v>44.369817347227993</v>
      </c>
      <c r="AL56" s="39">
        <f t="shared" si="78"/>
        <v>0</v>
      </c>
      <c r="AM56" s="37"/>
      <c r="AN56" s="33"/>
      <c r="AO56" s="33"/>
      <c r="AP56" s="3">
        <f t="shared" si="103"/>
        <v>0</v>
      </c>
      <c r="AQ56" s="3">
        <f t="shared" si="104"/>
        <v>0</v>
      </c>
      <c r="AR56" s="3">
        <f t="shared" si="105"/>
        <v>0</v>
      </c>
      <c r="AS56" s="3">
        <f t="shared" si="79"/>
        <v>0</v>
      </c>
      <c r="AT56" s="18">
        <f t="shared" si="106"/>
        <v>0</v>
      </c>
      <c r="AU56" s="18">
        <f t="shared" si="107"/>
        <v>44.369817347227993</v>
      </c>
      <c r="AV56" s="39">
        <f t="shared" si="80"/>
        <v>0</v>
      </c>
      <c r="AW56" s="37"/>
      <c r="AX56" s="33"/>
      <c r="AY56" s="33"/>
      <c r="AZ56" s="3">
        <f t="shared" si="108"/>
        <v>0</v>
      </c>
      <c r="BA56" s="3">
        <f t="shared" si="109"/>
        <v>0</v>
      </c>
      <c r="BB56" s="3">
        <f t="shared" si="110"/>
        <v>0</v>
      </c>
      <c r="BC56" s="3">
        <f t="shared" si="81"/>
        <v>0</v>
      </c>
      <c r="BD56" s="18">
        <f t="shared" si="111"/>
        <v>0</v>
      </c>
      <c r="BE56" s="18">
        <f t="shared" si="112"/>
        <v>44.369817347227993</v>
      </c>
      <c r="BF56" s="39">
        <f t="shared" si="82"/>
        <v>0</v>
      </c>
      <c r="BG56" s="37"/>
      <c r="BH56" s="33"/>
      <c r="BI56" s="33"/>
      <c r="BJ56" s="3">
        <f t="shared" si="113"/>
        <v>0</v>
      </c>
      <c r="BK56" s="3">
        <f t="shared" si="114"/>
        <v>0</v>
      </c>
      <c r="BL56" s="3">
        <f t="shared" si="115"/>
        <v>0</v>
      </c>
      <c r="BM56" s="3">
        <f t="shared" si="83"/>
        <v>0</v>
      </c>
      <c r="BN56" s="18">
        <f t="shared" si="116"/>
        <v>0</v>
      </c>
      <c r="BO56" s="18">
        <f t="shared" si="117"/>
        <v>44.369817347227993</v>
      </c>
      <c r="BP56" s="39">
        <f t="shared" si="84"/>
        <v>0</v>
      </c>
      <c r="BQ56" s="37"/>
      <c r="BR56" s="33"/>
      <c r="BS56" s="33"/>
      <c r="BT56" s="3">
        <f t="shared" si="118"/>
        <v>0</v>
      </c>
      <c r="BU56" s="3">
        <f t="shared" si="119"/>
        <v>0</v>
      </c>
      <c r="BV56" s="3">
        <f t="shared" si="120"/>
        <v>0</v>
      </c>
      <c r="BW56" s="3">
        <f t="shared" si="85"/>
        <v>0</v>
      </c>
      <c r="BX56" s="18">
        <f t="shared" si="121"/>
        <v>0</v>
      </c>
      <c r="BY56" s="18">
        <f t="shared" si="122"/>
        <v>44.369817347227993</v>
      </c>
      <c r="BZ56" s="39">
        <f t="shared" si="86"/>
        <v>0</v>
      </c>
    </row>
    <row r="57" spans="2:78" ht="19.899999999999999" customHeight="1">
      <c r="B57" s="19"/>
      <c r="C57" s="19"/>
      <c r="D57" s="19"/>
      <c r="E57" s="29">
        <v>64</v>
      </c>
      <c r="F57" s="22">
        <f t="shared" si="124"/>
        <v>1.2746</v>
      </c>
      <c r="G57" s="22">
        <f t="shared" si="123"/>
        <v>13.111802891357724</v>
      </c>
      <c r="H57" s="46">
        <f t="shared" si="87"/>
        <v>113995.91549295773</v>
      </c>
      <c r="I57" s="37"/>
      <c r="J57" s="33"/>
      <c r="K57" s="33"/>
      <c r="L57" s="3">
        <f t="shared" si="88"/>
        <v>0</v>
      </c>
      <c r="M57" s="3">
        <f t="shared" si="89"/>
        <v>0</v>
      </c>
      <c r="N57" s="3">
        <f t="shared" si="90"/>
        <v>0</v>
      </c>
      <c r="O57" s="3">
        <f t="shared" si="73"/>
        <v>0</v>
      </c>
      <c r="P57" s="18">
        <f t="shared" si="91"/>
        <v>0</v>
      </c>
      <c r="Q57" s="18">
        <f t="shared" si="92"/>
        <v>48.823686175896796</v>
      </c>
      <c r="R57" s="39">
        <f t="shared" si="125"/>
        <v>0</v>
      </c>
      <c r="S57" s="37"/>
      <c r="T57" s="33"/>
      <c r="U57" s="33"/>
      <c r="V57" s="3">
        <f t="shared" si="93"/>
        <v>0</v>
      </c>
      <c r="W57" s="3">
        <f t="shared" si="94"/>
        <v>0</v>
      </c>
      <c r="X57" s="3">
        <f t="shared" si="95"/>
        <v>0</v>
      </c>
      <c r="Y57" s="3">
        <f t="shared" si="75"/>
        <v>0</v>
      </c>
      <c r="Z57" s="18">
        <f t="shared" si="96"/>
        <v>0</v>
      </c>
      <c r="AA57" s="18">
        <f t="shared" si="97"/>
        <v>48.823686175896796</v>
      </c>
      <c r="AB57" s="39">
        <f t="shared" si="76"/>
        <v>0</v>
      </c>
      <c r="AC57" s="37"/>
      <c r="AD57" s="33"/>
      <c r="AE57" s="33"/>
      <c r="AF57" s="3">
        <f t="shared" si="98"/>
        <v>0</v>
      </c>
      <c r="AG57" s="3">
        <f t="shared" si="99"/>
        <v>0</v>
      </c>
      <c r="AH57" s="3">
        <f t="shared" si="100"/>
        <v>0</v>
      </c>
      <c r="AI57" s="3">
        <f t="shared" si="77"/>
        <v>0</v>
      </c>
      <c r="AJ57" s="18">
        <f t="shared" si="101"/>
        <v>0</v>
      </c>
      <c r="AK57" s="18">
        <f t="shared" si="102"/>
        <v>48.823686175896796</v>
      </c>
      <c r="AL57" s="39">
        <f t="shared" si="78"/>
        <v>0</v>
      </c>
      <c r="AM57" s="37"/>
      <c r="AN57" s="33"/>
      <c r="AO57" s="33"/>
      <c r="AP57" s="3">
        <f t="shared" si="103"/>
        <v>0</v>
      </c>
      <c r="AQ57" s="3">
        <f t="shared" si="104"/>
        <v>0</v>
      </c>
      <c r="AR57" s="3">
        <f t="shared" si="105"/>
        <v>0</v>
      </c>
      <c r="AS57" s="3">
        <f t="shared" si="79"/>
        <v>0</v>
      </c>
      <c r="AT57" s="18">
        <f t="shared" si="106"/>
        <v>0</v>
      </c>
      <c r="AU57" s="18">
        <f t="shared" si="107"/>
        <v>48.823686175896796</v>
      </c>
      <c r="AV57" s="39">
        <f t="shared" si="80"/>
        <v>0</v>
      </c>
      <c r="AW57" s="37"/>
      <c r="AX57" s="33"/>
      <c r="AY57" s="33"/>
      <c r="AZ57" s="3">
        <f t="shared" si="108"/>
        <v>0</v>
      </c>
      <c r="BA57" s="3">
        <f t="shared" si="109"/>
        <v>0</v>
      </c>
      <c r="BB57" s="3">
        <f t="shared" si="110"/>
        <v>0</v>
      </c>
      <c r="BC57" s="3">
        <f t="shared" si="81"/>
        <v>0</v>
      </c>
      <c r="BD57" s="18">
        <f t="shared" si="111"/>
        <v>0</v>
      </c>
      <c r="BE57" s="18">
        <f t="shared" si="112"/>
        <v>48.823686175896796</v>
      </c>
      <c r="BF57" s="39">
        <f t="shared" si="82"/>
        <v>0</v>
      </c>
      <c r="BG57" s="37"/>
      <c r="BH57" s="33"/>
      <c r="BI57" s="33"/>
      <c r="BJ57" s="3">
        <f t="shared" si="113"/>
        <v>0</v>
      </c>
      <c r="BK57" s="3">
        <f t="shared" si="114"/>
        <v>0</v>
      </c>
      <c r="BL57" s="3">
        <f t="shared" si="115"/>
        <v>0</v>
      </c>
      <c r="BM57" s="3">
        <f t="shared" si="83"/>
        <v>0</v>
      </c>
      <c r="BN57" s="18">
        <f t="shared" si="116"/>
        <v>0</v>
      </c>
      <c r="BO57" s="18">
        <f t="shared" si="117"/>
        <v>48.823686175896796</v>
      </c>
      <c r="BP57" s="39">
        <f t="shared" si="84"/>
        <v>0</v>
      </c>
      <c r="BQ57" s="37"/>
      <c r="BR57" s="33"/>
      <c r="BS57" s="33"/>
      <c r="BT57" s="3">
        <f t="shared" si="118"/>
        <v>0</v>
      </c>
      <c r="BU57" s="3">
        <f t="shared" si="119"/>
        <v>0</v>
      </c>
      <c r="BV57" s="3">
        <f t="shared" si="120"/>
        <v>0</v>
      </c>
      <c r="BW57" s="3">
        <f t="shared" si="85"/>
        <v>0</v>
      </c>
      <c r="BX57" s="18">
        <f t="shared" si="121"/>
        <v>0</v>
      </c>
      <c r="BY57" s="18">
        <f t="shared" si="122"/>
        <v>48.823686175896796</v>
      </c>
      <c r="BZ57" s="39">
        <f t="shared" si="86"/>
        <v>0</v>
      </c>
    </row>
    <row r="58" spans="2:78" ht="19.899999999999999" customHeight="1" thickBot="1">
      <c r="B58" s="19"/>
      <c r="C58" s="19"/>
      <c r="E58" s="48">
        <v>66</v>
      </c>
      <c r="F58" s="25">
        <f t="shared" si="124"/>
        <v>1.3146</v>
      </c>
      <c r="G58" s="22">
        <f t="shared" si="123"/>
        <v>13.523282661995031</v>
      </c>
      <c r="H58" s="46">
        <f t="shared" si="87"/>
        <v>117573.38028169014</v>
      </c>
      <c r="I58" s="38"/>
      <c r="J58" s="34"/>
      <c r="K58" s="34"/>
      <c r="L58" s="41">
        <f t="shared" si="88"/>
        <v>0</v>
      </c>
      <c r="M58" s="41">
        <f t="shared" si="89"/>
        <v>0</v>
      </c>
      <c r="N58" s="41">
        <f t="shared" si="90"/>
        <v>0</v>
      </c>
      <c r="O58" s="41">
        <f t="shared" si="73"/>
        <v>0</v>
      </c>
      <c r="P58" s="40">
        <f t="shared" si="91"/>
        <v>0</v>
      </c>
      <c r="Q58" s="40">
        <f t="shared" si="92"/>
        <v>53.56606042042219</v>
      </c>
      <c r="R58" s="42">
        <f t="shared" si="125"/>
        <v>0</v>
      </c>
      <c r="S58" s="38"/>
      <c r="T58" s="34"/>
      <c r="U58" s="34"/>
      <c r="V58" s="41">
        <f t="shared" si="93"/>
        <v>0</v>
      </c>
      <c r="W58" s="41">
        <f t="shared" si="94"/>
        <v>0</v>
      </c>
      <c r="X58" s="41">
        <f t="shared" si="95"/>
        <v>0</v>
      </c>
      <c r="Y58" s="41">
        <f t="shared" si="75"/>
        <v>0</v>
      </c>
      <c r="Z58" s="40">
        <f t="shared" si="96"/>
        <v>0</v>
      </c>
      <c r="AA58" s="40">
        <f t="shared" si="97"/>
        <v>53.56606042042219</v>
      </c>
      <c r="AB58" s="42">
        <f t="shared" si="76"/>
        <v>0</v>
      </c>
      <c r="AC58" s="38"/>
      <c r="AD58" s="34"/>
      <c r="AE58" s="34"/>
      <c r="AF58" s="41">
        <f t="shared" si="98"/>
        <v>0</v>
      </c>
      <c r="AG58" s="41">
        <f t="shared" si="99"/>
        <v>0</v>
      </c>
      <c r="AH58" s="41">
        <f t="shared" si="100"/>
        <v>0</v>
      </c>
      <c r="AI58" s="41">
        <f t="shared" si="77"/>
        <v>0</v>
      </c>
      <c r="AJ58" s="40">
        <f t="shared" si="101"/>
        <v>0</v>
      </c>
      <c r="AK58" s="40">
        <f t="shared" si="102"/>
        <v>53.56606042042219</v>
      </c>
      <c r="AL58" s="42">
        <f t="shared" si="78"/>
        <v>0</v>
      </c>
      <c r="AM58" s="38"/>
      <c r="AN58" s="34"/>
      <c r="AO58" s="34"/>
      <c r="AP58" s="41">
        <f t="shared" si="103"/>
        <v>0</v>
      </c>
      <c r="AQ58" s="41">
        <f t="shared" si="104"/>
        <v>0</v>
      </c>
      <c r="AR58" s="41">
        <f t="shared" si="105"/>
        <v>0</v>
      </c>
      <c r="AS58" s="41">
        <f t="shared" si="79"/>
        <v>0</v>
      </c>
      <c r="AT58" s="40">
        <f t="shared" si="106"/>
        <v>0</v>
      </c>
      <c r="AU58" s="40">
        <f t="shared" si="107"/>
        <v>53.56606042042219</v>
      </c>
      <c r="AV58" s="42">
        <f t="shared" si="80"/>
        <v>0</v>
      </c>
      <c r="AW58" s="38"/>
      <c r="AX58" s="34"/>
      <c r="AY58" s="34"/>
      <c r="AZ58" s="41">
        <f t="shared" si="108"/>
        <v>0</v>
      </c>
      <c r="BA58" s="41">
        <f t="shared" si="109"/>
        <v>0</v>
      </c>
      <c r="BB58" s="41">
        <f t="shared" si="110"/>
        <v>0</v>
      </c>
      <c r="BC58" s="41">
        <f t="shared" si="81"/>
        <v>0</v>
      </c>
      <c r="BD58" s="40">
        <f t="shared" si="111"/>
        <v>0</v>
      </c>
      <c r="BE58" s="40">
        <f t="shared" si="112"/>
        <v>53.56606042042219</v>
      </c>
      <c r="BF58" s="42">
        <f t="shared" si="82"/>
        <v>0</v>
      </c>
      <c r="BG58" s="38"/>
      <c r="BH58" s="34"/>
      <c r="BI58" s="34"/>
      <c r="BJ58" s="41">
        <f t="shared" si="113"/>
        <v>0</v>
      </c>
      <c r="BK58" s="41">
        <f t="shared" si="114"/>
        <v>0</v>
      </c>
      <c r="BL58" s="41">
        <f t="shared" si="115"/>
        <v>0</v>
      </c>
      <c r="BM58" s="41">
        <f t="shared" si="83"/>
        <v>0</v>
      </c>
      <c r="BN58" s="40">
        <f t="shared" si="116"/>
        <v>0</v>
      </c>
      <c r="BO58" s="40">
        <f t="shared" si="117"/>
        <v>53.56606042042219</v>
      </c>
      <c r="BP58" s="42">
        <f t="shared" si="84"/>
        <v>0</v>
      </c>
      <c r="BQ58" s="38"/>
      <c r="BR58" s="34"/>
      <c r="BS58" s="34"/>
      <c r="BT58" s="41">
        <f t="shared" si="118"/>
        <v>0</v>
      </c>
      <c r="BU58" s="41">
        <f t="shared" si="119"/>
        <v>0</v>
      </c>
      <c r="BV58" s="41">
        <f t="shared" si="120"/>
        <v>0</v>
      </c>
      <c r="BW58" s="41">
        <f t="shared" si="85"/>
        <v>0</v>
      </c>
      <c r="BX58" s="40">
        <f t="shared" si="121"/>
        <v>0</v>
      </c>
      <c r="BY58" s="40">
        <f t="shared" si="122"/>
        <v>53.56606042042219</v>
      </c>
      <c r="BZ58" s="42">
        <f t="shared" si="86"/>
        <v>0</v>
      </c>
    </row>
    <row r="59" spans="2:78" ht="19.899999999999999" customHeight="1">
      <c r="B59" s="19"/>
      <c r="C59" s="19"/>
    </row>
    <row r="60" spans="2:78" ht="19.899999999999999" customHeight="1" thickBot="1"/>
    <row r="61" spans="2:78" ht="19.899999999999999" customHeight="1" thickBot="1">
      <c r="B61" s="64" t="s">
        <v>35</v>
      </c>
      <c r="D61" s="2"/>
      <c r="E61" s="73" t="s">
        <v>19</v>
      </c>
      <c r="F61" s="74"/>
      <c r="G61" s="74"/>
      <c r="H61" s="75"/>
      <c r="I61" s="76" t="s">
        <v>21</v>
      </c>
      <c r="J61" s="77"/>
      <c r="K61" s="77"/>
      <c r="L61" s="77"/>
      <c r="M61" s="77"/>
      <c r="N61" s="78">
        <v>0</v>
      </c>
      <c r="O61" s="78"/>
      <c r="P61" s="57"/>
      <c r="Q61" s="57"/>
      <c r="R61" s="58"/>
      <c r="S61" s="76" t="s">
        <v>21</v>
      </c>
      <c r="T61" s="77"/>
      <c r="U61" s="77"/>
      <c r="V61" s="77"/>
      <c r="W61" s="77"/>
      <c r="X61" s="78">
        <v>0.04</v>
      </c>
      <c r="Y61" s="78"/>
      <c r="Z61" s="57"/>
      <c r="AA61" s="57"/>
      <c r="AB61" s="58"/>
      <c r="AC61" s="76" t="s">
        <v>21</v>
      </c>
      <c r="AD61" s="77"/>
      <c r="AE61" s="77"/>
      <c r="AF61" s="77"/>
      <c r="AG61" s="77"/>
      <c r="AH61" s="78">
        <v>0.08</v>
      </c>
      <c r="AI61" s="78"/>
      <c r="AJ61" s="57"/>
      <c r="AK61" s="57"/>
      <c r="AL61" s="58"/>
      <c r="AM61" s="76" t="s">
        <v>21</v>
      </c>
      <c r="AN61" s="77"/>
      <c r="AO61" s="77"/>
      <c r="AP61" s="77"/>
      <c r="AQ61" s="77"/>
      <c r="AR61" s="78">
        <v>0.12</v>
      </c>
      <c r="AS61" s="78"/>
      <c r="AT61" s="57"/>
      <c r="AU61" s="57"/>
      <c r="AV61" s="58"/>
      <c r="AW61" s="76" t="s">
        <v>21</v>
      </c>
      <c r="AX61" s="77"/>
      <c r="AY61" s="77"/>
      <c r="AZ61" s="77"/>
      <c r="BA61" s="77"/>
      <c r="BB61" s="78">
        <v>0.16</v>
      </c>
      <c r="BC61" s="78"/>
      <c r="BD61" s="57"/>
      <c r="BE61" s="57"/>
      <c r="BF61" s="58"/>
      <c r="BG61" s="76" t="s">
        <v>21</v>
      </c>
      <c r="BH61" s="77"/>
      <c r="BI61" s="77"/>
      <c r="BJ61" s="77"/>
      <c r="BK61" s="77"/>
      <c r="BL61" s="78">
        <v>0.2</v>
      </c>
      <c r="BM61" s="78"/>
      <c r="BN61" s="57"/>
      <c r="BO61" s="57"/>
      <c r="BP61" s="58"/>
      <c r="BQ61" s="76" t="s">
        <v>21</v>
      </c>
      <c r="BR61" s="77"/>
      <c r="BS61" s="77"/>
      <c r="BT61" s="77"/>
      <c r="BU61" s="77"/>
      <c r="BV61" s="78">
        <v>0.24</v>
      </c>
      <c r="BW61" s="78"/>
      <c r="BX61" s="57"/>
      <c r="BY61" s="57"/>
      <c r="BZ61" s="58"/>
    </row>
    <row r="62" spans="2:78" ht="19.899999999999999" customHeight="1">
      <c r="B62" s="4" t="s">
        <v>1</v>
      </c>
      <c r="C62" s="5">
        <v>600</v>
      </c>
      <c r="D62" s="2"/>
      <c r="E62" s="24" t="s">
        <v>25</v>
      </c>
      <c r="F62" s="21" t="s">
        <v>27</v>
      </c>
      <c r="G62" s="30" t="s">
        <v>0</v>
      </c>
      <c r="H62" s="45" t="s">
        <v>28</v>
      </c>
      <c r="I62" s="24" t="s">
        <v>29</v>
      </c>
      <c r="J62" s="21" t="s">
        <v>23</v>
      </c>
      <c r="K62" s="21" t="s">
        <v>26</v>
      </c>
      <c r="L62" s="30" t="s">
        <v>18</v>
      </c>
      <c r="M62" s="21" t="s">
        <v>30</v>
      </c>
      <c r="N62" s="21" t="s">
        <v>31</v>
      </c>
      <c r="O62" s="21" t="s">
        <v>32</v>
      </c>
      <c r="P62" s="21" t="s">
        <v>20</v>
      </c>
      <c r="Q62" s="55" t="s">
        <v>34</v>
      </c>
      <c r="R62" s="56" t="s">
        <v>33</v>
      </c>
      <c r="S62" s="24" t="s">
        <v>9</v>
      </c>
      <c r="T62" s="21" t="s">
        <v>23</v>
      </c>
      <c r="U62" s="21" t="s">
        <v>26</v>
      </c>
      <c r="V62" s="30" t="s">
        <v>18</v>
      </c>
      <c r="W62" s="21" t="s">
        <v>30</v>
      </c>
      <c r="X62" s="21" t="s">
        <v>31</v>
      </c>
      <c r="Y62" s="21" t="s">
        <v>32</v>
      </c>
      <c r="Z62" s="21" t="s">
        <v>20</v>
      </c>
      <c r="AA62" s="55" t="s">
        <v>34</v>
      </c>
      <c r="AB62" s="56" t="s">
        <v>33</v>
      </c>
      <c r="AC62" s="24" t="s">
        <v>10</v>
      </c>
      <c r="AD62" s="21" t="s">
        <v>23</v>
      </c>
      <c r="AE62" s="21" t="s">
        <v>26</v>
      </c>
      <c r="AF62" s="30" t="s">
        <v>18</v>
      </c>
      <c r="AG62" s="21" t="s">
        <v>30</v>
      </c>
      <c r="AH62" s="21" t="s">
        <v>31</v>
      </c>
      <c r="AI62" s="21" t="s">
        <v>32</v>
      </c>
      <c r="AJ62" s="21" t="s">
        <v>20</v>
      </c>
      <c r="AK62" s="55" t="s">
        <v>34</v>
      </c>
      <c r="AL62" s="56" t="s">
        <v>33</v>
      </c>
      <c r="AM62" s="24" t="s">
        <v>11</v>
      </c>
      <c r="AN62" s="21" t="s">
        <v>23</v>
      </c>
      <c r="AO62" s="21" t="s">
        <v>26</v>
      </c>
      <c r="AP62" s="30" t="s">
        <v>18</v>
      </c>
      <c r="AQ62" s="21" t="s">
        <v>30</v>
      </c>
      <c r="AR62" s="21" t="s">
        <v>31</v>
      </c>
      <c r="AS62" s="21" t="s">
        <v>32</v>
      </c>
      <c r="AT62" s="21" t="s">
        <v>20</v>
      </c>
      <c r="AU62" s="55" t="s">
        <v>34</v>
      </c>
      <c r="AV62" s="56" t="s">
        <v>33</v>
      </c>
      <c r="AW62" s="24" t="s">
        <v>12</v>
      </c>
      <c r="AX62" s="21" t="s">
        <v>23</v>
      </c>
      <c r="AY62" s="21" t="s">
        <v>26</v>
      </c>
      <c r="AZ62" s="30" t="s">
        <v>18</v>
      </c>
      <c r="BA62" s="21" t="s">
        <v>30</v>
      </c>
      <c r="BB62" s="21" t="s">
        <v>31</v>
      </c>
      <c r="BC62" s="21" t="s">
        <v>32</v>
      </c>
      <c r="BD62" s="21" t="s">
        <v>20</v>
      </c>
      <c r="BE62" s="55" t="s">
        <v>34</v>
      </c>
      <c r="BF62" s="56" t="s">
        <v>33</v>
      </c>
      <c r="BG62" s="24" t="s">
        <v>13</v>
      </c>
      <c r="BH62" s="21" t="s">
        <v>23</v>
      </c>
      <c r="BI62" s="21" t="s">
        <v>26</v>
      </c>
      <c r="BJ62" s="30" t="s">
        <v>18</v>
      </c>
      <c r="BK62" s="21" t="s">
        <v>30</v>
      </c>
      <c r="BL62" s="21" t="s">
        <v>31</v>
      </c>
      <c r="BM62" s="21" t="s">
        <v>32</v>
      </c>
      <c r="BN62" s="21" t="s">
        <v>20</v>
      </c>
      <c r="BO62" s="55" t="s">
        <v>34</v>
      </c>
      <c r="BP62" s="56" t="s">
        <v>33</v>
      </c>
      <c r="BQ62" s="24" t="s">
        <v>14</v>
      </c>
      <c r="BR62" s="21" t="s">
        <v>23</v>
      </c>
      <c r="BS62" s="21" t="s">
        <v>26</v>
      </c>
      <c r="BT62" s="30" t="s">
        <v>18</v>
      </c>
      <c r="BU62" s="21" t="s">
        <v>30</v>
      </c>
      <c r="BV62" s="21" t="s">
        <v>31</v>
      </c>
      <c r="BW62" s="21" t="s">
        <v>32</v>
      </c>
      <c r="BX62" s="21" t="s">
        <v>20</v>
      </c>
      <c r="BY62" s="55" t="s">
        <v>34</v>
      </c>
      <c r="BZ62" s="56" t="s">
        <v>33</v>
      </c>
    </row>
    <row r="63" spans="2:78" ht="19.899999999999999" customHeight="1">
      <c r="B63" s="6" t="s">
        <v>24</v>
      </c>
      <c r="C63" s="7">
        <v>20.5</v>
      </c>
      <c r="D63" s="2"/>
      <c r="E63" s="29">
        <v>16</v>
      </c>
      <c r="F63" s="21">
        <v>0.31459999999999999</v>
      </c>
      <c r="G63" s="22">
        <f>F63/$C$44/$C$37</f>
        <v>3.2362883960624038</v>
      </c>
      <c r="H63" s="46">
        <f>F63*$C$37/$C$35</f>
        <v>28136.760563380281</v>
      </c>
      <c r="I63" s="50"/>
      <c r="J63" s="51"/>
      <c r="K63" s="51"/>
      <c r="L63" s="51">
        <f>K63/$C$44</f>
        <v>0</v>
      </c>
      <c r="M63" s="51">
        <f>4*PI()^2*$C$43*SQRT($C$41*$C$32)*($C$37*I63*K63)^2</f>
        <v>0</v>
      </c>
      <c r="N63" s="51">
        <f>4*PI()^2*N$31*SQRT($C$41*$C$32)*($C$37*I63*K63)^2</f>
        <v>0</v>
      </c>
      <c r="O63" s="51">
        <f t="shared" ref="O63:O88" si="126">M63+N63</f>
        <v>0</v>
      </c>
      <c r="P63" s="52">
        <f>2*PI()^2*N$31*2*SQRT($C$32*$C$41)*J63*$C$37^2*K63^2/SQRT(2)</f>
        <v>0</v>
      </c>
      <c r="Q63" s="52">
        <f>0.5926*0.5*$C$36*$F63^3*($C$37*I63*2+$C$37)*$C$38</f>
        <v>0.73415029539708421</v>
      </c>
      <c r="R63" s="53">
        <f t="shared" ref="R63:R64" si="127">N63/Q63</f>
        <v>0</v>
      </c>
      <c r="S63" s="50"/>
      <c r="T63" s="51"/>
      <c r="U63" s="51"/>
      <c r="V63" s="51">
        <f>U63/$C$44</f>
        <v>0</v>
      </c>
      <c r="W63" s="51">
        <f>4*PI()^2*$C$43*SQRT($C$41*$C$32)*($C$37*S63*U63)^2</f>
        <v>0</v>
      </c>
      <c r="X63" s="51">
        <f>4*PI()^2*X$31*SQRT($C$41*$C$32)*($C$37*S63*U63)^2</f>
        <v>0</v>
      </c>
      <c r="Y63" s="51">
        <f t="shared" ref="Y63:Y88" si="128">W63+X63</f>
        <v>0</v>
      </c>
      <c r="Z63" s="52">
        <f>2*PI()^2*X$31*2*SQRT($C$32*$C$41)*T63*$C$37^2*U63^2/SQRT(2)</f>
        <v>0</v>
      </c>
      <c r="AA63" s="52">
        <f>0.5926*0.5*$C$36*$F63^3*($C$37*S63*2+$C$37)*$C$38</f>
        <v>0.73415029539708421</v>
      </c>
      <c r="AB63" s="53">
        <f t="shared" ref="AB63:AB88" si="129">X63/AA63</f>
        <v>0</v>
      </c>
      <c r="AC63" s="50"/>
      <c r="AD63" s="51"/>
      <c r="AE63" s="51"/>
      <c r="AF63" s="51">
        <f>AE63/$C$44</f>
        <v>0</v>
      </c>
      <c r="AG63" s="51">
        <f>4*PI()^2*$C$43*SQRT($C$41*$C$32)*($C$37*AC63*AE63)^2</f>
        <v>0</v>
      </c>
      <c r="AH63" s="51">
        <f>4*PI()^2*AH$31*SQRT($C$41*$C$32)*($C$37*AC63*AE63)^2</f>
        <v>0</v>
      </c>
      <c r="AI63" s="51">
        <f t="shared" ref="AI63:AI88" si="130">AG63+AH63</f>
        <v>0</v>
      </c>
      <c r="AJ63" s="52">
        <f>2*PI()^2*AH$31*2*SQRT($C$32*$C$41)*AD63*$C$37^2*AE63^2/SQRT(2)</f>
        <v>0</v>
      </c>
      <c r="AK63" s="52">
        <f>0.5926*0.5*$C$36*$F63^3*($C$37*AC63*2+$C$37)*$C$38</f>
        <v>0.73415029539708421</v>
      </c>
      <c r="AL63" s="53">
        <f t="shared" ref="AL63:AL88" si="131">AH63/AK63</f>
        <v>0</v>
      </c>
      <c r="AM63" s="50"/>
      <c r="AN63" s="51"/>
      <c r="AO63" s="51"/>
      <c r="AP63" s="51">
        <f>AO63/$C$44</f>
        <v>0</v>
      </c>
      <c r="AQ63" s="51">
        <f>4*PI()^2*$C$43*SQRT($C$41*$C$32)*($C$37*AM63*AO63)^2</f>
        <v>0</v>
      </c>
      <c r="AR63" s="51">
        <f>4*PI()^2*AR$31*SQRT($C$41*$C$32)*($C$37*AM63*AO63)^2</f>
        <v>0</v>
      </c>
      <c r="AS63" s="51">
        <f t="shared" ref="AS63:AS88" si="132">AQ63+AR63</f>
        <v>0</v>
      </c>
      <c r="AT63" s="52">
        <f>2*PI()^2*AR$31*2*SQRT($C$32*$C$41)*AN63*$C$37^2*AO63^2/SQRT(2)</f>
        <v>0</v>
      </c>
      <c r="AU63" s="52">
        <f>0.5926*0.5*$C$36*$F63^3*($C$37*AM63*2+$C$37)*$C$38</f>
        <v>0.73415029539708421</v>
      </c>
      <c r="AV63" s="53">
        <f t="shared" ref="AV63:AV88" si="133">AR63/AU63</f>
        <v>0</v>
      </c>
      <c r="AW63" s="50"/>
      <c r="AX63" s="51"/>
      <c r="AY63" s="51"/>
      <c r="AZ63" s="51">
        <f>AY63/$C$44</f>
        <v>0</v>
      </c>
      <c r="BA63" s="51">
        <f>4*PI()^2*$C$43*SQRT($C$41*$C$32)*($C$37*AW63*AY63)^2</f>
        <v>0</v>
      </c>
      <c r="BB63" s="51">
        <f>4*PI()^2*BB$31*SQRT($C$41*$C$32)*($C$37*AW63*AY63)^2</f>
        <v>0</v>
      </c>
      <c r="BC63" s="51">
        <f t="shared" ref="BC63:BC88" si="134">BA63+BB63</f>
        <v>0</v>
      </c>
      <c r="BD63" s="52">
        <f>2*PI()^2*BB$31*2*SQRT($C$32*$C$41)*AX63*$C$37^2*AY63^2/SQRT(2)</f>
        <v>0</v>
      </c>
      <c r="BE63" s="52">
        <f>0.5926*0.5*$C$36*$F63^3*($C$37*AW63*2+$C$37)*$C$38</f>
        <v>0.73415029539708421</v>
      </c>
      <c r="BF63" s="53">
        <f t="shared" ref="BF63:BF88" si="135">BB63/BE63</f>
        <v>0</v>
      </c>
      <c r="BG63" s="50"/>
      <c r="BH63" s="51"/>
      <c r="BI63" s="51"/>
      <c r="BJ63" s="51">
        <f>BI63/$C$44</f>
        <v>0</v>
      </c>
      <c r="BK63" s="51">
        <f>4*PI()^2*$C$43*SQRT($C$41*$C$32)*($C$37*BG63*BI63)^2</f>
        <v>0</v>
      </c>
      <c r="BL63" s="51">
        <f>4*PI()^2*BL$31*SQRT($C$41*$C$32)*($C$37*BG63*BI63)^2</f>
        <v>0</v>
      </c>
      <c r="BM63" s="51">
        <f t="shared" ref="BM63:BM88" si="136">BK63+BL63</f>
        <v>0</v>
      </c>
      <c r="BN63" s="52">
        <f>2*PI()^2*BL$31*2*SQRT($C$32*$C$41)*BH63*$C$37^2*BI63^2/SQRT(2)</f>
        <v>0</v>
      </c>
      <c r="BO63" s="52">
        <f>0.5926*0.5*$C$36*$F63^3*($C$37*BG63*2+$C$37)*$C$38</f>
        <v>0.73415029539708421</v>
      </c>
      <c r="BP63" s="53">
        <f t="shared" ref="BP63:BP88" si="137">BL63/BO63</f>
        <v>0</v>
      </c>
      <c r="BQ63" s="50"/>
      <c r="BR63" s="51"/>
      <c r="BS63" s="51"/>
      <c r="BT63" s="51">
        <f>BS63/$C$44</f>
        <v>0</v>
      </c>
      <c r="BU63" s="51">
        <f>4*PI()^2*$C$43*SQRT($C$41*$C$32)*($C$37*BQ63*BS63)^2</f>
        <v>0</v>
      </c>
      <c r="BV63" s="51">
        <f>4*PI()^2*BV$31*SQRT($C$41*$C$32)*($C$37*BQ63*BS63)^2</f>
        <v>0</v>
      </c>
      <c r="BW63" s="51">
        <f t="shared" ref="BW63:BW88" si="138">BU63+BV63</f>
        <v>0</v>
      </c>
      <c r="BX63" s="52">
        <f>2*PI()^2*BV$31*2*SQRT($C$32*$C$41)*BR63*$C$37^2*BS63^2/SQRT(2)</f>
        <v>0</v>
      </c>
      <c r="BY63" s="52">
        <f>0.5926*0.5*$C$36*$F63^3*($C$37*BQ63*2+$C$37)*$C$38</f>
        <v>0.73415029539708421</v>
      </c>
      <c r="BZ63" s="53">
        <f t="shared" ref="BZ63:BZ88" si="139">BV63/BY63</f>
        <v>0</v>
      </c>
    </row>
    <row r="64" spans="2:78" ht="19.899999999999999" customHeight="1">
      <c r="B64" s="10" t="s">
        <v>2</v>
      </c>
      <c r="C64" s="11">
        <f>1.003887*10^-3</f>
        <v>1.003887E-3</v>
      </c>
      <c r="D64" s="2"/>
      <c r="E64" s="29">
        <v>18</v>
      </c>
      <c r="F64" s="21">
        <v>0.35460000000000003</v>
      </c>
      <c r="G64" s="22">
        <f>F64/$C$44/$C$37</f>
        <v>3.6477681666997093</v>
      </c>
      <c r="H64" s="46">
        <f t="shared" ref="H64:H88" si="140">F64*$C$37/$C$35</f>
        <v>31714.22535211268</v>
      </c>
      <c r="I64" s="54"/>
      <c r="J64" s="3"/>
      <c r="K64" s="3"/>
      <c r="L64" s="3">
        <f t="shared" ref="L64:L88" si="141">K64/$C$44</f>
        <v>0</v>
      </c>
      <c r="M64" s="3">
        <f t="shared" ref="M64:M88" si="142">4*PI()^2*$C$43*SQRT($C$41*$C$32)*($C$37*I64*K64)^2</f>
        <v>0</v>
      </c>
      <c r="N64" s="3">
        <f t="shared" ref="N64:N88" si="143">4*PI()^2*N$31*SQRT($C$41*$C$32)*($C$37*I64*K64)^2</f>
        <v>0</v>
      </c>
      <c r="O64" s="3">
        <f t="shared" si="126"/>
        <v>0</v>
      </c>
      <c r="P64" s="18">
        <f t="shared" ref="P64:P88" si="144">2*PI()^2*N$31*2*SQRT($C$32*$C$41)*J64*$C$37^2*K64^2/SQRT(2)</f>
        <v>0</v>
      </c>
      <c r="Q64" s="18">
        <f t="shared" ref="Q64:Q88" si="145">0.5926*0.5*$C$36*$F64^3*($C$37*I64*2+$C$37)*$C$38</f>
        <v>1.0512960116287153</v>
      </c>
      <c r="R64" s="39">
        <f t="shared" si="127"/>
        <v>0</v>
      </c>
      <c r="S64" s="54"/>
      <c r="T64" s="3"/>
      <c r="U64" s="3"/>
      <c r="V64" s="3">
        <f t="shared" ref="V64:V88" si="146">U64/$C$44</f>
        <v>0</v>
      </c>
      <c r="W64" s="3">
        <f t="shared" ref="W64:W88" si="147">4*PI()^2*$C$43*SQRT($C$41*$C$32)*($C$37*S64*U64)^2</f>
        <v>0</v>
      </c>
      <c r="X64" s="3">
        <f t="shared" ref="X64:X88" si="148">4*PI()^2*X$31*SQRT($C$41*$C$32)*($C$37*S64*U64)^2</f>
        <v>0</v>
      </c>
      <c r="Y64" s="3">
        <f t="shared" si="128"/>
        <v>0</v>
      </c>
      <c r="Z64" s="18">
        <f t="shared" ref="Z64:Z88" si="149">2*PI()^2*X$31*2*SQRT($C$32*$C$41)*T64*$C$37^2*U64^2/SQRT(2)</f>
        <v>0</v>
      </c>
      <c r="AA64" s="18">
        <f t="shared" ref="AA64:AA88" si="150">0.5926*0.5*$C$36*$F64^3*($C$37*S64*2+$C$37)*$C$38</f>
        <v>1.0512960116287153</v>
      </c>
      <c r="AB64" s="39">
        <f t="shared" si="129"/>
        <v>0</v>
      </c>
      <c r="AC64" s="54"/>
      <c r="AD64" s="3"/>
      <c r="AE64" s="3"/>
      <c r="AF64" s="3">
        <f t="shared" ref="AF64:AF88" si="151">AE64/$C$44</f>
        <v>0</v>
      </c>
      <c r="AG64" s="3">
        <f t="shared" ref="AG64:AG88" si="152">4*PI()^2*$C$43*SQRT($C$41*$C$32)*($C$37*AC64*AE64)^2</f>
        <v>0</v>
      </c>
      <c r="AH64" s="3">
        <f t="shared" ref="AH64:AH88" si="153">4*PI()^2*AH$31*SQRT($C$41*$C$32)*($C$37*AC64*AE64)^2</f>
        <v>0</v>
      </c>
      <c r="AI64" s="3">
        <f t="shared" si="130"/>
        <v>0</v>
      </c>
      <c r="AJ64" s="18">
        <f t="shared" ref="AJ64:AJ88" si="154">2*PI()^2*AH$31*2*SQRT($C$32*$C$41)*AD64*$C$37^2*AE64^2/SQRT(2)</f>
        <v>0</v>
      </c>
      <c r="AK64" s="18">
        <f t="shared" ref="AK64:AK88" si="155">0.5926*0.5*$C$36*$F64^3*($C$37*AC64*2+$C$37)*$C$38</f>
        <v>1.0512960116287153</v>
      </c>
      <c r="AL64" s="39">
        <f t="shared" si="131"/>
        <v>0</v>
      </c>
      <c r="AM64" s="54"/>
      <c r="AN64" s="3"/>
      <c r="AO64" s="3"/>
      <c r="AP64" s="3">
        <f t="shared" ref="AP64:AP88" si="156">AO64/$C$44</f>
        <v>0</v>
      </c>
      <c r="AQ64" s="3">
        <f t="shared" ref="AQ64:AQ88" si="157">4*PI()^2*$C$43*SQRT($C$41*$C$32)*($C$37*AM64*AO64)^2</f>
        <v>0</v>
      </c>
      <c r="AR64" s="3">
        <f t="shared" ref="AR64:AR88" si="158">4*PI()^2*AR$31*SQRT($C$41*$C$32)*($C$37*AM64*AO64)^2</f>
        <v>0</v>
      </c>
      <c r="AS64" s="3">
        <f t="shared" si="132"/>
        <v>0</v>
      </c>
      <c r="AT64" s="18">
        <f t="shared" ref="AT64:AT88" si="159">2*PI()^2*AR$31*2*SQRT($C$32*$C$41)*AN64*$C$37^2*AO64^2/SQRT(2)</f>
        <v>0</v>
      </c>
      <c r="AU64" s="18">
        <f t="shared" ref="AU64:AU88" si="160">0.5926*0.5*$C$36*$F64^3*($C$37*AM64*2+$C$37)*$C$38</f>
        <v>1.0512960116287153</v>
      </c>
      <c r="AV64" s="39">
        <f t="shared" si="133"/>
        <v>0</v>
      </c>
      <c r="AW64" s="54"/>
      <c r="AX64" s="3"/>
      <c r="AY64" s="3"/>
      <c r="AZ64" s="3">
        <f t="shared" ref="AZ64:AZ88" si="161">AY64/$C$44</f>
        <v>0</v>
      </c>
      <c r="BA64" s="3">
        <f t="shared" ref="BA64:BA88" si="162">4*PI()^2*$C$43*SQRT($C$41*$C$32)*($C$37*AW64*AY64)^2</f>
        <v>0</v>
      </c>
      <c r="BB64" s="3">
        <f t="shared" ref="BB64:BB88" si="163">4*PI()^2*BB$31*SQRT($C$41*$C$32)*($C$37*AW64*AY64)^2</f>
        <v>0</v>
      </c>
      <c r="BC64" s="3">
        <f t="shared" si="134"/>
        <v>0</v>
      </c>
      <c r="BD64" s="18">
        <f t="shared" ref="BD64:BD88" si="164">2*PI()^2*BB$31*2*SQRT($C$32*$C$41)*AX64*$C$37^2*AY64^2/SQRT(2)</f>
        <v>0</v>
      </c>
      <c r="BE64" s="18">
        <f t="shared" ref="BE64:BE88" si="165">0.5926*0.5*$C$36*$F64^3*($C$37*AW64*2+$C$37)*$C$38</f>
        <v>1.0512960116287153</v>
      </c>
      <c r="BF64" s="39">
        <f t="shared" si="135"/>
        <v>0</v>
      </c>
      <c r="BG64" s="54"/>
      <c r="BH64" s="3"/>
      <c r="BI64" s="3"/>
      <c r="BJ64" s="3">
        <f t="shared" ref="BJ64:BJ88" si="166">BI64/$C$44</f>
        <v>0</v>
      </c>
      <c r="BK64" s="3">
        <f t="shared" ref="BK64:BK88" si="167">4*PI()^2*$C$43*SQRT($C$41*$C$32)*($C$37*BG64*BI64)^2</f>
        <v>0</v>
      </c>
      <c r="BL64" s="3">
        <f t="shared" ref="BL64:BL88" si="168">4*PI()^2*BL$31*SQRT($C$41*$C$32)*($C$37*BG64*BI64)^2</f>
        <v>0</v>
      </c>
      <c r="BM64" s="3">
        <f t="shared" si="136"/>
        <v>0</v>
      </c>
      <c r="BN64" s="18">
        <f t="shared" ref="BN64:BN88" si="169">2*PI()^2*BL$31*2*SQRT($C$32*$C$41)*BH64*$C$37^2*BI64^2/SQRT(2)</f>
        <v>0</v>
      </c>
      <c r="BO64" s="18">
        <f t="shared" ref="BO64:BO88" si="170">0.5926*0.5*$C$36*$F64^3*($C$37*BG64*2+$C$37)*$C$38</f>
        <v>1.0512960116287153</v>
      </c>
      <c r="BP64" s="39">
        <f t="shared" si="137"/>
        <v>0</v>
      </c>
      <c r="BQ64" s="54"/>
      <c r="BR64" s="3"/>
      <c r="BS64" s="3"/>
      <c r="BT64" s="3">
        <f t="shared" ref="BT64:BT88" si="171">BS64/$C$44</f>
        <v>0</v>
      </c>
      <c r="BU64" s="3">
        <f t="shared" ref="BU64:BU88" si="172">4*PI()^2*$C$43*SQRT($C$41*$C$32)*($C$37*BQ64*BS64)^2</f>
        <v>0</v>
      </c>
      <c r="BV64" s="3">
        <f t="shared" ref="BV64:BV88" si="173">4*PI()^2*BV$31*SQRT($C$41*$C$32)*($C$37*BQ64*BS64)^2</f>
        <v>0</v>
      </c>
      <c r="BW64" s="3">
        <f t="shared" si="138"/>
        <v>0</v>
      </c>
      <c r="BX64" s="18">
        <f t="shared" ref="BX64:BX88" si="174">2*PI()^2*BV$31*2*SQRT($C$32*$C$41)*BR64*$C$37^2*BS64^2/SQRT(2)</f>
        <v>0</v>
      </c>
      <c r="BY64" s="18">
        <f t="shared" ref="BY64:BY88" si="175">0.5926*0.5*$C$36*$F64^3*($C$37*BQ64*2+$C$37)*$C$38</f>
        <v>1.0512960116287153</v>
      </c>
      <c r="BZ64" s="39">
        <f t="shared" si="139"/>
        <v>0</v>
      </c>
    </row>
    <row r="65" spans="2:78" ht="19.899999999999999" customHeight="1">
      <c r="B65" s="6" t="s">
        <v>3</v>
      </c>
      <c r="C65" s="12">
        <f>9.94*10^-7</f>
        <v>9.9399999999999993E-7</v>
      </c>
      <c r="D65" s="2"/>
      <c r="E65" s="29">
        <v>20</v>
      </c>
      <c r="F65" s="22">
        <f>0.02*E65-0.0054</f>
        <v>0.39460000000000001</v>
      </c>
      <c r="G65" s="22">
        <f t="shared" ref="G65:G88" si="176">F65/$C$44/$C$37</f>
        <v>4.0592479373370143</v>
      </c>
      <c r="H65" s="46">
        <f t="shared" si="140"/>
        <v>35291.690140845072</v>
      </c>
      <c r="I65" s="36"/>
      <c r="J65" s="32"/>
      <c r="K65" s="32"/>
      <c r="L65" s="3">
        <f t="shared" si="141"/>
        <v>0</v>
      </c>
      <c r="M65" s="3">
        <f t="shared" si="142"/>
        <v>0</v>
      </c>
      <c r="N65" s="3">
        <f t="shared" si="143"/>
        <v>0</v>
      </c>
      <c r="O65" s="3">
        <f t="shared" si="126"/>
        <v>0</v>
      </c>
      <c r="P65" s="18">
        <f t="shared" si="144"/>
        <v>0</v>
      </c>
      <c r="Q65" s="18">
        <f t="shared" si="145"/>
        <v>1.4487053560282079</v>
      </c>
      <c r="R65" s="39">
        <f>N65/Q65</f>
        <v>0</v>
      </c>
      <c r="S65" s="36"/>
      <c r="T65" s="32"/>
      <c r="U65" s="32"/>
      <c r="V65" s="3">
        <f t="shared" si="146"/>
        <v>0</v>
      </c>
      <c r="W65" s="3">
        <f t="shared" si="147"/>
        <v>0</v>
      </c>
      <c r="X65" s="3">
        <f t="shared" si="148"/>
        <v>0</v>
      </c>
      <c r="Y65" s="3">
        <f t="shared" si="128"/>
        <v>0</v>
      </c>
      <c r="Z65" s="18">
        <f t="shared" si="149"/>
        <v>0</v>
      </c>
      <c r="AA65" s="18">
        <f t="shared" si="150"/>
        <v>1.4487053560282079</v>
      </c>
      <c r="AB65" s="39">
        <f t="shared" si="129"/>
        <v>0</v>
      </c>
      <c r="AC65" s="36"/>
      <c r="AD65" s="32"/>
      <c r="AE65" s="32"/>
      <c r="AF65" s="3">
        <f t="shared" si="151"/>
        <v>0</v>
      </c>
      <c r="AG65" s="3">
        <f t="shared" si="152"/>
        <v>0</v>
      </c>
      <c r="AH65" s="3">
        <f t="shared" si="153"/>
        <v>0</v>
      </c>
      <c r="AI65" s="3">
        <f t="shared" si="130"/>
        <v>0</v>
      </c>
      <c r="AJ65" s="18">
        <f t="shared" si="154"/>
        <v>0</v>
      </c>
      <c r="AK65" s="18">
        <f t="shared" si="155"/>
        <v>1.4487053560282079</v>
      </c>
      <c r="AL65" s="39">
        <f t="shared" si="131"/>
        <v>0</v>
      </c>
      <c r="AM65" s="36"/>
      <c r="AN65" s="32"/>
      <c r="AO65" s="32"/>
      <c r="AP65" s="3">
        <f t="shared" si="156"/>
        <v>0</v>
      </c>
      <c r="AQ65" s="3">
        <f t="shared" si="157"/>
        <v>0</v>
      </c>
      <c r="AR65" s="3">
        <f t="shared" si="158"/>
        <v>0</v>
      </c>
      <c r="AS65" s="3">
        <f t="shared" si="132"/>
        <v>0</v>
      </c>
      <c r="AT65" s="18">
        <f t="shared" si="159"/>
        <v>0</v>
      </c>
      <c r="AU65" s="18">
        <f t="shared" si="160"/>
        <v>1.4487053560282079</v>
      </c>
      <c r="AV65" s="39">
        <f t="shared" si="133"/>
        <v>0</v>
      </c>
      <c r="AW65" s="36"/>
      <c r="AX65" s="32"/>
      <c r="AY65" s="32"/>
      <c r="AZ65" s="3">
        <f t="shared" si="161"/>
        <v>0</v>
      </c>
      <c r="BA65" s="3">
        <f t="shared" si="162"/>
        <v>0</v>
      </c>
      <c r="BB65" s="3">
        <f t="shared" si="163"/>
        <v>0</v>
      </c>
      <c r="BC65" s="3">
        <f t="shared" si="134"/>
        <v>0</v>
      </c>
      <c r="BD65" s="18">
        <f t="shared" si="164"/>
        <v>0</v>
      </c>
      <c r="BE65" s="18">
        <f t="shared" si="165"/>
        <v>1.4487053560282079</v>
      </c>
      <c r="BF65" s="39">
        <f t="shared" si="135"/>
        <v>0</v>
      </c>
      <c r="BG65" s="36"/>
      <c r="BH65" s="32"/>
      <c r="BI65" s="32"/>
      <c r="BJ65" s="3">
        <f t="shared" si="166"/>
        <v>0</v>
      </c>
      <c r="BK65" s="3">
        <f t="shared" si="167"/>
        <v>0</v>
      </c>
      <c r="BL65" s="3">
        <f t="shared" si="168"/>
        <v>0</v>
      </c>
      <c r="BM65" s="3">
        <f t="shared" si="136"/>
        <v>0</v>
      </c>
      <c r="BN65" s="18">
        <f t="shared" si="169"/>
        <v>0</v>
      </c>
      <c r="BO65" s="18">
        <f t="shared" si="170"/>
        <v>1.4487053560282079</v>
      </c>
      <c r="BP65" s="39">
        <f t="shared" si="137"/>
        <v>0</v>
      </c>
      <c r="BQ65" s="36"/>
      <c r="BR65" s="32"/>
      <c r="BS65" s="32"/>
      <c r="BT65" s="3">
        <f t="shared" si="171"/>
        <v>0</v>
      </c>
      <c r="BU65" s="3">
        <f t="shared" si="172"/>
        <v>0</v>
      </c>
      <c r="BV65" s="3">
        <f t="shared" si="173"/>
        <v>0</v>
      </c>
      <c r="BW65" s="3">
        <f t="shared" si="138"/>
        <v>0</v>
      </c>
      <c r="BX65" s="18">
        <f t="shared" si="174"/>
        <v>0</v>
      </c>
      <c r="BY65" s="18">
        <f t="shared" si="175"/>
        <v>1.4487053560282079</v>
      </c>
      <c r="BZ65" s="39">
        <f t="shared" si="139"/>
        <v>0</v>
      </c>
    </row>
    <row r="66" spans="2:78" ht="19.899999999999999" customHeight="1">
      <c r="B66" s="10" t="s">
        <v>4</v>
      </c>
      <c r="C66" s="11">
        <v>999.72964999999999</v>
      </c>
      <c r="D66" s="2"/>
      <c r="E66" s="29">
        <v>22</v>
      </c>
      <c r="F66" s="22">
        <f t="shared" ref="F66:F88" si="177">0.02*E66-0.0054</f>
        <v>0.43459999999999999</v>
      </c>
      <c r="G66" s="22">
        <f t="shared" si="176"/>
        <v>4.4707277079743193</v>
      </c>
      <c r="H66" s="46">
        <f t="shared" si="140"/>
        <v>38869.15492957746</v>
      </c>
      <c r="I66" s="35"/>
      <c r="J66" s="31"/>
      <c r="K66" s="31"/>
      <c r="L66" s="3">
        <f t="shared" si="141"/>
        <v>0</v>
      </c>
      <c r="M66" s="3">
        <f t="shared" si="142"/>
        <v>0</v>
      </c>
      <c r="N66" s="3">
        <f t="shared" si="143"/>
        <v>0</v>
      </c>
      <c r="O66" s="3">
        <f t="shared" si="126"/>
        <v>0</v>
      </c>
      <c r="P66" s="18">
        <f t="shared" si="144"/>
        <v>0</v>
      </c>
      <c r="Q66" s="18">
        <f t="shared" si="145"/>
        <v>1.9354323193646394</v>
      </c>
      <c r="R66" s="39">
        <f t="shared" ref="R66:R88" si="178">N66/Q66</f>
        <v>0</v>
      </c>
      <c r="S66" s="35"/>
      <c r="T66" s="31"/>
      <c r="U66" s="31"/>
      <c r="V66" s="3">
        <f t="shared" si="146"/>
        <v>0</v>
      </c>
      <c r="W66" s="3">
        <f t="shared" si="147"/>
        <v>0</v>
      </c>
      <c r="X66" s="3">
        <f t="shared" si="148"/>
        <v>0</v>
      </c>
      <c r="Y66" s="3">
        <f t="shared" si="128"/>
        <v>0</v>
      </c>
      <c r="Z66" s="18">
        <f t="shared" si="149"/>
        <v>0</v>
      </c>
      <c r="AA66" s="18">
        <f t="shared" si="150"/>
        <v>1.9354323193646394</v>
      </c>
      <c r="AB66" s="39">
        <f t="shared" si="129"/>
        <v>0</v>
      </c>
      <c r="AC66" s="35"/>
      <c r="AD66" s="31"/>
      <c r="AE66" s="31"/>
      <c r="AF66" s="3">
        <f t="shared" si="151"/>
        <v>0</v>
      </c>
      <c r="AG66" s="3">
        <f t="shared" si="152"/>
        <v>0</v>
      </c>
      <c r="AH66" s="3">
        <f t="shared" si="153"/>
        <v>0</v>
      </c>
      <c r="AI66" s="3">
        <f t="shared" si="130"/>
        <v>0</v>
      </c>
      <c r="AJ66" s="18">
        <f t="shared" si="154"/>
        <v>0</v>
      </c>
      <c r="AK66" s="18">
        <f t="shared" si="155"/>
        <v>1.9354323193646394</v>
      </c>
      <c r="AL66" s="39">
        <f t="shared" si="131"/>
        <v>0</v>
      </c>
      <c r="AM66" s="35"/>
      <c r="AN66" s="31"/>
      <c r="AO66" s="31"/>
      <c r="AP66" s="3">
        <f t="shared" si="156"/>
        <v>0</v>
      </c>
      <c r="AQ66" s="3">
        <f t="shared" si="157"/>
        <v>0</v>
      </c>
      <c r="AR66" s="3">
        <f t="shared" si="158"/>
        <v>0</v>
      </c>
      <c r="AS66" s="3">
        <f t="shared" si="132"/>
        <v>0</v>
      </c>
      <c r="AT66" s="18">
        <f t="shared" si="159"/>
        <v>0</v>
      </c>
      <c r="AU66" s="18">
        <f t="shared" si="160"/>
        <v>1.9354323193646394</v>
      </c>
      <c r="AV66" s="39">
        <f t="shared" si="133"/>
        <v>0</v>
      </c>
      <c r="AW66" s="35"/>
      <c r="AX66" s="31"/>
      <c r="AY66" s="31"/>
      <c r="AZ66" s="3">
        <f t="shared" si="161"/>
        <v>0</v>
      </c>
      <c r="BA66" s="3">
        <f t="shared" si="162"/>
        <v>0</v>
      </c>
      <c r="BB66" s="3">
        <f t="shared" si="163"/>
        <v>0</v>
      </c>
      <c r="BC66" s="3">
        <f t="shared" si="134"/>
        <v>0</v>
      </c>
      <c r="BD66" s="18">
        <f t="shared" si="164"/>
        <v>0</v>
      </c>
      <c r="BE66" s="18">
        <f t="shared" si="165"/>
        <v>1.9354323193646394</v>
      </c>
      <c r="BF66" s="39">
        <f t="shared" si="135"/>
        <v>0</v>
      </c>
      <c r="BG66" s="35"/>
      <c r="BH66" s="31"/>
      <c r="BI66" s="31"/>
      <c r="BJ66" s="3">
        <f t="shared" si="166"/>
        <v>0</v>
      </c>
      <c r="BK66" s="3">
        <f t="shared" si="167"/>
        <v>0</v>
      </c>
      <c r="BL66" s="3">
        <f t="shared" si="168"/>
        <v>0</v>
      </c>
      <c r="BM66" s="3">
        <f t="shared" si="136"/>
        <v>0</v>
      </c>
      <c r="BN66" s="18">
        <f t="shared" si="169"/>
        <v>0</v>
      </c>
      <c r="BO66" s="18">
        <f t="shared" si="170"/>
        <v>1.9354323193646394</v>
      </c>
      <c r="BP66" s="39">
        <f t="shared" si="137"/>
        <v>0</v>
      </c>
      <c r="BQ66" s="35"/>
      <c r="BR66" s="31"/>
      <c r="BS66" s="31"/>
      <c r="BT66" s="3">
        <f t="shared" si="171"/>
        <v>0</v>
      </c>
      <c r="BU66" s="3">
        <f t="shared" si="172"/>
        <v>0</v>
      </c>
      <c r="BV66" s="3">
        <f t="shared" si="173"/>
        <v>0</v>
      </c>
      <c r="BW66" s="3">
        <f t="shared" si="138"/>
        <v>0</v>
      </c>
      <c r="BX66" s="18">
        <f t="shared" si="174"/>
        <v>0</v>
      </c>
      <c r="BY66" s="18">
        <f t="shared" si="175"/>
        <v>1.9354323193646394</v>
      </c>
      <c r="BZ66" s="39">
        <f t="shared" si="139"/>
        <v>0</v>
      </c>
    </row>
    <row r="67" spans="2:78" ht="19.899999999999999" customHeight="1">
      <c r="B67" s="10" t="s">
        <v>5</v>
      </c>
      <c r="C67" s="11">
        <f>3.5*0.0254</f>
        <v>8.8899999999999993E-2</v>
      </c>
      <c r="D67" s="2"/>
      <c r="E67" s="29">
        <v>24</v>
      </c>
      <c r="F67" s="22">
        <f t="shared" si="177"/>
        <v>0.47459999999999997</v>
      </c>
      <c r="G67" s="22">
        <f t="shared" si="176"/>
        <v>4.8822074786116243</v>
      </c>
      <c r="H67" s="46">
        <f t="shared" si="140"/>
        <v>42446.619718309856</v>
      </c>
      <c r="I67" s="35"/>
      <c r="J67" s="31"/>
      <c r="K67" s="32"/>
      <c r="L67" s="3">
        <f t="shared" si="141"/>
        <v>0</v>
      </c>
      <c r="M67" s="3">
        <f t="shared" si="142"/>
        <v>0</v>
      </c>
      <c r="N67" s="3">
        <f t="shared" si="143"/>
        <v>0</v>
      </c>
      <c r="O67" s="3">
        <f t="shared" si="126"/>
        <v>0</v>
      </c>
      <c r="P67" s="18">
        <f t="shared" si="144"/>
        <v>0</v>
      </c>
      <c r="Q67" s="18">
        <f t="shared" si="145"/>
        <v>2.5205308924070855</v>
      </c>
      <c r="R67" s="39">
        <f t="shared" si="178"/>
        <v>0</v>
      </c>
      <c r="S67" s="35"/>
      <c r="T67" s="31"/>
      <c r="U67" s="32"/>
      <c r="V67" s="3">
        <f t="shared" si="146"/>
        <v>0</v>
      </c>
      <c r="W67" s="3">
        <f t="shared" si="147"/>
        <v>0</v>
      </c>
      <c r="X67" s="3">
        <f t="shared" si="148"/>
        <v>0</v>
      </c>
      <c r="Y67" s="3">
        <f t="shared" si="128"/>
        <v>0</v>
      </c>
      <c r="Z67" s="18">
        <f t="shared" si="149"/>
        <v>0</v>
      </c>
      <c r="AA67" s="18">
        <f t="shared" si="150"/>
        <v>2.5205308924070855</v>
      </c>
      <c r="AB67" s="39">
        <f t="shared" si="129"/>
        <v>0</v>
      </c>
      <c r="AC67" s="35"/>
      <c r="AD67" s="31"/>
      <c r="AE67" s="32"/>
      <c r="AF67" s="3">
        <f t="shared" si="151"/>
        <v>0</v>
      </c>
      <c r="AG67" s="3">
        <f t="shared" si="152"/>
        <v>0</v>
      </c>
      <c r="AH67" s="3">
        <f t="shared" si="153"/>
        <v>0</v>
      </c>
      <c r="AI67" s="3">
        <f t="shared" si="130"/>
        <v>0</v>
      </c>
      <c r="AJ67" s="18">
        <f t="shared" si="154"/>
        <v>0</v>
      </c>
      <c r="AK67" s="18">
        <f t="shared" si="155"/>
        <v>2.5205308924070855</v>
      </c>
      <c r="AL67" s="39">
        <f t="shared" si="131"/>
        <v>0</v>
      </c>
      <c r="AM67" s="35"/>
      <c r="AN67" s="31"/>
      <c r="AO67" s="32"/>
      <c r="AP67" s="3">
        <f t="shared" si="156"/>
        <v>0</v>
      </c>
      <c r="AQ67" s="3">
        <f t="shared" si="157"/>
        <v>0</v>
      </c>
      <c r="AR67" s="3">
        <f t="shared" si="158"/>
        <v>0</v>
      </c>
      <c r="AS67" s="3">
        <f t="shared" si="132"/>
        <v>0</v>
      </c>
      <c r="AT67" s="18">
        <f t="shared" si="159"/>
        <v>0</v>
      </c>
      <c r="AU67" s="18">
        <f t="shared" si="160"/>
        <v>2.5205308924070855</v>
      </c>
      <c r="AV67" s="39">
        <f t="shared" si="133"/>
        <v>0</v>
      </c>
      <c r="AW67" s="35"/>
      <c r="AX67" s="31"/>
      <c r="AY67" s="32"/>
      <c r="AZ67" s="3">
        <f t="shared" si="161"/>
        <v>0</v>
      </c>
      <c r="BA67" s="3">
        <f t="shared" si="162"/>
        <v>0</v>
      </c>
      <c r="BB67" s="3">
        <f t="shared" si="163"/>
        <v>0</v>
      </c>
      <c r="BC67" s="3">
        <f t="shared" si="134"/>
        <v>0</v>
      </c>
      <c r="BD67" s="18">
        <f t="shared" si="164"/>
        <v>0</v>
      </c>
      <c r="BE67" s="18">
        <f t="shared" si="165"/>
        <v>2.5205308924070855</v>
      </c>
      <c r="BF67" s="39">
        <f t="shared" si="135"/>
        <v>0</v>
      </c>
      <c r="BG67" s="35"/>
      <c r="BH67" s="31"/>
      <c r="BI67" s="32"/>
      <c r="BJ67" s="3">
        <f t="shared" si="166"/>
        <v>0</v>
      </c>
      <c r="BK67" s="3">
        <f t="shared" si="167"/>
        <v>0</v>
      </c>
      <c r="BL67" s="3">
        <f t="shared" si="168"/>
        <v>0</v>
      </c>
      <c r="BM67" s="3">
        <f t="shared" si="136"/>
        <v>0</v>
      </c>
      <c r="BN67" s="18">
        <f t="shared" si="169"/>
        <v>0</v>
      </c>
      <c r="BO67" s="18">
        <f t="shared" si="170"/>
        <v>2.5205308924070855</v>
      </c>
      <c r="BP67" s="39">
        <f t="shared" si="137"/>
        <v>0</v>
      </c>
      <c r="BQ67" s="35"/>
      <c r="BR67" s="31"/>
      <c r="BS67" s="32"/>
      <c r="BT67" s="3">
        <f t="shared" si="171"/>
        <v>0</v>
      </c>
      <c r="BU67" s="3">
        <f t="shared" si="172"/>
        <v>0</v>
      </c>
      <c r="BV67" s="3">
        <f t="shared" si="173"/>
        <v>0</v>
      </c>
      <c r="BW67" s="3">
        <f t="shared" si="138"/>
        <v>0</v>
      </c>
      <c r="BX67" s="18">
        <f t="shared" si="174"/>
        <v>0</v>
      </c>
      <c r="BY67" s="18">
        <f t="shared" si="175"/>
        <v>2.5205308924070855</v>
      </c>
      <c r="BZ67" s="39">
        <f t="shared" si="139"/>
        <v>0</v>
      </c>
    </row>
    <row r="68" spans="2:78" ht="19.899999999999999" customHeight="1">
      <c r="B68" s="10" t="s">
        <v>6</v>
      </c>
      <c r="C68" s="11">
        <f>35.25*0.0254</f>
        <v>0.89534999999999998</v>
      </c>
      <c r="D68" s="2"/>
      <c r="E68" s="29">
        <v>26</v>
      </c>
      <c r="F68" s="22">
        <f t="shared" si="177"/>
        <v>0.51460000000000006</v>
      </c>
      <c r="G68" s="22">
        <f t="shared" si="176"/>
        <v>5.2936872492489302</v>
      </c>
      <c r="H68" s="46">
        <f t="shared" si="140"/>
        <v>46024.084507042258</v>
      </c>
      <c r="I68" s="35"/>
      <c r="J68" s="31"/>
      <c r="K68" s="31"/>
      <c r="L68" s="3">
        <f t="shared" si="141"/>
        <v>0</v>
      </c>
      <c r="M68" s="3">
        <f t="shared" si="142"/>
        <v>0</v>
      </c>
      <c r="N68" s="3">
        <f t="shared" si="143"/>
        <v>0</v>
      </c>
      <c r="O68" s="3">
        <f t="shared" si="126"/>
        <v>0</v>
      </c>
      <c r="P68" s="18">
        <f t="shared" si="144"/>
        <v>0</v>
      </c>
      <c r="Q68" s="18">
        <f t="shared" si="145"/>
        <v>3.2130550659246251</v>
      </c>
      <c r="R68" s="39">
        <f t="shared" si="178"/>
        <v>0</v>
      </c>
      <c r="S68" s="35"/>
      <c r="T68" s="31"/>
      <c r="U68" s="31"/>
      <c r="V68" s="3">
        <f t="shared" si="146"/>
        <v>0</v>
      </c>
      <c r="W68" s="3">
        <f t="shared" si="147"/>
        <v>0</v>
      </c>
      <c r="X68" s="3">
        <f t="shared" si="148"/>
        <v>0</v>
      </c>
      <c r="Y68" s="3">
        <f t="shared" si="128"/>
        <v>0</v>
      </c>
      <c r="Z68" s="18">
        <f t="shared" si="149"/>
        <v>0</v>
      </c>
      <c r="AA68" s="18">
        <f t="shared" si="150"/>
        <v>3.2130550659246251</v>
      </c>
      <c r="AB68" s="39">
        <f t="shared" si="129"/>
        <v>0</v>
      </c>
      <c r="AC68" s="35"/>
      <c r="AD68" s="31"/>
      <c r="AE68" s="31"/>
      <c r="AF68" s="3">
        <f t="shared" si="151"/>
        <v>0</v>
      </c>
      <c r="AG68" s="3">
        <f t="shared" si="152"/>
        <v>0</v>
      </c>
      <c r="AH68" s="3">
        <f t="shared" si="153"/>
        <v>0</v>
      </c>
      <c r="AI68" s="3">
        <f t="shared" si="130"/>
        <v>0</v>
      </c>
      <c r="AJ68" s="18">
        <f t="shared" si="154"/>
        <v>0</v>
      </c>
      <c r="AK68" s="18">
        <f t="shared" si="155"/>
        <v>3.2130550659246251</v>
      </c>
      <c r="AL68" s="39">
        <f t="shared" si="131"/>
        <v>0</v>
      </c>
      <c r="AM68" s="35"/>
      <c r="AN68" s="31"/>
      <c r="AO68" s="31"/>
      <c r="AP68" s="3">
        <f t="shared" si="156"/>
        <v>0</v>
      </c>
      <c r="AQ68" s="3">
        <f t="shared" si="157"/>
        <v>0</v>
      </c>
      <c r="AR68" s="3">
        <f t="shared" si="158"/>
        <v>0</v>
      </c>
      <c r="AS68" s="3">
        <f t="shared" si="132"/>
        <v>0</v>
      </c>
      <c r="AT68" s="18">
        <f t="shared" si="159"/>
        <v>0</v>
      </c>
      <c r="AU68" s="18">
        <f t="shared" si="160"/>
        <v>3.2130550659246251</v>
      </c>
      <c r="AV68" s="39">
        <f t="shared" si="133"/>
        <v>0</v>
      </c>
      <c r="AW68" s="35"/>
      <c r="AX68" s="31"/>
      <c r="AY68" s="31"/>
      <c r="AZ68" s="3">
        <f t="shared" si="161"/>
        <v>0</v>
      </c>
      <c r="BA68" s="3">
        <f t="shared" si="162"/>
        <v>0</v>
      </c>
      <c r="BB68" s="3">
        <f t="shared" si="163"/>
        <v>0</v>
      </c>
      <c r="BC68" s="3">
        <f t="shared" si="134"/>
        <v>0</v>
      </c>
      <c r="BD68" s="18">
        <f t="shared" si="164"/>
        <v>0</v>
      </c>
      <c r="BE68" s="18">
        <f t="shared" si="165"/>
        <v>3.2130550659246251</v>
      </c>
      <c r="BF68" s="39">
        <f t="shared" si="135"/>
        <v>0</v>
      </c>
      <c r="BG68" s="35"/>
      <c r="BH68" s="31"/>
      <c r="BI68" s="31"/>
      <c r="BJ68" s="3">
        <f t="shared" si="166"/>
        <v>0</v>
      </c>
      <c r="BK68" s="3">
        <f t="shared" si="167"/>
        <v>0</v>
      </c>
      <c r="BL68" s="3">
        <f t="shared" si="168"/>
        <v>0</v>
      </c>
      <c r="BM68" s="3">
        <f t="shared" si="136"/>
        <v>0</v>
      </c>
      <c r="BN68" s="18">
        <f t="shared" si="169"/>
        <v>0</v>
      </c>
      <c r="BO68" s="18">
        <f t="shared" si="170"/>
        <v>3.2130550659246251</v>
      </c>
      <c r="BP68" s="39">
        <f t="shared" si="137"/>
        <v>0</v>
      </c>
      <c r="BQ68" s="35"/>
      <c r="BR68" s="31"/>
      <c r="BS68" s="31"/>
      <c r="BT68" s="3">
        <f t="shared" si="171"/>
        <v>0</v>
      </c>
      <c r="BU68" s="3">
        <f t="shared" si="172"/>
        <v>0</v>
      </c>
      <c r="BV68" s="3">
        <f t="shared" si="173"/>
        <v>0</v>
      </c>
      <c r="BW68" s="3">
        <f t="shared" si="138"/>
        <v>0</v>
      </c>
      <c r="BX68" s="18">
        <f t="shared" si="174"/>
        <v>0</v>
      </c>
      <c r="BY68" s="18">
        <f t="shared" si="175"/>
        <v>3.2130550659246251</v>
      </c>
      <c r="BZ68" s="39">
        <f t="shared" si="139"/>
        <v>0</v>
      </c>
    </row>
    <row r="69" spans="2:78" ht="19.899999999999999" customHeight="1">
      <c r="B69" s="10" t="s">
        <v>15</v>
      </c>
      <c r="C69" s="11">
        <v>5.4249999999999998</v>
      </c>
      <c r="D69" s="2"/>
      <c r="E69" s="29">
        <v>28</v>
      </c>
      <c r="F69" s="22">
        <f t="shared" si="177"/>
        <v>0.55460000000000009</v>
      </c>
      <c r="G69" s="22">
        <f t="shared" si="176"/>
        <v>5.7051670198862352</v>
      </c>
      <c r="H69" s="46">
        <f t="shared" si="140"/>
        <v>49601.549295774654</v>
      </c>
      <c r="I69" s="35"/>
      <c r="J69" s="31"/>
      <c r="K69" s="31"/>
      <c r="L69" s="3">
        <f t="shared" si="141"/>
        <v>0</v>
      </c>
      <c r="M69" s="3">
        <f t="shared" si="142"/>
        <v>0</v>
      </c>
      <c r="N69" s="3">
        <f t="shared" si="143"/>
        <v>0</v>
      </c>
      <c r="O69" s="3">
        <f t="shared" si="126"/>
        <v>0</v>
      </c>
      <c r="P69" s="18">
        <f t="shared" si="144"/>
        <v>0</v>
      </c>
      <c r="Q69" s="18">
        <f t="shared" si="145"/>
        <v>4.0220588306863307</v>
      </c>
      <c r="R69" s="39">
        <f t="shared" si="178"/>
        <v>0</v>
      </c>
      <c r="S69" s="35"/>
      <c r="T69" s="31"/>
      <c r="U69" s="31"/>
      <c r="V69" s="3">
        <f t="shared" si="146"/>
        <v>0</v>
      </c>
      <c r="W69" s="3">
        <f t="shared" si="147"/>
        <v>0</v>
      </c>
      <c r="X69" s="3">
        <f t="shared" si="148"/>
        <v>0</v>
      </c>
      <c r="Y69" s="3">
        <f t="shared" si="128"/>
        <v>0</v>
      </c>
      <c r="Z69" s="18">
        <f t="shared" si="149"/>
        <v>0</v>
      </c>
      <c r="AA69" s="18">
        <f t="shared" si="150"/>
        <v>4.0220588306863307</v>
      </c>
      <c r="AB69" s="39">
        <f t="shared" si="129"/>
        <v>0</v>
      </c>
      <c r="AC69" s="35"/>
      <c r="AD69" s="31"/>
      <c r="AE69" s="31"/>
      <c r="AF69" s="3">
        <f t="shared" si="151"/>
        <v>0</v>
      </c>
      <c r="AG69" s="3">
        <f t="shared" si="152"/>
        <v>0</v>
      </c>
      <c r="AH69" s="3">
        <f t="shared" si="153"/>
        <v>0</v>
      </c>
      <c r="AI69" s="3">
        <f t="shared" si="130"/>
        <v>0</v>
      </c>
      <c r="AJ69" s="18">
        <f t="shared" si="154"/>
        <v>0</v>
      </c>
      <c r="AK69" s="18">
        <f t="shared" si="155"/>
        <v>4.0220588306863307</v>
      </c>
      <c r="AL69" s="39">
        <f t="shared" si="131"/>
        <v>0</v>
      </c>
      <c r="AM69" s="35"/>
      <c r="AN69" s="31"/>
      <c r="AO69" s="31"/>
      <c r="AP69" s="3">
        <f t="shared" si="156"/>
        <v>0</v>
      </c>
      <c r="AQ69" s="3">
        <f t="shared" si="157"/>
        <v>0</v>
      </c>
      <c r="AR69" s="3">
        <f t="shared" si="158"/>
        <v>0</v>
      </c>
      <c r="AS69" s="3">
        <f t="shared" si="132"/>
        <v>0</v>
      </c>
      <c r="AT69" s="18">
        <f t="shared" si="159"/>
        <v>0</v>
      </c>
      <c r="AU69" s="18">
        <f t="shared" si="160"/>
        <v>4.0220588306863307</v>
      </c>
      <c r="AV69" s="39">
        <f t="shared" si="133"/>
        <v>0</v>
      </c>
      <c r="AW69" s="35"/>
      <c r="AX69" s="31"/>
      <c r="AY69" s="31"/>
      <c r="AZ69" s="3">
        <f t="shared" si="161"/>
        <v>0</v>
      </c>
      <c r="BA69" s="3">
        <f t="shared" si="162"/>
        <v>0</v>
      </c>
      <c r="BB69" s="3">
        <f t="shared" si="163"/>
        <v>0</v>
      </c>
      <c r="BC69" s="3">
        <f t="shared" si="134"/>
        <v>0</v>
      </c>
      <c r="BD69" s="18">
        <f t="shared" si="164"/>
        <v>0</v>
      </c>
      <c r="BE69" s="18">
        <f t="shared" si="165"/>
        <v>4.0220588306863307</v>
      </c>
      <c r="BF69" s="39">
        <f t="shared" si="135"/>
        <v>0</v>
      </c>
      <c r="BG69" s="35"/>
      <c r="BH69" s="31"/>
      <c r="BI69" s="31"/>
      <c r="BJ69" s="3">
        <f t="shared" si="166"/>
        <v>0</v>
      </c>
      <c r="BK69" s="3">
        <f t="shared" si="167"/>
        <v>0</v>
      </c>
      <c r="BL69" s="3">
        <f t="shared" si="168"/>
        <v>0</v>
      </c>
      <c r="BM69" s="3">
        <f t="shared" si="136"/>
        <v>0</v>
      </c>
      <c r="BN69" s="18">
        <f t="shared" si="169"/>
        <v>0</v>
      </c>
      <c r="BO69" s="18">
        <f t="shared" si="170"/>
        <v>4.0220588306863307</v>
      </c>
      <c r="BP69" s="39">
        <f t="shared" si="137"/>
        <v>0</v>
      </c>
      <c r="BQ69" s="35"/>
      <c r="BR69" s="31"/>
      <c r="BS69" s="31"/>
      <c r="BT69" s="3">
        <f t="shared" si="171"/>
        <v>0</v>
      </c>
      <c r="BU69" s="3">
        <f t="shared" si="172"/>
        <v>0</v>
      </c>
      <c r="BV69" s="3">
        <f t="shared" si="173"/>
        <v>0</v>
      </c>
      <c r="BW69" s="3">
        <f t="shared" si="138"/>
        <v>0</v>
      </c>
      <c r="BX69" s="18">
        <f t="shared" si="174"/>
        <v>0</v>
      </c>
      <c r="BY69" s="18">
        <f t="shared" si="175"/>
        <v>4.0220588306863307</v>
      </c>
      <c r="BZ69" s="39">
        <f t="shared" si="139"/>
        <v>0</v>
      </c>
    </row>
    <row r="70" spans="2:78" ht="19.899999999999999" customHeight="1">
      <c r="B70" s="10" t="s">
        <v>7</v>
      </c>
      <c r="C70" s="11">
        <v>1.343</v>
      </c>
      <c r="D70" s="2"/>
      <c r="E70" s="29">
        <v>30</v>
      </c>
      <c r="F70" s="22">
        <f t="shared" si="177"/>
        <v>0.59460000000000002</v>
      </c>
      <c r="G70" s="22">
        <f t="shared" si="176"/>
        <v>6.1166467905235393</v>
      </c>
      <c r="H70" s="46">
        <f t="shared" si="140"/>
        <v>53179.014084507042</v>
      </c>
      <c r="I70" s="35"/>
      <c r="J70" s="31"/>
      <c r="K70" s="31"/>
      <c r="L70" s="3">
        <f t="shared" si="141"/>
        <v>0</v>
      </c>
      <c r="M70" s="3">
        <f t="shared" si="142"/>
        <v>0</v>
      </c>
      <c r="N70" s="3">
        <f t="shared" si="143"/>
        <v>0</v>
      </c>
      <c r="O70" s="3">
        <f t="shared" si="126"/>
        <v>0</v>
      </c>
      <c r="P70" s="18">
        <f t="shared" si="144"/>
        <v>0</v>
      </c>
      <c r="Q70" s="18">
        <f t="shared" si="145"/>
        <v>4.9565961774612797</v>
      </c>
      <c r="R70" s="39">
        <f t="shared" si="178"/>
        <v>0</v>
      </c>
      <c r="S70" s="35"/>
      <c r="T70" s="31"/>
      <c r="U70" s="31"/>
      <c r="V70" s="3">
        <f t="shared" si="146"/>
        <v>0</v>
      </c>
      <c r="W70" s="3">
        <f t="shared" si="147"/>
        <v>0</v>
      </c>
      <c r="X70" s="3">
        <f t="shared" si="148"/>
        <v>0</v>
      </c>
      <c r="Y70" s="3">
        <f t="shared" si="128"/>
        <v>0</v>
      </c>
      <c r="Z70" s="18">
        <f t="shared" si="149"/>
        <v>0</v>
      </c>
      <c r="AA70" s="18">
        <f t="shared" si="150"/>
        <v>4.9565961774612797</v>
      </c>
      <c r="AB70" s="39">
        <f t="shared" si="129"/>
        <v>0</v>
      </c>
      <c r="AC70" s="35"/>
      <c r="AD70" s="31"/>
      <c r="AE70" s="31"/>
      <c r="AF70" s="3">
        <f t="shared" si="151"/>
        <v>0</v>
      </c>
      <c r="AG70" s="3">
        <f t="shared" si="152"/>
        <v>0</v>
      </c>
      <c r="AH70" s="3">
        <f t="shared" si="153"/>
        <v>0</v>
      </c>
      <c r="AI70" s="3">
        <f t="shared" si="130"/>
        <v>0</v>
      </c>
      <c r="AJ70" s="18">
        <f t="shared" si="154"/>
        <v>0</v>
      </c>
      <c r="AK70" s="18">
        <f t="shared" si="155"/>
        <v>4.9565961774612797</v>
      </c>
      <c r="AL70" s="39">
        <f t="shared" si="131"/>
        <v>0</v>
      </c>
      <c r="AM70" s="35"/>
      <c r="AN70" s="31"/>
      <c r="AO70" s="31"/>
      <c r="AP70" s="3">
        <f t="shared" si="156"/>
        <v>0</v>
      </c>
      <c r="AQ70" s="3">
        <f t="shared" si="157"/>
        <v>0</v>
      </c>
      <c r="AR70" s="3">
        <f t="shared" si="158"/>
        <v>0</v>
      </c>
      <c r="AS70" s="3">
        <f t="shared" si="132"/>
        <v>0</v>
      </c>
      <c r="AT70" s="18">
        <f t="shared" si="159"/>
        <v>0</v>
      </c>
      <c r="AU70" s="18">
        <f t="shared" si="160"/>
        <v>4.9565961774612797</v>
      </c>
      <c r="AV70" s="39">
        <f t="shared" si="133"/>
        <v>0</v>
      </c>
      <c r="AW70" s="35"/>
      <c r="AX70" s="31"/>
      <c r="AY70" s="31"/>
      <c r="AZ70" s="3">
        <f t="shared" si="161"/>
        <v>0</v>
      </c>
      <c r="BA70" s="3">
        <f t="shared" si="162"/>
        <v>0</v>
      </c>
      <c r="BB70" s="3">
        <f t="shared" si="163"/>
        <v>0</v>
      </c>
      <c r="BC70" s="3">
        <f t="shared" si="134"/>
        <v>0</v>
      </c>
      <c r="BD70" s="18">
        <f t="shared" si="164"/>
        <v>0</v>
      </c>
      <c r="BE70" s="18">
        <f t="shared" si="165"/>
        <v>4.9565961774612797</v>
      </c>
      <c r="BF70" s="39">
        <f t="shared" si="135"/>
        <v>0</v>
      </c>
      <c r="BG70" s="35"/>
      <c r="BH70" s="31"/>
      <c r="BI70" s="31"/>
      <c r="BJ70" s="3">
        <f t="shared" si="166"/>
        <v>0</v>
      </c>
      <c r="BK70" s="3">
        <f t="shared" si="167"/>
        <v>0</v>
      </c>
      <c r="BL70" s="3">
        <f t="shared" si="168"/>
        <v>0</v>
      </c>
      <c r="BM70" s="3">
        <f t="shared" si="136"/>
        <v>0</v>
      </c>
      <c r="BN70" s="18">
        <f t="shared" si="169"/>
        <v>0</v>
      </c>
      <c r="BO70" s="18">
        <f t="shared" si="170"/>
        <v>4.9565961774612797</v>
      </c>
      <c r="BP70" s="39">
        <f t="shared" si="137"/>
        <v>0</v>
      </c>
      <c r="BQ70" s="35"/>
      <c r="BR70" s="31"/>
      <c r="BS70" s="31"/>
      <c r="BT70" s="3">
        <f t="shared" si="171"/>
        <v>0</v>
      </c>
      <c r="BU70" s="3">
        <f t="shared" si="172"/>
        <v>0</v>
      </c>
      <c r="BV70" s="3">
        <f t="shared" si="173"/>
        <v>0</v>
      </c>
      <c r="BW70" s="3">
        <f t="shared" si="138"/>
        <v>0</v>
      </c>
      <c r="BX70" s="18">
        <f t="shared" si="174"/>
        <v>0</v>
      </c>
      <c r="BY70" s="18">
        <f t="shared" si="175"/>
        <v>4.9565961774612797</v>
      </c>
      <c r="BZ70" s="39">
        <f t="shared" si="139"/>
        <v>0</v>
      </c>
    </row>
    <row r="71" spans="2:78" ht="19.899999999999999" customHeight="1">
      <c r="B71" s="13" t="s">
        <v>8</v>
      </c>
      <c r="C71" s="11">
        <f>C69*C70</f>
        <v>7.2857749999999992</v>
      </c>
      <c r="D71" s="2"/>
      <c r="E71" s="29">
        <v>32</v>
      </c>
      <c r="F71" s="22">
        <f t="shared" si="177"/>
        <v>0.63460000000000005</v>
      </c>
      <c r="G71" s="22">
        <f t="shared" si="176"/>
        <v>6.5281265611608452</v>
      </c>
      <c r="H71" s="46">
        <f t="shared" si="140"/>
        <v>56756.478873239437</v>
      </c>
      <c r="I71" s="35"/>
      <c r="J71" s="31"/>
      <c r="K71" s="31"/>
      <c r="L71" s="3">
        <f t="shared" si="141"/>
        <v>0</v>
      </c>
      <c r="M71" s="3">
        <f t="shared" si="142"/>
        <v>0</v>
      </c>
      <c r="N71" s="3">
        <f t="shared" si="143"/>
        <v>0</v>
      </c>
      <c r="O71" s="3">
        <f t="shared" si="126"/>
        <v>0</v>
      </c>
      <c r="P71" s="18">
        <f t="shared" si="144"/>
        <v>0</v>
      </c>
      <c r="Q71" s="18">
        <f t="shared" si="145"/>
        <v>6.0257210970185504</v>
      </c>
      <c r="R71" s="39">
        <f t="shared" si="178"/>
        <v>0</v>
      </c>
      <c r="S71" s="35"/>
      <c r="T71" s="31"/>
      <c r="U71" s="31"/>
      <c r="V71" s="3">
        <f t="shared" si="146"/>
        <v>0</v>
      </c>
      <c r="W71" s="3">
        <f t="shared" si="147"/>
        <v>0</v>
      </c>
      <c r="X71" s="3">
        <f t="shared" si="148"/>
        <v>0</v>
      </c>
      <c r="Y71" s="3">
        <f t="shared" si="128"/>
        <v>0</v>
      </c>
      <c r="Z71" s="18">
        <f t="shared" si="149"/>
        <v>0</v>
      </c>
      <c r="AA71" s="18">
        <f t="shared" si="150"/>
        <v>6.0257210970185504</v>
      </c>
      <c r="AB71" s="39">
        <f t="shared" si="129"/>
        <v>0</v>
      </c>
      <c r="AC71" s="35"/>
      <c r="AD71" s="31"/>
      <c r="AE71" s="31"/>
      <c r="AF71" s="3">
        <f t="shared" si="151"/>
        <v>0</v>
      </c>
      <c r="AG71" s="3">
        <f t="shared" si="152"/>
        <v>0</v>
      </c>
      <c r="AH71" s="3">
        <f t="shared" si="153"/>
        <v>0</v>
      </c>
      <c r="AI71" s="3">
        <f t="shared" si="130"/>
        <v>0</v>
      </c>
      <c r="AJ71" s="18">
        <f t="shared" si="154"/>
        <v>0</v>
      </c>
      <c r="AK71" s="18">
        <f t="shared" si="155"/>
        <v>6.0257210970185504</v>
      </c>
      <c r="AL71" s="39">
        <f t="shared" si="131"/>
        <v>0</v>
      </c>
      <c r="AM71" s="35"/>
      <c r="AN71" s="31"/>
      <c r="AO71" s="31"/>
      <c r="AP71" s="3">
        <f t="shared" si="156"/>
        <v>0</v>
      </c>
      <c r="AQ71" s="3">
        <f t="shared" si="157"/>
        <v>0</v>
      </c>
      <c r="AR71" s="3">
        <f t="shared" si="158"/>
        <v>0</v>
      </c>
      <c r="AS71" s="3">
        <f t="shared" si="132"/>
        <v>0</v>
      </c>
      <c r="AT71" s="18">
        <f t="shared" si="159"/>
        <v>0</v>
      </c>
      <c r="AU71" s="18">
        <f t="shared" si="160"/>
        <v>6.0257210970185504</v>
      </c>
      <c r="AV71" s="39">
        <f t="shared" si="133"/>
        <v>0</v>
      </c>
      <c r="AW71" s="35"/>
      <c r="AX71" s="31"/>
      <c r="AY71" s="31"/>
      <c r="AZ71" s="3">
        <f t="shared" si="161"/>
        <v>0</v>
      </c>
      <c r="BA71" s="3">
        <f t="shared" si="162"/>
        <v>0</v>
      </c>
      <c r="BB71" s="3">
        <f t="shared" si="163"/>
        <v>0</v>
      </c>
      <c r="BC71" s="3">
        <f t="shared" si="134"/>
        <v>0</v>
      </c>
      <c r="BD71" s="18">
        <f t="shared" si="164"/>
        <v>0</v>
      </c>
      <c r="BE71" s="18">
        <f t="shared" si="165"/>
        <v>6.0257210970185504</v>
      </c>
      <c r="BF71" s="39">
        <f t="shared" si="135"/>
        <v>0</v>
      </c>
      <c r="BG71" s="35"/>
      <c r="BH71" s="31"/>
      <c r="BI71" s="31"/>
      <c r="BJ71" s="3">
        <f t="shared" si="166"/>
        <v>0</v>
      </c>
      <c r="BK71" s="3">
        <f t="shared" si="167"/>
        <v>0</v>
      </c>
      <c r="BL71" s="3">
        <f t="shared" si="168"/>
        <v>0</v>
      </c>
      <c r="BM71" s="3">
        <f t="shared" si="136"/>
        <v>0</v>
      </c>
      <c r="BN71" s="18">
        <f t="shared" si="169"/>
        <v>0</v>
      </c>
      <c r="BO71" s="18">
        <f t="shared" si="170"/>
        <v>6.0257210970185504</v>
      </c>
      <c r="BP71" s="39">
        <f t="shared" si="137"/>
        <v>0</v>
      </c>
      <c r="BQ71" s="35"/>
      <c r="BR71" s="31"/>
      <c r="BS71" s="31"/>
      <c r="BT71" s="3">
        <f t="shared" si="171"/>
        <v>0</v>
      </c>
      <c r="BU71" s="3">
        <f t="shared" si="172"/>
        <v>0</v>
      </c>
      <c r="BV71" s="3">
        <f t="shared" si="173"/>
        <v>0</v>
      </c>
      <c r="BW71" s="3">
        <f t="shared" si="138"/>
        <v>0</v>
      </c>
      <c r="BX71" s="18">
        <f t="shared" si="174"/>
        <v>0</v>
      </c>
      <c r="BY71" s="18">
        <f t="shared" si="175"/>
        <v>6.0257210970185504</v>
      </c>
      <c r="BZ71" s="39">
        <f t="shared" si="139"/>
        <v>0</v>
      </c>
    </row>
    <row r="72" spans="2:78" ht="19.899999999999999" customHeight="1">
      <c r="B72" s="13" t="s">
        <v>17</v>
      </c>
      <c r="C72" s="11">
        <f>1*C69</f>
        <v>5.4249999999999998</v>
      </c>
      <c r="D72" s="2"/>
      <c r="E72" s="29">
        <v>34</v>
      </c>
      <c r="F72" s="22">
        <f t="shared" si="177"/>
        <v>0.67460000000000009</v>
      </c>
      <c r="G72" s="22">
        <f t="shared" si="176"/>
        <v>6.9396063317981502</v>
      </c>
      <c r="H72" s="46">
        <f t="shared" si="140"/>
        <v>60333.94366197184</v>
      </c>
      <c r="I72" s="35"/>
      <c r="J72" s="31"/>
      <c r="K72" s="31"/>
      <c r="L72" s="3">
        <f t="shared" si="141"/>
        <v>0</v>
      </c>
      <c r="M72" s="3">
        <f t="shared" si="142"/>
        <v>0</v>
      </c>
      <c r="N72" s="3">
        <f t="shared" si="143"/>
        <v>0</v>
      </c>
      <c r="O72" s="3">
        <f t="shared" si="126"/>
        <v>0</v>
      </c>
      <c r="P72" s="18">
        <f t="shared" si="144"/>
        <v>0</v>
      </c>
      <c r="Q72" s="18">
        <f t="shared" si="145"/>
        <v>7.2384875801272166</v>
      </c>
      <c r="R72" s="39">
        <f t="shared" si="178"/>
        <v>0</v>
      </c>
      <c r="S72" s="35"/>
      <c r="T72" s="31"/>
      <c r="U72" s="31"/>
      <c r="V72" s="3">
        <f t="shared" si="146"/>
        <v>0</v>
      </c>
      <c r="W72" s="3">
        <f t="shared" si="147"/>
        <v>0</v>
      </c>
      <c r="X72" s="3">
        <f t="shared" si="148"/>
        <v>0</v>
      </c>
      <c r="Y72" s="3">
        <f t="shared" si="128"/>
        <v>0</v>
      </c>
      <c r="Z72" s="18">
        <f t="shared" si="149"/>
        <v>0</v>
      </c>
      <c r="AA72" s="18">
        <f t="shared" si="150"/>
        <v>7.2384875801272166</v>
      </c>
      <c r="AB72" s="39">
        <f t="shared" si="129"/>
        <v>0</v>
      </c>
      <c r="AC72" s="35"/>
      <c r="AD72" s="31"/>
      <c r="AE72" s="31"/>
      <c r="AF72" s="3">
        <f t="shared" si="151"/>
        <v>0</v>
      </c>
      <c r="AG72" s="3">
        <f t="shared" si="152"/>
        <v>0</v>
      </c>
      <c r="AH72" s="3">
        <f t="shared" si="153"/>
        <v>0</v>
      </c>
      <c r="AI72" s="3">
        <f t="shared" si="130"/>
        <v>0</v>
      </c>
      <c r="AJ72" s="18">
        <f t="shared" si="154"/>
        <v>0</v>
      </c>
      <c r="AK72" s="18">
        <f t="shared" si="155"/>
        <v>7.2384875801272166</v>
      </c>
      <c r="AL72" s="39">
        <f t="shared" si="131"/>
        <v>0</v>
      </c>
      <c r="AM72" s="35"/>
      <c r="AN72" s="31"/>
      <c r="AO72" s="31"/>
      <c r="AP72" s="3">
        <f t="shared" si="156"/>
        <v>0</v>
      </c>
      <c r="AQ72" s="3">
        <f t="shared" si="157"/>
        <v>0</v>
      </c>
      <c r="AR72" s="3">
        <f t="shared" si="158"/>
        <v>0</v>
      </c>
      <c r="AS72" s="3">
        <f t="shared" si="132"/>
        <v>0</v>
      </c>
      <c r="AT72" s="18">
        <f t="shared" si="159"/>
        <v>0</v>
      </c>
      <c r="AU72" s="18">
        <f t="shared" si="160"/>
        <v>7.2384875801272166</v>
      </c>
      <c r="AV72" s="39">
        <f t="shared" si="133"/>
        <v>0</v>
      </c>
      <c r="AW72" s="35"/>
      <c r="AX72" s="31"/>
      <c r="AY72" s="31"/>
      <c r="AZ72" s="3">
        <f t="shared" si="161"/>
        <v>0</v>
      </c>
      <c r="BA72" s="3">
        <f t="shared" si="162"/>
        <v>0</v>
      </c>
      <c r="BB72" s="3">
        <f t="shared" si="163"/>
        <v>0</v>
      </c>
      <c r="BC72" s="3">
        <f t="shared" si="134"/>
        <v>0</v>
      </c>
      <c r="BD72" s="18">
        <f t="shared" si="164"/>
        <v>0</v>
      </c>
      <c r="BE72" s="18">
        <f t="shared" si="165"/>
        <v>7.2384875801272166</v>
      </c>
      <c r="BF72" s="39">
        <f t="shared" si="135"/>
        <v>0</v>
      </c>
      <c r="BG72" s="35"/>
      <c r="BH72" s="31"/>
      <c r="BI72" s="31"/>
      <c r="BJ72" s="3">
        <f t="shared" si="166"/>
        <v>0</v>
      </c>
      <c r="BK72" s="3">
        <f t="shared" si="167"/>
        <v>0</v>
      </c>
      <c r="BL72" s="3">
        <f t="shared" si="168"/>
        <v>0</v>
      </c>
      <c r="BM72" s="3">
        <f t="shared" si="136"/>
        <v>0</v>
      </c>
      <c r="BN72" s="18">
        <f t="shared" si="169"/>
        <v>0</v>
      </c>
      <c r="BO72" s="18">
        <f t="shared" si="170"/>
        <v>7.2384875801272166</v>
      </c>
      <c r="BP72" s="39">
        <f t="shared" si="137"/>
        <v>0</v>
      </c>
      <c r="BQ72" s="35"/>
      <c r="BR72" s="31"/>
      <c r="BS72" s="31"/>
      <c r="BT72" s="3">
        <f t="shared" si="171"/>
        <v>0</v>
      </c>
      <c r="BU72" s="3">
        <f t="shared" si="172"/>
        <v>0</v>
      </c>
      <c r="BV72" s="3">
        <f t="shared" si="173"/>
        <v>0</v>
      </c>
      <c r="BW72" s="3">
        <f t="shared" si="138"/>
        <v>0</v>
      </c>
      <c r="BX72" s="18">
        <f t="shared" si="174"/>
        <v>0</v>
      </c>
      <c r="BY72" s="18">
        <f t="shared" si="175"/>
        <v>7.2384875801272166</v>
      </c>
      <c r="BZ72" s="39">
        <f t="shared" si="139"/>
        <v>0</v>
      </c>
    </row>
    <row r="73" spans="2:78" ht="19.899999999999999" customHeight="1">
      <c r="B73" s="27" t="s">
        <v>22</v>
      </c>
      <c r="C73" s="28">
        <v>0.02</v>
      </c>
      <c r="D73" s="2"/>
      <c r="E73" s="29">
        <v>36</v>
      </c>
      <c r="F73" s="22">
        <f t="shared" si="177"/>
        <v>0.71460000000000001</v>
      </c>
      <c r="G73" s="22">
        <f t="shared" si="176"/>
        <v>7.3510861024354552</v>
      </c>
      <c r="H73" s="46">
        <f t="shared" si="140"/>
        <v>63911.408450704221</v>
      </c>
      <c r="I73" s="35"/>
      <c r="J73" s="31"/>
      <c r="K73" s="31"/>
      <c r="L73" s="3">
        <f t="shared" si="141"/>
        <v>0</v>
      </c>
      <c r="M73" s="3">
        <f t="shared" si="142"/>
        <v>0</v>
      </c>
      <c r="N73" s="3">
        <f t="shared" si="143"/>
        <v>0</v>
      </c>
      <c r="O73" s="3">
        <f t="shared" si="126"/>
        <v>0</v>
      </c>
      <c r="P73" s="18">
        <f t="shared" si="144"/>
        <v>0</v>
      </c>
      <c r="Q73" s="18">
        <f t="shared" si="145"/>
        <v>8.6039496175563563</v>
      </c>
      <c r="R73" s="39">
        <f t="shared" si="178"/>
        <v>0</v>
      </c>
      <c r="S73" s="35"/>
      <c r="T73" s="31"/>
      <c r="U73" s="31"/>
      <c r="V73" s="3">
        <f t="shared" si="146"/>
        <v>0</v>
      </c>
      <c r="W73" s="3">
        <f t="shared" si="147"/>
        <v>0</v>
      </c>
      <c r="X73" s="3">
        <f t="shared" si="148"/>
        <v>0</v>
      </c>
      <c r="Y73" s="3">
        <f t="shared" si="128"/>
        <v>0</v>
      </c>
      <c r="Z73" s="18">
        <f t="shared" si="149"/>
        <v>0</v>
      </c>
      <c r="AA73" s="18">
        <f t="shared" si="150"/>
        <v>8.6039496175563563</v>
      </c>
      <c r="AB73" s="39">
        <f t="shared" si="129"/>
        <v>0</v>
      </c>
      <c r="AC73" s="35"/>
      <c r="AD73" s="31"/>
      <c r="AE73" s="31"/>
      <c r="AF73" s="3">
        <f t="shared" si="151"/>
        <v>0</v>
      </c>
      <c r="AG73" s="3">
        <f t="shared" si="152"/>
        <v>0</v>
      </c>
      <c r="AH73" s="3">
        <f t="shared" si="153"/>
        <v>0</v>
      </c>
      <c r="AI73" s="3">
        <f t="shared" si="130"/>
        <v>0</v>
      </c>
      <c r="AJ73" s="18">
        <f t="shared" si="154"/>
        <v>0</v>
      </c>
      <c r="AK73" s="18">
        <f t="shared" si="155"/>
        <v>8.6039496175563563</v>
      </c>
      <c r="AL73" s="39">
        <f t="shared" si="131"/>
        <v>0</v>
      </c>
      <c r="AM73" s="35"/>
      <c r="AN73" s="31"/>
      <c r="AO73" s="31"/>
      <c r="AP73" s="3">
        <f t="shared" si="156"/>
        <v>0</v>
      </c>
      <c r="AQ73" s="3">
        <f t="shared" si="157"/>
        <v>0</v>
      </c>
      <c r="AR73" s="3">
        <f t="shared" si="158"/>
        <v>0</v>
      </c>
      <c r="AS73" s="3">
        <f t="shared" si="132"/>
        <v>0</v>
      </c>
      <c r="AT73" s="18">
        <f t="shared" si="159"/>
        <v>0</v>
      </c>
      <c r="AU73" s="18">
        <f t="shared" si="160"/>
        <v>8.6039496175563563</v>
      </c>
      <c r="AV73" s="39">
        <f t="shared" si="133"/>
        <v>0</v>
      </c>
      <c r="AW73" s="35"/>
      <c r="AX73" s="31"/>
      <c r="AY73" s="31"/>
      <c r="AZ73" s="3">
        <f t="shared" si="161"/>
        <v>0</v>
      </c>
      <c r="BA73" s="3">
        <f t="shared" si="162"/>
        <v>0</v>
      </c>
      <c r="BB73" s="3">
        <f t="shared" si="163"/>
        <v>0</v>
      </c>
      <c r="BC73" s="3">
        <f t="shared" si="134"/>
        <v>0</v>
      </c>
      <c r="BD73" s="18">
        <f t="shared" si="164"/>
        <v>0</v>
      </c>
      <c r="BE73" s="18">
        <f t="shared" si="165"/>
        <v>8.6039496175563563</v>
      </c>
      <c r="BF73" s="39">
        <f t="shared" si="135"/>
        <v>0</v>
      </c>
      <c r="BG73" s="35"/>
      <c r="BH73" s="31"/>
      <c r="BI73" s="31"/>
      <c r="BJ73" s="3">
        <f t="shared" si="166"/>
        <v>0</v>
      </c>
      <c r="BK73" s="3">
        <f t="shared" si="167"/>
        <v>0</v>
      </c>
      <c r="BL73" s="3">
        <f t="shared" si="168"/>
        <v>0</v>
      </c>
      <c r="BM73" s="3">
        <f t="shared" si="136"/>
        <v>0</v>
      </c>
      <c r="BN73" s="18">
        <f t="shared" si="169"/>
        <v>0</v>
      </c>
      <c r="BO73" s="18">
        <f t="shared" si="170"/>
        <v>8.6039496175563563</v>
      </c>
      <c r="BP73" s="39">
        <f t="shared" si="137"/>
        <v>0</v>
      </c>
      <c r="BQ73" s="35"/>
      <c r="BR73" s="31"/>
      <c r="BS73" s="31"/>
      <c r="BT73" s="3">
        <f t="shared" si="171"/>
        <v>0</v>
      </c>
      <c r="BU73" s="3">
        <f t="shared" si="172"/>
        <v>0</v>
      </c>
      <c r="BV73" s="3">
        <f t="shared" si="173"/>
        <v>0</v>
      </c>
      <c r="BW73" s="3">
        <f t="shared" si="138"/>
        <v>0</v>
      </c>
      <c r="BX73" s="18">
        <f t="shared" si="174"/>
        <v>0</v>
      </c>
      <c r="BY73" s="18">
        <f t="shared" si="175"/>
        <v>8.6039496175563563</v>
      </c>
      <c r="BZ73" s="39">
        <f t="shared" si="139"/>
        <v>0</v>
      </c>
    </row>
    <row r="74" spans="2:78" ht="19.899999999999999" customHeight="1" thickBot="1">
      <c r="B74" s="14" t="s">
        <v>16</v>
      </c>
      <c r="C74" s="15">
        <f>1/(2*PI())*SQRT($C$2/(C71+C72))</f>
        <v>1.0934772232751386</v>
      </c>
      <c r="D74" s="2"/>
      <c r="E74" s="29">
        <v>38</v>
      </c>
      <c r="F74" s="22">
        <f t="shared" si="177"/>
        <v>0.75460000000000005</v>
      </c>
      <c r="G74" s="22">
        <f t="shared" si="176"/>
        <v>7.7625658730727602</v>
      </c>
      <c r="H74" s="46">
        <f t="shared" si="140"/>
        <v>67488.873239436623</v>
      </c>
      <c r="I74" s="35"/>
      <c r="J74" s="31"/>
      <c r="K74" s="31"/>
      <c r="L74" s="3">
        <f t="shared" si="141"/>
        <v>0</v>
      </c>
      <c r="M74" s="3">
        <f t="shared" si="142"/>
        <v>0</v>
      </c>
      <c r="N74" s="3">
        <f t="shared" si="143"/>
        <v>0</v>
      </c>
      <c r="O74" s="3">
        <f t="shared" si="126"/>
        <v>0</v>
      </c>
      <c r="P74" s="18">
        <f t="shared" si="144"/>
        <v>0</v>
      </c>
      <c r="Q74" s="18">
        <f t="shared" si="145"/>
        <v>10.131161200075049</v>
      </c>
      <c r="R74" s="39">
        <f t="shared" si="178"/>
        <v>0</v>
      </c>
      <c r="S74" s="35"/>
      <c r="T74" s="31"/>
      <c r="U74" s="31"/>
      <c r="V74" s="3">
        <f t="shared" si="146"/>
        <v>0</v>
      </c>
      <c r="W74" s="3">
        <f t="shared" si="147"/>
        <v>0</v>
      </c>
      <c r="X74" s="3">
        <f t="shared" si="148"/>
        <v>0</v>
      </c>
      <c r="Y74" s="3">
        <f t="shared" si="128"/>
        <v>0</v>
      </c>
      <c r="Z74" s="18">
        <f t="shared" si="149"/>
        <v>0</v>
      </c>
      <c r="AA74" s="18">
        <f t="shared" si="150"/>
        <v>10.131161200075049</v>
      </c>
      <c r="AB74" s="39">
        <f t="shared" si="129"/>
        <v>0</v>
      </c>
      <c r="AC74" s="35"/>
      <c r="AD74" s="31"/>
      <c r="AE74" s="31"/>
      <c r="AF74" s="3">
        <f t="shared" si="151"/>
        <v>0</v>
      </c>
      <c r="AG74" s="3">
        <f t="shared" si="152"/>
        <v>0</v>
      </c>
      <c r="AH74" s="3">
        <f t="shared" si="153"/>
        <v>0</v>
      </c>
      <c r="AI74" s="3">
        <f t="shared" si="130"/>
        <v>0</v>
      </c>
      <c r="AJ74" s="18">
        <f t="shared" si="154"/>
        <v>0</v>
      </c>
      <c r="AK74" s="18">
        <f t="shared" si="155"/>
        <v>10.131161200075049</v>
      </c>
      <c r="AL74" s="39">
        <f t="shared" si="131"/>
        <v>0</v>
      </c>
      <c r="AM74" s="35"/>
      <c r="AN74" s="31"/>
      <c r="AO74" s="31"/>
      <c r="AP74" s="3">
        <f t="shared" si="156"/>
        <v>0</v>
      </c>
      <c r="AQ74" s="3">
        <f t="shared" si="157"/>
        <v>0</v>
      </c>
      <c r="AR74" s="3">
        <f t="shared" si="158"/>
        <v>0</v>
      </c>
      <c r="AS74" s="3">
        <f t="shared" si="132"/>
        <v>0</v>
      </c>
      <c r="AT74" s="18">
        <f t="shared" si="159"/>
        <v>0</v>
      </c>
      <c r="AU74" s="18">
        <f t="shared" si="160"/>
        <v>10.131161200075049</v>
      </c>
      <c r="AV74" s="39">
        <f t="shared" si="133"/>
        <v>0</v>
      </c>
      <c r="AW74" s="35"/>
      <c r="AX74" s="31"/>
      <c r="AY74" s="31"/>
      <c r="AZ74" s="3">
        <f t="shared" si="161"/>
        <v>0</v>
      </c>
      <c r="BA74" s="3">
        <f t="shared" si="162"/>
        <v>0</v>
      </c>
      <c r="BB74" s="3">
        <f t="shared" si="163"/>
        <v>0</v>
      </c>
      <c r="BC74" s="3">
        <f t="shared" si="134"/>
        <v>0</v>
      </c>
      <c r="BD74" s="18">
        <f t="shared" si="164"/>
        <v>0</v>
      </c>
      <c r="BE74" s="18">
        <f t="shared" si="165"/>
        <v>10.131161200075049</v>
      </c>
      <c r="BF74" s="39">
        <f t="shared" si="135"/>
        <v>0</v>
      </c>
      <c r="BG74" s="35"/>
      <c r="BH74" s="31"/>
      <c r="BI74" s="31"/>
      <c r="BJ74" s="3">
        <f t="shared" si="166"/>
        <v>0</v>
      </c>
      <c r="BK74" s="3">
        <f t="shared" si="167"/>
        <v>0</v>
      </c>
      <c r="BL74" s="3">
        <f t="shared" si="168"/>
        <v>0</v>
      </c>
      <c r="BM74" s="3">
        <f t="shared" si="136"/>
        <v>0</v>
      </c>
      <c r="BN74" s="18">
        <f t="shared" si="169"/>
        <v>0</v>
      </c>
      <c r="BO74" s="18">
        <f t="shared" si="170"/>
        <v>10.131161200075049</v>
      </c>
      <c r="BP74" s="39">
        <f t="shared" si="137"/>
        <v>0</v>
      </c>
      <c r="BQ74" s="35"/>
      <c r="BR74" s="31"/>
      <c r="BS74" s="31"/>
      <c r="BT74" s="3">
        <f t="shared" si="171"/>
        <v>0</v>
      </c>
      <c r="BU74" s="3">
        <f t="shared" si="172"/>
        <v>0</v>
      </c>
      <c r="BV74" s="3">
        <f t="shared" si="173"/>
        <v>0</v>
      </c>
      <c r="BW74" s="3">
        <f t="shared" si="138"/>
        <v>0</v>
      </c>
      <c r="BX74" s="18">
        <f t="shared" si="174"/>
        <v>0</v>
      </c>
      <c r="BY74" s="18">
        <f t="shared" si="175"/>
        <v>10.131161200075049</v>
      </c>
      <c r="BZ74" s="39">
        <f t="shared" si="139"/>
        <v>0</v>
      </c>
    </row>
    <row r="75" spans="2:78" ht="19.899999999999999" customHeight="1">
      <c r="B75" s="2"/>
      <c r="C75" s="2"/>
      <c r="D75" s="2"/>
      <c r="E75" s="29">
        <v>40</v>
      </c>
      <c r="F75" s="22">
        <f t="shared" si="177"/>
        <v>0.79460000000000008</v>
      </c>
      <c r="G75" s="22">
        <f t="shared" si="176"/>
        <v>8.1740456437100661</v>
      </c>
      <c r="H75" s="46">
        <f t="shared" si="140"/>
        <v>71066.338028169019</v>
      </c>
      <c r="I75" s="35"/>
      <c r="J75" s="31"/>
      <c r="K75" s="31"/>
      <c r="L75" s="3">
        <f t="shared" si="141"/>
        <v>0</v>
      </c>
      <c r="M75" s="3">
        <f t="shared" si="142"/>
        <v>0</v>
      </c>
      <c r="N75" s="3">
        <f t="shared" si="143"/>
        <v>0</v>
      </c>
      <c r="O75" s="3">
        <f t="shared" si="126"/>
        <v>0</v>
      </c>
      <c r="P75" s="18">
        <f t="shared" si="144"/>
        <v>0</v>
      </c>
      <c r="Q75" s="18">
        <f t="shared" si="145"/>
        <v>11.829176318452365</v>
      </c>
      <c r="R75" s="39">
        <f t="shared" si="178"/>
        <v>0</v>
      </c>
      <c r="S75" s="35"/>
      <c r="T75" s="31"/>
      <c r="U75" s="31"/>
      <c r="V75" s="3">
        <f t="shared" si="146"/>
        <v>0</v>
      </c>
      <c r="W75" s="3">
        <f t="shared" si="147"/>
        <v>0</v>
      </c>
      <c r="X75" s="3">
        <f t="shared" si="148"/>
        <v>0</v>
      </c>
      <c r="Y75" s="3">
        <f t="shared" si="128"/>
        <v>0</v>
      </c>
      <c r="Z75" s="18">
        <f t="shared" si="149"/>
        <v>0</v>
      </c>
      <c r="AA75" s="18">
        <f t="shared" si="150"/>
        <v>11.829176318452365</v>
      </c>
      <c r="AB75" s="39">
        <f t="shared" si="129"/>
        <v>0</v>
      </c>
      <c r="AC75" s="35"/>
      <c r="AD75" s="31"/>
      <c r="AE75" s="31"/>
      <c r="AF75" s="3">
        <f t="shared" si="151"/>
        <v>0</v>
      </c>
      <c r="AG75" s="3">
        <f t="shared" si="152"/>
        <v>0</v>
      </c>
      <c r="AH75" s="3">
        <f t="shared" si="153"/>
        <v>0</v>
      </c>
      <c r="AI75" s="3">
        <f t="shared" si="130"/>
        <v>0</v>
      </c>
      <c r="AJ75" s="18">
        <f t="shared" si="154"/>
        <v>0</v>
      </c>
      <c r="AK75" s="18">
        <f t="shared" si="155"/>
        <v>11.829176318452365</v>
      </c>
      <c r="AL75" s="39">
        <f t="shared" si="131"/>
        <v>0</v>
      </c>
      <c r="AM75" s="35"/>
      <c r="AN75" s="31"/>
      <c r="AO75" s="31"/>
      <c r="AP75" s="3">
        <f t="shared" si="156"/>
        <v>0</v>
      </c>
      <c r="AQ75" s="3">
        <f t="shared" si="157"/>
        <v>0</v>
      </c>
      <c r="AR75" s="3">
        <f t="shared" si="158"/>
        <v>0</v>
      </c>
      <c r="AS75" s="3">
        <f t="shared" si="132"/>
        <v>0</v>
      </c>
      <c r="AT75" s="18">
        <f t="shared" si="159"/>
        <v>0</v>
      </c>
      <c r="AU75" s="18">
        <f t="shared" si="160"/>
        <v>11.829176318452365</v>
      </c>
      <c r="AV75" s="39">
        <f t="shared" si="133"/>
        <v>0</v>
      </c>
      <c r="AW75" s="35"/>
      <c r="AX75" s="31"/>
      <c r="AY75" s="31"/>
      <c r="AZ75" s="3">
        <f t="shared" si="161"/>
        <v>0</v>
      </c>
      <c r="BA75" s="3">
        <f t="shared" si="162"/>
        <v>0</v>
      </c>
      <c r="BB75" s="3">
        <f t="shared" si="163"/>
        <v>0</v>
      </c>
      <c r="BC75" s="3">
        <f t="shared" si="134"/>
        <v>0</v>
      </c>
      <c r="BD75" s="18">
        <f t="shared" si="164"/>
        <v>0</v>
      </c>
      <c r="BE75" s="18">
        <f t="shared" si="165"/>
        <v>11.829176318452365</v>
      </c>
      <c r="BF75" s="39">
        <f t="shared" si="135"/>
        <v>0</v>
      </c>
      <c r="BG75" s="35"/>
      <c r="BH75" s="31"/>
      <c r="BI75" s="31"/>
      <c r="BJ75" s="3">
        <f t="shared" si="166"/>
        <v>0</v>
      </c>
      <c r="BK75" s="3">
        <f t="shared" si="167"/>
        <v>0</v>
      </c>
      <c r="BL75" s="3">
        <f t="shared" si="168"/>
        <v>0</v>
      </c>
      <c r="BM75" s="3">
        <f t="shared" si="136"/>
        <v>0</v>
      </c>
      <c r="BN75" s="18">
        <f t="shared" si="169"/>
        <v>0</v>
      </c>
      <c r="BO75" s="18">
        <f t="shared" si="170"/>
        <v>11.829176318452365</v>
      </c>
      <c r="BP75" s="39">
        <f t="shared" si="137"/>
        <v>0</v>
      </c>
      <c r="BQ75" s="35"/>
      <c r="BR75" s="31"/>
      <c r="BS75" s="31"/>
      <c r="BT75" s="3">
        <f t="shared" si="171"/>
        <v>0</v>
      </c>
      <c r="BU75" s="3">
        <f t="shared" si="172"/>
        <v>0</v>
      </c>
      <c r="BV75" s="3">
        <f t="shared" si="173"/>
        <v>0</v>
      </c>
      <c r="BW75" s="3">
        <f t="shared" si="138"/>
        <v>0</v>
      </c>
      <c r="BX75" s="18">
        <f t="shared" si="174"/>
        <v>0</v>
      </c>
      <c r="BY75" s="18">
        <f t="shared" si="175"/>
        <v>11.829176318452365</v>
      </c>
      <c r="BZ75" s="39">
        <f t="shared" si="139"/>
        <v>0</v>
      </c>
    </row>
    <row r="76" spans="2:78" ht="19.899999999999999" customHeight="1">
      <c r="B76" s="2"/>
      <c r="C76" s="2"/>
      <c r="D76" s="2"/>
      <c r="E76" s="29">
        <v>42</v>
      </c>
      <c r="F76" s="22">
        <f t="shared" si="177"/>
        <v>0.83460000000000001</v>
      </c>
      <c r="G76" s="22">
        <f t="shared" si="176"/>
        <v>8.5855254143473694</v>
      </c>
      <c r="H76" s="46">
        <f t="shared" si="140"/>
        <v>74643.8028169014</v>
      </c>
      <c r="I76" s="35"/>
      <c r="J76" s="31"/>
      <c r="K76" s="31"/>
      <c r="L76" s="3">
        <f t="shared" si="141"/>
        <v>0</v>
      </c>
      <c r="M76" s="3">
        <f t="shared" si="142"/>
        <v>0</v>
      </c>
      <c r="N76" s="3">
        <f t="shared" si="143"/>
        <v>0</v>
      </c>
      <c r="O76" s="3">
        <f t="shared" si="126"/>
        <v>0</v>
      </c>
      <c r="P76" s="18">
        <f t="shared" si="144"/>
        <v>0</v>
      </c>
      <c r="Q76" s="18">
        <f t="shared" si="145"/>
        <v>13.707048963457382</v>
      </c>
      <c r="R76" s="39">
        <f t="shared" si="178"/>
        <v>0</v>
      </c>
      <c r="S76" s="35"/>
      <c r="T76" s="31"/>
      <c r="U76" s="31"/>
      <c r="V76" s="3">
        <f t="shared" si="146"/>
        <v>0</v>
      </c>
      <c r="W76" s="3">
        <f t="shared" si="147"/>
        <v>0</v>
      </c>
      <c r="X76" s="3">
        <f t="shared" si="148"/>
        <v>0</v>
      </c>
      <c r="Y76" s="3">
        <f t="shared" si="128"/>
        <v>0</v>
      </c>
      <c r="Z76" s="18">
        <f t="shared" si="149"/>
        <v>0</v>
      </c>
      <c r="AA76" s="18">
        <f t="shared" si="150"/>
        <v>13.707048963457382</v>
      </c>
      <c r="AB76" s="39">
        <f t="shared" si="129"/>
        <v>0</v>
      </c>
      <c r="AC76" s="35"/>
      <c r="AD76" s="31"/>
      <c r="AE76" s="31"/>
      <c r="AF76" s="3">
        <f t="shared" si="151"/>
        <v>0</v>
      </c>
      <c r="AG76" s="3">
        <f t="shared" si="152"/>
        <v>0</v>
      </c>
      <c r="AH76" s="3">
        <f t="shared" si="153"/>
        <v>0</v>
      </c>
      <c r="AI76" s="3">
        <f t="shared" si="130"/>
        <v>0</v>
      </c>
      <c r="AJ76" s="18">
        <f t="shared" si="154"/>
        <v>0</v>
      </c>
      <c r="AK76" s="18">
        <f t="shared" si="155"/>
        <v>13.707048963457382</v>
      </c>
      <c r="AL76" s="39">
        <f t="shared" si="131"/>
        <v>0</v>
      </c>
      <c r="AM76" s="35"/>
      <c r="AN76" s="31"/>
      <c r="AO76" s="31"/>
      <c r="AP76" s="3">
        <f t="shared" si="156"/>
        <v>0</v>
      </c>
      <c r="AQ76" s="3">
        <f t="shared" si="157"/>
        <v>0</v>
      </c>
      <c r="AR76" s="3">
        <f t="shared" si="158"/>
        <v>0</v>
      </c>
      <c r="AS76" s="3">
        <f t="shared" si="132"/>
        <v>0</v>
      </c>
      <c r="AT76" s="18">
        <f t="shared" si="159"/>
        <v>0</v>
      </c>
      <c r="AU76" s="18">
        <f t="shared" si="160"/>
        <v>13.707048963457382</v>
      </c>
      <c r="AV76" s="39">
        <f t="shared" si="133"/>
        <v>0</v>
      </c>
      <c r="AW76" s="35"/>
      <c r="AX76" s="31"/>
      <c r="AY76" s="31"/>
      <c r="AZ76" s="3">
        <f t="shared" si="161"/>
        <v>0</v>
      </c>
      <c r="BA76" s="3">
        <f t="shared" si="162"/>
        <v>0</v>
      </c>
      <c r="BB76" s="3">
        <f t="shared" si="163"/>
        <v>0</v>
      </c>
      <c r="BC76" s="3">
        <f t="shared" si="134"/>
        <v>0</v>
      </c>
      <c r="BD76" s="18">
        <f t="shared" si="164"/>
        <v>0</v>
      </c>
      <c r="BE76" s="18">
        <f t="shared" si="165"/>
        <v>13.707048963457382</v>
      </c>
      <c r="BF76" s="39">
        <f t="shared" si="135"/>
        <v>0</v>
      </c>
      <c r="BG76" s="35"/>
      <c r="BH76" s="31"/>
      <c r="BI76" s="31"/>
      <c r="BJ76" s="3">
        <f t="shared" si="166"/>
        <v>0</v>
      </c>
      <c r="BK76" s="3">
        <f t="shared" si="167"/>
        <v>0</v>
      </c>
      <c r="BL76" s="3">
        <f t="shared" si="168"/>
        <v>0</v>
      </c>
      <c r="BM76" s="3">
        <f t="shared" si="136"/>
        <v>0</v>
      </c>
      <c r="BN76" s="18">
        <f t="shared" si="169"/>
        <v>0</v>
      </c>
      <c r="BO76" s="18">
        <f t="shared" si="170"/>
        <v>13.707048963457382</v>
      </c>
      <c r="BP76" s="39">
        <f t="shared" si="137"/>
        <v>0</v>
      </c>
      <c r="BQ76" s="35"/>
      <c r="BR76" s="31"/>
      <c r="BS76" s="31"/>
      <c r="BT76" s="3">
        <f t="shared" si="171"/>
        <v>0</v>
      </c>
      <c r="BU76" s="3">
        <f t="shared" si="172"/>
        <v>0</v>
      </c>
      <c r="BV76" s="3">
        <f t="shared" si="173"/>
        <v>0</v>
      </c>
      <c r="BW76" s="3">
        <f t="shared" si="138"/>
        <v>0</v>
      </c>
      <c r="BX76" s="18">
        <f t="shared" si="174"/>
        <v>0</v>
      </c>
      <c r="BY76" s="18">
        <f t="shared" si="175"/>
        <v>13.707048963457382</v>
      </c>
      <c r="BZ76" s="39">
        <f t="shared" si="139"/>
        <v>0</v>
      </c>
    </row>
    <row r="77" spans="2:78" ht="19.899999999999999" customHeight="1">
      <c r="B77" s="2"/>
      <c r="C77" s="2"/>
      <c r="D77" s="2"/>
      <c r="E77" s="29">
        <v>44</v>
      </c>
      <c r="F77" s="22">
        <f t="shared" si="177"/>
        <v>0.87460000000000004</v>
      </c>
      <c r="G77" s="22">
        <f t="shared" si="176"/>
        <v>8.9970051849846762</v>
      </c>
      <c r="H77" s="46">
        <f t="shared" si="140"/>
        <v>78221.267605633795</v>
      </c>
      <c r="I77" s="35"/>
      <c r="J77" s="31"/>
      <c r="K77" s="31"/>
      <c r="L77" s="3">
        <f t="shared" si="141"/>
        <v>0</v>
      </c>
      <c r="M77" s="3">
        <f t="shared" si="142"/>
        <v>0</v>
      </c>
      <c r="N77" s="3">
        <f t="shared" si="143"/>
        <v>0</v>
      </c>
      <c r="O77" s="3">
        <f t="shared" si="126"/>
        <v>0</v>
      </c>
      <c r="P77" s="18">
        <f t="shared" si="144"/>
        <v>0</v>
      </c>
      <c r="Q77" s="18">
        <f t="shared" si="145"/>
        <v>15.773833125859181</v>
      </c>
      <c r="R77" s="39">
        <f t="shared" si="178"/>
        <v>0</v>
      </c>
      <c r="S77" s="35"/>
      <c r="T77" s="31"/>
      <c r="U77" s="31"/>
      <c r="V77" s="3">
        <f t="shared" si="146"/>
        <v>0</v>
      </c>
      <c r="W77" s="3">
        <f t="shared" si="147"/>
        <v>0</v>
      </c>
      <c r="X77" s="3">
        <f t="shared" si="148"/>
        <v>0</v>
      </c>
      <c r="Y77" s="3">
        <f t="shared" si="128"/>
        <v>0</v>
      </c>
      <c r="Z77" s="18">
        <f t="shared" si="149"/>
        <v>0</v>
      </c>
      <c r="AA77" s="18">
        <f t="shared" si="150"/>
        <v>15.773833125859181</v>
      </c>
      <c r="AB77" s="39">
        <f t="shared" si="129"/>
        <v>0</v>
      </c>
      <c r="AC77" s="35"/>
      <c r="AD77" s="31"/>
      <c r="AE77" s="31"/>
      <c r="AF77" s="3">
        <f t="shared" si="151"/>
        <v>0</v>
      </c>
      <c r="AG77" s="3">
        <f t="shared" si="152"/>
        <v>0</v>
      </c>
      <c r="AH77" s="3">
        <f t="shared" si="153"/>
        <v>0</v>
      </c>
      <c r="AI77" s="3">
        <f t="shared" si="130"/>
        <v>0</v>
      </c>
      <c r="AJ77" s="18">
        <f t="shared" si="154"/>
        <v>0</v>
      </c>
      <c r="AK77" s="18">
        <f t="shared" si="155"/>
        <v>15.773833125859181</v>
      </c>
      <c r="AL77" s="39">
        <f t="shared" si="131"/>
        <v>0</v>
      </c>
      <c r="AM77" s="35"/>
      <c r="AN77" s="31"/>
      <c r="AO77" s="31"/>
      <c r="AP77" s="3">
        <f t="shared" si="156"/>
        <v>0</v>
      </c>
      <c r="AQ77" s="3">
        <f t="shared" si="157"/>
        <v>0</v>
      </c>
      <c r="AR77" s="3">
        <f t="shared" si="158"/>
        <v>0</v>
      </c>
      <c r="AS77" s="3">
        <f t="shared" si="132"/>
        <v>0</v>
      </c>
      <c r="AT77" s="18">
        <f t="shared" si="159"/>
        <v>0</v>
      </c>
      <c r="AU77" s="18">
        <f t="shared" si="160"/>
        <v>15.773833125859181</v>
      </c>
      <c r="AV77" s="39">
        <f t="shared" si="133"/>
        <v>0</v>
      </c>
      <c r="AW77" s="35"/>
      <c r="AX77" s="31"/>
      <c r="AY77" s="31"/>
      <c r="AZ77" s="3">
        <f t="shared" si="161"/>
        <v>0</v>
      </c>
      <c r="BA77" s="3">
        <f t="shared" si="162"/>
        <v>0</v>
      </c>
      <c r="BB77" s="3">
        <f t="shared" si="163"/>
        <v>0</v>
      </c>
      <c r="BC77" s="3">
        <f t="shared" si="134"/>
        <v>0</v>
      </c>
      <c r="BD77" s="18">
        <f t="shared" si="164"/>
        <v>0</v>
      </c>
      <c r="BE77" s="18">
        <f t="shared" si="165"/>
        <v>15.773833125859181</v>
      </c>
      <c r="BF77" s="39">
        <f t="shared" si="135"/>
        <v>0</v>
      </c>
      <c r="BG77" s="35"/>
      <c r="BH77" s="31"/>
      <c r="BI77" s="31"/>
      <c r="BJ77" s="3">
        <f t="shared" si="166"/>
        <v>0</v>
      </c>
      <c r="BK77" s="3">
        <f t="shared" si="167"/>
        <v>0</v>
      </c>
      <c r="BL77" s="3">
        <f t="shared" si="168"/>
        <v>0</v>
      </c>
      <c r="BM77" s="3">
        <f t="shared" si="136"/>
        <v>0</v>
      </c>
      <c r="BN77" s="18">
        <f t="shared" si="169"/>
        <v>0</v>
      </c>
      <c r="BO77" s="18">
        <f t="shared" si="170"/>
        <v>15.773833125859181</v>
      </c>
      <c r="BP77" s="39">
        <f t="shared" si="137"/>
        <v>0</v>
      </c>
      <c r="BQ77" s="35"/>
      <c r="BR77" s="31"/>
      <c r="BS77" s="31"/>
      <c r="BT77" s="3">
        <f t="shared" si="171"/>
        <v>0</v>
      </c>
      <c r="BU77" s="3">
        <f t="shared" si="172"/>
        <v>0</v>
      </c>
      <c r="BV77" s="3">
        <f t="shared" si="173"/>
        <v>0</v>
      </c>
      <c r="BW77" s="3">
        <f t="shared" si="138"/>
        <v>0</v>
      </c>
      <c r="BX77" s="18">
        <f t="shared" si="174"/>
        <v>0</v>
      </c>
      <c r="BY77" s="18">
        <f t="shared" si="175"/>
        <v>15.773833125859181</v>
      </c>
      <c r="BZ77" s="39">
        <f t="shared" si="139"/>
        <v>0</v>
      </c>
    </row>
    <row r="78" spans="2:78" ht="19.899999999999999" customHeight="1">
      <c r="B78" s="16"/>
      <c r="C78" s="2"/>
      <c r="D78" s="2"/>
      <c r="E78" s="29">
        <v>46</v>
      </c>
      <c r="F78" s="22">
        <f t="shared" si="177"/>
        <v>0.91460000000000008</v>
      </c>
      <c r="G78" s="22">
        <f t="shared" si="176"/>
        <v>9.4084849556219812</v>
      </c>
      <c r="H78" s="46">
        <f t="shared" si="140"/>
        <v>81798.732394366205</v>
      </c>
      <c r="I78" s="35"/>
      <c r="J78" s="31"/>
      <c r="K78" s="31"/>
      <c r="L78" s="3">
        <f t="shared" si="141"/>
        <v>0</v>
      </c>
      <c r="M78" s="3">
        <f t="shared" si="142"/>
        <v>0</v>
      </c>
      <c r="N78" s="3">
        <f t="shared" si="143"/>
        <v>0</v>
      </c>
      <c r="O78" s="3">
        <f t="shared" si="126"/>
        <v>0</v>
      </c>
      <c r="P78" s="18">
        <f t="shared" si="144"/>
        <v>0</v>
      </c>
      <c r="Q78" s="18">
        <f t="shared" si="145"/>
        <v>18.038582796426837</v>
      </c>
      <c r="R78" s="39">
        <f t="shared" si="178"/>
        <v>0</v>
      </c>
      <c r="S78" s="35"/>
      <c r="T78" s="31"/>
      <c r="U78" s="31"/>
      <c r="V78" s="3">
        <f t="shared" si="146"/>
        <v>0</v>
      </c>
      <c r="W78" s="3">
        <f t="shared" si="147"/>
        <v>0</v>
      </c>
      <c r="X78" s="3">
        <f t="shared" si="148"/>
        <v>0</v>
      </c>
      <c r="Y78" s="3">
        <f t="shared" si="128"/>
        <v>0</v>
      </c>
      <c r="Z78" s="18">
        <f t="shared" si="149"/>
        <v>0</v>
      </c>
      <c r="AA78" s="18">
        <f t="shared" si="150"/>
        <v>18.038582796426837</v>
      </c>
      <c r="AB78" s="39">
        <f t="shared" si="129"/>
        <v>0</v>
      </c>
      <c r="AC78" s="35"/>
      <c r="AD78" s="31"/>
      <c r="AE78" s="31"/>
      <c r="AF78" s="3">
        <f t="shared" si="151"/>
        <v>0</v>
      </c>
      <c r="AG78" s="3">
        <f t="shared" si="152"/>
        <v>0</v>
      </c>
      <c r="AH78" s="3">
        <f t="shared" si="153"/>
        <v>0</v>
      </c>
      <c r="AI78" s="3">
        <f t="shared" si="130"/>
        <v>0</v>
      </c>
      <c r="AJ78" s="18">
        <f t="shared" si="154"/>
        <v>0</v>
      </c>
      <c r="AK78" s="18">
        <f t="shared" si="155"/>
        <v>18.038582796426837</v>
      </c>
      <c r="AL78" s="39">
        <f t="shared" si="131"/>
        <v>0</v>
      </c>
      <c r="AM78" s="35"/>
      <c r="AN78" s="31"/>
      <c r="AO78" s="31"/>
      <c r="AP78" s="3">
        <f t="shared" si="156"/>
        <v>0</v>
      </c>
      <c r="AQ78" s="3">
        <f t="shared" si="157"/>
        <v>0</v>
      </c>
      <c r="AR78" s="3">
        <f t="shared" si="158"/>
        <v>0</v>
      </c>
      <c r="AS78" s="3">
        <f t="shared" si="132"/>
        <v>0</v>
      </c>
      <c r="AT78" s="18">
        <f t="shared" si="159"/>
        <v>0</v>
      </c>
      <c r="AU78" s="18">
        <f t="shared" si="160"/>
        <v>18.038582796426837</v>
      </c>
      <c r="AV78" s="39">
        <f t="shared" si="133"/>
        <v>0</v>
      </c>
      <c r="AW78" s="35"/>
      <c r="AX78" s="31"/>
      <c r="AY78" s="31"/>
      <c r="AZ78" s="3">
        <f t="shared" si="161"/>
        <v>0</v>
      </c>
      <c r="BA78" s="3">
        <f t="shared" si="162"/>
        <v>0</v>
      </c>
      <c r="BB78" s="3">
        <f t="shared" si="163"/>
        <v>0</v>
      </c>
      <c r="BC78" s="3">
        <f t="shared" si="134"/>
        <v>0</v>
      </c>
      <c r="BD78" s="18">
        <f t="shared" si="164"/>
        <v>0</v>
      </c>
      <c r="BE78" s="18">
        <f t="shared" si="165"/>
        <v>18.038582796426837</v>
      </c>
      <c r="BF78" s="39">
        <f t="shared" si="135"/>
        <v>0</v>
      </c>
      <c r="BG78" s="35"/>
      <c r="BH78" s="31"/>
      <c r="BI78" s="31"/>
      <c r="BJ78" s="3">
        <f t="shared" si="166"/>
        <v>0</v>
      </c>
      <c r="BK78" s="3">
        <f t="shared" si="167"/>
        <v>0</v>
      </c>
      <c r="BL78" s="3">
        <f t="shared" si="168"/>
        <v>0</v>
      </c>
      <c r="BM78" s="3">
        <f t="shared" si="136"/>
        <v>0</v>
      </c>
      <c r="BN78" s="18">
        <f t="shared" si="169"/>
        <v>0</v>
      </c>
      <c r="BO78" s="18">
        <f t="shared" si="170"/>
        <v>18.038582796426837</v>
      </c>
      <c r="BP78" s="39">
        <f t="shared" si="137"/>
        <v>0</v>
      </c>
      <c r="BQ78" s="35"/>
      <c r="BR78" s="31"/>
      <c r="BS78" s="31"/>
      <c r="BT78" s="3">
        <f t="shared" si="171"/>
        <v>0</v>
      </c>
      <c r="BU78" s="3">
        <f t="shared" si="172"/>
        <v>0</v>
      </c>
      <c r="BV78" s="3">
        <f t="shared" si="173"/>
        <v>0</v>
      </c>
      <c r="BW78" s="3">
        <f t="shared" si="138"/>
        <v>0</v>
      </c>
      <c r="BX78" s="18">
        <f t="shared" si="174"/>
        <v>0</v>
      </c>
      <c r="BY78" s="18">
        <f t="shared" si="175"/>
        <v>18.038582796426837</v>
      </c>
      <c r="BZ78" s="39">
        <f t="shared" si="139"/>
        <v>0</v>
      </c>
    </row>
    <row r="79" spans="2:78" ht="19.899999999999999" customHeight="1">
      <c r="B79" s="16"/>
      <c r="C79" s="2"/>
      <c r="D79" s="2"/>
      <c r="E79" s="29">
        <v>48</v>
      </c>
      <c r="F79" s="22">
        <f t="shared" si="177"/>
        <v>0.9546</v>
      </c>
      <c r="G79" s="22">
        <f t="shared" si="176"/>
        <v>9.8199647262592844</v>
      </c>
      <c r="H79" s="46">
        <f t="shared" si="140"/>
        <v>85376.1971830986</v>
      </c>
      <c r="I79" s="35"/>
      <c r="J79" s="31"/>
      <c r="K79" s="31"/>
      <c r="L79" s="3">
        <f t="shared" si="141"/>
        <v>0</v>
      </c>
      <c r="M79" s="3">
        <f t="shared" si="142"/>
        <v>0</v>
      </c>
      <c r="N79" s="3">
        <f t="shared" si="143"/>
        <v>0</v>
      </c>
      <c r="O79" s="3">
        <f t="shared" si="126"/>
        <v>0</v>
      </c>
      <c r="P79" s="18">
        <f t="shared" si="144"/>
        <v>0</v>
      </c>
      <c r="Q79" s="18">
        <f t="shared" si="145"/>
        <v>20.510351965929416</v>
      </c>
      <c r="R79" s="39">
        <f t="shared" si="178"/>
        <v>0</v>
      </c>
      <c r="S79" s="35"/>
      <c r="T79" s="31"/>
      <c r="U79" s="31"/>
      <c r="V79" s="3">
        <f t="shared" si="146"/>
        <v>0</v>
      </c>
      <c r="W79" s="3">
        <f t="shared" si="147"/>
        <v>0</v>
      </c>
      <c r="X79" s="3">
        <f t="shared" si="148"/>
        <v>0</v>
      </c>
      <c r="Y79" s="3">
        <f t="shared" si="128"/>
        <v>0</v>
      </c>
      <c r="Z79" s="18">
        <f t="shared" si="149"/>
        <v>0</v>
      </c>
      <c r="AA79" s="18">
        <f t="shared" si="150"/>
        <v>20.510351965929416</v>
      </c>
      <c r="AB79" s="39">
        <f t="shared" si="129"/>
        <v>0</v>
      </c>
      <c r="AC79" s="35"/>
      <c r="AD79" s="31"/>
      <c r="AE79" s="31"/>
      <c r="AF79" s="3">
        <f t="shared" si="151"/>
        <v>0</v>
      </c>
      <c r="AG79" s="3">
        <f t="shared" si="152"/>
        <v>0</v>
      </c>
      <c r="AH79" s="3">
        <f t="shared" si="153"/>
        <v>0</v>
      </c>
      <c r="AI79" s="3">
        <f t="shared" si="130"/>
        <v>0</v>
      </c>
      <c r="AJ79" s="18">
        <f t="shared" si="154"/>
        <v>0</v>
      </c>
      <c r="AK79" s="18">
        <f t="shared" si="155"/>
        <v>20.510351965929416</v>
      </c>
      <c r="AL79" s="39">
        <f t="shared" si="131"/>
        <v>0</v>
      </c>
      <c r="AM79" s="35"/>
      <c r="AN79" s="31"/>
      <c r="AO79" s="31"/>
      <c r="AP79" s="3">
        <f t="shared" si="156"/>
        <v>0</v>
      </c>
      <c r="AQ79" s="3">
        <f t="shared" si="157"/>
        <v>0</v>
      </c>
      <c r="AR79" s="3">
        <f t="shared" si="158"/>
        <v>0</v>
      </c>
      <c r="AS79" s="3">
        <f t="shared" si="132"/>
        <v>0</v>
      </c>
      <c r="AT79" s="18">
        <f t="shared" si="159"/>
        <v>0</v>
      </c>
      <c r="AU79" s="18">
        <f t="shared" si="160"/>
        <v>20.510351965929416</v>
      </c>
      <c r="AV79" s="39">
        <f t="shared" si="133"/>
        <v>0</v>
      </c>
      <c r="AW79" s="35"/>
      <c r="AX79" s="31"/>
      <c r="AY79" s="31"/>
      <c r="AZ79" s="3">
        <f t="shared" si="161"/>
        <v>0</v>
      </c>
      <c r="BA79" s="3">
        <f t="shared" si="162"/>
        <v>0</v>
      </c>
      <c r="BB79" s="3">
        <f t="shared" si="163"/>
        <v>0</v>
      </c>
      <c r="BC79" s="3">
        <f t="shared" si="134"/>
        <v>0</v>
      </c>
      <c r="BD79" s="18">
        <f t="shared" si="164"/>
        <v>0</v>
      </c>
      <c r="BE79" s="18">
        <f t="shared" si="165"/>
        <v>20.510351965929416</v>
      </c>
      <c r="BF79" s="39">
        <f t="shared" si="135"/>
        <v>0</v>
      </c>
      <c r="BG79" s="35"/>
      <c r="BH79" s="31"/>
      <c r="BI79" s="31"/>
      <c r="BJ79" s="3">
        <f t="shared" si="166"/>
        <v>0</v>
      </c>
      <c r="BK79" s="3">
        <f t="shared" si="167"/>
        <v>0</v>
      </c>
      <c r="BL79" s="3">
        <f t="shared" si="168"/>
        <v>0</v>
      </c>
      <c r="BM79" s="3">
        <f t="shared" si="136"/>
        <v>0</v>
      </c>
      <c r="BN79" s="18">
        <f t="shared" si="169"/>
        <v>0</v>
      </c>
      <c r="BO79" s="18">
        <f t="shared" si="170"/>
        <v>20.510351965929416</v>
      </c>
      <c r="BP79" s="39">
        <f t="shared" si="137"/>
        <v>0</v>
      </c>
      <c r="BQ79" s="35"/>
      <c r="BR79" s="31"/>
      <c r="BS79" s="31"/>
      <c r="BT79" s="3">
        <f t="shared" si="171"/>
        <v>0</v>
      </c>
      <c r="BU79" s="3">
        <f t="shared" si="172"/>
        <v>0</v>
      </c>
      <c r="BV79" s="3">
        <f t="shared" si="173"/>
        <v>0</v>
      </c>
      <c r="BW79" s="3">
        <f t="shared" si="138"/>
        <v>0</v>
      </c>
      <c r="BX79" s="18">
        <f t="shared" si="174"/>
        <v>0</v>
      </c>
      <c r="BY79" s="18">
        <f t="shared" si="175"/>
        <v>20.510351965929416</v>
      </c>
      <c r="BZ79" s="39">
        <f t="shared" si="139"/>
        <v>0</v>
      </c>
    </row>
    <row r="80" spans="2:78" ht="19.899999999999999" customHeight="1">
      <c r="B80" s="16"/>
      <c r="C80" s="2"/>
      <c r="D80" s="17"/>
      <c r="E80" s="29">
        <v>50</v>
      </c>
      <c r="F80" s="22">
        <f t="shared" si="177"/>
        <v>0.99460000000000004</v>
      </c>
      <c r="G80" s="22">
        <f t="shared" si="176"/>
        <v>10.231444496896591</v>
      </c>
      <c r="H80" s="46">
        <f t="shared" si="140"/>
        <v>88953.661971830996</v>
      </c>
      <c r="I80" s="36"/>
      <c r="J80" s="32"/>
      <c r="K80" s="32"/>
      <c r="L80" s="3">
        <f t="shared" si="141"/>
        <v>0</v>
      </c>
      <c r="M80" s="3">
        <f t="shared" si="142"/>
        <v>0</v>
      </c>
      <c r="N80" s="3">
        <f t="shared" si="143"/>
        <v>0</v>
      </c>
      <c r="O80" s="3">
        <f t="shared" si="126"/>
        <v>0</v>
      </c>
      <c r="P80" s="18">
        <f t="shared" si="144"/>
        <v>0</v>
      </c>
      <c r="Q80" s="18">
        <f t="shared" si="145"/>
        <v>23.198194625136008</v>
      </c>
      <c r="R80" s="39">
        <f t="shared" si="178"/>
        <v>0</v>
      </c>
      <c r="S80" s="36"/>
      <c r="T80" s="32"/>
      <c r="U80" s="32"/>
      <c r="V80" s="3">
        <f t="shared" si="146"/>
        <v>0</v>
      </c>
      <c r="W80" s="3">
        <f t="shared" si="147"/>
        <v>0</v>
      </c>
      <c r="X80" s="3">
        <f t="shared" si="148"/>
        <v>0</v>
      </c>
      <c r="Y80" s="3">
        <f t="shared" si="128"/>
        <v>0</v>
      </c>
      <c r="Z80" s="18">
        <f t="shared" si="149"/>
        <v>0</v>
      </c>
      <c r="AA80" s="18">
        <f t="shared" si="150"/>
        <v>23.198194625136008</v>
      </c>
      <c r="AB80" s="39">
        <f t="shared" si="129"/>
        <v>0</v>
      </c>
      <c r="AC80" s="36"/>
      <c r="AD80" s="32"/>
      <c r="AE80" s="32"/>
      <c r="AF80" s="3">
        <f t="shared" si="151"/>
        <v>0</v>
      </c>
      <c r="AG80" s="3">
        <f t="shared" si="152"/>
        <v>0</v>
      </c>
      <c r="AH80" s="3">
        <f t="shared" si="153"/>
        <v>0</v>
      </c>
      <c r="AI80" s="3">
        <f t="shared" si="130"/>
        <v>0</v>
      </c>
      <c r="AJ80" s="18">
        <f t="shared" si="154"/>
        <v>0</v>
      </c>
      <c r="AK80" s="18">
        <f t="shared" si="155"/>
        <v>23.198194625136008</v>
      </c>
      <c r="AL80" s="39">
        <f t="shared" si="131"/>
        <v>0</v>
      </c>
      <c r="AM80" s="36"/>
      <c r="AN80" s="32"/>
      <c r="AO80" s="32"/>
      <c r="AP80" s="3">
        <f t="shared" si="156"/>
        <v>0</v>
      </c>
      <c r="AQ80" s="3">
        <f t="shared" si="157"/>
        <v>0</v>
      </c>
      <c r="AR80" s="3">
        <f t="shared" si="158"/>
        <v>0</v>
      </c>
      <c r="AS80" s="3">
        <f t="shared" si="132"/>
        <v>0</v>
      </c>
      <c r="AT80" s="18">
        <f t="shared" si="159"/>
        <v>0</v>
      </c>
      <c r="AU80" s="18">
        <f t="shared" si="160"/>
        <v>23.198194625136008</v>
      </c>
      <c r="AV80" s="39">
        <f t="shared" si="133"/>
        <v>0</v>
      </c>
      <c r="AW80" s="36"/>
      <c r="AX80" s="32"/>
      <c r="AY80" s="32"/>
      <c r="AZ80" s="3">
        <f t="shared" si="161"/>
        <v>0</v>
      </c>
      <c r="BA80" s="3">
        <f t="shared" si="162"/>
        <v>0</v>
      </c>
      <c r="BB80" s="3">
        <f t="shared" si="163"/>
        <v>0</v>
      </c>
      <c r="BC80" s="3">
        <f t="shared" si="134"/>
        <v>0</v>
      </c>
      <c r="BD80" s="18">
        <f t="shared" si="164"/>
        <v>0</v>
      </c>
      <c r="BE80" s="18">
        <f t="shared" si="165"/>
        <v>23.198194625136008</v>
      </c>
      <c r="BF80" s="39">
        <f t="shared" si="135"/>
        <v>0</v>
      </c>
      <c r="BG80" s="36"/>
      <c r="BH80" s="32"/>
      <c r="BI80" s="32"/>
      <c r="BJ80" s="3">
        <f t="shared" si="166"/>
        <v>0</v>
      </c>
      <c r="BK80" s="3">
        <f t="shared" si="167"/>
        <v>0</v>
      </c>
      <c r="BL80" s="3">
        <f t="shared" si="168"/>
        <v>0</v>
      </c>
      <c r="BM80" s="3">
        <f t="shared" si="136"/>
        <v>0</v>
      </c>
      <c r="BN80" s="18">
        <f t="shared" si="169"/>
        <v>0</v>
      </c>
      <c r="BO80" s="18">
        <f t="shared" si="170"/>
        <v>23.198194625136008</v>
      </c>
      <c r="BP80" s="39">
        <f t="shared" si="137"/>
        <v>0</v>
      </c>
      <c r="BQ80" s="36"/>
      <c r="BR80" s="32"/>
      <c r="BS80" s="32"/>
      <c r="BT80" s="3">
        <f t="shared" si="171"/>
        <v>0</v>
      </c>
      <c r="BU80" s="3">
        <f t="shared" si="172"/>
        <v>0</v>
      </c>
      <c r="BV80" s="3">
        <f t="shared" si="173"/>
        <v>0</v>
      </c>
      <c r="BW80" s="3">
        <f t="shared" si="138"/>
        <v>0</v>
      </c>
      <c r="BX80" s="18">
        <f t="shared" si="174"/>
        <v>0</v>
      </c>
      <c r="BY80" s="18">
        <f t="shared" si="175"/>
        <v>23.198194625136008</v>
      </c>
      <c r="BZ80" s="39">
        <f t="shared" si="139"/>
        <v>0</v>
      </c>
    </row>
    <row r="81" spans="2:78" ht="19.899999999999999" customHeight="1">
      <c r="B81" s="2"/>
      <c r="C81" s="2"/>
      <c r="D81" s="17"/>
      <c r="E81" s="29">
        <v>52</v>
      </c>
      <c r="F81" s="22">
        <f t="shared" si="177"/>
        <v>1.0346</v>
      </c>
      <c r="G81" s="22">
        <f t="shared" si="176"/>
        <v>10.642924267533894</v>
      </c>
      <c r="H81" s="46">
        <f t="shared" si="140"/>
        <v>92531.126760563377</v>
      </c>
      <c r="I81" s="36"/>
      <c r="J81" s="32"/>
      <c r="K81" s="32"/>
      <c r="L81" s="3">
        <f t="shared" si="141"/>
        <v>0</v>
      </c>
      <c r="M81" s="3">
        <f t="shared" si="142"/>
        <v>0</v>
      </c>
      <c r="N81" s="3">
        <f t="shared" si="143"/>
        <v>0</v>
      </c>
      <c r="O81" s="3">
        <f t="shared" si="126"/>
        <v>0</v>
      </c>
      <c r="P81" s="18">
        <f t="shared" si="144"/>
        <v>0</v>
      </c>
      <c r="Q81" s="18">
        <f t="shared" si="145"/>
        <v>26.11116476481568</v>
      </c>
      <c r="R81" s="39">
        <f t="shared" si="178"/>
        <v>0</v>
      </c>
      <c r="S81" s="36"/>
      <c r="T81" s="32"/>
      <c r="U81" s="32"/>
      <c r="V81" s="3">
        <f t="shared" si="146"/>
        <v>0</v>
      </c>
      <c r="W81" s="3">
        <f t="shared" si="147"/>
        <v>0</v>
      </c>
      <c r="X81" s="3">
        <f t="shared" si="148"/>
        <v>0</v>
      </c>
      <c r="Y81" s="3">
        <f t="shared" si="128"/>
        <v>0</v>
      </c>
      <c r="Z81" s="18">
        <f t="shared" si="149"/>
        <v>0</v>
      </c>
      <c r="AA81" s="18">
        <f t="shared" si="150"/>
        <v>26.11116476481568</v>
      </c>
      <c r="AB81" s="39">
        <f t="shared" si="129"/>
        <v>0</v>
      </c>
      <c r="AC81" s="36"/>
      <c r="AD81" s="32"/>
      <c r="AE81" s="32"/>
      <c r="AF81" s="3">
        <f t="shared" si="151"/>
        <v>0</v>
      </c>
      <c r="AG81" s="3">
        <f t="shared" si="152"/>
        <v>0</v>
      </c>
      <c r="AH81" s="3">
        <f t="shared" si="153"/>
        <v>0</v>
      </c>
      <c r="AI81" s="3">
        <f t="shared" si="130"/>
        <v>0</v>
      </c>
      <c r="AJ81" s="18">
        <f t="shared" si="154"/>
        <v>0</v>
      </c>
      <c r="AK81" s="18">
        <f t="shared" si="155"/>
        <v>26.11116476481568</v>
      </c>
      <c r="AL81" s="39">
        <f t="shared" si="131"/>
        <v>0</v>
      </c>
      <c r="AM81" s="36"/>
      <c r="AN81" s="32"/>
      <c r="AO81" s="32"/>
      <c r="AP81" s="3">
        <f t="shared" si="156"/>
        <v>0</v>
      </c>
      <c r="AQ81" s="3">
        <f t="shared" si="157"/>
        <v>0</v>
      </c>
      <c r="AR81" s="3">
        <f t="shared" si="158"/>
        <v>0</v>
      </c>
      <c r="AS81" s="3">
        <f t="shared" si="132"/>
        <v>0</v>
      </c>
      <c r="AT81" s="18">
        <f t="shared" si="159"/>
        <v>0</v>
      </c>
      <c r="AU81" s="18">
        <f t="shared" si="160"/>
        <v>26.11116476481568</v>
      </c>
      <c r="AV81" s="39">
        <f t="shared" si="133"/>
        <v>0</v>
      </c>
      <c r="AW81" s="36"/>
      <c r="AX81" s="32"/>
      <c r="AY81" s="32"/>
      <c r="AZ81" s="3">
        <f t="shared" si="161"/>
        <v>0</v>
      </c>
      <c r="BA81" s="3">
        <f t="shared" si="162"/>
        <v>0</v>
      </c>
      <c r="BB81" s="3">
        <f t="shared" si="163"/>
        <v>0</v>
      </c>
      <c r="BC81" s="3">
        <f t="shared" si="134"/>
        <v>0</v>
      </c>
      <c r="BD81" s="18">
        <f t="shared" si="164"/>
        <v>0</v>
      </c>
      <c r="BE81" s="18">
        <f t="shared" si="165"/>
        <v>26.11116476481568</v>
      </c>
      <c r="BF81" s="39">
        <f t="shared" si="135"/>
        <v>0</v>
      </c>
      <c r="BG81" s="36"/>
      <c r="BH81" s="32"/>
      <c r="BI81" s="32"/>
      <c r="BJ81" s="3">
        <f t="shared" si="166"/>
        <v>0</v>
      </c>
      <c r="BK81" s="3">
        <f t="shared" si="167"/>
        <v>0</v>
      </c>
      <c r="BL81" s="3">
        <f t="shared" si="168"/>
        <v>0</v>
      </c>
      <c r="BM81" s="3">
        <f t="shared" si="136"/>
        <v>0</v>
      </c>
      <c r="BN81" s="18">
        <f t="shared" si="169"/>
        <v>0</v>
      </c>
      <c r="BO81" s="18">
        <f t="shared" si="170"/>
        <v>26.11116476481568</v>
      </c>
      <c r="BP81" s="39">
        <f t="shared" si="137"/>
        <v>0</v>
      </c>
      <c r="BQ81" s="36"/>
      <c r="BR81" s="32"/>
      <c r="BS81" s="32"/>
      <c r="BT81" s="3">
        <f t="shared" si="171"/>
        <v>0</v>
      </c>
      <c r="BU81" s="3">
        <f t="shared" si="172"/>
        <v>0</v>
      </c>
      <c r="BV81" s="3">
        <f t="shared" si="173"/>
        <v>0</v>
      </c>
      <c r="BW81" s="3">
        <f t="shared" si="138"/>
        <v>0</v>
      </c>
      <c r="BX81" s="18">
        <f t="shared" si="174"/>
        <v>0</v>
      </c>
      <c r="BY81" s="18">
        <f t="shared" si="175"/>
        <v>26.11116476481568</v>
      </c>
      <c r="BZ81" s="39">
        <f t="shared" si="139"/>
        <v>0</v>
      </c>
    </row>
    <row r="82" spans="2:78" ht="19.899999999999999" customHeight="1">
      <c r="B82" s="17"/>
      <c r="C82" s="17"/>
      <c r="D82" s="17"/>
      <c r="E82" s="29">
        <v>54</v>
      </c>
      <c r="F82" s="22">
        <f t="shared" si="177"/>
        <v>1.0746</v>
      </c>
      <c r="G82" s="22">
        <f t="shared" si="176"/>
        <v>11.054404038171199</v>
      </c>
      <c r="H82" s="46">
        <f t="shared" si="140"/>
        <v>96108.591549295772</v>
      </c>
      <c r="I82" s="35"/>
      <c r="J82" s="31"/>
      <c r="K82" s="32"/>
      <c r="L82" s="3">
        <f t="shared" si="141"/>
        <v>0</v>
      </c>
      <c r="M82" s="3">
        <f t="shared" si="142"/>
        <v>0</v>
      </c>
      <c r="N82" s="3">
        <f t="shared" si="143"/>
        <v>0</v>
      </c>
      <c r="O82" s="3">
        <f t="shared" si="126"/>
        <v>0</v>
      </c>
      <c r="P82" s="18">
        <f t="shared" si="144"/>
        <v>0</v>
      </c>
      <c r="Q82" s="18">
        <f t="shared" si="145"/>
        <v>29.258316375737522</v>
      </c>
      <c r="R82" s="39">
        <f t="shared" si="178"/>
        <v>0</v>
      </c>
      <c r="S82" s="35"/>
      <c r="T82" s="31"/>
      <c r="U82" s="32"/>
      <c r="V82" s="3">
        <f t="shared" si="146"/>
        <v>0</v>
      </c>
      <c r="W82" s="3">
        <f t="shared" si="147"/>
        <v>0</v>
      </c>
      <c r="X82" s="3">
        <f t="shared" si="148"/>
        <v>0</v>
      </c>
      <c r="Y82" s="3">
        <f t="shared" si="128"/>
        <v>0</v>
      </c>
      <c r="Z82" s="18">
        <f t="shared" si="149"/>
        <v>0</v>
      </c>
      <c r="AA82" s="18">
        <f t="shared" si="150"/>
        <v>29.258316375737522</v>
      </c>
      <c r="AB82" s="39">
        <f t="shared" si="129"/>
        <v>0</v>
      </c>
      <c r="AC82" s="35"/>
      <c r="AD82" s="31"/>
      <c r="AE82" s="32"/>
      <c r="AF82" s="3">
        <f t="shared" si="151"/>
        <v>0</v>
      </c>
      <c r="AG82" s="3">
        <f t="shared" si="152"/>
        <v>0</v>
      </c>
      <c r="AH82" s="3">
        <f t="shared" si="153"/>
        <v>0</v>
      </c>
      <c r="AI82" s="3">
        <f t="shared" si="130"/>
        <v>0</v>
      </c>
      <c r="AJ82" s="18">
        <f t="shared" si="154"/>
        <v>0</v>
      </c>
      <c r="AK82" s="18">
        <f t="shared" si="155"/>
        <v>29.258316375737522</v>
      </c>
      <c r="AL82" s="39">
        <f t="shared" si="131"/>
        <v>0</v>
      </c>
      <c r="AM82" s="35"/>
      <c r="AN82" s="31"/>
      <c r="AO82" s="32"/>
      <c r="AP82" s="3">
        <f t="shared" si="156"/>
        <v>0</v>
      </c>
      <c r="AQ82" s="3">
        <f t="shared" si="157"/>
        <v>0</v>
      </c>
      <c r="AR82" s="3">
        <f t="shared" si="158"/>
        <v>0</v>
      </c>
      <c r="AS82" s="3">
        <f t="shared" si="132"/>
        <v>0</v>
      </c>
      <c r="AT82" s="18">
        <f t="shared" si="159"/>
        <v>0</v>
      </c>
      <c r="AU82" s="18">
        <f t="shared" si="160"/>
        <v>29.258316375737522</v>
      </c>
      <c r="AV82" s="39">
        <f t="shared" si="133"/>
        <v>0</v>
      </c>
      <c r="AW82" s="35"/>
      <c r="AX82" s="31"/>
      <c r="AY82" s="32"/>
      <c r="AZ82" s="3">
        <f t="shared" si="161"/>
        <v>0</v>
      </c>
      <c r="BA82" s="3">
        <f t="shared" si="162"/>
        <v>0</v>
      </c>
      <c r="BB82" s="3">
        <f t="shared" si="163"/>
        <v>0</v>
      </c>
      <c r="BC82" s="3">
        <f t="shared" si="134"/>
        <v>0</v>
      </c>
      <c r="BD82" s="18">
        <f t="shared" si="164"/>
        <v>0</v>
      </c>
      <c r="BE82" s="18">
        <f t="shared" si="165"/>
        <v>29.258316375737522</v>
      </c>
      <c r="BF82" s="39">
        <f t="shared" si="135"/>
        <v>0</v>
      </c>
      <c r="BG82" s="35"/>
      <c r="BH82" s="31"/>
      <c r="BI82" s="32"/>
      <c r="BJ82" s="3">
        <f t="shared" si="166"/>
        <v>0</v>
      </c>
      <c r="BK82" s="3">
        <f t="shared" si="167"/>
        <v>0</v>
      </c>
      <c r="BL82" s="3">
        <f t="shared" si="168"/>
        <v>0</v>
      </c>
      <c r="BM82" s="3">
        <f t="shared" si="136"/>
        <v>0</v>
      </c>
      <c r="BN82" s="18">
        <f t="shared" si="169"/>
        <v>0</v>
      </c>
      <c r="BO82" s="18">
        <f t="shared" si="170"/>
        <v>29.258316375737522</v>
      </c>
      <c r="BP82" s="39">
        <f t="shared" si="137"/>
        <v>0</v>
      </c>
      <c r="BQ82" s="35"/>
      <c r="BR82" s="31"/>
      <c r="BS82" s="32"/>
      <c r="BT82" s="3">
        <f t="shared" si="171"/>
        <v>0</v>
      </c>
      <c r="BU82" s="3">
        <f t="shared" si="172"/>
        <v>0</v>
      </c>
      <c r="BV82" s="3">
        <f t="shared" si="173"/>
        <v>0</v>
      </c>
      <c r="BW82" s="3">
        <f t="shared" si="138"/>
        <v>0</v>
      </c>
      <c r="BX82" s="18">
        <f t="shared" si="174"/>
        <v>0</v>
      </c>
      <c r="BY82" s="18">
        <f t="shared" si="175"/>
        <v>29.258316375737522</v>
      </c>
      <c r="BZ82" s="39">
        <f t="shared" si="139"/>
        <v>0</v>
      </c>
    </row>
    <row r="83" spans="2:78" ht="19.899999999999999" customHeight="1">
      <c r="B83" s="17"/>
      <c r="C83" s="17"/>
      <c r="D83" s="17"/>
      <c r="E83" s="29">
        <v>56</v>
      </c>
      <c r="F83" s="22">
        <f t="shared" si="177"/>
        <v>1.1146</v>
      </c>
      <c r="G83" s="22">
        <f t="shared" si="176"/>
        <v>11.465883808808506</v>
      </c>
      <c r="H83" s="46">
        <f t="shared" si="140"/>
        <v>99686.056338028182</v>
      </c>
      <c r="I83" s="36"/>
      <c r="J83" s="32"/>
      <c r="K83" s="32"/>
      <c r="L83" s="3">
        <f t="shared" si="141"/>
        <v>0</v>
      </c>
      <c r="M83" s="3">
        <f t="shared" si="142"/>
        <v>0</v>
      </c>
      <c r="N83" s="3">
        <f t="shared" si="143"/>
        <v>0</v>
      </c>
      <c r="O83" s="3">
        <f t="shared" si="126"/>
        <v>0</v>
      </c>
      <c r="P83" s="18">
        <f t="shared" si="144"/>
        <v>0</v>
      </c>
      <c r="Q83" s="18">
        <f t="shared" si="145"/>
        <v>32.648703448670595</v>
      </c>
      <c r="R83" s="39">
        <f t="shared" si="178"/>
        <v>0</v>
      </c>
      <c r="S83" s="36"/>
      <c r="T83" s="32"/>
      <c r="U83" s="32"/>
      <c r="V83" s="3">
        <f t="shared" si="146"/>
        <v>0</v>
      </c>
      <c r="W83" s="3">
        <f t="shared" si="147"/>
        <v>0</v>
      </c>
      <c r="X83" s="3">
        <f t="shared" si="148"/>
        <v>0</v>
      </c>
      <c r="Y83" s="3">
        <f t="shared" si="128"/>
        <v>0</v>
      </c>
      <c r="Z83" s="18">
        <f t="shared" si="149"/>
        <v>0</v>
      </c>
      <c r="AA83" s="18">
        <f t="shared" si="150"/>
        <v>32.648703448670595</v>
      </c>
      <c r="AB83" s="39">
        <f t="shared" si="129"/>
        <v>0</v>
      </c>
      <c r="AC83" s="36"/>
      <c r="AD83" s="32"/>
      <c r="AE83" s="32"/>
      <c r="AF83" s="3">
        <f t="shared" si="151"/>
        <v>0</v>
      </c>
      <c r="AG83" s="3">
        <f t="shared" si="152"/>
        <v>0</v>
      </c>
      <c r="AH83" s="3">
        <f t="shared" si="153"/>
        <v>0</v>
      </c>
      <c r="AI83" s="3">
        <f t="shared" si="130"/>
        <v>0</v>
      </c>
      <c r="AJ83" s="18">
        <f t="shared" si="154"/>
        <v>0</v>
      </c>
      <c r="AK83" s="18">
        <f t="shared" si="155"/>
        <v>32.648703448670595</v>
      </c>
      <c r="AL83" s="39">
        <f t="shared" si="131"/>
        <v>0</v>
      </c>
      <c r="AM83" s="36"/>
      <c r="AN83" s="32"/>
      <c r="AO83" s="32"/>
      <c r="AP83" s="3">
        <f t="shared" si="156"/>
        <v>0</v>
      </c>
      <c r="AQ83" s="3">
        <f t="shared" si="157"/>
        <v>0</v>
      </c>
      <c r="AR83" s="3">
        <f t="shared" si="158"/>
        <v>0</v>
      </c>
      <c r="AS83" s="3">
        <f t="shared" si="132"/>
        <v>0</v>
      </c>
      <c r="AT83" s="18">
        <f t="shared" si="159"/>
        <v>0</v>
      </c>
      <c r="AU83" s="18">
        <f t="shared" si="160"/>
        <v>32.648703448670595</v>
      </c>
      <c r="AV83" s="39">
        <f t="shared" si="133"/>
        <v>0</v>
      </c>
      <c r="AW83" s="36"/>
      <c r="AX83" s="32"/>
      <c r="AY83" s="32"/>
      <c r="AZ83" s="3">
        <f t="shared" si="161"/>
        <v>0</v>
      </c>
      <c r="BA83" s="3">
        <f t="shared" si="162"/>
        <v>0</v>
      </c>
      <c r="BB83" s="3">
        <f t="shared" si="163"/>
        <v>0</v>
      </c>
      <c r="BC83" s="3">
        <f t="shared" si="134"/>
        <v>0</v>
      </c>
      <c r="BD83" s="18">
        <f t="shared" si="164"/>
        <v>0</v>
      </c>
      <c r="BE83" s="18">
        <f t="shared" si="165"/>
        <v>32.648703448670595</v>
      </c>
      <c r="BF83" s="39">
        <f t="shared" si="135"/>
        <v>0</v>
      </c>
      <c r="BG83" s="36"/>
      <c r="BH83" s="32"/>
      <c r="BI83" s="32"/>
      <c r="BJ83" s="3">
        <f t="shared" si="166"/>
        <v>0</v>
      </c>
      <c r="BK83" s="3">
        <f t="shared" si="167"/>
        <v>0</v>
      </c>
      <c r="BL83" s="3">
        <f t="shared" si="168"/>
        <v>0</v>
      </c>
      <c r="BM83" s="3">
        <f t="shared" si="136"/>
        <v>0</v>
      </c>
      <c r="BN83" s="18">
        <f t="shared" si="169"/>
        <v>0</v>
      </c>
      <c r="BO83" s="18">
        <f t="shared" si="170"/>
        <v>32.648703448670595</v>
      </c>
      <c r="BP83" s="39">
        <f t="shared" si="137"/>
        <v>0</v>
      </c>
      <c r="BQ83" s="36"/>
      <c r="BR83" s="32"/>
      <c r="BS83" s="32"/>
      <c r="BT83" s="3">
        <f t="shared" si="171"/>
        <v>0</v>
      </c>
      <c r="BU83" s="3">
        <f t="shared" si="172"/>
        <v>0</v>
      </c>
      <c r="BV83" s="3">
        <f t="shared" si="173"/>
        <v>0</v>
      </c>
      <c r="BW83" s="3">
        <f t="shared" si="138"/>
        <v>0</v>
      </c>
      <c r="BX83" s="18">
        <f t="shared" si="174"/>
        <v>0</v>
      </c>
      <c r="BY83" s="18">
        <f t="shared" si="175"/>
        <v>32.648703448670595</v>
      </c>
      <c r="BZ83" s="39">
        <f t="shared" si="139"/>
        <v>0</v>
      </c>
    </row>
    <row r="84" spans="2:78" ht="19.899999999999999" customHeight="1">
      <c r="B84" s="17"/>
      <c r="C84" s="17"/>
      <c r="D84" s="19"/>
      <c r="E84" s="29">
        <v>58</v>
      </c>
      <c r="F84" s="22">
        <f t="shared" si="177"/>
        <v>1.1545999999999998</v>
      </c>
      <c r="G84" s="22">
        <f t="shared" si="176"/>
        <v>11.877363579445809</v>
      </c>
      <c r="H84" s="46">
        <f t="shared" si="140"/>
        <v>103263.52112676055</v>
      </c>
      <c r="I84" s="37"/>
      <c r="J84" s="33"/>
      <c r="K84" s="33"/>
      <c r="L84" s="3">
        <f t="shared" si="141"/>
        <v>0</v>
      </c>
      <c r="M84" s="3">
        <f t="shared" si="142"/>
        <v>0</v>
      </c>
      <c r="N84" s="3">
        <f t="shared" si="143"/>
        <v>0</v>
      </c>
      <c r="O84" s="3">
        <f t="shared" si="126"/>
        <v>0</v>
      </c>
      <c r="P84" s="18">
        <f t="shared" si="144"/>
        <v>0</v>
      </c>
      <c r="Q84" s="18">
        <f t="shared" si="145"/>
        <v>36.291379974383965</v>
      </c>
      <c r="R84" s="39">
        <f t="shared" si="178"/>
        <v>0</v>
      </c>
      <c r="S84" s="37"/>
      <c r="T84" s="33"/>
      <c r="U84" s="33"/>
      <c r="V84" s="3">
        <f t="shared" si="146"/>
        <v>0</v>
      </c>
      <c r="W84" s="3">
        <f t="shared" si="147"/>
        <v>0</v>
      </c>
      <c r="X84" s="3">
        <f t="shared" si="148"/>
        <v>0</v>
      </c>
      <c r="Y84" s="3">
        <f t="shared" si="128"/>
        <v>0</v>
      </c>
      <c r="Z84" s="18">
        <f t="shared" si="149"/>
        <v>0</v>
      </c>
      <c r="AA84" s="18">
        <f t="shared" si="150"/>
        <v>36.291379974383965</v>
      </c>
      <c r="AB84" s="39">
        <f t="shared" si="129"/>
        <v>0</v>
      </c>
      <c r="AC84" s="37"/>
      <c r="AD84" s="33"/>
      <c r="AE84" s="33"/>
      <c r="AF84" s="3">
        <f t="shared" si="151"/>
        <v>0</v>
      </c>
      <c r="AG84" s="3">
        <f t="shared" si="152"/>
        <v>0</v>
      </c>
      <c r="AH84" s="3">
        <f t="shared" si="153"/>
        <v>0</v>
      </c>
      <c r="AI84" s="3">
        <f t="shared" si="130"/>
        <v>0</v>
      </c>
      <c r="AJ84" s="18">
        <f t="shared" si="154"/>
        <v>0</v>
      </c>
      <c r="AK84" s="18">
        <f t="shared" si="155"/>
        <v>36.291379974383965</v>
      </c>
      <c r="AL84" s="39">
        <f t="shared" si="131"/>
        <v>0</v>
      </c>
      <c r="AM84" s="37"/>
      <c r="AN84" s="33"/>
      <c r="AO84" s="33"/>
      <c r="AP84" s="3">
        <f t="shared" si="156"/>
        <v>0</v>
      </c>
      <c r="AQ84" s="3">
        <f t="shared" si="157"/>
        <v>0</v>
      </c>
      <c r="AR84" s="3">
        <f t="shared" si="158"/>
        <v>0</v>
      </c>
      <c r="AS84" s="3">
        <f t="shared" si="132"/>
        <v>0</v>
      </c>
      <c r="AT84" s="18">
        <f t="shared" si="159"/>
        <v>0</v>
      </c>
      <c r="AU84" s="18">
        <f t="shared" si="160"/>
        <v>36.291379974383965</v>
      </c>
      <c r="AV84" s="39">
        <f t="shared" si="133"/>
        <v>0</v>
      </c>
      <c r="AW84" s="37"/>
      <c r="AX84" s="33"/>
      <c r="AY84" s="33"/>
      <c r="AZ84" s="3">
        <f t="shared" si="161"/>
        <v>0</v>
      </c>
      <c r="BA84" s="3">
        <f t="shared" si="162"/>
        <v>0</v>
      </c>
      <c r="BB84" s="3">
        <f t="shared" si="163"/>
        <v>0</v>
      </c>
      <c r="BC84" s="3">
        <f t="shared" si="134"/>
        <v>0</v>
      </c>
      <c r="BD84" s="18">
        <f t="shared" si="164"/>
        <v>0</v>
      </c>
      <c r="BE84" s="18">
        <f t="shared" si="165"/>
        <v>36.291379974383965</v>
      </c>
      <c r="BF84" s="39">
        <f t="shared" si="135"/>
        <v>0</v>
      </c>
      <c r="BG84" s="37"/>
      <c r="BH84" s="33"/>
      <c r="BI84" s="33"/>
      <c r="BJ84" s="3">
        <f t="shared" si="166"/>
        <v>0</v>
      </c>
      <c r="BK84" s="3">
        <f t="shared" si="167"/>
        <v>0</v>
      </c>
      <c r="BL84" s="3">
        <f t="shared" si="168"/>
        <v>0</v>
      </c>
      <c r="BM84" s="3">
        <f t="shared" si="136"/>
        <v>0</v>
      </c>
      <c r="BN84" s="18">
        <f t="shared" si="169"/>
        <v>0</v>
      </c>
      <c r="BO84" s="18">
        <f t="shared" si="170"/>
        <v>36.291379974383965</v>
      </c>
      <c r="BP84" s="39">
        <f t="shared" si="137"/>
        <v>0</v>
      </c>
      <c r="BQ84" s="37"/>
      <c r="BR84" s="33"/>
      <c r="BS84" s="33"/>
      <c r="BT84" s="3">
        <f t="shared" si="171"/>
        <v>0</v>
      </c>
      <c r="BU84" s="3">
        <f t="shared" si="172"/>
        <v>0</v>
      </c>
      <c r="BV84" s="3">
        <f t="shared" si="173"/>
        <v>0</v>
      </c>
      <c r="BW84" s="3">
        <f t="shared" si="138"/>
        <v>0</v>
      </c>
      <c r="BX84" s="18">
        <f t="shared" si="174"/>
        <v>0</v>
      </c>
      <c r="BY84" s="18">
        <f t="shared" si="175"/>
        <v>36.291379974383965</v>
      </c>
      <c r="BZ84" s="39">
        <f t="shared" si="139"/>
        <v>0</v>
      </c>
    </row>
    <row r="85" spans="2:78" ht="19.899999999999999" customHeight="1">
      <c r="B85" s="17"/>
      <c r="C85" s="17"/>
      <c r="D85" s="19"/>
      <c r="E85" s="29">
        <v>60</v>
      </c>
      <c r="F85" s="22">
        <f t="shared" si="177"/>
        <v>1.1945999999999999</v>
      </c>
      <c r="G85" s="22">
        <f t="shared" si="176"/>
        <v>12.288843350083114</v>
      </c>
      <c r="H85" s="46">
        <f t="shared" si="140"/>
        <v>106840.98591549294</v>
      </c>
      <c r="I85" s="37"/>
      <c r="J85" s="33"/>
      <c r="K85" s="33"/>
      <c r="L85" s="3">
        <f t="shared" si="141"/>
        <v>0</v>
      </c>
      <c r="M85" s="3">
        <f t="shared" si="142"/>
        <v>0</v>
      </c>
      <c r="N85" s="3">
        <f t="shared" si="143"/>
        <v>0</v>
      </c>
      <c r="O85" s="3">
        <f t="shared" si="126"/>
        <v>0</v>
      </c>
      <c r="P85" s="18">
        <f t="shared" si="144"/>
        <v>0</v>
      </c>
      <c r="Q85" s="18">
        <f t="shared" si="145"/>
        <v>40.195399943646741</v>
      </c>
      <c r="R85" s="39">
        <f t="shared" si="178"/>
        <v>0</v>
      </c>
      <c r="S85" s="37"/>
      <c r="T85" s="33"/>
      <c r="U85" s="33"/>
      <c r="V85" s="3">
        <f t="shared" si="146"/>
        <v>0</v>
      </c>
      <c r="W85" s="3">
        <f t="shared" si="147"/>
        <v>0</v>
      </c>
      <c r="X85" s="3">
        <f t="shared" si="148"/>
        <v>0</v>
      </c>
      <c r="Y85" s="3">
        <f t="shared" si="128"/>
        <v>0</v>
      </c>
      <c r="Z85" s="18">
        <f t="shared" si="149"/>
        <v>0</v>
      </c>
      <c r="AA85" s="18">
        <f t="shared" si="150"/>
        <v>40.195399943646741</v>
      </c>
      <c r="AB85" s="39">
        <f t="shared" si="129"/>
        <v>0</v>
      </c>
      <c r="AC85" s="37"/>
      <c r="AD85" s="33"/>
      <c r="AE85" s="33"/>
      <c r="AF85" s="3">
        <f t="shared" si="151"/>
        <v>0</v>
      </c>
      <c r="AG85" s="3">
        <f t="shared" si="152"/>
        <v>0</v>
      </c>
      <c r="AH85" s="3">
        <f t="shared" si="153"/>
        <v>0</v>
      </c>
      <c r="AI85" s="3">
        <f t="shared" si="130"/>
        <v>0</v>
      </c>
      <c r="AJ85" s="18">
        <f t="shared" si="154"/>
        <v>0</v>
      </c>
      <c r="AK85" s="18">
        <f t="shared" si="155"/>
        <v>40.195399943646741</v>
      </c>
      <c r="AL85" s="39">
        <f t="shared" si="131"/>
        <v>0</v>
      </c>
      <c r="AM85" s="37"/>
      <c r="AN85" s="33"/>
      <c r="AO85" s="33"/>
      <c r="AP85" s="3">
        <f t="shared" si="156"/>
        <v>0</v>
      </c>
      <c r="AQ85" s="3">
        <f t="shared" si="157"/>
        <v>0</v>
      </c>
      <c r="AR85" s="3">
        <f t="shared" si="158"/>
        <v>0</v>
      </c>
      <c r="AS85" s="3">
        <f t="shared" si="132"/>
        <v>0</v>
      </c>
      <c r="AT85" s="18">
        <f t="shared" si="159"/>
        <v>0</v>
      </c>
      <c r="AU85" s="18">
        <f t="shared" si="160"/>
        <v>40.195399943646741</v>
      </c>
      <c r="AV85" s="39">
        <f t="shared" si="133"/>
        <v>0</v>
      </c>
      <c r="AW85" s="37"/>
      <c r="AX85" s="33"/>
      <c r="AY85" s="33"/>
      <c r="AZ85" s="3">
        <f t="shared" si="161"/>
        <v>0</v>
      </c>
      <c r="BA85" s="3">
        <f t="shared" si="162"/>
        <v>0</v>
      </c>
      <c r="BB85" s="3">
        <f t="shared" si="163"/>
        <v>0</v>
      </c>
      <c r="BC85" s="3">
        <f t="shared" si="134"/>
        <v>0</v>
      </c>
      <c r="BD85" s="18">
        <f t="shared" si="164"/>
        <v>0</v>
      </c>
      <c r="BE85" s="18">
        <f t="shared" si="165"/>
        <v>40.195399943646741</v>
      </c>
      <c r="BF85" s="39">
        <f t="shared" si="135"/>
        <v>0</v>
      </c>
      <c r="BG85" s="37"/>
      <c r="BH85" s="33"/>
      <c r="BI85" s="33"/>
      <c r="BJ85" s="3">
        <f t="shared" si="166"/>
        <v>0</v>
      </c>
      <c r="BK85" s="3">
        <f t="shared" si="167"/>
        <v>0</v>
      </c>
      <c r="BL85" s="3">
        <f t="shared" si="168"/>
        <v>0</v>
      </c>
      <c r="BM85" s="3">
        <f t="shared" si="136"/>
        <v>0</v>
      </c>
      <c r="BN85" s="18">
        <f t="shared" si="169"/>
        <v>0</v>
      </c>
      <c r="BO85" s="18">
        <f t="shared" si="170"/>
        <v>40.195399943646741</v>
      </c>
      <c r="BP85" s="39">
        <f t="shared" si="137"/>
        <v>0</v>
      </c>
      <c r="BQ85" s="37"/>
      <c r="BR85" s="33"/>
      <c r="BS85" s="33"/>
      <c r="BT85" s="3">
        <f t="shared" si="171"/>
        <v>0</v>
      </c>
      <c r="BU85" s="3">
        <f t="shared" si="172"/>
        <v>0</v>
      </c>
      <c r="BV85" s="3">
        <f t="shared" si="173"/>
        <v>0</v>
      </c>
      <c r="BW85" s="3">
        <f t="shared" si="138"/>
        <v>0</v>
      </c>
      <c r="BX85" s="18">
        <f t="shared" si="174"/>
        <v>0</v>
      </c>
      <c r="BY85" s="18">
        <f t="shared" si="175"/>
        <v>40.195399943646741</v>
      </c>
      <c r="BZ85" s="39">
        <f t="shared" si="139"/>
        <v>0</v>
      </c>
    </row>
    <row r="86" spans="2:78" ht="19.899999999999999" customHeight="1">
      <c r="B86" s="19"/>
      <c r="C86" s="19"/>
      <c r="D86" s="19"/>
      <c r="E86" s="29">
        <v>62</v>
      </c>
      <c r="F86" s="22">
        <f t="shared" si="177"/>
        <v>1.2345999999999999</v>
      </c>
      <c r="G86" s="22">
        <f t="shared" si="176"/>
        <v>12.700323120720419</v>
      </c>
      <c r="H86" s="46">
        <f t="shared" si="140"/>
        <v>110418.45070422534</v>
      </c>
      <c r="I86" s="37"/>
      <c r="J86" s="33"/>
      <c r="K86" s="33"/>
      <c r="L86" s="3">
        <f t="shared" si="141"/>
        <v>0</v>
      </c>
      <c r="M86" s="3">
        <f t="shared" si="142"/>
        <v>0</v>
      </c>
      <c r="N86" s="3">
        <f t="shared" si="143"/>
        <v>0</v>
      </c>
      <c r="O86" s="3">
        <f t="shared" si="126"/>
        <v>0</v>
      </c>
      <c r="P86" s="18">
        <f t="shared" si="144"/>
        <v>0</v>
      </c>
      <c r="Q86" s="18">
        <f t="shared" si="145"/>
        <v>44.369817347227993</v>
      </c>
      <c r="R86" s="39">
        <f t="shared" si="178"/>
        <v>0</v>
      </c>
      <c r="S86" s="37"/>
      <c r="T86" s="33"/>
      <c r="U86" s="33"/>
      <c r="V86" s="3">
        <f t="shared" si="146"/>
        <v>0</v>
      </c>
      <c r="W86" s="3">
        <f t="shared" si="147"/>
        <v>0</v>
      </c>
      <c r="X86" s="3">
        <f t="shared" si="148"/>
        <v>0</v>
      </c>
      <c r="Y86" s="3">
        <f t="shared" si="128"/>
        <v>0</v>
      </c>
      <c r="Z86" s="18">
        <f t="shared" si="149"/>
        <v>0</v>
      </c>
      <c r="AA86" s="18">
        <f t="shared" si="150"/>
        <v>44.369817347227993</v>
      </c>
      <c r="AB86" s="39">
        <f t="shared" si="129"/>
        <v>0</v>
      </c>
      <c r="AC86" s="37"/>
      <c r="AD86" s="33"/>
      <c r="AE86" s="33"/>
      <c r="AF86" s="3">
        <f t="shared" si="151"/>
        <v>0</v>
      </c>
      <c r="AG86" s="3">
        <f t="shared" si="152"/>
        <v>0</v>
      </c>
      <c r="AH86" s="3">
        <f t="shared" si="153"/>
        <v>0</v>
      </c>
      <c r="AI86" s="3">
        <f t="shared" si="130"/>
        <v>0</v>
      </c>
      <c r="AJ86" s="18">
        <f t="shared" si="154"/>
        <v>0</v>
      </c>
      <c r="AK86" s="18">
        <f t="shared" si="155"/>
        <v>44.369817347227993</v>
      </c>
      <c r="AL86" s="39">
        <f t="shared" si="131"/>
        <v>0</v>
      </c>
      <c r="AM86" s="37"/>
      <c r="AN86" s="33"/>
      <c r="AO86" s="33"/>
      <c r="AP86" s="3">
        <f t="shared" si="156"/>
        <v>0</v>
      </c>
      <c r="AQ86" s="3">
        <f t="shared" si="157"/>
        <v>0</v>
      </c>
      <c r="AR86" s="3">
        <f t="shared" si="158"/>
        <v>0</v>
      </c>
      <c r="AS86" s="3">
        <f t="shared" si="132"/>
        <v>0</v>
      </c>
      <c r="AT86" s="18">
        <f t="shared" si="159"/>
        <v>0</v>
      </c>
      <c r="AU86" s="18">
        <f t="shared" si="160"/>
        <v>44.369817347227993</v>
      </c>
      <c r="AV86" s="39">
        <f t="shared" si="133"/>
        <v>0</v>
      </c>
      <c r="AW86" s="37"/>
      <c r="AX86" s="33"/>
      <c r="AY86" s="33"/>
      <c r="AZ86" s="3">
        <f t="shared" si="161"/>
        <v>0</v>
      </c>
      <c r="BA86" s="3">
        <f t="shared" si="162"/>
        <v>0</v>
      </c>
      <c r="BB86" s="3">
        <f t="shared" si="163"/>
        <v>0</v>
      </c>
      <c r="BC86" s="3">
        <f t="shared" si="134"/>
        <v>0</v>
      </c>
      <c r="BD86" s="18">
        <f t="shared" si="164"/>
        <v>0</v>
      </c>
      <c r="BE86" s="18">
        <f t="shared" si="165"/>
        <v>44.369817347227993</v>
      </c>
      <c r="BF86" s="39">
        <f t="shared" si="135"/>
        <v>0</v>
      </c>
      <c r="BG86" s="37"/>
      <c r="BH86" s="33"/>
      <c r="BI86" s="33"/>
      <c r="BJ86" s="3">
        <f t="shared" si="166"/>
        <v>0</v>
      </c>
      <c r="BK86" s="3">
        <f t="shared" si="167"/>
        <v>0</v>
      </c>
      <c r="BL86" s="3">
        <f t="shared" si="168"/>
        <v>0</v>
      </c>
      <c r="BM86" s="3">
        <f t="shared" si="136"/>
        <v>0</v>
      </c>
      <c r="BN86" s="18">
        <f t="shared" si="169"/>
        <v>0</v>
      </c>
      <c r="BO86" s="18">
        <f t="shared" si="170"/>
        <v>44.369817347227993</v>
      </c>
      <c r="BP86" s="39">
        <f t="shared" si="137"/>
        <v>0</v>
      </c>
      <c r="BQ86" s="37"/>
      <c r="BR86" s="33"/>
      <c r="BS86" s="33"/>
      <c r="BT86" s="3">
        <f t="shared" si="171"/>
        <v>0</v>
      </c>
      <c r="BU86" s="3">
        <f t="shared" si="172"/>
        <v>0</v>
      </c>
      <c r="BV86" s="3">
        <f t="shared" si="173"/>
        <v>0</v>
      </c>
      <c r="BW86" s="3">
        <f t="shared" si="138"/>
        <v>0</v>
      </c>
      <c r="BX86" s="18">
        <f t="shared" si="174"/>
        <v>0</v>
      </c>
      <c r="BY86" s="18">
        <f t="shared" si="175"/>
        <v>44.369817347227993</v>
      </c>
      <c r="BZ86" s="39">
        <f t="shared" si="139"/>
        <v>0</v>
      </c>
    </row>
    <row r="87" spans="2:78" ht="19.899999999999999" customHeight="1">
      <c r="B87" s="19"/>
      <c r="C87" s="19"/>
      <c r="D87" s="19"/>
      <c r="E87" s="29">
        <v>64</v>
      </c>
      <c r="F87" s="22">
        <f t="shared" si="177"/>
        <v>1.2746</v>
      </c>
      <c r="G87" s="22">
        <f t="shared" si="176"/>
        <v>13.111802891357724</v>
      </c>
      <c r="H87" s="46">
        <f t="shared" si="140"/>
        <v>113995.91549295773</v>
      </c>
      <c r="I87" s="37"/>
      <c r="J87" s="33"/>
      <c r="K87" s="33"/>
      <c r="L87" s="3">
        <f t="shared" si="141"/>
        <v>0</v>
      </c>
      <c r="M87" s="3">
        <f t="shared" si="142"/>
        <v>0</v>
      </c>
      <c r="N87" s="3">
        <f t="shared" si="143"/>
        <v>0</v>
      </c>
      <c r="O87" s="3">
        <f t="shared" si="126"/>
        <v>0</v>
      </c>
      <c r="P87" s="18">
        <f t="shared" si="144"/>
        <v>0</v>
      </c>
      <c r="Q87" s="18">
        <f t="shared" si="145"/>
        <v>48.823686175896796</v>
      </c>
      <c r="R87" s="39">
        <f t="shared" si="178"/>
        <v>0</v>
      </c>
      <c r="S87" s="37"/>
      <c r="T87" s="33"/>
      <c r="U87" s="33"/>
      <c r="V87" s="3">
        <f t="shared" si="146"/>
        <v>0</v>
      </c>
      <c r="W87" s="3">
        <f t="shared" si="147"/>
        <v>0</v>
      </c>
      <c r="X87" s="3">
        <f t="shared" si="148"/>
        <v>0</v>
      </c>
      <c r="Y87" s="3">
        <f t="shared" si="128"/>
        <v>0</v>
      </c>
      <c r="Z87" s="18">
        <f t="shared" si="149"/>
        <v>0</v>
      </c>
      <c r="AA87" s="18">
        <f t="shared" si="150"/>
        <v>48.823686175896796</v>
      </c>
      <c r="AB87" s="39">
        <f t="shared" si="129"/>
        <v>0</v>
      </c>
      <c r="AC87" s="37"/>
      <c r="AD87" s="33"/>
      <c r="AE87" s="33"/>
      <c r="AF87" s="3">
        <f t="shared" si="151"/>
        <v>0</v>
      </c>
      <c r="AG87" s="3">
        <f t="shared" si="152"/>
        <v>0</v>
      </c>
      <c r="AH87" s="3">
        <f t="shared" si="153"/>
        <v>0</v>
      </c>
      <c r="AI87" s="3">
        <f t="shared" si="130"/>
        <v>0</v>
      </c>
      <c r="AJ87" s="18">
        <f t="shared" si="154"/>
        <v>0</v>
      </c>
      <c r="AK87" s="18">
        <f t="shared" si="155"/>
        <v>48.823686175896796</v>
      </c>
      <c r="AL87" s="39">
        <f t="shared" si="131"/>
        <v>0</v>
      </c>
      <c r="AM87" s="37"/>
      <c r="AN87" s="33"/>
      <c r="AO87" s="33"/>
      <c r="AP87" s="3">
        <f t="shared" si="156"/>
        <v>0</v>
      </c>
      <c r="AQ87" s="3">
        <f t="shared" si="157"/>
        <v>0</v>
      </c>
      <c r="AR87" s="3">
        <f t="shared" si="158"/>
        <v>0</v>
      </c>
      <c r="AS87" s="3">
        <f t="shared" si="132"/>
        <v>0</v>
      </c>
      <c r="AT87" s="18">
        <f t="shared" si="159"/>
        <v>0</v>
      </c>
      <c r="AU87" s="18">
        <f t="shared" si="160"/>
        <v>48.823686175896796</v>
      </c>
      <c r="AV87" s="39">
        <f t="shared" si="133"/>
        <v>0</v>
      </c>
      <c r="AW87" s="37"/>
      <c r="AX87" s="33"/>
      <c r="AY87" s="33"/>
      <c r="AZ87" s="3">
        <f t="shared" si="161"/>
        <v>0</v>
      </c>
      <c r="BA87" s="3">
        <f t="shared" si="162"/>
        <v>0</v>
      </c>
      <c r="BB87" s="3">
        <f t="shared" si="163"/>
        <v>0</v>
      </c>
      <c r="BC87" s="3">
        <f t="shared" si="134"/>
        <v>0</v>
      </c>
      <c r="BD87" s="18">
        <f t="shared" si="164"/>
        <v>0</v>
      </c>
      <c r="BE87" s="18">
        <f t="shared" si="165"/>
        <v>48.823686175896796</v>
      </c>
      <c r="BF87" s="39">
        <f t="shared" si="135"/>
        <v>0</v>
      </c>
      <c r="BG87" s="37"/>
      <c r="BH87" s="33"/>
      <c r="BI87" s="33"/>
      <c r="BJ87" s="3">
        <f t="shared" si="166"/>
        <v>0</v>
      </c>
      <c r="BK87" s="3">
        <f t="shared" si="167"/>
        <v>0</v>
      </c>
      <c r="BL87" s="3">
        <f t="shared" si="168"/>
        <v>0</v>
      </c>
      <c r="BM87" s="3">
        <f t="shared" si="136"/>
        <v>0</v>
      </c>
      <c r="BN87" s="18">
        <f t="shared" si="169"/>
        <v>0</v>
      </c>
      <c r="BO87" s="18">
        <f t="shared" si="170"/>
        <v>48.823686175896796</v>
      </c>
      <c r="BP87" s="39">
        <f t="shared" si="137"/>
        <v>0</v>
      </c>
      <c r="BQ87" s="37"/>
      <c r="BR87" s="33"/>
      <c r="BS87" s="33"/>
      <c r="BT87" s="3">
        <f t="shared" si="171"/>
        <v>0</v>
      </c>
      <c r="BU87" s="3">
        <f t="shared" si="172"/>
        <v>0</v>
      </c>
      <c r="BV87" s="3">
        <f t="shared" si="173"/>
        <v>0</v>
      </c>
      <c r="BW87" s="3">
        <f t="shared" si="138"/>
        <v>0</v>
      </c>
      <c r="BX87" s="18">
        <f t="shared" si="174"/>
        <v>0</v>
      </c>
      <c r="BY87" s="18">
        <f t="shared" si="175"/>
        <v>48.823686175896796</v>
      </c>
      <c r="BZ87" s="39">
        <f t="shared" si="139"/>
        <v>0</v>
      </c>
    </row>
    <row r="88" spans="2:78" ht="19.899999999999999" customHeight="1" thickBot="1">
      <c r="B88" s="19"/>
      <c r="C88" s="19"/>
      <c r="E88" s="48">
        <v>66</v>
      </c>
      <c r="F88" s="25">
        <f t="shared" si="177"/>
        <v>1.3146</v>
      </c>
      <c r="G88" s="22">
        <f t="shared" si="176"/>
        <v>13.523282661995031</v>
      </c>
      <c r="H88" s="46">
        <f t="shared" si="140"/>
        <v>117573.38028169014</v>
      </c>
      <c r="I88" s="38"/>
      <c r="J88" s="34"/>
      <c r="K88" s="34"/>
      <c r="L88" s="41">
        <f t="shared" si="141"/>
        <v>0</v>
      </c>
      <c r="M88" s="41">
        <f t="shared" si="142"/>
        <v>0</v>
      </c>
      <c r="N88" s="41">
        <f t="shared" si="143"/>
        <v>0</v>
      </c>
      <c r="O88" s="41">
        <f t="shared" si="126"/>
        <v>0</v>
      </c>
      <c r="P88" s="40">
        <f t="shared" si="144"/>
        <v>0</v>
      </c>
      <c r="Q88" s="40">
        <f t="shared" si="145"/>
        <v>53.56606042042219</v>
      </c>
      <c r="R88" s="42">
        <f t="shared" si="178"/>
        <v>0</v>
      </c>
      <c r="S88" s="38"/>
      <c r="T88" s="34"/>
      <c r="U88" s="34"/>
      <c r="V88" s="41">
        <f t="shared" si="146"/>
        <v>0</v>
      </c>
      <c r="W88" s="41">
        <f t="shared" si="147"/>
        <v>0</v>
      </c>
      <c r="X88" s="41">
        <f t="shared" si="148"/>
        <v>0</v>
      </c>
      <c r="Y88" s="41">
        <f t="shared" si="128"/>
        <v>0</v>
      </c>
      <c r="Z88" s="40">
        <f t="shared" si="149"/>
        <v>0</v>
      </c>
      <c r="AA88" s="40">
        <f t="shared" si="150"/>
        <v>53.56606042042219</v>
      </c>
      <c r="AB88" s="42">
        <f t="shared" si="129"/>
        <v>0</v>
      </c>
      <c r="AC88" s="38"/>
      <c r="AD88" s="34"/>
      <c r="AE88" s="34"/>
      <c r="AF88" s="41">
        <f t="shared" si="151"/>
        <v>0</v>
      </c>
      <c r="AG88" s="41">
        <f t="shared" si="152"/>
        <v>0</v>
      </c>
      <c r="AH88" s="41">
        <f t="shared" si="153"/>
        <v>0</v>
      </c>
      <c r="AI88" s="41">
        <f t="shared" si="130"/>
        <v>0</v>
      </c>
      <c r="AJ88" s="40">
        <f t="shared" si="154"/>
        <v>0</v>
      </c>
      <c r="AK88" s="40">
        <f t="shared" si="155"/>
        <v>53.56606042042219</v>
      </c>
      <c r="AL88" s="42">
        <f t="shared" si="131"/>
        <v>0</v>
      </c>
      <c r="AM88" s="38"/>
      <c r="AN88" s="34"/>
      <c r="AO88" s="34"/>
      <c r="AP88" s="41">
        <f t="shared" si="156"/>
        <v>0</v>
      </c>
      <c r="AQ88" s="41">
        <f t="shared" si="157"/>
        <v>0</v>
      </c>
      <c r="AR88" s="41">
        <f t="shared" si="158"/>
        <v>0</v>
      </c>
      <c r="AS88" s="41">
        <f t="shared" si="132"/>
        <v>0</v>
      </c>
      <c r="AT88" s="40">
        <f t="shared" si="159"/>
        <v>0</v>
      </c>
      <c r="AU88" s="40">
        <f t="shared" si="160"/>
        <v>53.56606042042219</v>
      </c>
      <c r="AV88" s="42">
        <f t="shared" si="133"/>
        <v>0</v>
      </c>
      <c r="AW88" s="38"/>
      <c r="AX88" s="34"/>
      <c r="AY88" s="34"/>
      <c r="AZ88" s="41">
        <f t="shared" si="161"/>
        <v>0</v>
      </c>
      <c r="BA88" s="41">
        <f t="shared" si="162"/>
        <v>0</v>
      </c>
      <c r="BB88" s="41">
        <f t="shared" si="163"/>
        <v>0</v>
      </c>
      <c r="BC88" s="41">
        <f t="shared" si="134"/>
        <v>0</v>
      </c>
      <c r="BD88" s="40">
        <f t="shared" si="164"/>
        <v>0</v>
      </c>
      <c r="BE88" s="40">
        <f t="shared" si="165"/>
        <v>53.56606042042219</v>
      </c>
      <c r="BF88" s="42">
        <f t="shared" si="135"/>
        <v>0</v>
      </c>
      <c r="BG88" s="38"/>
      <c r="BH88" s="34"/>
      <c r="BI88" s="34"/>
      <c r="BJ88" s="41">
        <f t="shared" si="166"/>
        <v>0</v>
      </c>
      <c r="BK88" s="41">
        <f t="shared" si="167"/>
        <v>0</v>
      </c>
      <c r="BL88" s="41">
        <f t="shared" si="168"/>
        <v>0</v>
      </c>
      <c r="BM88" s="41">
        <f t="shared" si="136"/>
        <v>0</v>
      </c>
      <c r="BN88" s="40">
        <f t="shared" si="169"/>
        <v>0</v>
      </c>
      <c r="BO88" s="40">
        <f t="shared" si="170"/>
        <v>53.56606042042219</v>
      </c>
      <c r="BP88" s="42">
        <f t="shared" si="137"/>
        <v>0</v>
      </c>
      <c r="BQ88" s="38"/>
      <c r="BR88" s="34"/>
      <c r="BS88" s="34"/>
      <c r="BT88" s="41">
        <f t="shared" si="171"/>
        <v>0</v>
      </c>
      <c r="BU88" s="41">
        <f t="shared" si="172"/>
        <v>0</v>
      </c>
      <c r="BV88" s="41">
        <f t="shared" si="173"/>
        <v>0</v>
      </c>
      <c r="BW88" s="41">
        <f t="shared" si="138"/>
        <v>0</v>
      </c>
      <c r="BX88" s="40">
        <f t="shared" si="174"/>
        <v>0</v>
      </c>
      <c r="BY88" s="40">
        <f t="shared" si="175"/>
        <v>53.56606042042219</v>
      </c>
      <c r="BZ88" s="42">
        <f t="shared" si="139"/>
        <v>0</v>
      </c>
    </row>
    <row r="92" spans="2:78" ht="19.899999999999999" customHeight="1" thickBot="1">
      <c r="E92" s="65" t="s">
        <v>37</v>
      </c>
    </row>
    <row r="93" spans="2:78" ht="19.899999999999999" customHeight="1">
      <c r="E93" s="81" t="s">
        <v>19</v>
      </c>
      <c r="F93" s="82"/>
      <c r="G93" s="82"/>
      <c r="H93" s="82"/>
      <c r="I93" s="76" t="s">
        <v>21</v>
      </c>
      <c r="J93" s="77"/>
      <c r="K93" s="77"/>
      <c r="L93" s="77"/>
      <c r="M93" s="77"/>
      <c r="N93" s="78">
        <v>0</v>
      </c>
      <c r="O93" s="78"/>
      <c r="P93" s="57"/>
      <c r="Q93" s="57"/>
      <c r="R93" s="58"/>
      <c r="S93" s="77" t="s">
        <v>21</v>
      </c>
      <c r="T93" s="77"/>
      <c r="U93" s="77"/>
      <c r="V93" s="77"/>
      <c r="W93" s="77"/>
      <c r="X93" s="78">
        <v>0.04</v>
      </c>
      <c r="Y93" s="78"/>
      <c r="Z93" s="43"/>
      <c r="AA93" s="43"/>
      <c r="AB93" s="44"/>
      <c r="AC93" s="76" t="s">
        <v>21</v>
      </c>
      <c r="AD93" s="77"/>
      <c r="AE93" s="77"/>
      <c r="AF93" s="77"/>
      <c r="AG93" s="77"/>
      <c r="AH93" s="78">
        <v>0.08</v>
      </c>
      <c r="AI93" s="78"/>
      <c r="AJ93" s="43"/>
      <c r="AK93" s="43"/>
      <c r="AL93" s="44"/>
      <c r="AM93" s="76" t="s">
        <v>21</v>
      </c>
      <c r="AN93" s="77"/>
      <c r="AO93" s="77"/>
      <c r="AP93" s="77"/>
      <c r="AQ93" s="77"/>
      <c r="AR93" s="78">
        <v>0.12</v>
      </c>
      <c r="AS93" s="78"/>
      <c r="AT93" s="43"/>
      <c r="AU93" s="43"/>
      <c r="AV93" s="44"/>
      <c r="AW93" s="76" t="s">
        <v>21</v>
      </c>
      <c r="AX93" s="77"/>
      <c r="AY93" s="77"/>
      <c r="AZ93" s="77"/>
      <c r="BA93" s="77"/>
      <c r="BB93" s="78">
        <v>0.16</v>
      </c>
      <c r="BC93" s="78"/>
      <c r="BD93" s="43"/>
      <c r="BE93" s="43"/>
      <c r="BF93" s="44"/>
      <c r="BG93" s="76" t="s">
        <v>21</v>
      </c>
      <c r="BH93" s="77"/>
      <c r="BI93" s="77"/>
      <c r="BJ93" s="77"/>
      <c r="BK93" s="77"/>
      <c r="BL93" s="78">
        <v>0.2</v>
      </c>
      <c r="BM93" s="78"/>
      <c r="BN93" s="43"/>
      <c r="BO93" s="43"/>
      <c r="BP93" s="44"/>
      <c r="BQ93" s="76" t="s">
        <v>21</v>
      </c>
      <c r="BR93" s="77"/>
      <c r="BS93" s="77"/>
      <c r="BT93" s="77"/>
      <c r="BU93" s="77"/>
      <c r="BV93" s="78">
        <v>0.24</v>
      </c>
      <c r="BW93" s="78"/>
      <c r="BX93" s="57"/>
      <c r="BY93" s="77"/>
      <c r="BZ93" s="80"/>
    </row>
    <row r="94" spans="2:78" ht="19.899999999999999" customHeight="1">
      <c r="E94" s="24" t="s">
        <v>25</v>
      </c>
      <c r="F94" s="21" t="s">
        <v>27</v>
      </c>
      <c r="G94" s="30" t="s">
        <v>0</v>
      </c>
      <c r="H94" s="66" t="s">
        <v>28</v>
      </c>
      <c r="I94" s="24" t="s">
        <v>29</v>
      </c>
      <c r="J94" s="21" t="s">
        <v>23</v>
      </c>
      <c r="K94" s="21" t="s">
        <v>26</v>
      </c>
      <c r="L94" s="30" t="s">
        <v>18</v>
      </c>
      <c r="M94" s="21" t="s">
        <v>30</v>
      </c>
      <c r="N94" s="21" t="s">
        <v>31</v>
      </c>
      <c r="O94" s="21" t="s">
        <v>32</v>
      </c>
      <c r="P94" s="21" t="s">
        <v>20</v>
      </c>
      <c r="Q94" s="55" t="s">
        <v>34</v>
      </c>
      <c r="R94" s="56" t="s">
        <v>33</v>
      </c>
      <c r="S94" s="67" t="s">
        <v>9</v>
      </c>
      <c r="T94" s="21" t="s">
        <v>23</v>
      </c>
      <c r="U94" s="21" t="s">
        <v>26</v>
      </c>
      <c r="V94" s="30" t="s">
        <v>18</v>
      </c>
      <c r="W94" s="21" t="s">
        <v>30</v>
      </c>
      <c r="X94" s="21" t="s">
        <v>31</v>
      </c>
      <c r="Y94" s="21" t="s">
        <v>32</v>
      </c>
      <c r="Z94" s="21" t="s">
        <v>20</v>
      </c>
      <c r="AA94" s="55" t="s">
        <v>34</v>
      </c>
      <c r="AB94" s="56" t="s">
        <v>33</v>
      </c>
      <c r="AC94" s="24" t="s">
        <v>10</v>
      </c>
      <c r="AD94" s="21" t="s">
        <v>23</v>
      </c>
      <c r="AE94" s="21" t="s">
        <v>26</v>
      </c>
      <c r="AF94" s="30" t="s">
        <v>18</v>
      </c>
      <c r="AG94" s="21" t="s">
        <v>30</v>
      </c>
      <c r="AH94" s="21" t="s">
        <v>31</v>
      </c>
      <c r="AI94" s="21" t="s">
        <v>32</v>
      </c>
      <c r="AJ94" s="21" t="s">
        <v>20</v>
      </c>
      <c r="AK94" s="55" t="s">
        <v>34</v>
      </c>
      <c r="AL94" s="56" t="s">
        <v>33</v>
      </c>
      <c r="AM94" s="24" t="s">
        <v>11</v>
      </c>
      <c r="AN94" s="21" t="s">
        <v>23</v>
      </c>
      <c r="AO94" s="21" t="s">
        <v>26</v>
      </c>
      <c r="AP94" s="30" t="s">
        <v>18</v>
      </c>
      <c r="AQ94" s="21" t="s">
        <v>30</v>
      </c>
      <c r="AR94" s="21" t="s">
        <v>31</v>
      </c>
      <c r="AS94" s="21" t="s">
        <v>32</v>
      </c>
      <c r="AT94" s="21" t="s">
        <v>20</v>
      </c>
      <c r="AU94" s="55" t="s">
        <v>34</v>
      </c>
      <c r="AV94" s="56" t="s">
        <v>33</v>
      </c>
      <c r="AW94" s="24" t="s">
        <v>12</v>
      </c>
      <c r="AX94" s="21" t="s">
        <v>23</v>
      </c>
      <c r="AY94" s="21" t="s">
        <v>26</v>
      </c>
      <c r="AZ94" s="30" t="s">
        <v>18</v>
      </c>
      <c r="BA94" s="21" t="s">
        <v>30</v>
      </c>
      <c r="BB94" s="21" t="s">
        <v>31</v>
      </c>
      <c r="BC94" s="21" t="s">
        <v>32</v>
      </c>
      <c r="BD94" s="21" t="s">
        <v>20</v>
      </c>
      <c r="BE94" s="55" t="s">
        <v>34</v>
      </c>
      <c r="BF94" s="56" t="s">
        <v>33</v>
      </c>
      <c r="BG94" s="24" t="s">
        <v>13</v>
      </c>
      <c r="BH94" s="21" t="s">
        <v>23</v>
      </c>
      <c r="BI94" s="21" t="s">
        <v>26</v>
      </c>
      <c r="BJ94" s="30" t="s">
        <v>18</v>
      </c>
      <c r="BK94" s="21" t="s">
        <v>30</v>
      </c>
      <c r="BL94" s="21" t="s">
        <v>31</v>
      </c>
      <c r="BM94" s="21" t="s">
        <v>32</v>
      </c>
      <c r="BN94" s="21" t="s">
        <v>20</v>
      </c>
      <c r="BO94" s="55" t="s">
        <v>34</v>
      </c>
      <c r="BP94" s="56" t="s">
        <v>33</v>
      </c>
      <c r="BQ94" s="59" t="s">
        <v>14</v>
      </c>
      <c r="BR94" s="60" t="s">
        <v>23</v>
      </c>
      <c r="BS94" s="60" t="s">
        <v>26</v>
      </c>
      <c r="BT94" s="61" t="s">
        <v>18</v>
      </c>
      <c r="BU94" s="60" t="s">
        <v>30</v>
      </c>
      <c r="BV94" s="60" t="s">
        <v>31</v>
      </c>
      <c r="BW94" s="60" t="s">
        <v>32</v>
      </c>
      <c r="BX94" s="60" t="s">
        <v>20</v>
      </c>
      <c r="BY94" s="62" t="s">
        <v>34</v>
      </c>
      <c r="BZ94" s="63" t="s">
        <v>33</v>
      </c>
    </row>
    <row r="95" spans="2:78" ht="19.899999999999999" customHeight="1">
      <c r="E95" s="29">
        <v>16</v>
      </c>
      <c r="F95" s="21">
        <v>0.31459999999999999</v>
      </c>
      <c r="G95" s="22">
        <f t="shared" ref="G95:G120" si="179">F95/$C$14/$C$7</f>
        <v>3.2362883960624038</v>
      </c>
      <c r="H95" s="68">
        <f t="shared" ref="H95:H120" si="180">F95*$C$7/$C$5</f>
        <v>28136.760563380281</v>
      </c>
      <c r="I95" s="54"/>
      <c r="J95" s="3"/>
      <c r="K95" s="3"/>
      <c r="L95" s="3"/>
      <c r="M95" s="3">
        <f>M3+M33+M63</f>
        <v>0</v>
      </c>
      <c r="N95" s="3">
        <f t="shared" ref="N95:O95" si="181">N3+N33+N63</f>
        <v>0</v>
      </c>
      <c r="O95" s="3">
        <f t="shared" si="181"/>
        <v>0</v>
      </c>
      <c r="P95" s="18"/>
      <c r="Q95" s="18">
        <f t="shared" ref="Q95:Q120" si="182">Q3+Q33</f>
        <v>1.4683005907941684</v>
      </c>
      <c r="R95" s="39"/>
      <c r="S95" s="3"/>
      <c r="T95" s="3"/>
      <c r="U95" s="3"/>
      <c r="V95" s="3"/>
      <c r="W95" s="3">
        <f>W3+W33+W63</f>
        <v>0</v>
      </c>
      <c r="X95" s="3">
        <f t="shared" ref="X95:Y95" si="183">X3+X33+X63</f>
        <v>0</v>
      </c>
      <c r="Y95" s="3">
        <f t="shared" si="183"/>
        <v>0</v>
      </c>
      <c r="Z95" s="18"/>
      <c r="AA95" s="18">
        <f t="shared" ref="AA95:AA120" si="184">AA3+AA33</f>
        <v>1.4683005907941684</v>
      </c>
      <c r="AB95" s="39"/>
      <c r="AC95" s="54"/>
      <c r="AD95" s="3"/>
      <c r="AE95" s="3"/>
      <c r="AF95" s="3"/>
      <c r="AG95" s="3">
        <f>AG3+AG33+AG63</f>
        <v>0</v>
      </c>
      <c r="AH95" s="3">
        <f t="shared" ref="AH95:AI95" si="185">AH3+AH33+AH63</f>
        <v>0</v>
      </c>
      <c r="AI95" s="3">
        <f t="shared" si="185"/>
        <v>0</v>
      </c>
      <c r="AJ95" s="18"/>
      <c r="AK95" s="18">
        <f t="shared" ref="AK95:AK120" si="186">AK3+AK33</f>
        <v>1.4683005907941684</v>
      </c>
      <c r="AL95" s="39"/>
      <c r="AM95" s="54"/>
      <c r="AN95" s="3"/>
      <c r="AO95" s="3"/>
      <c r="AP95" s="3"/>
      <c r="AQ95" s="3">
        <f>AQ3+AQ33+AQ63</f>
        <v>0</v>
      </c>
      <c r="AR95" s="3">
        <f t="shared" ref="AR95:AS95" si="187">AR3+AR33+AR63</f>
        <v>0</v>
      </c>
      <c r="AS95" s="3">
        <f t="shared" si="187"/>
        <v>0</v>
      </c>
      <c r="AT95" s="18"/>
      <c r="AU95" s="18">
        <f t="shared" ref="AU95:AU120" si="188">AU3+AU33</f>
        <v>1.4683005907941684</v>
      </c>
      <c r="AV95" s="39"/>
      <c r="AW95" s="54"/>
      <c r="AX95" s="3"/>
      <c r="AY95" s="3"/>
      <c r="AZ95" s="3"/>
      <c r="BA95" s="3">
        <f>BA3+BA33+BA63</f>
        <v>0</v>
      </c>
      <c r="BB95" s="3">
        <f t="shared" ref="BB95:BC95" si="189">BB3+BB33+BB63</f>
        <v>0</v>
      </c>
      <c r="BC95" s="3">
        <f t="shared" si="189"/>
        <v>0</v>
      </c>
      <c r="BD95" s="18"/>
      <c r="BE95" s="18">
        <f t="shared" ref="BE95:BE120" si="190">BE3+BE33</f>
        <v>1.4683005907941684</v>
      </c>
      <c r="BF95" s="39"/>
      <c r="BG95" s="54"/>
      <c r="BH95" s="3"/>
      <c r="BI95" s="3"/>
      <c r="BJ95" s="3"/>
      <c r="BK95" s="3">
        <f>BK3+BK33+BK63</f>
        <v>0</v>
      </c>
      <c r="BL95" s="3">
        <f t="shared" ref="BL95:BM95" si="191">BL3+BL33+BL63</f>
        <v>0</v>
      </c>
      <c r="BM95" s="3">
        <f t="shared" si="191"/>
        <v>0</v>
      </c>
      <c r="BN95" s="18"/>
      <c r="BO95" s="18">
        <f t="shared" ref="BO95:BO120" si="192">BO3+BO33</f>
        <v>1.4683005907941684</v>
      </c>
      <c r="BP95" s="39"/>
      <c r="BQ95" s="54"/>
      <c r="BR95" s="3"/>
      <c r="BS95" s="3"/>
      <c r="BT95" s="3"/>
      <c r="BU95" s="3">
        <f>BU3+BU33+BU63</f>
        <v>0</v>
      </c>
      <c r="BV95" s="3">
        <f t="shared" ref="BV95:BW95" si="193">BV3+BV33+BV63</f>
        <v>0</v>
      </c>
      <c r="BW95" s="3">
        <f t="shared" si="193"/>
        <v>0</v>
      </c>
      <c r="BX95" s="18"/>
      <c r="BY95" s="18">
        <f t="shared" ref="BY95:BY120" si="194">BY3+BY33</f>
        <v>1.4683005907941684</v>
      </c>
      <c r="BZ95" s="39"/>
    </row>
    <row r="96" spans="2:78" ht="19.899999999999999" customHeight="1">
      <c r="E96" s="29">
        <v>18</v>
      </c>
      <c r="F96" s="21">
        <v>0.35460000000000003</v>
      </c>
      <c r="G96" s="22">
        <f t="shared" si="179"/>
        <v>3.6477681666997093</v>
      </c>
      <c r="H96" s="68">
        <f t="shared" si="180"/>
        <v>31714.22535211268</v>
      </c>
      <c r="I96" s="54"/>
      <c r="J96" s="3"/>
      <c r="K96" s="3"/>
      <c r="L96" s="3"/>
      <c r="M96" s="3">
        <f t="shared" ref="M96:O111" si="195">M4+M34+M64</f>
        <v>0</v>
      </c>
      <c r="N96" s="3">
        <f t="shared" si="195"/>
        <v>0</v>
      </c>
      <c r="O96" s="3">
        <f t="shared" si="195"/>
        <v>0</v>
      </c>
      <c r="P96" s="18"/>
      <c r="Q96" s="18">
        <f t="shared" si="182"/>
        <v>2.1025920232574307</v>
      </c>
      <c r="R96" s="39"/>
      <c r="S96" s="3"/>
      <c r="T96" s="3"/>
      <c r="U96" s="3"/>
      <c r="V96" s="3"/>
      <c r="W96" s="3">
        <f t="shared" ref="W96:Y111" si="196">W4+W34+W64</f>
        <v>0</v>
      </c>
      <c r="X96" s="3">
        <f t="shared" si="196"/>
        <v>0</v>
      </c>
      <c r="Y96" s="3">
        <f t="shared" si="196"/>
        <v>0</v>
      </c>
      <c r="Z96" s="18"/>
      <c r="AA96" s="18">
        <f t="shared" si="184"/>
        <v>2.1025920232574307</v>
      </c>
      <c r="AB96" s="39"/>
      <c r="AC96" s="54"/>
      <c r="AD96" s="3"/>
      <c r="AE96" s="3"/>
      <c r="AF96" s="3"/>
      <c r="AG96" s="3">
        <f t="shared" ref="AG96:AI111" si="197">AG4+AG34+AG64</f>
        <v>0</v>
      </c>
      <c r="AH96" s="3">
        <f t="shared" si="197"/>
        <v>0</v>
      </c>
      <c r="AI96" s="3">
        <f t="shared" si="197"/>
        <v>0</v>
      </c>
      <c r="AJ96" s="18"/>
      <c r="AK96" s="18">
        <f t="shared" si="186"/>
        <v>2.1025920232574307</v>
      </c>
      <c r="AL96" s="39"/>
      <c r="AM96" s="54"/>
      <c r="AN96" s="3"/>
      <c r="AO96" s="3"/>
      <c r="AP96" s="3"/>
      <c r="AQ96" s="3">
        <f t="shared" ref="AQ96:AS111" si="198">AQ4+AQ34+AQ64</f>
        <v>0</v>
      </c>
      <c r="AR96" s="3">
        <f t="shared" si="198"/>
        <v>0</v>
      </c>
      <c r="AS96" s="3">
        <f t="shared" si="198"/>
        <v>0</v>
      </c>
      <c r="AT96" s="18"/>
      <c r="AU96" s="18">
        <f t="shared" si="188"/>
        <v>2.1025920232574307</v>
      </c>
      <c r="AV96" s="39"/>
      <c r="AW96" s="54"/>
      <c r="AX96" s="3"/>
      <c r="AY96" s="3"/>
      <c r="AZ96" s="3"/>
      <c r="BA96" s="3">
        <f t="shared" ref="BA96:BC111" si="199">BA4+BA34+BA64</f>
        <v>0</v>
      </c>
      <c r="BB96" s="3">
        <f t="shared" si="199"/>
        <v>0</v>
      </c>
      <c r="BC96" s="3">
        <f t="shared" si="199"/>
        <v>0</v>
      </c>
      <c r="BD96" s="18"/>
      <c r="BE96" s="18">
        <f t="shared" si="190"/>
        <v>2.1025920232574307</v>
      </c>
      <c r="BF96" s="39"/>
      <c r="BG96" s="54"/>
      <c r="BH96" s="3"/>
      <c r="BI96" s="3"/>
      <c r="BJ96" s="3"/>
      <c r="BK96" s="3">
        <f t="shared" ref="BK96:BM111" si="200">BK4+BK34+BK64</f>
        <v>0</v>
      </c>
      <c r="BL96" s="3">
        <f t="shared" si="200"/>
        <v>0</v>
      </c>
      <c r="BM96" s="3">
        <f t="shared" si="200"/>
        <v>0</v>
      </c>
      <c r="BN96" s="18"/>
      <c r="BO96" s="18">
        <f t="shared" si="192"/>
        <v>2.1025920232574307</v>
      </c>
      <c r="BP96" s="39"/>
      <c r="BQ96" s="54"/>
      <c r="BR96" s="3"/>
      <c r="BS96" s="3"/>
      <c r="BT96" s="3"/>
      <c r="BU96" s="3">
        <f t="shared" ref="BU96:BW111" si="201">BU4+BU34+BU64</f>
        <v>0</v>
      </c>
      <c r="BV96" s="3">
        <f t="shared" si="201"/>
        <v>0</v>
      </c>
      <c r="BW96" s="3">
        <f t="shared" si="201"/>
        <v>0</v>
      </c>
      <c r="BX96" s="18"/>
      <c r="BY96" s="18">
        <f t="shared" si="194"/>
        <v>2.1025920232574307</v>
      </c>
      <c r="BZ96" s="39"/>
    </row>
    <row r="97" spans="5:78" ht="19.899999999999999" customHeight="1">
      <c r="E97" s="29">
        <v>20</v>
      </c>
      <c r="F97" s="22">
        <f>0.02*E97-0.0054</f>
        <v>0.39460000000000001</v>
      </c>
      <c r="G97" s="22">
        <f t="shared" si="179"/>
        <v>4.0592479373370143</v>
      </c>
      <c r="H97" s="68">
        <f t="shared" si="180"/>
        <v>35291.690140845072</v>
      </c>
      <c r="I97" s="36"/>
      <c r="J97" s="32"/>
      <c r="K97" s="32"/>
      <c r="L97" s="3"/>
      <c r="M97" s="3">
        <f t="shared" si="195"/>
        <v>0</v>
      </c>
      <c r="N97" s="3">
        <f t="shared" si="195"/>
        <v>0</v>
      </c>
      <c r="O97" s="3">
        <f t="shared" si="195"/>
        <v>0</v>
      </c>
      <c r="P97" s="18"/>
      <c r="Q97" s="18">
        <f t="shared" si="182"/>
        <v>2.8974107120564159</v>
      </c>
      <c r="R97" s="39"/>
      <c r="S97" s="32"/>
      <c r="T97" s="32"/>
      <c r="U97" s="32"/>
      <c r="V97" s="3"/>
      <c r="W97" s="3">
        <f t="shared" si="196"/>
        <v>0</v>
      </c>
      <c r="X97" s="3">
        <f t="shared" si="196"/>
        <v>0</v>
      </c>
      <c r="Y97" s="3">
        <f t="shared" si="196"/>
        <v>0</v>
      </c>
      <c r="Z97" s="18"/>
      <c r="AA97" s="18">
        <f t="shared" si="184"/>
        <v>2.8974107120564159</v>
      </c>
      <c r="AB97" s="39"/>
      <c r="AC97" s="36"/>
      <c r="AD97" s="32"/>
      <c r="AE97" s="32"/>
      <c r="AF97" s="3"/>
      <c r="AG97" s="3">
        <f t="shared" si="197"/>
        <v>0</v>
      </c>
      <c r="AH97" s="3">
        <f t="shared" si="197"/>
        <v>0</v>
      </c>
      <c r="AI97" s="3">
        <f t="shared" si="197"/>
        <v>0</v>
      </c>
      <c r="AJ97" s="18"/>
      <c r="AK97" s="18">
        <f t="shared" si="186"/>
        <v>2.8974107120564159</v>
      </c>
      <c r="AL97" s="39"/>
      <c r="AM97" s="36"/>
      <c r="AN97" s="32"/>
      <c r="AO97" s="32"/>
      <c r="AP97" s="3"/>
      <c r="AQ97" s="3">
        <f t="shared" si="198"/>
        <v>0</v>
      </c>
      <c r="AR97" s="3">
        <f t="shared" si="198"/>
        <v>0</v>
      </c>
      <c r="AS97" s="3">
        <f t="shared" si="198"/>
        <v>0</v>
      </c>
      <c r="AT97" s="18"/>
      <c r="AU97" s="18">
        <f t="shared" si="188"/>
        <v>2.8974107120564159</v>
      </c>
      <c r="AV97" s="39"/>
      <c r="AW97" s="36"/>
      <c r="AX97" s="32"/>
      <c r="AY97" s="32"/>
      <c r="AZ97" s="3"/>
      <c r="BA97" s="3">
        <f t="shared" si="199"/>
        <v>0</v>
      </c>
      <c r="BB97" s="3">
        <f t="shared" si="199"/>
        <v>0</v>
      </c>
      <c r="BC97" s="3">
        <f t="shared" si="199"/>
        <v>0</v>
      </c>
      <c r="BD97" s="18"/>
      <c r="BE97" s="18">
        <f t="shared" si="190"/>
        <v>2.8974107120564159</v>
      </c>
      <c r="BF97" s="39"/>
      <c r="BG97" s="36"/>
      <c r="BH97" s="32"/>
      <c r="BI97" s="32"/>
      <c r="BJ97" s="3"/>
      <c r="BK97" s="3">
        <f t="shared" si="200"/>
        <v>0</v>
      </c>
      <c r="BL97" s="3">
        <f t="shared" si="200"/>
        <v>0</v>
      </c>
      <c r="BM97" s="3">
        <f t="shared" si="200"/>
        <v>0</v>
      </c>
      <c r="BN97" s="18"/>
      <c r="BO97" s="18">
        <f t="shared" si="192"/>
        <v>2.8974107120564159</v>
      </c>
      <c r="BP97" s="39"/>
      <c r="BQ97" s="36"/>
      <c r="BR97" s="32"/>
      <c r="BS97" s="32"/>
      <c r="BT97" s="3"/>
      <c r="BU97" s="3">
        <f t="shared" si="201"/>
        <v>0</v>
      </c>
      <c r="BV97" s="3">
        <f t="shared" si="201"/>
        <v>0</v>
      </c>
      <c r="BW97" s="3">
        <f t="shared" si="201"/>
        <v>0</v>
      </c>
      <c r="BX97" s="18"/>
      <c r="BY97" s="18">
        <f t="shared" si="194"/>
        <v>2.8974107120564159</v>
      </c>
      <c r="BZ97" s="39"/>
    </row>
    <row r="98" spans="5:78" ht="19.899999999999999" customHeight="1">
      <c r="E98" s="29">
        <v>22</v>
      </c>
      <c r="F98" s="22">
        <f t="shared" ref="F98:F120" si="202">0.02*E98-0.0054</f>
        <v>0.43459999999999999</v>
      </c>
      <c r="G98" s="22">
        <f t="shared" si="179"/>
        <v>4.4707277079743193</v>
      </c>
      <c r="H98" s="68">
        <f t="shared" si="180"/>
        <v>38869.15492957746</v>
      </c>
      <c r="I98" s="35"/>
      <c r="J98" s="31"/>
      <c r="K98" s="31"/>
      <c r="L98" s="3"/>
      <c r="M98" s="3">
        <f t="shared" si="195"/>
        <v>0</v>
      </c>
      <c r="N98" s="3">
        <f t="shared" si="195"/>
        <v>0</v>
      </c>
      <c r="O98" s="3">
        <f t="shared" si="195"/>
        <v>0</v>
      </c>
      <c r="P98" s="18"/>
      <c r="Q98" s="18">
        <f t="shared" si="182"/>
        <v>3.8708646387292789</v>
      </c>
      <c r="R98" s="39"/>
      <c r="S98" s="31"/>
      <c r="T98" s="31"/>
      <c r="U98" s="31"/>
      <c r="V98" s="3"/>
      <c r="W98" s="3">
        <f t="shared" si="196"/>
        <v>0</v>
      </c>
      <c r="X98" s="3">
        <f t="shared" si="196"/>
        <v>0</v>
      </c>
      <c r="Y98" s="3">
        <f t="shared" si="196"/>
        <v>0</v>
      </c>
      <c r="Z98" s="18"/>
      <c r="AA98" s="18">
        <f t="shared" si="184"/>
        <v>3.8708646387292789</v>
      </c>
      <c r="AB98" s="39"/>
      <c r="AC98" s="35"/>
      <c r="AD98" s="31"/>
      <c r="AE98" s="31"/>
      <c r="AF98" s="3"/>
      <c r="AG98" s="3">
        <f t="shared" si="197"/>
        <v>0</v>
      </c>
      <c r="AH98" s="3">
        <f t="shared" si="197"/>
        <v>0</v>
      </c>
      <c r="AI98" s="3">
        <f t="shared" si="197"/>
        <v>0</v>
      </c>
      <c r="AJ98" s="18"/>
      <c r="AK98" s="18">
        <f t="shared" si="186"/>
        <v>3.8708646387292789</v>
      </c>
      <c r="AL98" s="39"/>
      <c r="AM98" s="35"/>
      <c r="AN98" s="31"/>
      <c r="AO98" s="31"/>
      <c r="AP98" s="3"/>
      <c r="AQ98" s="3">
        <f t="shared" si="198"/>
        <v>0</v>
      </c>
      <c r="AR98" s="3">
        <f t="shared" si="198"/>
        <v>0</v>
      </c>
      <c r="AS98" s="3">
        <f t="shared" si="198"/>
        <v>0</v>
      </c>
      <c r="AT98" s="18"/>
      <c r="AU98" s="18">
        <f t="shared" si="188"/>
        <v>3.8708646387292789</v>
      </c>
      <c r="AV98" s="39"/>
      <c r="AW98" s="35"/>
      <c r="AX98" s="31"/>
      <c r="AY98" s="31"/>
      <c r="AZ98" s="3"/>
      <c r="BA98" s="3">
        <f t="shared" si="199"/>
        <v>0</v>
      </c>
      <c r="BB98" s="3">
        <f t="shared" si="199"/>
        <v>0</v>
      </c>
      <c r="BC98" s="3">
        <f t="shared" si="199"/>
        <v>0</v>
      </c>
      <c r="BD98" s="18"/>
      <c r="BE98" s="18">
        <f t="shared" si="190"/>
        <v>3.8708646387292789</v>
      </c>
      <c r="BF98" s="39"/>
      <c r="BG98" s="36"/>
      <c r="BH98" s="31"/>
      <c r="BI98" s="31"/>
      <c r="BJ98" s="3"/>
      <c r="BK98" s="3">
        <f t="shared" si="200"/>
        <v>0</v>
      </c>
      <c r="BL98" s="3">
        <f t="shared" si="200"/>
        <v>0</v>
      </c>
      <c r="BM98" s="3">
        <f t="shared" si="200"/>
        <v>0</v>
      </c>
      <c r="BN98" s="18"/>
      <c r="BO98" s="18">
        <f t="shared" si="192"/>
        <v>3.8708646387292789</v>
      </c>
      <c r="BP98" s="39"/>
      <c r="BQ98" s="35"/>
      <c r="BR98" s="31"/>
      <c r="BS98" s="31"/>
      <c r="BT98" s="3"/>
      <c r="BU98" s="3">
        <f t="shared" si="201"/>
        <v>0</v>
      </c>
      <c r="BV98" s="3">
        <f t="shared" si="201"/>
        <v>0</v>
      </c>
      <c r="BW98" s="3">
        <f t="shared" si="201"/>
        <v>0</v>
      </c>
      <c r="BX98" s="18"/>
      <c r="BY98" s="18">
        <f t="shared" si="194"/>
        <v>3.8708646387292789</v>
      </c>
      <c r="BZ98" s="39"/>
    </row>
    <row r="99" spans="5:78" ht="19.899999999999999" customHeight="1">
      <c r="E99" s="29">
        <v>24</v>
      </c>
      <c r="F99" s="22">
        <f t="shared" si="202"/>
        <v>0.47459999999999997</v>
      </c>
      <c r="G99" s="22">
        <f t="shared" si="179"/>
        <v>4.8822074786116243</v>
      </c>
      <c r="H99" s="68">
        <f t="shared" si="180"/>
        <v>42446.619718309856</v>
      </c>
      <c r="I99" s="35"/>
      <c r="J99" s="31"/>
      <c r="K99" s="32"/>
      <c r="L99" s="3"/>
      <c r="M99" s="3">
        <f t="shared" si="195"/>
        <v>0</v>
      </c>
      <c r="N99" s="3">
        <f t="shared" si="195"/>
        <v>0</v>
      </c>
      <c r="O99" s="3">
        <f t="shared" si="195"/>
        <v>0</v>
      </c>
      <c r="P99" s="18"/>
      <c r="Q99" s="18">
        <f t="shared" si="182"/>
        <v>5.041061784814171</v>
      </c>
      <c r="R99" s="39"/>
      <c r="S99" s="31"/>
      <c r="T99" s="31"/>
      <c r="U99" s="32"/>
      <c r="V99" s="3"/>
      <c r="W99" s="3">
        <f t="shared" si="196"/>
        <v>0</v>
      </c>
      <c r="X99" s="3">
        <f t="shared" si="196"/>
        <v>0</v>
      </c>
      <c r="Y99" s="3">
        <f t="shared" si="196"/>
        <v>0</v>
      </c>
      <c r="Z99" s="18"/>
      <c r="AA99" s="18">
        <f t="shared" si="184"/>
        <v>5.041061784814171</v>
      </c>
      <c r="AB99" s="39"/>
      <c r="AC99" s="35"/>
      <c r="AD99" s="31"/>
      <c r="AE99" s="32"/>
      <c r="AF99" s="3"/>
      <c r="AG99" s="3">
        <f t="shared" si="197"/>
        <v>0</v>
      </c>
      <c r="AH99" s="3">
        <f t="shared" si="197"/>
        <v>0</v>
      </c>
      <c r="AI99" s="3">
        <f t="shared" si="197"/>
        <v>0</v>
      </c>
      <c r="AJ99" s="18"/>
      <c r="AK99" s="18">
        <f t="shared" si="186"/>
        <v>5.041061784814171</v>
      </c>
      <c r="AL99" s="39"/>
      <c r="AM99" s="35"/>
      <c r="AN99" s="31"/>
      <c r="AO99" s="32"/>
      <c r="AP99" s="3"/>
      <c r="AQ99" s="3">
        <f t="shared" si="198"/>
        <v>0</v>
      </c>
      <c r="AR99" s="3">
        <f t="shared" si="198"/>
        <v>0</v>
      </c>
      <c r="AS99" s="3">
        <f t="shared" si="198"/>
        <v>0</v>
      </c>
      <c r="AT99" s="18"/>
      <c r="AU99" s="18">
        <f t="shared" si="188"/>
        <v>5.041061784814171</v>
      </c>
      <c r="AV99" s="39"/>
      <c r="AW99" s="35"/>
      <c r="AX99" s="31"/>
      <c r="AY99" s="32"/>
      <c r="AZ99" s="3"/>
      <c r="BA99" s="3">
        <f t="shared" si="199"/>
        <v>0</v>
      </c>
      <c r="BB99" s="3">
        <f t="shared" si="199"/>
        <v>0</v>
      </c>
      <c r="BC99" s="3">
        <f t="shared" si="199"/>
        <v>0</v>
      </c>
      <c r="BD99" s="18"/>
      <c r="BE99" s="18">
        <f t="shared" si="190"/>
        <v>5.041061784814171</v>
      </c>
      <c r="BF99" s="39"/>
      <c r="BG99" s="36"/>
      <c r="BH99" s="31"/>
      <c r="BI99" s="32"/>
      <c r="BJ99" s="3"/>
      <c r="BK99" s="3">
        <f t="shared" si="200"/>
        <v>0</v>
      </c>
      <c r="BL99" s="3">
        <f t="shared" si="200"/>
        <v>0</v>
      </c>
      <c r="BM99" s="3">
        <f t="shared" si="200"/>
        <v>0</v>
      </c>
      <c r="BN99" s="18"/>
      <c r="BO99" s="18">
        <f t="shared" si="192"/>
        <v>5.041061784814171</v>
      </c>
      <c r="BP99" s="39"/>
      <c r="BQ99" s="35"/>
      <c r="BR99" s="31"/>
      <c r="BS99" s="32"/>
      <c r="BT99" s="3"/>
      <c r="BU99" s="3">
        <f t="shared" si="201"/>
        <v>0</v>
      </c>
      <c r="BV99" s="3">
        <f t="shared" si="201"/>
        <v>0</v>
      </c>
      <c r="BW99" s="3">
        <f t="shared" si="201"/>
        <v>0</v>
      </c>
      <c r="BX99" s="18"/>
      <c r="BY99" s="18">
        <f t="shared" si="194"/>
        <v>5.041061784814171</v>
      </c>
      <c r="BZ99" s="39"/>
    </row>
    <row r="100" spans="5:78" ht="19.899999999999999" customHeight="1">
      <c r="E100" s="29">
        <v>26</v>
      </c>
      <c r="F100" s="22">
        <f t="shared" si="202"/>
        <v>0.51460000000000006</v>
      </c>
      <c r="G100" s="22">
        <f t="shared" si="179"/>
        <v>5.2936872492489302</v>
      </c>
      <c r="H100" s="68">
        <f t="shared" si="180"/>
        <v>46024.084507042258</v>
      </c>
      <c r="I100" s="35"/>
      <c r="J100" s="31"/>
      <c r="K100" s="31"/>
      <c r="L100" s="3"/>
      <c r="M100" s="3">
        <f t="shared" si="195"/>
        <v>0</v>
      </c>
      <c r="N100" s="3">
        <f t="shared" si="195"/>
        <v>0</v>
      </c>
      <c r="O100" s="3">
        <f t="shared" si="195"/>
        <v>0</v>
      </c>
      <c r="P100" s="18"/>
      <c r="Q100" s="18">
        <f t="shared" si="182"/>
        <v>6.4261101318492502</v>
      </c>
      <c r="R100" s="39"/>
      <c r="S100" s="31"/>
      <c r="T100" s="31"/>
      <c r="U100" s="31"/>
      <c r="V100" s="3"/>
      <c r="W100" s="3">
        <f t="shared" si="196"/>
        <v>0</v>
      </c>
      <c r="X100" s="3">
        <f t="shared" si="196"/>
        <v>0</v>
      </c>
      <c r="Y100" s="3">
        <f t="shared" si="196"/>
        <v>0</v>
      </c>
      <c r="Z100" s="18"/>
      <c r="AA100" s="18">
        <f t="shared" si="184"/>
        <v>6.4261101318492502</v>
      </c>
      <c r="AB100" s="39"/>
      <c r="AC100" s="35"/>
      <c r="AD100" s="31"/>
      <c r="AE100" s="31"/>
      <c r="AF100" s="3"/>
      <c r="AG100" s="3">
        <f t="shared" si="197"/>
        <v>0</v>
      </c>
      <c r="AH100" s="3">
        <f t="shared" si="197"/>
        <v>0</v>
      </c>
      <c r="AI100" s="3">
        <f t="shared" si="197"/>
        <v>0</v>
      </c>
      <c r="AJ100" s="18"/>
      <c r="AK100" s="18">
        <f t="shared" si="186"/>
        <v>6.4261101318492502</v>
      </c>
      <c r="AL100" s="39"/>
      <c r="AM100" s="35"/>
      <c r="AN100" s="31"/>
      <c r="AO100" s="31"/>
      <c r="AP100" s="3"/>
      <c r="AQ100" s="3">
        <f t="shared" si="198"/>
        <v>0</v>
      </c>
      <c r="AR100" s="3">
        <f t="shared" si="198"/>
        <v>0</v>
      </c>
      <c r="AS100" s="3">
        <f t="shared" si="198"/>
        <v>0</v>
      </c>
      <c r="AT100" s="18"/>
      <c r="AU100" s="18">
        <f t="shared" si="188"/>
        <v>6.4261101318492502</v>
      </c>
      <c r="AV100" s="39"/>
      <c r="AW100" s="35"/>
      <c r="AX100" s="31"/>
      <c r="AY100" s="31"/>
      <c r="AZ100" s="3"/>
      <c r="BA100" s="3">
        <f t="shared" si="199"/>
        <v>0</v>
      </c>
      <c r="BB100" s="3">
        <f t="shared" si="199"/>
        <v>0</v>
      </c>
      <c r="BC100" s="3">
        <f t="shared" si="199"/>
        <v>0</v>
      </c>
      <c r="BD100" s="18"/>
      <c r="BE100" s="18">
        <f t="shared" si="190"/>
        <v>6.4261101318492502</v>
      </c>
      <c r="BF100" s="39"/>
      <c r="BG100" s="35"/>
      <c r="BH100" s="31"/>
      <c r="BI100" s="31"/>
      <c r="BJ100" s="3"/>
      <c r="BK100" s="3">
        <f t="shared" si="200"/>
        <v>0</v>
      </c>
      <c r="BL100" s="3">
        <f t="shared" si="200"/>
        <v>0</v>
      </c>
      <c r="BM100" s="3">
        <f t="shared" si="200"/>
        <v>0</v>
      </c>
      <c r="BN100" s="18"/>
      <c r="BO100" s="18">
        <f t="shared" si="192"/>
        <v>6.4261101318492502</v>
      </c>
      <c r="BP100" s="39"/>
      <c r="BQ100" s="35"/>
      <c r="BR100" s="31"/>
      <c r="BS100" s="31"/>
      <c r="BT100" s="3"/>
      <c r="BU100" s="3">
        <f t="shared" si="201"/>
        <v>0</v>
      </c>
      <c r="BV100" s="3">
        <f t="shared" si="201"/>
        <v>0</v>
      </c>
      <c r="BW100" s="3">
        <f t="shared" si="201"/>
        <v>0</v>
      </c>
      <c r="BX100" s="18"/>
      <c r="BY100" s="18">
        <f t="shared" si="194"/>
        <v>6.4261101318492502</v>
      </c>
      <c r="BZ100" s="39"/>
    </row>
    <row r="101" spans="5:78" ht="19.899999999999999" customHeight="1">
      <c r="E101" s="29">
        <v>28</v>
      </c>
      <c r="F101" s="22">
        <f t="shared" si="202"/>
        <v>0.55460000000000009</v>
      </c>
      <c r="G101" s="22">
        <f t="shared" si="179"/>
        <v>5.7051670198862352</v>
      </c>
      <c r="H101" s="68">
        <f t="shared" si="180"/>
        <v>49601.549295774654</v>
      </c>
      <c r="I101" s="35"/>
      <c r="J101" s="31"/>
      <c r="K101" s="31"/>
      <c r="L101" s="3"/>
      <c r="M101" s="3">
        <f t="shared" si="195"/>
        <v>0</v>
      </c>
      <c r="N101" s="3">
        <f t="shared" si="195"/>
        <v>0</v>
      </c>
      <c r="O101" s="3">
        <f t="shared" si="195"/>
        <v>0</v>
      </c>
      <c r="P101" s="18"/>
      <c r="Q101" s="18">
        <f t="shared" si="182"/>
        <v>8.0441176613726615</v>
      </c>
      <c r="R101" s="39"/>
      <c r="S101" s="31"/>
      <c r="T101" s="31"/>
      <c r="U101" s="31"/>
      <c r="V101" s="3"/>
      <c r="W101" s="3">
        <f t="shared" si="196"/>
        <v>0</v>
      </c>
      <c r="X101" s="3">
        <f t="shared" si="196"/>
        <v>0</v>
      </c>
      <c r="Y101" s="3">
        <f t="shared" si="196"/>
        <v>0</v>
      </c>
      <c r="Z101" s="18"/>
      <c r="AA101" s="18">
        <f t="shared" si="184"/>
        <v>8.0441176613726615</v>
      </c>
      <c r="AB101" s="39"/>
      <c r="AC101" s="35"/>
      <c r="AD101" s="31"/>
      <c r="AE101" s="31"/>
      <c r="AF101" s="3"/>
      <c r="AG101" s="3">
        <f t="shared" si="197"/>
        <v>0</v>
      </c>
      <c r="AH101" s="3">
        <f t="shared" si="197"/>
        <v>0</v>
      </c>
      <c r="AI101" s="3">
        <f t="shared" si="197"/>
        <v>0</v>
      </c>
      <c r="AJ101" s="18"/>
      <c r="AK101" s="18">
        <f t="shared" si="186"/>
        <v>8.0441176613726615</v>
      </c>
      <c r="AL101" s="39"/>
      <c r="AM101" s="35"/>
      <c r="AN101" s="31"/>
      <c r="AO101" s="31"/>
      <c r="AP101" s="3"/>
      <c r="AQ101" s="3">
        <f t="shared" si="198"/>
        <v>0</v>
      </c>
      <c r="AR101" s="3">
        <f t="shared" si="198"/>
        <v>0</v>
      </c>
      <c r="AS101" s="3">
        <f t="shared" si="198"/>
        <v>0</v>
      </c>
      <c r="AT101" s="18"/>
      <c r="AU101" s="18">
        <f t="shared" si="188"/>
        <v>8.0441176613726615</v>
      </c>
      <c r="AV101" s="39"/>
      <c r="AW101" s="35"/>
      <c r="AX101" s="31"/>
      <c r="AY101" s="31"/>
      <c r="AZ101" s="3"/>
      <c r="BA101" s="3">
        <f t="shared" si="199"/>
        <v>0</v>
      </c>
      <c r="BB101" s="3">
        <f t="shared" si="199"/>
        <v>0</v>
      </c>
      <c r="BC101" s="3">
        <f t="shared" si="199"/>
        <v>0</v>
      </c>
      <c r="BD101" s="18"/>
      <c r="BE101" s="18">
        <f t="shared" si="190"/>
        <v>8.0441176613726615</v>
      </c>
      <c r="BF101" s="39"/>
      <c r="BG101" s="35"/>
      <c r="BH101" s="31"/>
      <c r="BI101" s="31"/>
      <c r="BJ101" s="3"/>
      <c r="BK101" s="3">
        <f t="shared" si="200"/>
        <v>0</v>
      </c>
      <c r="BL101" s="3">
        <f t="shared" si="200"/>
        <v>0</v>
      </c>
      <c r="BM101" s="3">
        <f t="shared" si="200"/>
        <v>0</v>
      </c>
      <c r="BN101" s="18"/>
      <c r="BO101" s="18">
        <f t="shared" si="192"/>
        <v>8.0441176613726615</v>
      </c>
      <c r="BP101" s="39"/>
      <c r="BQ101" s="35"/>
      <c r="BR101" s="31"/>
      <c r="BS101" s="31"/>
      <c r="BT101" s="3"/>
      <c r="BU101" s="3">
        <f t="shared" si="201"/>
        <v>0</v>
      </c>
      <c r="BV101" s="3">
        <f t="shared" si="201"/>
        <v>0</v>
      </c>
      <c r="BW101" s="3">
        <f t="shared" si="201"/>
        <v>0</v>
      </c>
      <c r="BX101" s="18"/>
      <c r="BY101" s="18">
        <f t="shared" si="194"/>
        <v>8.0441176613726615</v>
      </c>
      <c r="BZ101" s="39"/>
    </row>
    <row r="102" spans="5:78" ht="19.899999999999999" customHeight="1">
      <c r="E102" s="29">
        <v>30</v>
      </c>
      <c r="F102" s="22">
        <f t="shared" si="202"/>
        <v>0.59460000000000002</v>
      </c>
      <c r="G102" s="22">
        <f t="shared" si="179"/>
        <v>6.1166467905235393</v>
      </c>
      <c r="H102" s="68">
        <f t="shared" si="180"/>
        <v>53179.014084507042</v>
      </c>
      <c r="I102" s="35"/>
      <c r="J102" s="31"/>
      <c r="K102" s="31"/>
      <c r="L102" s="3"/>
      <c r="M102" s="3">
        <f t="shared" si="195"/>
        <v>0</v>
      </c>
      <c r="N102" s="3">
        <f t="shared" si="195"/>
        <v>0</v>
      </c>
      <c r="O102" s="3">
        <f t="shared" si="195"/>
        <v>0</v>
      </c>
      <c r="P102" s="18"/>
      <c r="Q102" s="18">
        <f t="shared" si="182"/>
        <v>9.9131923549225593</v>
      </c>
      <c r="R102" s="39"/>
      <c r="S102" s="31"/>
      <c r="T102" s="31"/>
      <c r="U102" s="31"/>
      <c r="V102" s="3"/>
      <c r="W102" s="3">
        <f t="shared" si="196"/>
        <v>0</v>
      </c>
      <c r="X102" s="3">
        <f t="shared" si="196"/>
        <v>0</v>
      </c>
      <c r="Y102" s="3">
        <f t="shared" si="196"/>
        <v>0</v>
      </c>
      <c r="Z102" s="18"/>
      <c r="AA102" s="18">
        <f t="shared" si="184"/>
        <v>9.9131923549225593</v>
      </c>
      <c r="AB102" s="39"/>
      <c r="AC102" s="35"/>
      <c r="AD102" s="31"/>
      <c r="AE102" s="31"/>
      <c r="AF102" s="3"/>
      <c r="AG102" s="3">
        <f t="shared" si="197"/>
        <v>0</v>
      </c>
      <c r="AH102" s="3">
        <f t="shared" si="197"/>
        <v>0</v>
      </c>
      <c r="AI102" s="3">
        <f t="shared" si="197"/>
        <v>0</v>
      </c>
      <c r="AJ102" s="18"/>
      <c r="AK102" s="18">
        <f t="shared" si="186"/>
        <v>9.9131923549225593</v>
      </c>
      <c r="AL102" s="39"/>
      <c r="AM102" s="35"/>
      <c r="AN102" s="31"/>
      <c r="AO102" s="31"/>
      <c r="AP102" s="3"/>
      <c r="AQ102" s="3">
        <f t="shared" si="198"/>
        <v>0</v>
      </c>
      <c r="AR102" s="3">
        <f t="shared" si="198"/>
        <v>0</v>
      </c>
      <c r="AS102" s="3">
        <f t="shared" si="198"/>
        <v>0</v>
      </c>
      <c r="AT102" s="18"/>
      <c r="AU102" s="18">
        <f t="shared" si="188"/>
        <v>9.9131923549225593</v>
      </c>
      <c r="AV102" s="39"/>
      <c r="AW102" s="35"/>
      <c r="AX102" s="31"/>
      <c r="AY102" s="31"/>
      <c r="AZ102" s="3"/>
      <c r="BA102" s="3">
        <f t="shared" si="199"/>
        <v>0</v>
      </c>
      <c r="BB102" s="3">
        <f t="shared" si="199"/>
        <v>0</v>
      </c>
      <c r="BC102" s="3">
        <f t="shared" si="199"/>
        <v>0</v>
      </c>
      <c r="BD102" s="18"/>
      <c r="BE102" s="18">
        <f t="shared" si="190"/>
        <v>9.9131923549225593</v>
      </c>
      <c r="BF102" s="39"/>
      <c r="BG102" s="35"/>
      <c r="BH102" s="31"/>
      <c r="BI102" s="31"/>
      <c r="BJ102" s="3"/>
      <c r="BK102" s="3">
        <f t="shared" si="200"/>
        <v>0</v>
      </c>
      <c r="BL102" s="3">
        <f t="shared" si="200"/>
        <v>0</v>
      </c>
      <c r="BM102" s="3">
        <f t="shared" si="200"/>
        <v>0</v>
      </c>
      <c r="BN102" s="18"/>
      <c r="BO102" s="18">
        <f t="shared" si="192"/>
        <v>9.9131923549225593</v>
      </c>
      <c r="BP102" s="39"/>
      <c r="BQ102" s="35"/>
      <c r="BR102" s="31"/>
      <c r="BS102" s="31"/>
      <c r="BT102" s="3"/>
      <c r="BU102" s="3">
        <f t="shared" si="201"/>
        <v>0</v>
      </c>
      <c r="BV102" s="3">
        <f t="shared" si="201"/>
        <v>0</v>
      </c>
      <c r="BW102" s="3">
        <f t="shared" si="201"/>
        <v>0</v>
      </c>
      <c r="BX102" s="18"/>
      <c r="BY102" s="18">
        <f t="shared" si="194"/>
        <v>9.9131923549225593</v>
      </c>
      <c r="BZ102" s="39"/>
    </row>
    <row r="103" spans="5:78" ht="19.899999999999999" customHeight="1">
      <c r="E103" s="29">
        <v>32</v>
      </c>
      <c r="F103" s="22">
        <f t="shared" si="202"/>
        <v>0.63460000000000005</v>
      </c>
      <c r="G103" s="22">
        <f t="shared" si="179"/>
        <v>6.5281265611608452</v>
      </c>
      <c r="H103" s="68">
        <f t="shared" si="180"/>
        <v>56756.478873239437</v>
      </c>
      <c r="I103" s="35"/>
      <c r="J103" s="31"/>
      <c r="K103" s="31"/>
      <c r="L103" s="3"/>
      <c r="M103" s="3">
        <f t="shared" si="195"/>
        <v>0</v>
      </c>
      <c r="N103" s="3">
        <f t="shared" si="195"/>
        <v>0</v>
      </c>
      <c r="O103" s="3">
        <f t="shared" si="195"/>
        <v>0</v>
      </c>
      <c r="P103" s="18"/>
      <c r="Q103" s="18">
        <f t="shared" si="182"/>
        <v>12.051442194037101</v>
      </c>
      <c r="R103" s="39"/>
      <c r="S103" s="31"/>
      <c r="T103" s="31"/>
      <c r="U103" s="31"/>
      <c r="V103" s="3"/>
      <c r="W103" s="3">
        <f t="shared" si="196"/>
        <v>0</v>
      </c>
      <c r="X103" s="3">
        <f t="shared" si="196"/>
        <v>0</v>
      </c>
      <c r="Y103" s="3">
        <f t="shared" si="196"/>
        <v>0</v>
      </c>
      <c r="Z103" s="18"/>
      <c r="AA103" s="18">
        <f t="shared" si="184"/>
        <v>12.051442194037101</v>
      </c>
      <c r="AB103" s="39"/>
      <c r="AC103" s="35"/>
      <c r="AD103" s="31"/>
      <c r="AE103" s="31"/>
      <c r="AF103" s="3"/>
      <c r="AG103" s="3">
        <f t="shared" si="197"/>
        <v>0</v>
      </c>
      <c r="AH103" s="3">
        <f t="shared" si="197"/>
        <v>0</v>
      </c>
      <c r="AI103" s="3">
        <f t="shared" si="197"/>
        <v>0</v>
      </c>
      <c r="AJ103" s="18"/>
      <c r="AK103" s="18">
        <f t="shared" si="186"/>
        <v>12.051442194037101</v>
      </c>
      <c r="AL103" s="39"/>
      <c r="AM103" s="35"/>
      <c r="AN103" s="31"/>
      <c r="AO103" s="31"/>
      <c r="AP103" s="3"/>
      <c r="AQ103" s="3">
        <f t="shared" si="198"/>
        <v>0</v>
      </c>
      <c r="AR103" s="3">
        <f t="shared" si="198"/>
        <v>0</v>
      </c>
      <c r="AS103" s="3">
        <f t="shared" si="198"/>
        <v>0</v>
      </c>
      <c r="AT103" s="18"/>
      <c r="AU103" s="18">
        <f t="shared" si="188"/>
        <v>12.051442194037101</v>
      </c>
      <c r="AV103" s="39"/>
      <c r="AW103" s="35"/>
      <c r="AX103" s="31"/>
      <c r="AY103" s="31"/>
      <c r="AZ103" s="3"/>
      <c r="BA103" s="3">
        <f t="shared" si="199"/>
        <v>0</v>
      </c>
      <c r="BB103" s="3">
        <f t="shared" si="199"/>
        <v>0</v>
      </c>
      <c r="BC103" s="3">
        <f t="shared" si="199"/>
        <v>0</v>
      </c>
      <c r="BD103" s="18"/>
      <c r="BE103" s="18">
        <f t="shared" si="190"/>
        <v>12.051442194037101</v>
      </c>
      <c r="BF103" s="39"/>
      <c r="BG103" s="35"/>
      <c r="BH103" s="31"/>
      <c r="BI103" s="31"/>
      <c r="BJ103" s="3"/>
      <c r="BK103" s="3">
        <f t="shared" si="200"/>
        <v>0</v>
      </c>
      <c r="BL103" s="3">
        <f t="shared" si="200"/>
        <v>0</v>
      </c>
      <c r="BM103" s="3">
        <f t="shared" si="200"/>
        <v>0</v>
      </c>
      <c r="BN103" s="18"/>
      <c r="BO103" s="18">
        <f t="shared" si="192"/>
        <v>12.051442194037101</v>
      </c>
      <c r="BP103" s="39"/>
      <c r="BQ103" s="35"/>
      <c r="BR103" s="31"/>
      <c r="BS103" s="31"/>
      <c r="BT103" s="3"/>
      <c r="BU103" s="3">
        <f t="shared" si="201"/>
        <v>0</v>
      </c>
      <c r="BV103" s="3">
        <f t="shared" si="201"/>
        <v>0</v>
      </c>
      <c r="BW103" s="3">
        <f t="shared" si="201"/>
        <v>0</v>
      </c>
      <c r="BX103" s="18"/>
      <c r="BY103" s="18">
        <f t="shared" si="194"/>
        <v>12.051442194037101</v>
      </c>
      <c r="BZ103" s="39"/>
    </row>
    <row r="104" spans="5:78" ht="19.899999999999999" customHeight="1">
      <c r="E104" s="29">
        <v>34</v>
      </c>
      <c r="F104" s="22">
        <f t="shared" si="202"/>
        <v>0.67460000000000009</v>
      </c>
      <c r="G104" s="22">
        <f t="shared" si="179"/>
        <v>6.9396063317981502</v>
      </c>
      <c r="H104" s="68">
        <f t="shared" si="180"/>
        <v>60333.94366197184</v>
      </c>
      <c r="I104" s="35"/>
      <c r="J104" s="31"/>
      <c r="K104" s="31"/>
      <c r="L104" s="3"/>
      <c r="M104" s="3">
        <f t="shared" si="195"/>
        <v>0</v>
      </c>
      <c r="N104" s="3">
        <f t="shared" si="195"/>
        <v>0</v>
      </c>
      <c r="O104" s="3">
        <f t="shared" si="195"/>
        <v>0</v>
      </c>
      <c r="P104" s="18"/>
      <c r="Q104" s="18">
        <f t="shared" si="182"/>
        <v>14.476975160254433</v>
      </c>
      <c r="R104" s="39"/>
      <c r="S104" s="31"/>
      <c r="T104" s="31"/>
      <c r="U104" s="31"/>
      <c r="V104" s="3"/>
      <c r="W104" s="3">
        <f t="shared" si="196"/>
        <v>0</v>
      </c>
      <c r="X104" s="3">
        <f t="shared" si="196"/>
        <v>0</v>
      </c>
      <c r="Y104" s="3">
        <f t="shared" si="196"/>
        <v>0</v>
      </c>
      <c r="Z104" s="18"/>
      <c r="AA104" s="18">
        <f t="shared" si="184"/>
        <v>14.476975160254433</v>
      </c>
      <c r="AB104" s="39"/>
      <c r="AC104" s="35"/>
      <c r="AD104" s="31"/>
      <c r="AE104" s="31"/>
      <c r="AF104" s="3"/>
      <c r="AG104" s="3">
        <f t="shared" si="197"/>
        <v>0</v>
      </c>
      <c r="AH104" s="3">
        <f t="shared" si="197"/>
        <v>0</v>
      </c>
      <c r="AI104" s="3">
        <f t="shared" si="197"/>
        <v>0</v>
      </c>
      <c r="AJ104" s="18"/>
      <c r="AK104" s="18">
        <f t="shared" si="186"/>
        <v>14.476975160254433</v>
      </c>
      <c r="AL104" s="39"/>
      <c r="AM104" s="35"/>
      <c r="AN104" s="31"/>
      <c r="AO104" s="31"/>
      <c r="AP104" s="3"/>
      <c r="AQ104" s="3">
        <f t="shared" si="198"/>
        <v>0</v>
      </c>
      <c r="AR104" s="3">
        <f t="shared" si="198"/>
        <v>0</v>
      </c>
      <c r="AS104" s="3">
        <f t="shared" si="198"/>
        <v>0</v>
      </c>
      <c r="AT104" s="18"/>
      <c r="AU104" s="18">
        <f t="shared" si="188"/>
        <v>14.476975160254433</v>
      </c>
      <c r="AV104" s="39"/>
      <c r="AW104" s="35"/>
      <c r="AX104" s="31"/>
      <c r="AY104" s="31"/>
      <c r="AZ104" s="3"/>
      <c r="BA104" s="3">
        <f t="shared" si="199"/>
        <v>0</v>
      </c>
      <c r="BB104" s="3">
        <f t="shared" si="199"/>
        <v>0</v>
      </c>
      <c r="BC104" s="3">
        <f t="shared" si="199"/>
        <v>0</v>
      </c>
      <c r="BD104" s="18"/>
      <c r="BE104" s="18">
        <f t="shared" si="190"/>
        <v>14.476975160254433</v>
      </c>
      <c r="BF104" s="39"/>
      <c r="BG104" s="35"/>
      <c r="BH104" s="31"/>
      <c r="BI104" s="31"/>
      <c r="BJ104" s="3"/>
      <c r="BK104" s="3">
        <f t="shared" si="200"/>
        <v>0</v>
      </c>
      <c r="BL104" s="3">
        <f t="shared" si="200"/>
        <v>0</v>
      </c>
      <c r="BM104" s="3">
        <f t="shared" si="200"/>
        <v>0</v>
      </c>
      <c r="BN104" s="18"/>
      <c r="BO104" s="18">
        <f t="shared" si="192"/>
        <v>14.476975160254433</v>
      </c>
      <c r="BP104" s="39"/>
      <c r="BQ104" s="35"/>
      <c r="BR104" s="31"/>
      <c r="BS104" s="31"/>
      <c r="BT104" s="3"/>
      <c r="BU104" s="3">
        <f t="shared" si="201"/>
        <v>0</v>
      </c>
      <c r="BV104" s="3">
        <f t="shared" si="201"/>
        <v>0</v>
      </c>
      <c r="BW104" s="3">
        <f t="shared" si="201"/>
        <v>0</v>
      </c>
      <c r="BX104" s="18"/>
      <c r="BY104" s="18">
        <f t="shared" si="194"/>
        <v>14.476975160254433</v>
      </c>
      <c r="BZ104" s="39"/>
    </row>
    <row r="105" spans="5:78" ht="19.899999999999999" customHeight="1">
      <c r="E105" s="29">
        <v>36</v>
      </c>
      <c r="F105" s="22">
        <f t="shared" si="202"/>
        <v>0.71460000000000001</v>
      </c>
      <c r="G105" s="22">
        <f t="shared" si="179"/>
        <v>7.3510861024354552</v>
      </c>
      <c r="H105" s="68">
        <f t="shared" si="180"/>
        <v>63911.408450704221</v>
      </c>
      <c r="I105" s="35"/>
      <c r="J105" s="31"/>
      <c r="K105" s="31"/>
      <c r="L105" s="3"/>
      <c r="M105" s="3">
        <f t="shared" si="195"/>
        <v>0</v>
      </c>
      <c r="N105" s="3">
        <f t="shared" si="195"/>
        <v>0</v>
      </c>
      <c r="O105" s="3">
        <f t="shared" si="195"/>
        <v>0</v>
      </c>
      <c r="P105" s="18"/>
      <c r="Q105" s="18">
        <f t="shared" si="182"/>
        <v>17.207899235112713</v>
      </c>
      <c r="R105" s="39"/>
      <c r="S105" s="31"/>
      <c r="T105" s="31"/>
      <c r="U105" s="31"/>
      <c r="V105" s="3"/>
      <c r="W105" s="3">
        <f t="shared" si="196"/>
        <v>0</v>
      </c>
      <c r="X105" s="3">
        <f t="shared" si="196"/>
        <v>0</v>
      </c>
      <c r="Y105" s="3">
        <f t="shared" si="196"/>
        <v>0</v>
      </c>
      <c r="Z105" s="18"/>
      <c r="AA105" s="18">
        <f t="shared" si="184"/>
        <v>17.207899235112713</v>
      </c>
      <c r="AB105" s="39"/>
      <c r="AC105" s="35"/>
      <c r="AD105" s="31"/>
      <c r="AE105" s="31"/>
      <c r="AF105" s="3"/>
      <c r="AG105" s="3">
        <f t="shared" si="197"/>
        <v>0</v>
      </c>
      <c r="AH105" s="3">
        <f t="shared" si="197"/>
        <v>0</v>
      </c>
      <c r="AI105" s="3">
        <f t="shared" si="197"/>
        <v>0</v>
      </c>
      <c r="AJ105" s="18"/>
      <c r="AK105" s="18">
        <f t="shared" si="186"/>
        <v>17.207899235112713</v>
      </c>
      <c r="AL105" s="39"/>
      <c r="AM105" s="35"/>
      <c r="AN105" s="31"/>
      <c r="AO105" s="31"/>
      <c r="AP105" s="3"/>
      <c r="AQ105" s="3">
        <f t="shared" si="198"/>
        <v>0</v>
      </c>
      <c r="AR105" s="3">
        <f t="shared" si="198"/>
        <v>0</v>
      </c>
      <c r="AS105" s="3">
        <f t="shared" si="198"/>
        <v>0</v>
      </c>
      <c r="AT105" s="18"/>
      <c r="AU105" s="18">
        <f t="shared" si="188"/>
        <v>17.207899235112713</v>
      </c>
      <c r="AV105" s="39"/>
      <c r="AW105" s="35"/>
      <c r="AX105" s="31"/>
      <c r="AY105" s="31"/>
      <c r="AZ105" s="3"/>
      <c r="BA105" s="3">
        <f t="shared" si="199"/>
        <v>0</v>
      </c>
      <c r="BB105" s="3">
        <f t="shared" si="199"/>
        <v>0</v>
      </c>
      <c r="BC105" s="3">
        <f t="shared" si="199"/>
        <v>0</v>
      </c>
      <c r="BD105" s="18"/>
      <c r="BE105" s="18">
        <f t="shared" si="190"/>
        <v>17.207899235112713</v>
      </c>
      <c r="BF105" s="39"/>
      <c r="BG105" s="35"/>
      <c r="BH105" s="31"/>
      <c r="BI105" s="31"/>
      <c r="BJ105" s="3"/>
      <c r="BK105" s="3">
        <f t="shared" si="200"/>
        <v>0</v>
      </c>
      <c r="BL105" s="3">
        <f t="shared" si="200"/>
        <v>0</v>
      </c>
      <c r="BM105" s="3">
        <f t="shared" si="200"/>
        <v>0</v>
      </c>
      <c r="BN105" s="18"/>
      <c r="BO105" s="18">
        <f t="shared" si="192"/>
        <v>17.207899235112713</v>
      </c>
      <c r="BP105" s="39"/>
      <c r="BQ105" s="35"/>
      <c r="BR105" s="31"/>
      <c r="BS105" s="31"/>
      <c r="BT105" s="3"/>
      <c r="BU105" s="3">
        <f t="shared" si="201"/>
        <v>0</v>
      </c>
      <c r="BV105" s="3">
        <f t="shared" si="201"/>
        <v>0</v>
      </c>
      <c r="BW105" s="3">
        <f t="shared" si="201"/>
        <v>0</v>
      </c>
      <c r="BX105" s="18"/>
      <c r="BY105" s="18">
        <f t="shared" si="194"/>
        <v>17.207899235112713</v>
      </c>
      <c r="BZ105" s="39"/>
    </row>
    <row r="106" spans="5:78" ht="19.899999999999999" customHeight="1">
      <c r="E106" s="29">
        <v>38</v>
      </c>
      <c r="F106" s="22">
        <f t="shared" si="202"/>
        <v>0.75460000000000005</v>
      </c>
      <c r="G106" s="22">
        <f t="shared" si="179"/>
        <v>7.7625658730727602</v>
      </c>
      <c r="H106" s="68">
        <f t="shared" si="180"/>
        <v>67488.873239436623</v>
      </c>
      <c r="I106" s="35"/>
      <c r="J106" s="31"/>
      <c r="K106" s="31"/>
      <c r="L106" s="3"/>
      <c r="M106" s="3">
        <f t="shared" si="195"/>
        <v>0</v>
      </c>
      <c r="N106" s="3">
        <f t="shared" si="195"/>
        <v>0</v>
      </c>
      <c r="O106" s="3">
        <f t="shared" si="195"/>
        <v>0</v>
      </c>
      <c r="P106" s="18"/>
      <c r="Q106" s="18">
        <f t="shared" si="182"/>
        <v>20.262322400150097</v>
      </c>
      <c r="R106" s="39"/>
      <c r="S106" s="31"/>
      <c r="T106" s="31"/>
      <c r="U106" s="31"/>
      <c r="V106" s="3"/>
      <c r="W106" s="3">
        <f t="shared" si="196"/>
        <v>0</v>
      </c>
      <c r="X106" s="3">
        <f t="shared" si="196"/>
        <v>0</v>
      </c>
      <c r="Y106" s="3">
        <f t="shared" si="196"/>
        <v>0</v>
      </c>
      <c r="Z106" s="18"/>
      <c r="AA106" s="18">
        <f t="shared" si="184"/>
        <v>20.262322400150097</v>
      </c>
      <c r="AB106" s="39"/>
      <c r="AC106" s="35"/>
      <c r="AD106" s="31"/>
      <c r="AE106" s="31"/>
      <c r="AF106" s="3"/>
      <c r="AG106" s="3">
        <f t="shared" si="197"/>
        <v>0</v>
      </c>
      <c r="AH106" s="3">
        <f t="shared" si="197"/>
        <v>0</v>
      </c>
      <c r="AI106" s="3">
        <f t="shared" si="197"/>
        <v>0</v>
      </c>
      <c r="AJ106" s="18"/>
      <c r="AK106" s="18">
        <f t="shared" si="186"/>
        <v>20.262322400150097</v>
      </c>
      <c r="AL106" s="39"/>
      <c r="AM106" s="35"/>
      <c r="AN106" s="31"/>
      <c r="AO106" s="31"/>
      <c r="AP106" s="3"/>
      <c r="AQ106" s="3">
        <f t="shared" si="198"/>
        <v>0</v>
      </c>
      <c r="AR106" s="3">
        <f t="shared" si="198"/>
        <v>0</v>
      </c>
      <c r="AS106" s="3">
        <f t="shared" si="198"/>
        <v>0</v>
      </c>
      <c r="AT106" s="18"/>
      <c r="AU106" s="18">
        <f t="shared" si="188"/>
        <v>20.262322400150097</v>
      </c>
      <c r="AV106" s="39"/>
      <c r="AW106" s="35"/>
      <c r="AX106" s="31"/>
      <c r="AY106" s="31"/>
      <c r="AZ106" s="3"/>
      <c r="BA106" s="3">
        <f t="shared" si="199"/>
        <v>0</v>
      </c>
      <c r="BB106" s="3">
        <f t="shared" si="199"/>
        <v>0</v>
      </c>
      <c r="BC106" s="3">
        <f t="shared" si="199"/>
        <v>0</v>
      </c>
      <c r="BD106" s="18"/>
      <c r="BE106" s="18">
        <f t="shared" si="190"/>
        <v>20.262322400150097</v>
      </c>
      <c r="BF106" s="39"/>
      <c r="BG106" s="35"/>
      <c r="BH106" s="31"/>
      <c r="BI106" s="31"/>
      <c r="BJ106" s="3"/>
      <c r="BK106" s="3">
        <f t="shared" si="200"/>
        <v>0</v>
      </c>
      <c r="BL106" s="3">
        <f t="shared" si="200"/>
        <v>0</v>
      </c>
      <c r="BM106" s="3">
        <f t="shared" si="200"/>
        <v>0</v>
      </c>
      <c r="BN106" s="18"/>
      <c r="BO106" s="18">
        <f t="shared" si="192"/>
        <v>20.262322400150097</v>
      </c>
      <c r="BP106" s="39"/>
      <c r="BQ106" s="35"/>
      <c r="BR106" s="31"/>
      <c r="BS106" s="31"/>
      <c r="BT106" s="3"/>
      <c r="BU106" s="3">
        <f t="shared" si="201"/>
        <v>0</v>
      </c>
      <c r="BV106" s="3">
        <f t="shared" si="201"/>
        <v>0</v>
      </c>
      <c r="BW106" s="3">
        <f t="shared" si="201"/>
        <v>0</v>
      </c>
      <c r="BX106" s="18"/>
      <c r="BY106" s="18">
        <f t="shared" si="194"/>
        <v>20.262322400150097</v>
      </c>
      <c r="BZ106" s="39"/>
    </row>
    <row r="107" spans="5:78" ht="19.899999999999999" customHeight="1">
      <c r="E107" s="29">
        <v>40</v>
      </c>
      <c r="F107" s="22">
        <f t="shared" si="202"/>
        <v>0.79460000000000008</v>
      </c>
      <c r="G107" s="22">
        <f t="shared" si="179"/>
        <v>8.1740456437100661</v>
      </c>
      <c r="H107" s="68">
        <f t="shared" si="180"/>
        <v>71066.338028169019</v>
      </c>
      <c r="I107" s="35"/>
      <c r="J107" s="31"/>
      <c r="K107" s="31"/>
      <c r="L107" s="3"/>
      <c r="M107" s="3">
        <f t="shared" si="195"/>
        <v>0</v>
      </c>
      <c r="N107" s="3">
        <f t="shared" si="195"/>
        <v>0</v>
      </c>
      <c r="O107" s="3">
        <f t="shared" si="195"/>
        <v>0</v>
      </c>
      <c r="P107" s="18"/>
      <c r="Q107" s="18">
        <f t="shared" si="182"/>
        <v>23.658352636904731</v>
      </c>
      <c r="R107" s="39"/>
      <c r="S107" s="31"/>
      <c r="T107" s="31"/>
      <c r="U107" s="31"/>
      <c r="V107" s="3"/>
      <c r="W107" s="3">
        <f t="shared" si="196"/>
        <v>0</v>
      </c>
      <c r="X107" s="3">
        <f t="shared" si="196"/>
        <v>0</v>
      </c>
      <c r="Y107" s="3">
        <f t="shared" si="196"/>
        <v>0</v>
      </c>
      <c r="Z107" s="18"/>
      <c r="AA107" s="18">
        <f t="shared" si="184"/>
        <v>23.658352636904731</v>
      </c>
      <c r="AB107" s="39"/>
      <c r="AC107" s="35"/>
      <c r="AD107" s="31"/>
      <c r="AE107" s="31"/>
      <c r="AF107" s="3"/>
      <c r="AG107" s="3">
        <f t="shared" si="197"/>
        <v>0</v>
      </c>
      <c r="AH107" s="3">
        <f t="shared" si="197"/>
        <v>0</v>
      </c>
      <c r="AI107" s="3">
        <f t="shared" si="197"/>
        <v>0</v>
      </c>
      <c r="AJ107" s="18"/>
      <c r="AK107" s="18">
        <f t="shared" si="186"/>
        <v>23.658352636904731</v>
      </c>
      <c r="AL107" s="39"/>
      <c r="AM107" s="35"/>
      <c r="AN107" s="31"/>
      <c r="AO107" s="31"/>
      <c r="AP107" s="3"/>
      <c r="AQ107" s="3">
        <f t="shared" si="198"/>
        <v>0</v>
      </c>
      <c r="AR107" s="3">
        <f t="shared" si="198"/>
        <v>0</v>
      </c>
      <c r="AS107" s="3">
        <f t="shared" si="198"/>
        <v>0</v>
      </c>
      <c r="AT107" s="18"/>
      <c r="AU107" s="18">
        <f t="shared" si="188"/>
        <v>23.658352636904731</v>
      </c>
      <c r="AV107" s="39"/>
      <c r="AW107" s="35"/>
      <c r="AX107" s="31"/>
      <c r="AY107" s="31"/>
      <c r="AZ107" s="3"/>
      <c r="BA107" s="3">
        <f t="shared" si="199"/>
        <v>0</v>
      </c>
      <c r="BB107" s="3">
        <f t="shared" si="199"/>
        <v>0</v>
      </c>
      <c r="BC107" s="3">
        <f t="shared" si="199"/>
        <v>0</v>
      </c>
      <c r="BD107" s="18"/>
      <c r="BE107" s="18">
        <f t="shared" si="190"/>
        <v>23.658352636904731</v>
      </c>
      <c r="BF107" s="39"/>
      <c r="BG107" s="35"/>
      <c r="BH107" s="31"/>
      <c r="BI107" s="31"/>
      <c r="BJ107" s="3"/>
      <c r="BK107" s="3">
        <f t="shared" si="200"/>
        <v>0</v>
      </c>
      <c r="BL107" s="3">
        <f t="shared" si="200"/>
        <v>0</v>
      </c>
      <c r="BM107" s="3">
        <f t="shared" si="200"/>
        <v>0</v>
      </c>
      <c r="BN107" s="18"/>
      <c r="BO107" s="18">
        <f t="shared" si="192"/>
        <v>23.658352636904731</v>
      </c>
      <c r="BP107" s="39"/>
      <c r="BQ107" s="35"/>
      <c r="BR107" s="31"/>
      <c r="BS107" s="31"/>
      <c r="BT107" s="3"/>
      <c r="BU107" s="3">
        <f t="shared" si="201"/>
        <v>0</v>
      </c>
      <c r="BV107" s="3">
        <f t="shared" si="201"/>
        <v>0</v>
      </c>
      <c r="BW107" s="3">
        <f t="shared" si="201"/>
        <v>0</v>
      </c>
      <c r="BX107" s="18"/>
      <c r="BY107" s="18">
        <f t="shared" si="194"/>
        <v>23.658352636904731</v>
      </c>
      <c r="BZ107" s="39"/>
    </row>
    <row r="108" spans="5:78" ht="19.899999999999999" customHeight="1">
      <c r="E108" s="29">
        <v>42</v>
      </c>
      <c r="F108" s="22">
        <f t="shared" si="202"/>
        <v>0.83460000000000001</v>
      </c>
      <c r="G108" s="22">
        <f t="shared" si="179"/>
        <v>8.5855254143473694</v>
      </c>
      <c r="H108" s="68">
        <f t="shared" si="180"/>
        <v>74643.8028169014</v>
      </c>
      <c r="I108" s="35"/>
      <c r="J108" s="31"/>
      <c r="K108" s="31"/>
      <c r="L108" s="3"/>
      <c r="M108" s="3">
        <f t="shared" si="195"/>
        <v>0</v>
      </c>
      <c r="N108" s="3">
        <f t="shared" si="195"/>
        <v>0</v>
      </c>
      <c r="O108" s="3">
        <f t="shared" si="195"/>
        <v>0</v>
      </c>
      <c r="P108" s="18"/>
      <c r="Q108" s="18">
        <f t="shared" si="182"/>
        <v>27.414097926914764</v>
      </c>
      <c r="R108" s="39"/>
      <c r="S108" s="31"/>
      <c r="T108" s="31"/>
      <c r="U108" s="31"/>
      <c r="V108" s="3"/>
      <c r="W108" s="3">
        <f t="shared" si="196"/>
        <v>0</v>
      </c>
      <c r="X108" s="3">
        <f t="shared" si="196"/>
        <v>0</v>
      </c>
      <c r="Y108" s="3">
        <f t="shared" si="196"/>
        <v>0</v>
      </c>
      <c r="Z108" s="18"/>
      <c r="AA108" s="18">
        <f t="shared" si="184"/>
        <v>27.414097926914764</v>
      </c>
      <c r="AB108" s="39"/>
      <c r="AC108" s="35"/>
      <c r="AD108" s="31"/>
      <c r="AE108" s="31"/>
      <c r="AF108" s="3"/>
      <c r="AG108" s="3">
        <f t="shared" si="197"/>
        <v>0</v>
      </c>
      <c r="AH108" s="3">
        <f t="shared" si="197"/>
        <v>0</v>
      </c>
      <c r="AI108" s="3">
        <f t="shared" si="197"/>
        <v>0</v>
      </c>
      <c r="AJ108" s="18"/>
      <c r="AK108" s="18">
        <f t="shared" si="186"/>
        <v>27.414097926914764</v>
      </c>
      <c r="AL108" s="39"/>
      <c r="AM108" s="35"/>
      <c r="AN108" s="31"/>
      <c r="AO108" s="31"/>
      <c r="AP108" s="3"/>
      <c r="AQ108" s="3">
        <f t="shared" si="198"/>
        <v>0</v>
      </c>
      <c r="AR108" s="3">
        <f t="shared" si="198"/>
        <v>0</v>
      </c>
      <c r="AS108" s="3">
        <f t="shared" si="198"/>
        <v>0</v>
      </c>
      <c r="AT108" s="18"/>
      <c r="AU108" s="18">
        <f t="shared" si="188"/>
        <v>27.414097926914764</v>
      </c>
      <c r="AV108" s="39"/>
      <c r="AW108" s="35"/>
      <c r="AX108" s="31"/>
      <c r="AY108" s="31"/>
      <c r="AZ108" s="3"/>
      <c r="BA108" s="3">
        <f t="shared" si="199"/>
        <v>0</v>
      </c>
      <c r="BB108" s="3">
        <f t="shared" si="199"/>
        <v>0</v>
      </c>
      <c r="BC108" s="3">
        <f t="shared" si="199"/>
        <v>0</v>
      </c>
      <c r="BD108" s="18"/>
      <c r="BE108" s="18">
        <f t="shared" si="190"/>
        <v>27.414097926914764</v>
      </c>
      <c r="BF108" s="39"/>
      <c r="BG108" s="35"/>
      <c r="BH108" s="31"/>
      <c r="BI108" s="31"/>
      <c r="BJ108" s="3"/>
      <c r="BK108" s="3">
        <f t="shared" si="200"/>
        <v>0</v>
      </c>
      <c r="BL108" s="3">
        <f t="shared" si="200"/>
        <v>0</v>
      </c>
      <c r="BM108" s="3">
        <f t="shared" si="200"/>
        <v>0</v>
      </c>
      <c r="BN108" s="18"/>
      <c r="BO108" s="18">
        <f t="shared" si="192"/>
        <v>27.414097926914764</v>
      </c>
      <c r="BP108" s="39"/>
      <c r="BQ108" s="35"/>
      <c r="BR108" s="31"/>
      <c r="BS108" s="31"/>
      <c r="BT108" s="3"/>
      <c r="BU108" s="3">
        <f t="shared" si="201"/>
        <v>0</v>
      </c>
      <c r="BV108" s="3">
        <f t="shared" si="201"/>
        <v>0</v>
      </c>
      <c r="BW108" s="3">
        <f t="shared" si="201"/>
        <v>0</v>
      </c>
      <c r="BX108" s="18"/>
      <c r="BY108" s="18">
        <f t="shared" si="194"/>
        <v>27.414097926914764</v>
      </c>
      <c r="BZ108" s="39"/>
    </row>
    <row r="109" spans="5:78" ht="19.899999999999999" customHeight="1">
      <c r="E109" s="29">
        <v>44</v>
      </c>
      <c r="F109" s="22">
        <f t="shared" si="202"/>
        <v>0.87460000000000004</v>
      </c>
      <c r="G109" s="22">
        <f t="shared" si="179"/>
        <v>8.9970051849846762</v>
      </c>
      <c r="H109" s="68">
        <f t="shared" si="180"/>
        <v>78221.267605633795</v>
      </c>
      <c r="I109" s="35"/>
      <c r="J109" s="31"/>
      <c r="K109" s="31"/>
      <c r="L109" s="3"/>
      <c r="M109" s="3">
        <f t="shared" si="195"/>
        <v>0</v>
      </c>
      <c r="N109" s="3">
        <f t="shared" si="195"/>
        <v>0</v>
      </c>
      <c r="O109" s="3">
        <f t="shared" si="195"/>
        <v>0</v>
      </c>
      <c r="P109" s="18"/>
      <c r="Q109" s="18">
        <f t="shared" si="182"/>
        <v>31.547666251718361</v>
      </c>
      <c r="R109" s="39"/>
      <c r="S109" s="31"/>
      <c r="T109" s="31"/>
      <c r="U109" s="31"/>
      <c r="V109" s="3"/>
      <c r="W109" s="3">
        <f t="shared" si="196"/>
        <v>0</v>
      </c>
      <c r="X109" s="3">
        <f t="shared" si="196"/>
        <v>0</v>
      </c>
      <c r="Y109" s="3">
        <f t="shared" si="196"/>
        <v>0</v>
      </c>
      <c r="Z109" s="18"/>
      <c r="AA109" s="18">
        <f t="shared" si="184"/>
        <v>31.547666251718361</v>
      </c>
      <c r="AB109" s="39"/>
      <c r="AC109" s="35"/>
      <c r="AD109" s="31"/>
      <c r="AE109" s="31"/>
      <c r="AF109" s="3"/>
      <c r="AG109" s="3">
        <f t="shared" si="197"/>
        <v>0</v>
      </c>
      <c r="AH109" s="3">
        <f t="shared" si="197"/>
        <v>0</v>
      </c>
      <c r="AI109" s="3">
        <f t="shared" si="197"/>
        <v>0</v>
      </c>
      <c r="AJ109" s="18"/>
      <c r="AK109" s="18">
        <f t="shared" si="186"/>
        <v>31.547666251718361</v>
      </c>
      <c r="AL109" s="39"/>
      <c r="AM109" s="35"/>
      <c r="AN109" s="31"/>
      <c r="AO109" s="31"/>
      <c r="AP109" s="3"/>
      <c r="AQ109" s="3">
        <f t="shared" si="198"/>
        <v>0</v>
      </c>
      <c r="AR109" s="3">
        <f t="shared" si="198"/>
        <v>0</v>
      </c>
      <c r="AS109" s="3">
        <f t="shared" si="198"/>
        <v>0</v>
      </c>
      <c r="AT109" s="18"/>
      <c r="AU109" s="18">
        <f t="shared" si="188"/>
        <v>31.547666251718361</v>
      </c>
      <c r="AV109" s="39"/>
      <c r="AW109" s="35"/>
      <c r="AX109" s="31"/>
      <c r="AY109" s="31"/>
      <c r="AZ109" s="3"/>
      <c r="BA109" s="3">
        <f t="shared" si="199"/>
        <v>0</v>
      </c>
      <c r="BB109" s="3">
        <f t="shared" si="199"/>
        <v>0</v>
      </c>
      <c r="BC109" s="3">
        <f t="shared" si="199"/>
        <v>0</v>
      </c>
      <c r="BD109" s="18"/>
      <c r="BE109" s="18">
        <f t="shared" si="190"/>
        <v>31.547666251718361</v>
      </c>
      <c r="BF109" s="39"/>
      <c r="BG109" s="35"/>
      <c r="BH109" s="31"/>
      <c r="BI109" s="31"/>
      <c r="BJ109" s="3"/>
      <c r="BK109" s="3">
        <f t="shared" si="200"/>
        <v>0</v>
      </c>
      <c r="BL109" s="3">
        <f t="shared" si="200"/>
        <v>0</v>
      </c>
      <c r="BM109" s="3">
        <f t="shared" si="200"/>
        <v>0</v>
      </c>
      <c r="BN109" s="18"/>
      <c r="BO109" s="18">
        <f t="shared" si="192"/>
        <v>31.547666251718361</v>
      </c>
      <c r="BP109" s="39"/>
      <c r="BQ109" s="35"/>
      <c r="BR109" s="31"/>
      <c r="BS109" s="31"/>
      <c r="BT109" s="3"/>
      <c r="BU109" s="3">
        <f t="shared" si="201"/>
        <v>0</v>
      </c>
      <c r="BV109" s="3">
        <f t="shared" si="201"/>
        <v>0</v>
      </c>
      <c r="BW109" s="3">
        <f t="shared" si="201"/>
        <v>0</v>
      </c>
      <c r="BX109" s="18"/>
      <c r="BY109" s="18">
        <f t="shared" si="194"/>
        <v>31.547666251718361</v>
      </c>
      <c r="BZ109" s="39"/>
    </row>
    <row r="110" spans="5:78" ht="19.899999999999999" customHeight="1">
      <c r="E110" s="29">
        <v>46</v>
      </c>
      <c r="F110" s="22">
        <f t="shared" si="202"/>
        <v>0.91460000000000008</v>
      </c>
      <c r="G110" s="22">
        <f t="shared" si="179"/>
        <v>9.4084849556219812</v>
      </c>
      <c r="H110" s="68">
        <f t="shared" si="180"/>
        <v>81798.732394366205</v>
      </c>
      <c r="I110" s="35"/>
      <c r="J110" s="31"/>
      <c r="K110" s="31"/>
      <c r="L110" s="3"/>
      <c r="M110" s="3">
        <f t="shared" si="195"/>
        <v>0</v>
      </c>
      <c r="N110" s="3">
        <f t="shared" si="195"/>
        <v>0</v>
      </c>
      <c r="O110" s="3">
        <f t="shared" si="195"/>
        <v>0</v>
      </c>
      <c r="P110" s="18"/>
      <c r="Q110" s="18">
        <f t="shared" si="182"/>
        <v>36.077165592853675</v>
      </c>
      <c r="R110" s="39"/>
      <c r="S110" s="31"/>
      <c r="T110" s="31"/>
      <c r="U110" s="31"/>
      <c r="V110" s="3"/>
      <c r="W110" s="3">
        <f t="shared" si="196"/>
        <v>0</v>
      </c>
      <c r="X110" s="3">
        <f t="shared" si="196"/>
        <v>0</v>
      </c>
      <c r="Y110" s="3">
        <f t="shared" si="196"/>
        <v>0</v>
      </c>
      <c r="Z110" s="18"/>
      <c r="AA110" s="18">
        <f t="shared" si="184"/>
        <v>36.077165592853675</v>
      </c>
      <c r="AB110" s="39"/>
      <c r="AC110" s="35"/>
      <c r="AD110" s="31"/>
      <c r="AE110" s="31"/>
      <c r="AF110" s="3"/>
      <c r="AG110" s="3">
        <f t="shared" si="197"/>
        <v>0</v>
      </c>
      <c r="AH110" s="3">
        <f t="shared" si="197"/>
        <v>0</v>
      </c>
      <c r="AI110" s="3">
        <f t="shared" si="197"/>
        <v>0</v>
      </c>
      <c r="AJ110" s="18"/>
      <c r="AK110" s="18">
        <f t="shared" si="186"/>
        <v>36.077165592853675</v>
      </c>
      <c r="AL110" s="39"/>
      <c r="AM110" s="35"/>
      <c r="AN110" s="31"/>
      <c r="AO110" s="31"/>
      <c r="AP110" s="3"/>
      <c r="AQ110" s="3">
        <f t="shared" si="198"/>
        <v>0</v>
      </c>
      <c r="AR110" s="3">
        <f t="shared" si="198"/>
        <v>0</v>
      </c>
      <c r="AS110" s="3">
        <f t="shared" si="198"/>
        <v>0</v>
      </c>
      <c r="AT110" s="18"/>
      <c r="AU110" s="18">
        <f t="shared" si="188"/>
        <v>36.077165592853675</v>
      </c>
      <c r="AV110" s="39"/>
      <c r="AW110" s="35"/>
      <c r="AX110" s="31"/>
      <c r="AY110" s="31"/>
      <c r="AZ110" s="3"/>
      <c r="BA110" s="3">
        <f t="shared" si="199"/>
        <v>0</v>
      </c>
      <c r="BB110" s="3">
        <f t="shared" si="199"/>
        <v>0</v>
      </c>
      <c r="BC110" s="3">
        <f t="shared" si="199"/>
        <v>0</v>
      </c>
      <c r="BD110" s="18"/>
      <c r="BE110" s="18">
        <f t="shared" si="190"/>
        <v>36.077165592853675</v>
      </c>
      <c r="BF110" s="39"/>
      <c r="BG110" s="35"/>
      <c r="BH110" s="31"/>
      <c r="BI110" s="31"/>
      <c r="BJ110" s="3"/>
      <c r="BK110" s="3">
        <f t="shared" si="200"/>
        <v>0</v>
      </c>
      <c r="BL110" s="3">
        <f t="shared" si="200"/>
        <v>0</v>
      </c>
      <c r="BM110" s="3">
        <f t="shared" si="200"/>
        <v>0</v>
      </c>
      <c r="BN110" s="18"/>
      <c r="BO110" s="18">
        <f t="shared" si="192"/>
        <v>36.077165592853675</v>
      </c>
      <c r="BP110" s="39"/>
      <c r="BQ110" s="35"/>
      <c r="BR110" s="31"/>
      <c r="BS110" s="31"/>
      <c r="BT110" s="3"/>
      <c r="BU110" s="3">
        <f t="shared" si="201"/>
        <v>0</v>
      </c>
      <c r="BV110" s="3">
        <f t="shared" si="201"/>
        <v>0</v>
      </c>
      <c r="BW110" s="3">
        <f t="shared" si="201"/>
        <v>0</v>
      </c>
      <c r="BX110" s="18"/>
      <c r="BY110" s="18">
        <f t="shared" si="194"/>
        <v>36.077165592853675</v>
      </c>
      <c r="BZ110" s="39"/>
    </row>
    <row r="111" spans="5:78" ht="19.899999999999999" customHeight="1">
      <c r="E111" s="29">
        <v>48</v>
      </c>
      <c r="F111" s="22">
        <f t="shared" si="202"/>
        <v>0.9546</v>
      </c>
      <c r="G111" s="22">
        <f t="shared" si="179"/>
        <v>9.8199647262592844</v>
      </c>
      <c r="H111" s="68">
        <f t="shared" si="180"/>
        <v>85376.1971830986</v>
      </c>
      <c r="I111" s="35"/>
      <c r="J111" s="31"/>
      <c r="K111" s="31"/>
      <c r="L111" s="3"/>
      <c r="M111" s="3">
        <f t="shared" si="195"/>
        <v>0</v>
      </c>
      <c r="N111" s="3">
        <f t="shared" si="195"/>
        <v>0</v>
      </c>
      <c r="O111" s="3">
        <f t="shared" si="195"/>
        <v>0</v>
      </c>
      <c r="P111" s="18"/>
      <c r="Q111" s="18">
        <f t="shared" si="182"/>
        <v>41.020703931858833</v>
      </c>
      <c r="R111" s="39"/>
      <c r="S111" s="31"/>
      <c r="T111" s="31"/>
      <c r="U111" s="31"/>
      <c r="V111" s="3"/>
      <c r="W111" s="3">
        <f t="shared" si="196"/>
        <v>0</v>
      </c>
      <c r="X111" s="3">
        <f t="shared" si="196"/>
        <v>0</v>
      </c>
      <c r="Y111" s="3">
        <f t="shared" si="196"/>
        <v>0</v>
      </c>
      <c r="Z111" s="18"/>
      <c r="AA111" s="18">
        <f t="shared" si="184"/>
        <v>41.020703931858833</v>
      </c>
      <c r="AB111" s="39"/>
      <c r="AC111" s="35"/>
      <c r="AD111" s="31"/>
      <c r="AE111" s="31"/>
      <c r="AF111" s="3"/>
      <c r="AG111" s="3">
        <f t="shared" si="197"/>
        <v>0</v>
      </c>
      <c r="AH111" s="3">
        <f t="shared" si="197"/>
        <v>0</v>
      </c>
      <c r="AI111" s="3">
        <f t="shared" si="197"/>
        <v>0</v>
      </c>
      <c r="AJ111" s="18"/>
      <c r="AK111" s="18">
        <f t="shared" si="186"/>
        <v>41.020703931858833</v>
      </c>
      <c r="AL111" s="39"/>
      <c r="AM111" s="35"/>
      <c r="AN111" s="31"/>
      <c r="AO111" s="31"/>
      <c r="AP111" s="3"/>
      <c r="AQ111" s="3">
        <f t="shared" si="198"/>
        <v>0</v>
      </c>
      <c r="AR111" s="3">
        <f t="shared" si="198"/>
        <v>0</v>
      </c>
      <c r="AS111" s="3">
        <f t="shared" si="198"/>
        <v>0</v>
      </c>
      <c r="AT111" s="18"/>
      <c r="AU111" s="18">
        <f t="shared" si="188"/>
        <v>41.020703931858833</v>
      </c>
      <c r="AV111" s="39"/>
      <c r="AW111" s="35"/>
      <c r="AX111" s="31"/>
      <c r="AY111" s="31"/>
      <c r="AZ111" s="3"/>
      <c r="BA111" s="3">
        <f t="shared" si="199"/>
        <v>0</v>
      </c>
      <c r="BB111" s="3">
        <f t="shared" si="199"/>
        <v>0</v>
      </c>
      <c r="BC111" s="3">
        <f t="shared" si="199"/>
        <v>0</v>
      </c>
      <c r="BD111" s="18"/>
      <c r="BE111" s="18">
        <f t="shared" si="190"/>
        <v>41.020703931858833</v>
      </c>
      <c r="BF111" s="39"/>
      <c r="BG111" s="35"/>
      <c r="BH111" s="31"/>
      <c r="BI111" s="31"/>
      <c r="BJ111" s="3"/>
      <c r="BK111" s="3">
        <f t="shared" si="200"/>
        <v>0</v>
      </c>
      <c r="BL111" s="3">
        <f t="shared" si="200"/>
        <v>0</v>
      </c>
      <c r="BM111" s="3">
        <f t="shared" si="200"/>
        <v>0</v>
      </c>
      <c r="BN111" s="18"/>
      <c r="BO111" s="18">
        <f t="shared" si="192"/>
        <v>41.020703931858833</v>
      </c>
      <c r="BP111" s="39"/>
      <c r="BQ111" s="35"/>
      <c r="BR111" s="31"/>
      <c r="BS111" s="31"/>
      <c r="BT111" s="3"/>
      <c r="BU111" s="3">
        <f t="shared" si="201"/>
        <v>0</v>
      </c>
      <c r="BV111" s="3">
        <f t="shared" si="201"/>
        <v>0</v>
      </c>
      <c r="BW111" s="3">
        <f t="shared" si="201"/>
        <v>0</v>
      </c>
      <c r="BX111" s="18"/>
      <c r="BY111" s="18">
        <f t="shared" si="194"/>
        <v>41.020703931858833</v>
      </c>
      <c r="BZ111" s="39"/>
    </row>
    <row r="112" spans="5:78" ht="19.899999999999999" customHeight="1">
      <c r="E112" s="29">
        <v>50</v>
      </c>
      <c r="F112" s="22">
        <f t="shared" si="202"/>
        <v>0.99460000000000004</v>
      </c>
      <c r="G112" s="22">
        <f t="shared" si="179"/>
        <v>10.231444496896591</v>
      </c>
      <c r="H112" s="68">
        <f t="shared" si="180"/>
        <v>88953.661971830996</v>
      </c>
      <c r="I112" s="36"/>
      <c r="J112" s="32"/>
      <c r="K112" s="32"/>
      <c r="L112" s="3"/>
      <c r="M112" s="3">
        <f t="shared" ref="M112:O120" si="203">M20+M50+M80</f>
        <v>0</v>
      </c>
      <c r="N112" s="3">
        <f t="shared" si="203"/>
        <v>0</v>
      </c>
      <c r="O112" s="3">
        <f t="shared" si="203"/>
        <v>0</v>
      </c>
      <c r="P112" s="18"/>
      <c r="Q112" s="18">
        <f t="shared" si="182"/>
        <v>46.396389250272016</v>
      </c>
      <c r="R112" s="39"/>
      <c r="S112" s="32"/>
      <c r="T112" s="32"/>
      <c r="U112" s="32"/>
      <c r="V112" s="3"/>
      <c r="W112" s="3">
        <f t="shared" ref="W112:Y120" si="204">W20+W50+W80</f>
        <v>0</v>
      </c>
      <c r="X112" s="3">
        <f t="shared" si="204"/>
        <v>0</v>
      </c>
      <c r="Y112" s="3">
        <f t="shared" si="204"/>
        <v>0</v>
      </c>
      <c r="Z112" s="18"/>
      <c r="AA112" s="18">
        <f t="shared" si="184"/>
        <v>46.396389250272016</v>
      </c>
      <c r="AB112" s="39"/>
      <c r="AC112" s="36"/>
      <c r="AD112" s="32"/>
      <c r="AE112" s="32"/>
      <c r="AF112" s="3"/>
      <c r="AG112" s="3">
        <f t="shared" ref="AG112:AI120" si="205">AG20+AG50+AG80</f>
        <v>0</v>
      </c>
      <c r="AH112" s="3">
        <f t="shared" si="205"/>
        <v>0</v>
      </c>
      <c r="AI112" s="3">
        <f t="shared" si="205"/>
        <v>0</v>
      </c>
      <c r="AJ112" s="18"/>
      <c r="AK112" s="18">
        <f t="shared" si="186"/>
        <v>46.396389250272016</v>
      </c>
      <c r="AL112" s="39"/>
      <c r="AM112" s="35"/>
      <c r="AN112" s="31"/>
      <c r="AO112" s="31"/>
      <c r="AP112" s="3"/>
      <c r="AQ112" s="3">
        <f t="shared" ref="AQ112:AS120" si="206">AQ20+AQ50+AQ80</f>
        <v>0</v>
      </c>
      <c r="AR112" s="3">
        <f t="shared" si="206"/>
        <v>0</v>
      </c>
      <c r="AS112" s="3">
        <f t="shared" si="206"/>
        <v>0</v>
      </c>
      <c r="AT112" s="18"/>
      <c r="AU112" s="18">
        <f t="shared" si="188"/>
        <v>46.396389250272016</v>
      </c>
      <c r="AV112" s="39"/>
      <c r="AW112" s="36"/>
      <c r="AX112" s="32"/>
      <c r="AY112" s="32"/>
      <c r="AZ112" s="3"/>
      <c r="BA112" s="3">
        <f t="shared" ref="BA112:BC120" si="207">BA20+BA50+BA80</f>
        <v>0</v>
      </c>
      <c r="BB112" s="3">
        <f t="shared" si="207"/>
        <v>0</v>
      </c>
      <c r="BC112" s="3">
        <f t="shared" si="207"/>
        <v>0</v>
      </c>
      <c r="BD112" s="18"/>
      <c r="BE112" s="18">
        <f t="shared" si="190"/>
        <v>46.396389250272016</v>
      </c>
      <c r="BF112" s="39"/>
      <c r="BG112" s="36"/>
      <c r="BH112" s="32"/>
      <c r="BI112" s="32"/>
      <c r="BJ112" s="3"/>
      <c r="BK112" s="3">
        <f t="shared" ref="BK112:BM120" si="208">BK20+BK50+BK80</f>
        <v>0</v>
      </c>
      <c r="BL112" s="3">
        <f t="shared" si="208"/>
        <v>0</v>
      </c>
      <c r="BM112" s="3">
        <f t="shared" si="208"/>
        <v>0</v>
      </c>
      <c r="BN112" s="18"/>
      <c r="BO112" s="18">
        <f t="shared" si="192"/>
        <v>46.396389250272016</v>
      </c>
      <c r="BP112" s="39"/>
      <c r="BQ112" s="36"/>
      <c r="BR112" s="32"/>
      <c r="BS112" s="32"/>
      <c r="BT112" s="3"/>
      <c r="BU112" s="3">
        <f t="shared" ref="BU112:BW120" si="209">BU20+BU50+BU80</f>
        <v>0</v>
      </c>
      <c r="BV112" s="3">
        <f t="shared" si="209"/>
        <v>0</v>
      </c>
      <c r="BW112" s="3">
        <f t="shared" si="209"/>
        <v>0</v>
      </c>
      <c r="BX112" s="18"/>
      <c r="BY112" s="18">
        <f t="shared" si="194"/>
        <v>46.396389250272016</v>
      </c>
      <c r="BZ112" s="39"/>
    </row>
    <row r="113" spans="5:78" ht="19.899999999999999" customHeight="1">
      <c r="E113" s="29">
        <v>52</v>
      </c>
      <c r="F113" s="22">
        <f t="shared" si="202"/>
        <v>1.0346</v>
      </c>
      <c r="G113" s="22">
        <f t="shared" si="179"/>
        <v>10.642924267533894</v>
      </c>
      <c r="H113" s="68">
        <f t="shared" si="180"/>
        <v>92531.126760563377</v>
      </c>
      <c r="I113" s="36"/>
      <c r="J113" s="32"/>
      <c r="K113" s="32"/>
      <c r="L113" s="3"/>
      <c r="M113" s="3">
        <f t="shared" si="203"/>
        <v>0</v>
      </c>
      <c r="N113" s="3">
        <f t="shared" si="203"/>
        <v>0</v>
      </c>
      <c r="O113" s="3">
        <f t="shared" si="203"/>
        <v>0</v>
      </c>
      <c r="P113" s="18"/>
      <c r="Q113" s="18">
        <f t="shared" si="182"/>
        <v>52.222329529631359</v>
      </c>
      <c r="R113" s="39"/>
      <c r="S113" s="32"/>
      <c r="T113" s="32"/>
      <c r="U113" s="32"/>
      <c r="V113" s="3"/>
      <c r="W113" s="3">
        <f t="shared" si="204"/>
        <v>0</v>
      </c>
      <c r="X113" s="3">
        <f t="shared" si="204"/>
        <v>0</v>
      </c>
      <c r="Y113" s="3">
        <f t="shared" si="204"/>
        <v>0</v>
      </c>
      <c r="Z113" s="18"/>
      <c r="AA113" s="18">
        <f t="shared" si="184"/>
        <v>52.222329529631359</v>
      </c>
      <c r="AB113" s="39"/>
      <c r="AC113" s="36"/>
      <c r="AD113" s="32"/>
      <c r="AE113" s="32"/>
      <c r="AF113" s="3"/>
      <c r="AG113" s="3">
        <f t="shared" si="205"/>
        <v>0</v>
      </c>
      <c r="AH113" s="3">
        <f t="shared" si="205"/>
        <v>0</v>
      </c>
      <c r="AI113" s="3">
        <f t="shared" si="205"/>
        <v>0</v>
      </c>
      <c r="AJ113" s="18"/>
      <c r="AK113" s="18">
        <f t="shared" si="186"/>
        <v>52.222329529631359</v>
      </c>
      <c r="AL113" s="39"/>
      <c r="AM113" s="36"/>
      <c r="AN113" s="32"/>
      <c r="AO113" s="32"/>
      <c r="AP113" s="3"/>
      <c r="AQ113" s="3">
        <f t="shared" si="206"/>
        <v>0</v>
      </c>
      <c r="AR113" s="3">
        <f t="shared" si="206"/>
        <v>0</v>
      </c>
      <c r="AS113" s="3">
        <f t="shared" si="206"/>
        <v>0</v>
      </c>
      <c r="AT113" s="18"/>
      <c r="AU113" s="18">
        <f t="shared" si="188"/>
        <v>52.222329529631359</v>
      </c>
      <c r="AV113" s="39"/>
      <c r="AW113" s="36"/>
      <c r="AX113" s="32"/>
      <c r="AY113" s="32"/>
      <c r="AZ113" s="3"/>
      <c r="BA113" s="3">
        <f t="shared" si="207"/>
        <v>0</v>
      </c>
      <c r="BB113" s="3">
        <f t="shared" si="207"/>
        <v>0</v>
      </c>
      <c r="BC113" s="3">
        <f t="shared" si="207"/>
        <v>0</v>
      </c>
      <c r="BD113" s="18"/>
      <c r="BE113" s="18">
        <f t="shared" si="190"/>
        <v>52.222329529631359</v>
      </c>
      <c r="BF113" s="39"/>
      <c r="BG113" s="36"/>
      <c r="BH113" s="32"/>
      <c r="BI113" s="32"/>
      <c r="BJ113" s="3"/>
      <c r="BK113" s="3">
        <f t="shared" si="208"/>
        <v>0</v>
      </c>
      <c r="BL113" s="3">
        <f t="shared" si="208"/>
        <v>0</v>
      </c>
      <c r="BM113" s="3">
        <f t="shared" si="208"/>
        <v>0</v>
      </c>
      <c r="BN113" s="18"/>
      <c r="BO113" s="18">
        <f t="shared" si="192"/>
        <v>52.222329529631359</v>
      </c>
      <c r="BP113" s="39"/>
      <c r="BQ113" s="36"/>
      <c r="BR113" s="32"/>
      <c r="BS113" s="32"/>
      <c r="BT113" s="3"/>
      <c r="BU113" s="3">
        <f t="shared" si="209"/>
        <v>0</v>
      </c>
      <c r="BV113" s="3">
        <f t="shared" si="209"/>
        <v>0</v>
      </c>
      <c r="BW113" s="3">
        <f t="shared" si="209"/>
        <v>0</v>
      </c>
      <c r="BX113" s="18"/>
      <c r="BY113" s="18">
        <f t="shared" si="194"/>
        <v>52.222329529631359</v>
      </c>
      <c r="BZ113" s="39"/>
    </row>
    <row r="114" spans="5:78" ht="19.899999999999999" customHeight="1">
      <c r="E114" s="29">
        <v>54</v>
      </c>
      <c r="F114" s="22">
        <f t="shared" si="202"/>
        <v>1.0746</v>
      </c>
      <c r="G114" s="22">
        <f t="shared" si="179"/>
        <v>11.054404038171199</v>
      </c>
      <c r="H114" s="68">
        <f t="shared" si="180"/>
        <v>96108.591549295772</v>
      </c>
      <c r="I114" s="35"/>
      <c r="J114" s="31"/>
      <c r="K114" s="32"/>
      <c r="L114" s="3"/>
      <c r="M114" s="3">
        <f t="shared" si="203"/>
        <v>0</v>
      </c>
      <c r="N114" s="3">
        <f t="shared" si="203"/>
        <v>0</v>
      </c>
      <c r="O114" s="3">
        <f t="shared" si="203"/>
        <v>0</v>
      </c>
      <c r="P114" s="18"/>
      <c r="Q114" s="18">
        <f t="shared" si="182"/>
        <v>58.516632751475044</v>
      </c>
      <c r="R114" s="39"/>
      <c r="S114" s="31"/>
      <c r="T114" s="31"/>
      <c r="U114" s="32"/>
      <c r="V114" s="3"/>
      <c r="W114" s="3">
        <f t="shared" si="204"/>
        <v>0</v>
      </c>
      <c r="X114" s="3">
        <f t="shared" si="204"/>
        <v>0</v>
      </c>
      <c r="Y114" s="3">
        <f t="shared" si="204"/>
        <v>0</v>
      </c>
      <c r="Z114" s="18"/>
      <c r="AA114" s="18">
        <f t="shared" si="184"/>
        <v>58.516632751475044</v>
      </c>
      <c r="AB114" s="39"/>
      <c r="AC114" s="35"/>
      <c r="AD114" s="31"/>
      <c r="AE114" s="32"/>
      <c r="AF114" s="3"/>
      <c r="AG114" s="3">
        <f t="shared" si="205"/>
        <v>0</v>
      </c>
      <c r="AH114" s="3">
        <f t="shared" si="205"/>
        <v>0</v>
      </c>
      <c r="AI114" s="3">
        <f t="shared" si="205"/>
        <v>0</v>
      </c>
      <c r="AJ114" s="18"/>
      <c r="AK114" s="18">
        <f t="shared" si="186"/>
        <v>58.516632751475044</v>
      </c>
      <c r="AL114" s="39"/>
      <c r="AM114" s="36"/>
      <c r="AN114" s="32"/>
      <c r="AO114" s="32"/>
      <c r="AP114" s="3"/>
      <c r="AQ114" s="3">
        <f t="shared" si="206"/>
        <v>0</v>
      </c>
      <c r="AR114" s="3">
        <f t="shared" si="206"/>
        <v>0</v>
      </c>
      <c r="AS114" s="3">
        <f t="shared" si="206"/>
        <v>0</v>
      </c>
      <c r="AT114" s="18"/>
      <c r="AU114" s="18">
        <f t="shared" si="188"/>
        <v>58.516632751475044</v>
      </c>
      <c r="AV114" s="39"/>
      <c r="AW114" s="35"/>
      <c r="AX114" s="31"/>
      <c r="AY114" s="32"/>
      <c r="AZ114" s="3"/>
      <c r="BA114" s="3">
        <f t="shared" si="207"/>
        <v>0</v>
      </c>
      <c r="BB114" s="3">
        <f t="shared" si="207"/>
        <v>0</v>
      </c>
      <c r="BC114" s="3">
        <f t="shared" si="207"/>
        <v>0</v>
      </c>
      <c r="BD114" s="18"/>
      <c r="BE114" s="18">
        <f t="shared" si="190"/>
        <v>58.516632751475044</v>
      </c>
      <c r="BF114" s="39"/>
      <c r="BG114" s="35"/>
      <c r="BH114" s="31"/>
      <c r="BI114" s="32"/>
      <c r="BJ114" s="3"/>
      <c r="BK114" s="3">
        <f t="shared" si="208"/>
        <v>0</v>
      </c>
      <c r="BL114" s="3">
        <f t="shared" si="208"/>
        <v>0</v>
      </c>
      <c r="BM114" s="3">
        <f t="shared" si="208"/>
        <v>0</v>
      </c>
      <c r="BN114" s="18"/>
      <c r="BO114" s="18">
        <f t="shared" si="192"/>
        <v>58.516632751475044</v>
      </c>
      <c r="BP114" s="39"/>
      <c r="BQ114" s="35"/>
      <c r="BR114" s="31"/>
      <c r="BS114" s="32"/>
      <c r="BT114" s="3"/>
      <c r="BU114" s="3">
        <f t="shared" si="209"/>
        <v>0</v>
      </c>
      <c r="BV114" s="3">
        <f t="shared" si="209"/>
        <v>0</v>
      </c>
      <c r="BW114" s="3">
        <f t="shared" si="209"/>
        <v>0</v>
      </c>
      <c r="BX114" s="18"/>
      <c r="BY114" s="18">
        <f t="shared" si="194"/>
        <v>58.516632751475044</v>
      </c>
      <c r="BZ114" s="39"/>
    </row>
    <row r="115" spans="5:78" ht="19.899999999999999" customHeight="1">
      <c r="E115" s="29">
        <v>56</v>
      </c>
      <c r="F115" s="22">
        <f t="shared" si="202"/>
        <v>1.1146</v>
      </c>
      <c r="G115" s="23">
        <f t="shared" si="179"/>
        <v>11.465883808808506</v>
      </c>
      <c r="H115" s="69">
        <f t="shared" si="180"/>
        <v>99686.056338028182</v>
      </c>
      <c r="I115" s="36"/>
      <c r="J115" s="32"/>
      <c r="K115" s="32"/>
      <c r="L115" s="3"/>
      <c r="M115" s="3">
        <f t="shared" si="203"/>
        <v>0</v>
      </c>
      <c r="N115" s="3">
        <f t="shared" si="203"/>
        <v>0</v>
      </c>
      <c r="O115" s="3">
        <f t="shared" si="203"/>
        <v>0</v>
      </c>
      <c r="P115" s="18"/>
      <c r="Q115" s="18">
        <f t="shared" si="182"/>
        <v>65.29740689734119</v>
      </c>
      <c r="R115" s="39"/>
      <c r="S115" s="32"/>
      <c r="T115" s="32"/>
      <c r="U115" s="32"/>
      <c r="V115" s="3"/>
      <c r="W115" s="3">
        <f t="shared" si="204"/>
        <v>0</v>
      </c>
      <c r="X115" s="3">
        <f t="shared" si="204"/>
        <v>0</v>
      </c>
      <c r="Y115" s="3">
        <f t="shared" si="204"/>
        <v>0</v>
      </c>
      <c r="Z115" s="18"/>
      <c r="AA115" s="18">
        <f t="shared" si="184"/>
        <v>65.29740689734119</v>
      </c>
      <c r="AB115" s="39"/>
      <c r="AC115" s="36"/>
      <c r="AD115" s="32"/>
      <c r="AE115" s="32"/>
      <c r="AF115" s="3"/>
      <c r="AG115" s="3">
        <f t="shared" si="205"/>
        <v>0</v>
      </c>
      <c r="AH115" s="3">
        <f t="shared" si="205"/>
        <v>0</v>
      </c>
      <c r="AI115" s="3">
        <f t="shared" si="205"/>
        <v>0</v>
      </c>
      <c r="AJ115" s="18"/>
      <c r="AK115" s="18">
        <f t="shared" si="186"/>
        <v>65.29740689734119</v>
      </c>
      <c r="AL115" s="39"/>
      <c r="AM115" s="35"/>
      <c r="AN115" s="31"/>
      <c r="AO115" s="32"/>
      <c r="AP115" s="3"/>
      <c r="AQ115" s="3">
        <f t="shared" si="206"/>
        <v>0</v>
      </c>
      <c r="AR115" s="3">
        <f t="shared" si="206"/>
        <v>0</v>
      </c>
      <c r="AS115" s="3">
        <f t="shared" si="206"/>
        <v>0</v>
      </c>
      <c r="AT115" s="18"/>
      <c r="AU115" s="18">
        <f t="shared" si="188"/>
        <v>65.29740689734119</v>
      </c>
      <c r="AV115" s="39"/>
      <c r="AW115" s="36"/>
      <c r="AX115" s="32"/>
      <c r="AY115" s="32"/>
      <c r="AZ115" s="3"/>
      <c r="BA115" s="3">
        <f t="shared" si="207"/>
        <v>0</v>
      </c>
      <c r="BB115" s="3">
        <f t="shared" si="207"/>
        <v>0</v>
      </c>
      <c r="BC115" s="3">
        <f t="shared" si="207"/>
        <v>0</v>
      </c>
      <c r="BD115" s="18"/>
      <c r="BE115" s="18">
        <f t="shared" si="190"/>
        <v>65.29740689734119</v>
      </c>
      <c r="BF115" s="39"/>
      <c r="BG115" s="36"/>
      <c r="BH115" s="32"/>
      <c r="BI115" s="32"/>
      <c r="BJ115" s="3"/>
      <c r="BK115" s="3">
        <f t="shared" si="208"/>
        <v>0</v>
      </c>
      <c r="BL115" s="3">
        <f t="shared" si="208"/>
        <v>0</v>
      </c>
      <c r="BM115" s="3">
        <f t="shared" si="208"/>
        <v>0</v>
      </c>
      <c r="BN115" s="18"/>
      <c r="BO115" s="18">
        <f t="shared" si="192"/>
        <v>65.29740689734119</v>
      </c>
      <c r="BP115" s="39"/>
      <c r="BQ115" s="36"/>
      <c r="BR115" s="32"/>
      <c r="BS115" s="32"/>
      <c r="BT115" s="3"/>
      <c r="BU115" s="3">
        <f t="shared" si="209"/>
        <v>0</v>
      </c>
      <c r="BV115" s="3">
        <f t="shared" si="209"/>
        <v>0</v>
      </c>
      <c r="BW115" s="3">
        <f t="shared" si="209"/>
        <v>0</v>
      </c>
      <c r="BX115" s="18"/>
      <c r="BY115" s="18">
        <f t="shared" si="194"/>
        <v>65.29740689734119</v>
      </c>
      <c r="BZ115" s="39"/>
    </row>
    <row r="116" spans="5:78" ht="19.899999999999999" customHeight="1">
      <c r="E116" s="29">
        <v>58</v>
      </c>
      <c r="F116" s="22">
        <f t="shared" si="202"/>
        <v>1.1545999999999998</v>
      </c>
      <c r="G116" s="23">
        <f t="shared" si="179"/>
        <v>11.877363579445809</v>
      </c>
      <c r="H116" s="69">
        <f t="shared" si="180"/>
        <v>103263.52112676055</v>
      </c>
      <c r="I116" s="37"/>
      <c r="J116" s="33"/>
      <c r="K116" s="33"/>
      <c r="L116" s="3"/>
      <c r="M116" s="3">
        <f t="shared" si="203"/>
        <v>0</v>
      </c>
      <c r="N116" s="3">
        <f t="shared" si="203"/>
        <v>0</v>
      </c>
      <c r="O116" s="3">
        <f t="shared" si="203"/>
        <v>0</v>
      </c>
      <c r="P116" s="18"/>
      <c r="Q116" s="18">
        <f t="shared" si="182"/>
        <v>72.582759948767929</v>
      </c>
      <c r="R116" s="39"/>
      <c r="S116" s="33"/>
      <c r="T116" s="33"/>
      <c r="U116" s="33"/>
      <c r="V116" s="3"/>
      <c r="W116" s="3">
        <f t="shared" si="204"/>
        <v>0</v>
      </c>
      <c r="X116" s="3">
        <f t="shared" si="204"/>
        <v>0</v>
      </c>
      <c r="Y116" s="3">
        <f t="shared" si="204"/>
        <v>0</v>
      </c>
      <c r="Z116" s="18"/>
      <c r="AA116" s="18">
        <f t="shared" si="184"/>
        <v>72.582759948767929</v>
      </c>
      <c r="AB116" s="39"/>
      <c r="AC116" s="37"/>
      <c r="AD116" s="33"/>
      <c r="AE116" s="33"/>
      <c r="AF116" s="3"/>
      <c r="AG116" s="3">
        <f t="shared" si="205"/>
        <v>0</v>
      </c>
      <c r="AH116" s="3">
        <f t="shared" si="205"/>
        <v>0</v>
      </c>
      <c r="AI116" s="3">
        <f t="shared" si="205"/>
        <v>0</v>
      </c>
      <c r="AJ116" s="18"/>
      <c r="AK116" s="18">
        <f t="shared" si="186"/>
        <v>72.582759948767929</v>
      </c>
      <c r="AL116" s="39"/>
      <c r="AM116" s="36"/>
      <c r="AN116" s="32"/>
      <c r="AO116" s="32"/>
      <c r="AP116" s="3"/>
      <c r="AQ116" s="3">
        <f t="shared" si="206"/>
        <v>0</v>
      </c>
      <c r="AR116" s="3">
        <f t="shared" si="206"/>
        <v>0</v>
      </c>
      <c r="AS116" s="3">
        <f t="shared" si="206"/>
        <v>0</v>
      </c>
      <c r="AT116" s="18"/>
      <c r="AU116" s="18">
        <f t="shared" si="188"/>
        <v>72.582759948767929</v>
      </c>
      <c r="AV116" s="39"/>
      <c r="AW116" s="37"/>
      <c r="AX116" s="33"/>
      <c r="AY116" s="33"/>
      <c r="AZ116" s="3"/>
      <c r="BA116" s="3">
        <f t="shared" si="207"/>
        <v>0</v>
      </c>
      <c r="BB116" s="3">
        <f t="shared" si="207"/>
        <v>0</v>
      </c>
      <c r="BC116" s="3">
        <f t="shared" si="207"/>
        <v>0</v>
      </c>
      <c r="BD116" s="18"/>
      <c r="BE116" s="18">
        <f t="shared" si="190"/>
        <v>72.582759948767929</v>
      </c>
      <c r="BF116" s="39"/>
      <c r="BG116" s="37"/>
      <c r="BH116" s="33"/>
      <c r="BI116" s="33"/>
      <c r="BJ116" s="3"/>
      <c r="BK116" s="3">
        <f t="shared" si="208"/>
        <v>0</v>
      </c>
      <c r="BL116" s="3">
        <f t="shared" si="208"/>
        <v>0</v>
      </c>
      <c r="BM116" s="3">
        <f t="shared" si="208"/>
        <v>0</v>
      </c>
      <c r="BN116" s="18"/>
      <c r="BO116" s="18">
        <f t="shared" si="192"/>
        <v>72.582759948767929</v>
      </c>
      <c r="BP116" s="39"/>
      <c r="BQ116" s="37"/>
      <c r="BR116" s="33"/>
      <c r="BS116" s="33"/>
      <c r="BT116" s="3"/>
      <c r="BU116" s="3">
        <f t="shared" si="209"/>
        <v>0</v>
      </c>
      <c r="BV116" s="3">
        <f t="shared" si="209"/>
        <v>0</v>
      </c>
      <c r="BW116" s="3">
        <f t="shared" si="209"/>
        <v>0</v>
      </c>
      <c r="BX116" s="18"/>
      <c r="BY116" s="18">
        <f t="shared" si="194"/>
        <v>72.582759948767929</v>
      </c>
      <c r="BZ116" s="39"/>
    </row>
    <row r="117" spans="5:78" ht="19.899999999999999" customHeight="1">
      <c r="E117" s="29">
        <v>60</v>
      </c>
      <c r="F117" s="22">
        <f t="shared" si="202"/>
        <v>1.1945999999999999</v>
      </c>
      <c r="G117" s="23">
        <f t="shared" si="179"/>
        <v>12.288843350083114</v>
      </c>
      <c r="H117" s="69">
        <f t="shared" si="180"/>
        <v>106840.98591549294</v>
      </c>
      <c r="I117" s="37"/>
      <c r="J117" s="33"/>
      <c r="K117" s="33"/>
      <c r="L117" s="3"/>
      <c r="M117" s="3">
        <f t="shared" si="203"/>
        <v>0</v>
      </c>
      <c r="N117" s="3">
        <f t="shared" si="203"/>
        <v>0</v>
      </c>
      <c r="O117" s="3">
        <f t="shared" si="203"/>
        <v>0</v>
      </c>
      <c r="P117" s="18"/>
      <c r="Q117" s="18">
        <f t="shared" si="182"/>
        <v>80.390799887293483</v>
      </c>
      <c r="R117" s="39"/>
      <c r="S117" s="33"/>
      <c r="T117" s="33"/>
      <c r="U117" s="33"/>
      <c r="V117" s="3"/>
      <c r="W117" s="3">
        <f t="shared" si="204"/>
        <v>0</v>
      </c>
      <c r="X117" s="3">
        <f t="shared" si="204"/>
        <v>0</v>
      </c>
      <c r="Y117" s="3">
        <f t="shared" si="204"/>
        <v>0</v>
      </c>
      <c r="Z117" s="18"/>
      <c r="AA117" s="18">
        <f t="shared" si="184"/>
        <v>80.390799887293483</v>
      </c>
      <c r="AB117" s="39"/>
      <c r="AC117" s="37"/>
      <c r="AD117" s="33"/>
      <c r="AE117" s="33"/>
      <c r="AF117" s="3"/>
      <c r="AG117" s="3">
        <f t="shared" si="205"/>
        <v>0</v>
      </c>
      <c r="AH117" s="3">
        <f t="shared" si="205"/>
        <v>0</v>
      </c>
      <c r="AI117" s="3">
        <f t="shared" si="205"/>
        <v>0</v>
      </c>
      <c r="AJ117" s="18"/>
      <c r="AK117" s="18">
        <f t="shared" si="186"/>
        <v>80.390799887293483</v>
      </c>
      <c r="AL117" s="39"/>
      <c r="AM117" s="37"/>
      <c r="AN117" s="33"/>
      <c r="AO117" s="33"/>
      <c r="AP117" s="3"/>
      <c r="AQ117" s="3">
        <f t="shared" si="206"/>
        <v>0</v>
      </c>
      <c r="AR117" s="3">
        <f t="shared" si="206"/>
        <v>0</v>
      </c>
      <c r="AS117" s="3">
        <f t="shared" si="206"/>
        <v>0</v>
      </c>
      <c r="AT117" s="18"/>
      <c r="AU117" s="18">
        <f t="shared" si="188"/>
        <v>80.390799887293483</v>
      </c>
      <c r="AV117" s="39"/>
      <c r="AW117" s="37"/>
      <c r="AX117" s="33"/>
      <c r="AY117" s="33"/>
      <c r="AZ117" s="3"/>
      <c r="BA117" s="3">
        <f t="shared" si="207"/>
        <v>0</v>
      </c>
      <c r="BB117" s="3">
        <f t="shared" si="207"/>
        <v>0</v>
      </c>
      <c r="BC117" s="3">
        <f t="shared" si="207"/>
        <v>0</v>
      </c>
      <c r="BD117" s="18"/>
      <c r="BE117" s="18">
        <f t="shared" si="190"/>
        <v>80.390799887293483</v>
      </c>
      <c r="BF117" s="39"/>
      <c r="BG117" s="37"/>
      <c r="BH117" s="33"/>
      <c r="BI117" s="33"/>
      <c r="BJ117" s="3"/>
      <c r="BK117" s="3">
        <f t="shared" si="208"/>
        <v>0</v>
      </c>
      <c r="BL117" s="3">
        <f t="shared" si="208"/>
        <v>0</v>
      </c>
      <c r="BM117" s="3">
        <f t="shared" si="208"/>
        <v>0</v>
      </c>
      <c r="BN117" s="18"/>
      <c r="BO117" s="18">
        <f t="shared" si="192"/>
        <v>80.390799887293483</v>
      </c>
      <c r="BP117" s="39"/>
      <c r="BQ117" s="37"/>
      <c r="BR117" s="33"/>
      <c r="BS117" s="33"/>
      <c r="BT117" s="3"/>
      <c r="BU117" s="3">
        <f t="shared" si="209"/>
        <v>0</v>
      </c>
      <c r="BV117" s="3">
        <f t="shared" si="209"/>
        <v>0</v>
      </c>
      <c r="BW117" s="3">
        <f t="shared" si="209"/>
        <v>0</v>
      </c>
      <c r="BX117" s="18"/>
      <c r="BY117" s="18">
        <f t="shared" si="194"/>
        <v>80.390799887293483</v>
      </c>
      <c r="BZ117" s="39"/>
    </row>
    <row r="118" spans="5:78" ht="19.899999999999999" customHeight="1">
      <c r="E118" s="29">
        <v>62</v>
      </c>
      <c r="F118" s="22">
        <f t="shared" si="202"/>
        <v>1.2345999999999999</v>
      </c>
      <c r="G118" s="23">
        <f t="shared" si="179"/>
        <v>12.700323120720419</v>
      </c>
      <c r="H118" s="69">
        <f t="shared" si="180"/>
        <v>110418.45070422534</v>
      </c>
      <c r="I118" s="37"/>
      <c r="J118" s="33"/>
      <c r="K118" s="33"/>
      <c r="L118" s="3"/>
      <c r="M118" s="3">
        <f t="shared" si="203"/>
        <v>0</v>
      </c>
      <c r="N118" s="3">
        <f t="shared" si="203"/>
        <v>0</v>
      </c>
      <c r="O118" s="3">
        <f t="shared" si="203"/>
        <v>0</v>
      </c>
      <c r="P118" s="18"/>
      <c r="Q118" s="18">
        <f t="shared" si="182"/>
        <v>88.739634694455987</v>
      </c>
      <c r="R118" s="39"/>
      <c r="S118" s="33"/>
      <c r="T118" s="33"/>
      <c r="U118" s="33"/>
      <c r="V118" s="3"/>
      <c r="W118" s="3">
        <f t="shared" si="204"/>
        <v>0</v>
      </c>
      <c r="X118" s="3">
        <f t="shared" si="204"/>
        <v>0</v>
      </c>
      <c r="Y118" s="3">
        <f t="shared" si="204"/>
        <v>0</v>
      </c>
      <c r="Z118" s="18"/>
      <c r="AA118" s="18">
        <f t="shared" si="184"/>
        <v>88.739634694455987</v>
      </c>
      <c r="AB118" s="39"/>
      <c r="AC118" s="37"/>
      <c r="AD118" s="33"/>
      <c r="AE118" s="33"/>
      <c r="AF118" s="3"/>
      <c r="AG118" s="3">
        <f t="shared" si="205"/>
        <v>0</v>
      </c>
      <c r="AH118" s="3">
        <f t="shared" si="205"/>
        <v>0</v>
      </c>
      <c r="AI118" s="3">
        <f t="shared" si="205"/>
        <v>0</v>
      </c>
      <c r="AJ118" s="18"/>
      <c r="AK118" s="18">
        <f t="shared" si="186"/>
        <v>88.739634694455987</v>
      </c>
      <c r="AL118" s="39"/>
      <c r="AM118" s="37"/>
      <c r="AN118" s="33"/>
      <c r="AO118" s="33"/>
      <c r="AP118" s="3"/>
      <c r="AQ118" s="3">
        <f t="shared" si="206"/>
        <v>0</v>
      </c>
      <c r="AR118" s="3">
        <f t="shared" si="206"/>
        <v>0</v>
      </c>
      <c r="AS118" s="3">
        <f t="shared" si="206"/>
        <v>0</v>
      </c>
      <c r="AT118" s="18"/>
      <c r="AU118" s="18">
        <f t="shared" si="188"/>
        <v>88.739634694455987</v>
      </c>
      <c r="AV118" s="39"/>
      <c r="AW118" s="37"/>
      <c r="AX118" s="33"/>
      <c r="AY118" s="33"/>
      <c r="AZ118" s="3"/>
      <c r="BA118" s="3">
        <f t="shared" si="207"/>
        <v>0</v>
      </c>
      <c r="BB118" s="3">
        <f t="shared" si="207"/>
        <v>0</v>
      </c>
      <c r="BC118" s="3">
        <f t="shared" si="207"/>
        <v>0</v>
      </c>
      <c r="BD118" s="18"/>
      <c r="BE118" s="18">
        <f t="shared" si="190"/>
        <v>88.739634694455987</v>
      </c>
      <c r="BF118" s="39"/>
      <c r="BG118" s="37"/>
      <c r="BH118" s="33"/>
      <c r="BI118" s="33"/>
      <c r="BJ118" s="3"/>
      <c r="BK118" s="3">
        <f t="shared" si="208"/>
        <v>0</v>
      </c>
      <c r="BL118" s="3">
        <f t="shared" si="208"/>
        <v>0</v>
      </c>
      <c r="BM118" s="3">
        <f t="shared" si="208"/>
        <v>0</v>
      </c>
      <c r="BN118" s="18"/>
      <c r="BO118" s="18">
        <f t="shared" si="192"/>
        <v>88.739634694455987</v>
      </c>
      <c r="BP118" s="39"/>
      <c r="BQ118" s="37"/>
      <c r="BR118" s="33"/>
      <c r="BS118" s="33"/>
      <c r="BT118" s="3"/>
      <c r="BU118" s="3">
        <f t="shared" si="209"/>
        <v>0</v>
      </c>
      <c r="BV118" s="3">
        <f t="shared" si="209"/>
        <v>0</v>
      </c>
      <c r="BW118" s="3">
        <f t="shared" si="209"/>
        <v>0</v>
      </c>
      <c r="BX118" s="18"/>
      <c r="BY118" s="18">
        <f t="shared" si="194"/>
        <v>88.739634694455987</v>
      </c>
      <c r="BZ118" s="39"/>
    </row>
    <row r="119" spans="5:78" ht="19.899999999999999" customHeight="1">
      <c r="E119" s="29">
        <v>64</v>
      </c>
      <c r="F119" s="22">
        <f t="shared" si="202"/>
        <v>1.2746</v>
      </c>
      <c r="G119" s="23">
        <f t="shared" si="179"/>
        <v>13.111802891357724</v>
      </c>
      <c r="H119" s="69">
        <f t="shared" si="180"/>
        <v>113995.91549295773</v>
      </c>
      <c r="I119" s="37"/>
      <c r="J119" s="33"/>
      <c r="K119" s="33"/>
      <c r="L119" s="3"/>
      <c r="M119" s="3">
        <f t="shared" si="203"/>
        <v>0</v>
      </c>
      <c r="N119" s="3">
        <f t="shared" si="203"/>
        <v>0</v>
      </c>
      <c r="O119" s="3">
        <f t="shared" si="203"/>
        <v>0</v>
      </c>
      <c r="P119" s="18"/>
      <c r="Q119" s="18">
        <f t="shared" si="182"/>
        <v>97.647372351793592</v>
      </c>
      <c r="R119" s="39"/>
      <c r="S119" s="33"/>
      <c r="T119" s="33"/>
      <c r="U119" s="33"/>
      <c r="V119" s="3"/>
      <c r="W119" s="3">
        <f t="shared" si="204"/>
        <v>0</v>
      </c>
      <c r="X119" s="3">
        <f t="shared" si="204"/>
        <v>0</v>
      </c>
      <c r="Y119" s="3">
        <f t="shared" si="204"/>
        <v>0</v>
      </c>
      <c r="Z119" s="18"/>
      <c r="AA119" s="18">
        <f t="shared" si="184"/>
        <v>97.647372351793592</v>
      </c>
      <c r="AB119" s="39"/>
      <c r="AC119" s="37"/>
      <c r="AD119" s="33"/>
      <c r="AE119" s="33"/>
      <c r="AF119" s="3"/>
      <c r="AG119" s="3">
        <f t="shared" si="205"/>
        <v>0</v>
      </c>
      <c r="AH119" s="3">
        <f t="shared" si="205"/>
        <v>0</v>
      </c>
      <c r="AI119" s="3">
        <f t="shared" si="205"/>
        <v>0</v>
      </c>
      <c r="AJ119" s="18"/>
      <c r="AK119" s="18">
        <f t="shared" si="186"/>
        <v>97.647372351793592</v>
      </c>
      <c r="AL119" s="39"/>
      <c r="AM119" s="37"/>
      <c r="AN119" s="33"/>
      <c r="AO119" s="33"/>
      <c r="AP119" s="3"/>
      <c r="AQ119" s="3">
        <f t="shared" si="206"/>
        <v>0</v>
      </c>
      <c r="AR119" s="3">
        <f t="shared" si="206"/>
        <v>0</v>
      </c>
      <c r="AS119" s="3">
        <f t="shared" si="206"/>
        <v>0</v>
      </c>
      <c r="AT119" s="18"/>
      <c r="AU119" s="18">
        <f t="shared" si="188"/>
        <v>97.647372351793592</v>
      </c>
      <c r="AV119" s="39"/>
      <c r="AW119" s="37"/>
      <c r="AX119" s="33"/>
      <c r="AY119" s="33"/>
      <c r="AZ119" s="3"/>
      <c r="BA119" s="3">
        <f t="shared" si="207"/>
        <v>0</v>
      </c>
      <c r="BB119" s="3">
        <f t="shared" si="207"/>
        <v>0</v>
      </c>
      <c r="BC119" s="3">
        <f t="shared" si="207"/>
        <v>0</v>
      </c>
      <c r="BD119" s="18"/>
      <c r="BE119" s="18">
        <f t="shared" si="190"/>
        <v>97.647372351793592</v>
      </c>
      <c r="BF119" s="39"/>
      <c r="BG119" s="37"/>
      <c r="BH119" s="33"/>
      <c r="BI119" s="33"/>
      <c r="BJ119" s="3"/>
      <c r="BK119" s="3">
        <f t="shared" si="208"/>
        <v>0</v>
      </c>
      <c r="BL119" s="3">
        <f t="shared" si="208"/>
        <v>0</v>
      </c>
      <c r="BM119" s="3">
        <f t="shared" si="208"/>
        <v>0</v>
      </c>
      <c r="BN119" s="18"/>
      <c r="BO119" s="18">
        <f t="shared" si="192"/>
        <v>97.647372351793592</v>
      </c>
      <c r="BP119" s="39"/>
      <c r="BQ119" s="37"/>
      <c r="BR119" s="33"/>
      <c r="BS119" s="33"/>
      <c r="BT119" s="3"/>
      <c r="BU119" s="3">
        <f t="shared" si="209"/>
        <v>0</v>
      </c>
      <c r="BV119" s="3">
        <f t="shared" si="209"/>
        <v>0</v>
      </c>
      <c r="BW119" s="3">
        <f t="shared" si="209"/>
        <v>0</v>
      </c>
      <c r="BX119" s="18"/>
      <c r="BY119" s="18">
        <f t="shared" si="194"/>
        <v>97.647372351793592</v>
      </c>
      <c r="BZ119" s="39"/>
    </row>
    <row r="120" spans="5:78" ht="19.899999999999999" customHeight="1" thickBot="1">
      <c r="E120" s="48">
        <v>66</v>
      </c>
      <c r="F120" s="25">
        <f t="shared" si="202"/>
        <v>1.3146</v>
      </c>
      <c r="G120" s="26">
        <f t="shared" si="179"/>
        <v>13.523282661995031</v>
      </c>
      <c r="H120" s="70">
        <f t="shared" si="180"/>
        <v>117573.38028169014</v>
      </c>
      <c r="I120" s="38"/>
      <c r="J120" s="34"/>
      <c r="K120" s="34"/>
      <c r="L120" s="41"/>
      <c r="M120" s="41">
        <f t="shared" si="203"/>
        <v>0</v>
      </c>
      <c r="N120" s="41">
        <f t="shared" si="203"/>
        <v>0</v>
      </c>
      <c r="O120" s="41">
        <f t="shared" si="203"/>
        <v>0</v>
      </c>
      <c r="P120" s="40"/>
      <c r="Q120" s="40">
        <f t="shared" si="182"/>
        <v>107.13212084084438</v>
      </c>
      <c r="R120" s="42"/>
      <c r="S120" s="34"/>
      <c r="T120" s="34"/>
      <c r="U120" s="34"/>
      <c r="V120" s="41"/>
      <c r="W120" s="41">
        <f t="shared" si="204"/>
        <v>0</v>
      </c>
      <c r="X120" s="41">
        <f t="shared" si="204"/>
        <v>0</v>
      </c>
      <c r="Y120" s="41">
        <f t="shared" si="204"/>
        <v>0</v>
      </c>
      <c r="Z120" s="40"/>
      <c r="AA120" s="40">
        <f t="shared" si="184"/>
        <v>107.13212084084438</v>
      </c>
      <c r="AB120" s="42"/>
      <c r="AC120" s="38"/>
      <c r="AD120" s="34"/>
      <c r="AE120" s="34"/>
      <c r="AF120" s="41"/>
      <c r="AG120" s="41">
        <f t="shared" si="205"/>
        <v>0</v>
      </c>
      <c r="AH120" s="41">
        <f t="shared" si="205"/>
        <v>0</v>
      </c>
      <c r="AI120" s="41">
        <f t="shared" si="205"/>
        <v>0</v>
      </c>
      <c r="AJ120" s="40"/>
      <c r="AK120" s="40">
        <f t="shared" si="186"/>
        <v>107.13212084084438</v>
      </c>
      <c r="AL120" s="42"/>
      <c r="AM120" s="38"/>
      <c r="AN120" s="34"/>
      <c r="AO120" s="34"/>
      <c r="AP120" s="41"/>
      <c r="AQ120" s="41">
        <f t="shared" si="206"/>
        <v>0</v>
      </c>
      <c r="AR120" s="41">
        <f t="shared" si="206"/>
        <v>0</v>
      </c>
      <c r="AS120" s="41">
        <f t="shared" si="206"/>
        <v>0</v>
      </c>
      <c r="AT120" s="40"/>
      <c r="AU120" s="40">
        <f t="shared" si="188"/>
        <v>107.13212084084438</v>
      </c>
      <c r="AV120" s="42"/>
      <c r="AW120" s="38"/>
      <c r="AX120" s="34"/>
      <c r="AY120" s="34"/>
      <c r="AZ120" s="41"/>
      <c r="BA120" s="41">
        <f t="shared" si="207"/>
        <v>0</v>
      </c>
      <c r="BB120" s="41">
        <f t="shared" si="207"/>
        <v>0</v>
      </c>
      <c r="BC120" s="41">
        <f t="shared" si="207"/>
        <v>0</v>
      </c>
      <c r="BD120" s="40"/>
      <c r="BE120" s="40">
        <f t="shared" si="190"/>
        <v>107.13212084084438</v>
      </c>
      <c r="BF120" s="42"/>
      <c r="BG120" s="38"/>
      <c r="BH120" s="34"/>
      <c r="BI120" s="34"/>
      <c r="BJ120" s="41"/>
      <c r="BK120" s="41">
        <f t="shared" si="208"/>
        <v>0</v>
      </c>
      <c r="BL120" s="41">
        <f t="shared" si="208"/>
        <v>0</v>
      </c>
      <c r="BM120" s="41">
        <f t="shared" si="208"/>
        <v>0</v>
      </c>
      <c r="BN120" s="40"/>
      <c r="BO120" s="40">
        <f t="shared" si="192"/>
        <v>107.13212084084438</v>
      </c>
      <c r="BP120" s="42"/>
      <c r="BQ120" s="38"/>
      <c r="BR120" s="34"/>
      <c r="BS120" s="34"/>
      <c r="BT120" s="41"/>
      <c r="BU120" s="41">
        <f t="shared" si="209"/>
        <v>0</v>
      </c>
      <c r="BV120" s="41">
        <f t="shared" si="209"/>
        <v>0</v>
      </c>
      <c r="BW120" s="41">
        <f t="shared" si="209"/>
        <v>0</v>
      </c>
      <c r="BX120" s="40"/>
      <c r="BY120" s="40">
        <f t="shared" si="194"/>
        <v>107.13212084084438</v>
      </c>
      <c r="BZ120" s="42"/>
    </row>
  </sheetData>
  <mergeCells count="62">
    <mergeCell ref="BV93:BW93"/>
    <mergeCell ref="BY93:BZ93"/>
    <mergeCell ref="AR93:AS93"/>
    <mergeCell ref="AW93:BA93"/>
    <mergeCell ref="BB93:BC93"/>
    <mergeCell ref="BG93:BK93"/>
    <mergeCell ref="BL93:BM93"/>
    <mergeCell ref="BQ93:BU93"/>
    <mergeCell ref="BQ61:BU61"/>
    <mergeCell ref="BV61:BW61"/>
    <mergeCell ref="E93:H93"/>
    <mergeCell ref="I93:M93"/>
    <mergeCell ref="N93:O93"/>
    <mergeCell ref="S93:W93"/>
    <mergeCell ref="X93:Y93"/>
    <mergeCell ref="AC93:AG93"/>
    <mergeCell ref="AH93:AI93"/>
    <mergeCell ref="AM93:AQ93"/>
    <mergeCell ref="AM61:AQ61"/>
    <mergeCell ref="AR61:AS61"/>
    <mergeCell ref="AW61:BA61"/>
    <mergeCell ref="BB61:BC61"/>
    <mergeCell ref="BG61:BK61"/>
    <mergeCell ref="BL61:BM61"/>
    <mergeCell ref="BL31:BM31"/>
    <mergeCell ref="BQ31:BU31"/>
    <mergeCell ref="BV31:BW31"/>
    <mergeCell ref="E61:H61"/>
    <mergeCell ref="I61:M61"/>
    <mergeCell ref="N61:O61"/>
    <mergeCell ref="S61:W61"/>
    <mergeCell ref="X61:Y61"/>
    <mergeCell ref="AC61:AG61"/>
    <mergeCell ref="AH61:AI61"/>
    <mergeCell ref="AH31:AI31"/>
    <mergeCell ref="AM31:AQ31"/>
    <mergeCell ref="AR31:AS31"/>
    <mergeCell ref="AW31:BA31"/>
    <mergeCell ref="BB31:BC31"/>
    <mergeCell ref="BG31:BK31"/>
    <mergeCell ref="BL1:BM1"/>
    <mergeCell ref="BQ1:BU1"/>
    <mergeCell ref="BV1:BW1"/>
    <mergeCell ref="BY1:BZ1"/>
    <mergeCell ref="E31:H31"/>
    <mergeCell ref="I31:M31"/>
    <mergeCell ref="N31:O31"/>
    <mergeCell ref="S31:W31"/>
    <mergeCell ref="X31:Y31"/>
    <mergeCell ref="AC31:AG31"/>
    <mergeCell ref="AH1:AI1"/>
    <mergeCell ref="AM1:AQ1"/>
    <mergeCell ref="AR1:AS1"/>
    <mergeCell ref="AW1:BA1"/>
    <mergeCell ref="BB1:BC1"/>
    <mergeCell ref="BG1:BK1"/>
    <mergeCell ref="E1:H1"/>
    <mergeCell ref="I1:M1"/>
    <mergeCell ref="N1:O1"/>
    <mergeCell ref="S1:W1"/>
    <mergeCell ref="X1:Y1"/>
    <mergeCell ref="AC1:A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k400</vt:lpstr>
      <vt:lpstr>k600</vt:lpstr>
      <vt:lpstr>k800</vt:lpstr>
      <vt:lpstr>k1000</vt:lpstr>
      <vt:lpstr>k1200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2017-01-07T01:37:24Z</dcterms:modified>
</cp:coreProperties>
</file>