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Phase I Docs\LCoE\Heaving Buoy\"/>
    </mc:Choice>
  </mc:AlternateContent>
  <bookViews>
    <workbookView xWindow="0" yWindow="0" windowWidth="28800" windowHeight="12710"/>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7" i="1" l="1"/>
  <c r="N6" i="1"/>
  <c r="I7" i="1"/>
  <c r="E7" i="1"/>
  <c r="S7" i="8"/>
  <c r="R7" i="8"/>
  <c r="AB39" i="7"/>
  <c r="AC39" i="7"/>
  <c r="AD39" i="7"/>
  <c r="AE39" i="7"/>
  <c r="AF39" i="7"/>
  <c r="AG39" i="7"/>
  <c r="AH39" i="7"/>
  <c r="AI39" i="7"/>
  <c r="AJ39" i="7"/>
  <c r="AK39" i="7"/>
  <c r="AL39" i="7"/>
  <c r="AM39" i="7"/>
  <c r="AN39" i="7"/>
  <c r="AO39" i="7"/>
  <c r="AP39" i="7"/>
  <c r="AQ39" i="7"/>
  <c r="AR39" i="7"/>
  <c r="AS39" i="7"/>
  <c r="AT39" i="7"/>
  <c r="AU39" i="7"/>
  <c r="AV39" i="7"/>
  <c r="AB40" i="7"/>
  <c r="AC40" i="7"/>
  <c r="AD40" i="7"/>
  <c r="AE40" i="7"/>
  <c r="AF40" i="7"/>
  <c r="AG40" i="7"/>
  <c r="AH40" i="7"/>
  <c r="AI40" i="7"/>
  <c r="AJ40" i="7"/>
  <c r="AK40" i="7"/>
  <c r="AL40" i="7"/>
  <c r="AM40" i="7"/>
  <c r="AN40" i="7"/>
  <c r="AO40" i="7"/>
  <c r="AP40" i="7"/>
  <c r="AQ40" i="7"/>
  <c r="AR40" i="7"/>
  <c r="AS40" i="7"/>
  <c r="AT40" i="7"/>
  <c r="AU40" i="7"/>
  <c r="AV40" i="7"/>
  <c r="AB41" i="7"/>
  <c r="AC41" i="7"/>
  <c r="AD41" i="7"/>
  <c r="AE41" i="7"/>
  <c r="AF41" i="7"/>
  <c r="AG41" i="7"/>
  <c r="AH41" i="7"/>
  <c r="AI41" i="7"/>
  <c r="AJ41" i="7"/>
  <c r="AK41" i="7"/>
  <c r="AL41" i="7"/>
  <c r="AM41" i="7"/>
  <c r="AN41" i="7"/>
  <c r="AO41" i="7"/>
  <c r="AP41" i="7"/>
  <c r="AQ41" i="7"/>
  <c r="AR41" i="7"/>
  <c r="AS41" i="7"/>
  <c r="AT41" i="7"/>
  <c r="AU41" i="7"/>
  <c r="AV41" i="7"/>
  <c r="AB42" i="7"/>
  <c r="AC42" i="7"/>
  <c r="AD42" i="7"/>
  <c r="AE42" i="7"/>
  <c r="AF42" i="7"/>
  <c r="AG42" i="7"/>
  <c r="AH42" i="7"/>
  <c r="AI42" i="7"/>
  <c r="AJ42" i="7"/>
  <c r="AK42" i="7"/>
  <c r="AL42" i="7"/>
  <c r="AM42" i="7"/>
  <c r="AN42" i="7"/>
  <c r="AO42" i="7"/>
  <c r="AP42" i="7"/>
  <c r="AQ42" i="7"/>
  <c r="AR42" i="7"/>
  <c r="AS42" i="7"/>
  <c r="AT42" i="7"/>
  <c r="AU42" i="7"/>
  <c r="AV42" i="7"/>
  <c r="AB43" i="7"/>
  <c r="AC43" i="7"/>
  <c r="AD43" i="7"/>
  <c r="AE43" i="7"/>
  <c r="AF43" i="7"/>
  <c r="AG43" i="7"/>
  <c r="AH43" i="7"/>
  <c r="AI43" i="7"/>
  <c r="AJ43" i="7"/>
  <c r="AK43" i="7"/>
  <c r="AL43" i="7"/>
  <c r="AM43" i="7"/>
  <c r="AN43" i="7"/>
  <c r="AO43" i="7"/>
  <c r="AP43" i="7"/>
  <c r="AQ43" i="7"/>
  <c r="AR43" i="7"/>
  <c r="AS43" i="7"/>
  <c r="AT43" i="7"/>
  <c r="AU43" i="7"/>
  <c r="AV43" i="7"/>
  <c r="AB44" i="7"/>
  <c r="AC44" i="7"/>
  <c r="AD44" i="7"/>
  <c r="AE44" i="7"/>
  <c r="AF44" i="7"/>
  <c r="AG44" i="7"/>
  <c r="AH44" i="7"/>
  <c r="AI44" i="7"/>
  <c r="AJ44" i="7"/>
  <c r="AK44" i="7"/>
  <c r="AL44" i="7"/>
  <c r="AM44" i="7"/>
  <c r="AN44" i="7"/>
  <c r="AO44" i="7"/>
  <c r="AP44" i="7"/>
  <c r="AQ44" i="7"/>
  <c r="AR44" i="7"/>
  <c r="AS44" i="7"/>
  <c r="AT44" i="7"/>
  <c r="AU44" i="7"/>
  <c r="AV44" i="7"/>
  <c r="AB45" i="7"/>
  <c r="AC45" i="7"/>
  <c r="AD45" i="7"/>
  <c r="AE45" i="7"/>
  <c r="AF45" i="7"/>
  <c r="AG45" i="7"/>
  <c r="AH45" i="7"/>
  <c r="AI45" i="7"/>
  <c r="AJ45" i="7"/>
  <c r="AK45" i="7"/>
  <c r="AL45" i="7"/>
  <c r="AM45" i="7"/>
  <c r="AN45" i="7"/>
  <c r="AO45" i="7"/>
  <c r="AP45" i="7"/>
  <c r="AQ45" i="7"/>
  <c r="AR45" i="7"/>
  <c r="AS45" i="7"/>
  <c r="AT45" i="7"/>
  <c r="AU45" i="7"/>
  <c r="AV45" i="7"/>
  <c r="AB46" i="7"/>
  <c r="AC46" i="7"/>
  <c r="AD46" i="7"/>
  <c r="AE46" i="7"/>
  <c r="AF46" i="7"/>
  <c r="AG46" i="7"/>
  <c r="AH46" i="7"/>
  <c r="AI46" i="7"/>
  <c r="AJ46" i="7"/>
  <c r="AK46" i="7"/>
  <c r="AL46" i="7"/>
  <c r="AM46" i="7"/>
  <c r="AN46" i="7"/>
  <c r="AO46" i="7"/>
  <c r="AP46" i="7"/>
  <c r="AQ46" i="7"/>
  <c r="AR46" i="7"/>
  <c r="AS46" i="7"/>
  <c r="AT46" i="7"/>
  <c r="AU46" i="7"/>
  <c r="AV46" i="7"/>
  <c r="AB47" i="7"/>
  <c r="AC47" i="7"/>
  <c r="AD47" i="7"/>
  <c r="AE47" i="7"/>
  <c r="AF47" i="7"/>
  <c r="AG47" i="7"/>
  <c r="AH47" i="7"/>
  <c r="AI47" i="7"/>
  <c r="AJ47" i="7"/>
  <c r="AK47" i="7"/>
  <c r="AL47" i="7"/>
  <c r="AM47" i="7"/>
  <c r="AN47" i="7"/>
  <c r="AO47" i="7"/>
  <c r="AP47" i="7"/>
  <c r="AQ47" i="7"/>
  <c r="AR47" i="7"/>
  <c r="AS47" i="7"/>
  <c r="AT47" i="7"/>
  <c r="AU47" i="7"/>
  <c r="AV47" i="7"/>
  <c r="AB48" i="7"/>
  <c r="AC48" i="7"/>
  <c r="AD48" i="7"/>
  <c r="AE48" i="7"/>
  <c r="AF48" i="7"/>
  <c r="AG48" i="7"/>
  <c r="AH48" i="7"/>
  <c r="AI48" i="7"/>
  <c r="AJ48" i="7"/>
  <c r="AK48" i="7"/>
  <c r="AL48" i="7"/>
  <c r="AM48" i="7"/>
  <c r="AN48" i="7"/>
  <c r="AO48" i="7"/>
  <c r="AP48" i="7"/>
  <c r="AQ48" i="7"/>
  <c r="AR48" i="7"/>
  <c r="AS48" i="7"/>
  <c r="AT48" i="7"/>
  <c r="AU48" i="7"/>
  <c r="AV48" i="7"/>
  <c r="AB49" i="7"/>
  <c r="AC49" i="7"/>
  <c r="AD49" i="7"/>
  <c r="AE49" i="7"/>
  <c r="AF49" i="7"/>
  <c r="AG49" i="7"/>
  <c r="AH49" i="7"/>
  <c r="AI49" i="7"/>
  <c r="AJ49" i="7"/>
  <c r="AK49" i="7"/>
  <c r="AL49" i="7"/>
  <c r="AM49" i="7"/>
  <c r="AN49" i="7"/>
  <c r="AO49" i="7"/>
  <c r="AP49" i="7"/>
  <c r="AQ49" i="7"/>
  <c r="AR49" i="7"/>
  <c r="AS49" i="7"/>
  <c r="AT49" i="7"/>
  <c r="AU49" i="7"/>
  <c r="AV49" i="7"/>
  <c r="AB50" i="7"/>
  <c r="AC50" i="7"/>
  <c r="AD50" i="7"/>
  <c r="AE50" i="7"/>
  <c r="AF50" i="7"/>
  <c r="AG50" i="7"/>
  <c r="AH50" i="7"/>
  <c r="AI50" i="7"/>
  <c r="AJ50" i="7"/>
  <c r="AK50" i="7"/>
  <c r="AL50" i="7"/>
  <c r="AM50" i="7"/>
  <c r="AN50" i="7"/>
  <c r="AO50" i="7"/>
  <c r="AP50" i="7"/>
  <c r="AQ50" i="7"/>
  <c r="AR50" i="7"/>
  <c r="AS50" i="7"/>
  <c r="AT50" i="7"/>
  <c r="AU50" i="7"/>
  <c r="AV50" i="7"/>
  <c r="AB51" i="7"/>
  <c r="AC51" i="7"/>
  <c r="AD51" i="7"/>
  <c r="AE51" i="7"/>
  <c r="AF51" i="7"/>
  <c r="AG51" i="7"/>
  <c r="AH51" i="7"/>
  <c r="AI51" i="7"/>
  <c r="AJ51" i="7"/>
  <c r="AK51" i="7"/>
  <c r="AL51" i="7"/>
  <c r="AM51" i="7"/>
  <c r="AN51" i="7"/>
  <c r="AO51" i="7"/>
  <c r="AP51" i="7"/>
  <c r="AQ51" i="7"/>
  <c r="AR51" i="7"/>
  <c r="AS51" i="7"/>
  <c r="AT51" i="7"/>
  <c r="AU51" i="7"/>
  <c r="AV51" i="7"/>
  <c r="AB52" i="7"/>
  <c r="AC52" i="7"/>
  <c r="AD52" i="7"/>
  <c r="AE52" i="7"/>
  <c r="AF52" i="7"/>
  <c r="AG52" i="7"/>
  <c r="AH52" i="7"/>
  <c r="AI52" i="7"/>
  <c r="AJ52" i="7"/>
  <c r="AK52" i="7"/>
  <c r="AL52" i="7"/>
  <c r="AM52" i="7"/>
  <c r="AN52" i="7"/>
  <c r="AO52" i="7"/>
  <c r="AP52" i="7"/>
  <c r="AQ52" i="7"/>
  <c r="AR52" i="7"/>
  <c r="AS52" i="7"/>
  <c r="AT52" i="7"/>
  <c r="AU52" i="7"/>
  <c r="AV52" i="7"/>
  <c r="AB53" i="7"/>
  <c r="AC53" i="7"/>
  <c r="AD53" i="7"/>
  <c r="AE53" i="7"/>
  <c r="AF53" i="7"/>
  <c r="AG53" i="7"/>
  <c r="AH53" i="7"/>
  <c r="AI53" i="7"/>
  <c r="AJ53" i="7"/>
  <c r="AK53" i="7"/>
  <c r="AL53" i="7"/>
  <c r="AM53" i="7"/>
  <c r="AN53" i="7"/>
  <c r="AO53" i="7"/>
  <c r="AP53" i="7"/>
  <c r="AQ53" i="7"/>
  <c r="AR53" i="7"/>
  <c r="AS53" i="7"/>
  <c r="AT53" i="7"/>
  <c r="AU53" i="7"/>
  <c r="AV53" i="7"/>
  <c r="AB54" i="7"/>
  <c r="AC54" i="7"/>
  <c r="AD54" i="7"/>
  <c r="AE54" i="7"/>
  <c r="AF54" i="7"/>
  <c r="AG54" i="7"/>
  <c r="AH54" i="7"/>
  <c r="AI54" i="7"/>
  <c r="AJ54" i="7"/>
  <c r="AK54" i="7"/>
  <c r="AL54" i="7"/>
  <c r="AM54" i="7"/>
  <c r="AN54" i="7"/>
  <c r="AO54" i="7"/>
  <c r="AP54" i="7"/>
  <c r="AQ54" i="7"/>
  <c r="AR54" i="7"/>
  <c r="AS54" i="7"/>
  <c r="AT54" i="7"/>
  <c r="AU54" i="7"/>
  <c r="AV54" i="7"/>
  <c r="AB55" i="7"/>
  <c r="AC55" i="7"/>
  <c r="AD55" i="7"/>
  <c r="AE55" i="7"/>
  <c r="AF55" i="7"/>
  <c r="AG55" i="7"/>
  <c r="AH55" i="7"/>
  <c r="AI55" i="7"/>
  <c r="AJ55" i="7"/>
  <c r="AK55" i="7"/>
  <c r="AL55" i="7"/>
  <c r="AM55" i="7"/>
  <c r="AN55" i="7"/>
  <c r="AO55" i="7"/>
  <c r="AP55" i="7"/>
  <c r="AQ55" i="7"/>
  <c r="AR55" i="7"/>
  <c r="AS55" i="7"/>
  <c r="AT55" i="7"/>
  <c r="AU55" i="7"/>
  <c r="AV55" i="7"/>
  <c r="AB56" i="7"/>
  <c r="AC56" i="7"/>
  <c r="AD56" i="7"/>
  <c r="AE56" i="7"/>
  <c r="AF56" i="7"/>
  <c r="AG56" i="7"/>
  <c r="AH56" i="7"/>
  <c r="AI56" i="7"/>
  <c r="AJ56" i="7"/>
  <c r="AK56" i="7"/>
  <c r="AL56" i="7"/>
  <c r="AM56" i="7"/>
  <c r="AN56" i="7"/>
  <c r="AO56" i="7"/>
  <c r="AP56" i="7"/>
  <c r="AQ56" i="7"/>
  <c r="AR56" i="7"/>
  <c r="AS56" i="7"/>
  <c r="AT56" i="7"/>
  <c r="AU56" i="7"/>
  <c r="AV56" i="7"/>
  <c r="AB57" i="7"/>
  <c r="AC57" i="7"/>
  <c r="AD57" i="7"/>
  <c r="AE57" i="7"/>
  <c r="AF57" i="7"/>
  <c r="AG57" i="7"/>
  <c r="AH57" i="7"/>
  <c r="AI57" i="7"/>
  <c r="AJ57" i="7"/>
  <c r="AK57" i="7"/>
  <c r="AL57" i="7"/>
  <c r="AM57" i="7"/>
  <c r="AN57" i="7"/>
  <c r="AO57" i="7"/>
  <c r="AP57" i="7"/>
  <c r="AQ57" i="7"/>
  <c r="AR57" i="7"/>
  <c r="AS57" i="7"/>
  <c r="AT57" i="7"/>
  <c r="AU57" i="7"/>
  <c r="AV57" i="7"/>
  <c r="AC38" i="7"/>
  <c r="AD38" i="7"/>
  <c r="AE38" i="7"/>
  <c r="AF38" i="7"/>
  <c r="AG38" i="7"/>
  <c r="AH38" i="7"/>
  <c r="AI38" i="7"/>
  <c r="AJ38" i="7"/>
  <c r="AK38" i="7"/>
  <c r="AL38" i="7"/>
  <c r="AM38" i="7"/>
  <c r="AN38" i="7"/>
  <c r="AO38" i="7"/>
  <c r="AP38" i="7"/>
  <c r="AQ38" i="7"/>
  <c r="AR38" i="7"/>
  <c r="AS38" i="7"/>
  <c r="AT38" i="7"/>
  <c r="AU38" i="7"/>
  <c r="AV38" i="7"/>
  <c r="AB38" i="7"/>
  <c r="AC37" i="7"/>
  <c r="AD37" i="7"/>
  <c r="AC58" i="7"/>
  <c r="AB58" i="7"/>
  <c r="AA39" i="7"/>
  <c r="AA40" i="7"/>
  <c r="AA41" i="7"/>
  <c r="AA42" i="7"/>
  <c r="AA43" i="7"/>
  <c r="AA44" i="7"/>
  <c r="AA45" i="7"/>
  <c r="AA46" i="7"/>
  <c r="AA47" i="7"/>
  <c r="AA48" i="7"/>
  <c r="AA49" i="7"/>
  <c r="AA50" i="7"/>
  <c r="AA51" i="7"/>
  <c r="AA52" i="7"/>
  <c r="AA53" i="7"/>
  <c r="AA54" i="7"/>
  <c r="AA55" i="7"/>
  <c r="AA56" i="7"/>
  <c r="AA57" i="7"/>
  <c r="AC11" i="7"/>
  <c r="AD11" i="7"/>
  <c r="AC32" i="7"/>
  <c r="AB32" i="7"/>
  <c r="AA13" i="7"/>
  <c r="AA14" i="7"/>
  <c r="AA15" i="7"/>
  <c r="AA16" i="7"/>
  <c r="AA17" i="7"/>
  <c r="AA18" i="7"/>
  <c r="AA19" i="7"/>
  <c r="AA20" i="7"/>
  <c r="AA21" i="7"/>
  <c r="AA22" i="7"/>
  <c r="AA23" i="7"/>
  <c r="AA24" i="7"/>
  <c r="AA25" i="7"/>
  <c r="AA26" i="7"/>
  <c r="AA27" i="7"/>
  <c r="AA28" i="7"/>
  <c r="AA29" i="7"/>
  <c r="AA30" i="7"/>
  <c r="AA31" i="7"/>
  <c r="E37" i="7"/>
  <c r="F37" i="7"/>
  <c r="G37" i="7"/>
  <c r="G58" i="7"/>
  <c r="H37" i="7"/>
  <c r="E58" i="7"/>
  <c r="D58" i="7"/>
  <c r="C39" i="7"/>
  <c r="C40" i="7"/>
  <c r="C41" i="7"/>
  <c r="C42" i="7"/>
  <c r="C43" i="7"/>
  <c r="C44" i="7"/>
  <c r="C45" i="7"/>
  <c r="C46" i="7"/>
  <c r="C47" i="7"/>
  <c r="C48" i="7"/>
  <c r="C49" i="7"/>
  <c r="C50" i="7"/>
  <c r="C51" i="7"/>
  <c r="C52" i="7"/>
  <c r="C53" i="7"/>
  <c r="C54" i="7"/>
  <c r="C55" i="7"/>
  <c r="C56" i="7"/>
  <c r="C57" i="7"/>
  <c r="E11" i="7"/>
  <c r="F11" i="7"/>
  <c r="F32" i="7"/>
  <c r="G11" i="7"/>
  <c r="G32" i="7"/>
  <c r="E32" i="7"/>
  <c r="D32" i="7"/>
  <c r="C13" i="7"/>
  <c r="C14" i="7"/>
  <c r="C15" i="7"/>
  <c r="C16" i="7"/>
  <c r="C17" i="7"/>
  <c r="C18" i="7"/>
  <c r="C19" i="7"/>
  <c r="C20" i="7"/>
  <c r="C21" i="7"/>
  <c r="C22" i="7"/>
  <c r="C23" i="7"/>
  <c r="C24" i="7"/>
  <c r="C25" i="7"/>
  <c r="C26" i="7"/>
  <c r="C27" i="7"/>
  <c r="C28" i="7"/>
  <c r="C29" i="7"/>
  <c r="C30" i="7"/>
  <c r="C31" i="7"/>
  <c r="D47" i="6"/>
  <c r="C47" i="6"/>
  <c r="E6" i="1"/>
  <c r="I6" i="1"/>
  <c r="B5" i="4"/>
  <c r="AE11" i="7"/>
  <c r="AD32" i="7"/>
  <c r="I37" i="7"/>
  <c r="H58" i="7"/>
  <c r="H11" i="7"/>
  <c r="F58" i="7"/>
  <c r="AE37" i="7"/>
  <c r="AD58" i="7"/>
  <c r="I11" i="7"/>
  <c r="H32" i="7"/>
  <c r="AE58" i="7"/>
  <c r="AF37" i="7"/>
  <c r="J37" i="7"/>
  <c r="I58" i="7"/>
  <c r="AE32" i="7"/>
  <c r="AF11" i="7"/>
  <c r="AG11" i="7"/>
  <c r="AF32" i="7"/>
  <c r="AG37" i="7"/>
  <c r="AF58" i="7"/>
  <c r="K37" i="7"/>
  <c r="J58" i="7"/>
  <c r="J11" i="7"/>
  <c r="I32" i="7"/>
  <c r="AH37" i="7"/>
  <c r="AG58" i="7"/>
  <c r="J32" i="7"/>
  <c r="K11" i="7"/>
  <c r="K58" i="7"/>
  <c r="L37" i="7"/>
  <c r="AH11" i="7"/>
  <c r="AG32" i="7"/>
  <c r="K32" i="7"/>
  <c r="L11" i="7"/>
  <c r="AI11" i="7"/>
  <c r="AH32" i="7"/>
  <c r="M37" i="7"/>
  <c r="L58" i="7"/>
  <c r="AI37" i="7"/>
  <c r="AH58" i="7"/>
  <c r="AI32" i="7"/>
  <c r="AJ11" i="7"/>
  <c r="M11" i="7"/>
  <c r="L32" i="7"/>
  <c r="AI58" i="7"/>
  <c r="AJ37" i="7"/>
  <c r="N37" i="7"/>
  <c r="M58" i="7"/>
  <c r="N11" i="7"/>
  <c r="M32" i="7"/>
  <c r="AK37" i="7"/>
  <c r="AJ58" i="7"/>
  <c r="AK11" i="7"/>
  <c r="AJ32" i="7"/>
  <c r="N58" i="7"/>
  <c r="O37" i="7"/>
  <c r="AL11" i="7"/>
  <c r="AK32" i="7"/>
  <c r="O58" i="7"/>
  <c r="P37" i="7"/>
  <c r="AL37" i="7"/>
  <c r="AK58" i="7"/>
  <c r="N32" i="7"/>
  <c r="O11" i="7"/>
  <c r="O32" i="7"/>
  <c r="P11" i="7"/>
  <c r="Q37" i="7"/>
  <c r="P58" i="7"/>
  <c r="AM37" i="7"/>
  <c r="AL58" i="7"/>
  <c r="AM11" i="7"/>
  <c r="AL32" i="7"/>
  <c r="R37" i="7"/>
  <c r="Q58" i="7"/>
  <c r="Q11" i="7"/>
  <c r="P32" i="7"/>
  <c r="AM32" i="7"/>
  <c r="AN11" i="7"/>
  <c r="AM58" i="7"/>
  <c r="AN37" i="7"/>
  <c r="AO37" i="7"/>
  <c r="AN58" i="7"/>
  <c r="AO11" i="7"/>
  <c r="AN32" i="7"/>
  <c r="R11" i="7"/>
  <c r="Q32" i="7"/>
  <c r="S37" i="7"/>
  <c r="R58" i="7"/>
  <c r="S11" i="7"/>
  <c r="R32" i="7"/>
  <c r="AP37" i="7"/>
  <c r="AO58" i="7"/>
  <c r="S58" i="7"/>
  <c r="T37" i="7"/>
  <c r="AP11" i="7"/>
  <c r="AO32" i="7"/>
  <c r="AQ11" i="7"/>
  <c r="AP32" i="7"/>
  <c r="AQ37" i="7"/>
  <c r="AP58" i="7"/>
  <c r="U37" i="7"/>
  <c r="T58" i="7"/>
  <c r="S32" i="7"/>
  <c r="T11" i="7"/>
  <c r="U11" i="7"/>
  <c r="T32" i="7"/>
  <c r="AQ58" i="7"/>
  <c r="AR37" i="7"/>
  <c r="V37" i="7"/>
  <c r="U58" i="7"/>
  <c r="AQ32" i="7"/>
  <c r="AR11" i="7"/>
  <c r="AS11" i="7"/>
  <c r="AR32" i="7"/>
  <c r="AS37" i="7"/>
  <c r="AR58" i="7"/>
  <c r="V58" i="7"/>
  <c r="W37" i="7"/>
  <c r="V11" i="7"/>
  <c r="U32" i="7"/>
  <c r="W58" i="7"/>
  <c r="X37" i="7"/>
  <c r="X58" i="7"/>
  <c r="V32" i="7"/>
  <c r="W11" i="7"/>
  <c r="AT37" i="7"/>
  <c r="AS58" i="7"/>
  <c r="AT11" i="7"/>
  <c r="AS32" i="7"/>
  <c r="W32" i="7"/>
  <c r="X11" i="7"/>
  <c r="X32" i="7"/>
  <c r="AU11" i="7"/>
  <c r="AT32" i="7"/>
  <c r="AU37" i="7"/>
  <c r="AT58" i="7"/>
  <c r="AU32" i="7"/>
  <c r="AV11" i="7"/>
  <c r="AV32" i="7"/>
  <c r="AU58" i="7"/>
  <c r="AV37" i="7"/>
  <c r="AV58" i="7"/>
</calcChain>
</file>

<file path=xl/sharedStrings.xml><?xml version="1.0" encoding="utf-8"?>
<sst xmlns="http://schemas.openxmlformats.org/spreadsheetml/2006/main" count="308" uniqueCount="247">
  <si>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</si>
  <si>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</si>
  <si>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</si>
  <si>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</si>
  <si>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</si>
  <si>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</si>
  <si>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</si>
  <si>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</si>
  <si>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</si>
  <si>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</si>
  <si>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</si>
  <si>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</si>
  <si>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</si>
  <si>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</si>
  <si>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</si>
  <si>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</si>
  <si>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</si>
  <si>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</si>
  <si>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</si>
  <si>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</si>
  <si>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</si>
  <si>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</si>
  <si>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</si>
  <si>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</si>
  <si>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</si>
  <si>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</si>
  <si>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</si>
  <si>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</si>
  <si>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</si>
  <si>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</si>
  <si>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</si>
  <si>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</si>
  <si>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</si>
  <si>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</si>
  <si>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</si>
  <si>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</si>
  <si>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</si>
  <si>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</si>
  <si>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</si>
  <si>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</si>
  <si>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</si>
  <si>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</si>
  <si>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</si>
  <si>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</si>
  <si>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</si>
  <si>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</si>
  <si>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</si>
  <si>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</si>
  <si>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</si>
  <si>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</si>
  <si>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</si>
  <si>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</si>
  <si>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</si>
  <si>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</si>
  <si>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</si>
  <si>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</si>
  <si>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</si>
  <si>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</si>
  <si>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</si>
  <si>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</si>
  <si>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</si>
  <si>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</si>
  <si>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</si>
  <si>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</si>
  <si>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</si>
  <si>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</si>
  <si>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</si>
  <si>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</si>
  <si>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</si>
  <si>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</si>
  <si>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</si>
  <si>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</si>
  <si>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</si>
  <si>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</si>
  <si>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</si>
  <si>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</si>
  <si>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</si>
  <si>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</si>
  <si>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</si>
  <si>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</si>
  <si>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</si>
  <si>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</si>
  <si>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</si>
  <si>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</si>
  <si>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</si>
  <si>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</si>
  <si>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</si>
  <si>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</si>
  <si>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</si>
  <si>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</si>
  <si>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</si>
  <si>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</si>
  <si>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</si>
  <si>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</si>
  <si>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</si>
  <si>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</si>
  <si>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</si>
  <si>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</si>
  <si>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</si>
  <si>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</si>
  <si>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</si>
  <si>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</si>
  <si>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</si>
  <si>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</si>
  <si>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</si>
  <si>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</si>
  <si>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</si>
  <si>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</si>
  <si>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</si>
  <si>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</si>
  <si>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</si>
  <si>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</si>
  <si>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</si>
  <si>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</si>
  <si>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</si>
  <si>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</si>
  <si>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</si>
  <si>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</si>
  <si>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</si>
  <si>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</si>
  <si>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</si>
  <si>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</si>
  <si>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</si>
  <si>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</si>
  <si>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</si>
  <si>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</si>
  <si>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</si>
  <si>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</si>
  <si>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</si>
  <si>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</si>
  <si>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</si>
  <si>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</si>
  <si>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</si>
  <si>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</si>
  <si>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</si>
  <si>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</si>
  <si>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</si>
  <si>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</si>
  <si>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</si>
  <si>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</si>
  <si>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</si>
  <si>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</si>
  <si>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</si>
  <si>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</si>
  <si>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</si>
  <si>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</si>
  <si>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</si>
  <si>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</si>
  <si>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</si>
  <si>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</si>
  <si>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</si>
  <si>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</si>
  <si>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</si>
  <si>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</si>
  <si>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</si>
  <si>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</si>
  <si>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</si>
  <si>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</si>
  <si>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</si>
  <si>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</si>
  <si>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</si>
  <si>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</si>
  <si>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</si>
  <si>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</si>
  <si>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</si>
  <si>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</si>
  <si>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</si>
  <si>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</si>
  <si>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</si>
  <si>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</si>
  <si>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</si>
  <si>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</si>
  <si>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</si>
  <si>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</si>
  <si>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</si>
  <si>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</si>
  <si>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</si>
  <si>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</si>
  <si>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</si>
  <si>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</si>
  <si>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</si>
  <si>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</si>
  <si>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</si>
  <si>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</si>
  <si>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</si>
  <si>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</si>
  <si>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</si>
  <si>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</si>
  <si>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</si>
  <si>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</si>
  <si>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</si>
  <si>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</si>
  <si>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</si>
  <si>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</si>
  <si>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</si>
  <si>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</si>
  <si>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</si>
  <si>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</si>
  <si>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</si>
  <si>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</si>
  <si>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</si>
  <si>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</si>
  <si>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</si>
  <si>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</si>
  <si>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</si>
  <si>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</si>
  <si>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</si>
  <si>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</si>
  <si>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</si>
  <si>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</si>
  <si>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</si>
  <si>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</si>
  <si>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</si>
  <si>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</si>
  <si>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</si>
  <si>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</si>
  <si>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</si>
  <si>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</si>
  <si>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</si>
  <si>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</si>
  <si>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</si>
  <si>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</si>
  <si>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</si>
  <si>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</si>
  <si>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</si>
  <si>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</si>
  <si>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</si>
  <si>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</si>
  <si>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Development of Optimal Control System of Three Different WEC Devices</t>
  </si>
  <si>
    <t>DE-EE0007173</t>
  </si>
  <si>
    <t>NA</t>
  </si>
  <si>
    <t>Re Vision Consulting, LLC</t>
  </si>
  <si>
    <t>wave</t>
  </si>
  <si>
    <t>Heaving Point Absorber</t>
  </si>
  <si>
    <t>1-DoF Symmetrical Heaving Point Absorber</t>
  </si>
  <si>
    <t>1:2</t>
  </si>
  <si>
    <t>Humboldt Bay</t>
  </si>
  <si>
    <t>Capital Cost (CapEx)
(USD/kW)</t>
  </si>
  <si>
    <t>MEC Device Cost
(USD/kW)</t>
  </si>
  <si>
    <t>Balance of Station Cost
(USD/kW)</t>
  </si>
  <si>
    <t>Soft Costs
(USD/kW)</t>
  </si>
  <si>
    <t>Annual Operations Cost (OpEx)
(USD/kW-yr)</t>
  </si>
  <si>
    <t>Operations Costs
(USD/kW-yr)</t>
  </si>
  <si>
    <t>Maintenance Costs
(USD/kW-yr)</t>
  </si>
  <si>
    <t>Annual Energy Capture
(kWh) Per Device</t>
  </si>
  <si>
    <t>Heaving Point Absorber, built for Controls Purposes. Configuration 1 represents the slowly tuned baseline and configuration 2 the MPC controlled version.</t>
  </si>
  <si>
    <t>Wave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</si>
</sst>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53">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1" fontId="0" fillId="0" borderId="0" xfId="0" applyNumberFormat="1" applyBorder="1"/>
    <xf numFmtId="1" fontId="0" fillId="0" borderId="20" xfId="0" applyNumberFormat="1" applyBorder="1"/>
    <xf numFmtId="1" fontId="0" fillId="0" borderId="44" xfId="0" applyNumberFormat="1" applyBorder="1"/>
    <xf numFmtId="1" fontId="0" fillId="0" borderId="21" xfId="0" applyNumberFormat="1" applyBorder="1"/>
    <xf numFmtId="1" fontId="0" fillId="0" borderId="45" xfId="0" applyNumberFormat="1" applyBorder="1"/>
    <xf numFmtId="1" fontId="0" fillId="0" borderId="46" xfId="0" applyNumberFormat="1" applyBorder="1"/>
    <xf numFmtId="1" fontId="0" fillId="0" borderId="25" xfId="0" applyNumberFormat="1" applyBorder="1"/>
    <xf numFmtId="1" fontId="0" fillId="0" borderId="47" xfId="0" applyNumberFormat="1" applyBorder="1"/>
    <xf numFmtId="1" fontId="0" fillId="0" borderId="26" xfId="0" applyNumberFormat="1" applyBorder="1"/>
    <xf numFmtId="0" fontId="11" fillId="0" borderId="0" xfId="0" applyFont="1" applyAlignment="1">
      <alignment horizontal="lef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16" fillId="0" borderId="1" xfId="0" applyFont="1" applyBorder="1" applyAlignment="1">
      <alignment horizontal="left"/>
    </xf>
    <xf numFmtId="0" fontId="17" fillId="0" borderId="1" xfId="0" applyFont="1" applyBorder="1" applyAlignment="1">
      <alignment horizontal="left"/>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xf numFmtId="14" fontId="0" fillId="6" borderId="2" xfId="0" applyNumberFormat="1" applyFont="1" applyFill="1" applyBorder="1" applyAlignment="1">
      <alignment horizontal="left" wrapText="1"/>
    </xf>
    <xf numFmtId="49" fontId="0" fillId="0" borderId="0" xfId="0" applyNumberFormat="1" applyAlignment="1">
      <alignment wrapText="1"/>
    </xf>
    <xf numFmtId="0" fontId="1" fillId="9" borderId="1" xfId="0" applyFont="1" applyFill="1" applyBorder="1" applyAlignment="1">
      <alignment horizontal="center" vertical="center" wrapText="1"/>
    </xf>
    <xf numFmtId="1" fontId="0" fillId="0" borderId="0" xfId="68" applyNumberFormat="1" applyFont="1" applyAlignment="1">
      <alignment wrapText="1"/>
    </xf>
    <xf numFmtId="1" fontId="4" fillId="0" borderId="0" xfId="0" applyNumberFormat="1" applyFont="1" applyAlignment="1">
      <alignment wrapText="1"/>
    </xf>
    <xf numFmtId="1" fontId="0" fillId="0" borderId="0" xfId="0" applyNumberFormat="1" applyAlignment="1">
      <alignment wrapText="1"/>
    </xf>
    <xf numFmtId="49" fontId="0" fillId="0" borderId="1" xfId="0" applyNumberFormat="1" applyBorder="1" applyAlignment="1">
      <alignment wrapText="1"/>
    </xf>
  </cellXfs>
  <cellStyles count="70">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9"/>
  <sheetViews>
    <sheetView tabSelected="1" workbookViewId="0">
      <selection sqref="A1:D2"/>
    </sheetView>
  </sheetViews>
  <sheetFormatPr defaultColWidth="11.453125" defaultRowHeight="14.5" x14ac:dyDescent="0.35"/>
  <cols>
    <col min="1" max="1" width="16.453125" customWidth="1"/>
    <col min="2" max="2" width="59.1796875" customWidth="1"/>
    <col min="3" max="3" width="56.1796875" customWidth="1"/>
  </cols>
  <sheetData>
    <row r="1" spans="1:4" s="3" customFormat="1" ht="14.15" customHeight="1" x14ac:dyDescent="0.35">
      <c r="A1" s="112" t="s">
        <v>40</v>
      </c>
      <c r="B1" s="112"/>
      <c r="C1" s="112"/>
      <c r="D1" s="112"/>
    </row>
    <row r="2" spans="1:4" s="3" customFormat="1" ht="14.15" customHeight="1" x14ac:dyDescent="0.35">
      <c r="A2" s="112"/>
      <c r="B2" s="112"/>
      <c r="C2" s="112"/>
      <c r="D2" s="112"/>
    </row>
    <row r="3" spans="1:4" s="3" customFormat="1" ht="14.15" customHeight="1" x14ac:dyDescent="0.35">
      <c r="A3" s="34" t="s">
        <v>17</v>
      </c>
      <c r="B3" s="39" t="s">
        <v>228</v>
      </c>
      <c r="C3" s="34"/>
      <c r="D3" s="41"/>
    </row>
    <row r="4" spans="1:4" s="3" customFormat="1" ht="14.15" customHeight="1" x14ac:dyDescent="0.35">
      <c r="A4" s="34" t="s">
        <v>26</v>
      </c>
      <c r="B4" s="39" t="s">
        <v>231</v>
      </c>
      <c r="C4" s="34" t="s">
        <v>26</v>
      </c>
      <c r="D4" s="41"/>
    </row>
    <row r="5" spans="1:4" s="3" customFormat="1" ht="14.15" customHeight="1" x14ac:dyDescent="0.35">
      <c r="A5" s="34" t="s">
        <v>89</v>
      </c>
      <c r="B5" s="39" t="s">
        <v>229</v>
      </c>
      <c r="C5" s="34" t="s">
        <v>18</v>
      </c>
      <c r="D5" s="41"/>
    </row>
    <row r="6" spans="1:4" s="3" customFormat="1" ht="14.15" customHeight="1" x14ac:dyDescent="0.35">
      <c r="A6" s="35" t="s">
        <v>19</v>
      </c>
      <c r="B6" s="146">
        <v>42370</v>
      </c>
      <c r="C6" s="35" t="s">
        <v>90</v>
      </c>
      <c r="D6" s="41"/>
    </row>
    <row r="7" spans="1:4" s="3" customFormat="1" ht="14.5" customHeight="1" x14ac:dyDescent="0.35">
      <c r="A7" s="34" t="s">
        <v>20</v>
      </c>
      <c r="B7" s="146">
        <v>43008</v>
      </c>
      <c r="C7" s="34" t="s">
        <v>21</v>
      </c>
      <c r="D7" s="41"/>
    </row>
    <row r="8" spans="1:4" s="3" customFormat="1" ht="14.5" customHeight="1" x14ac:dyDescent="0.35">
      <c r="A8" s="47" t="s">
        <v>135</v>
      </c>
      <c r="B8" s="48" t="s">
        <v>246</v>
      </c>
      <c r="C8" s="49" t="s">
        <v>136</v>
      </c>
      <c r="D8" s="41"/>
    </row>
    <row r="9" spans="1:4" s="3" customFormat="1" x14ac:dyDescent="0.35">
      <c r="A9" s="44" t="s">
        <v>117</v>
      </c>
      <c r="B9" s="39" t="s">
        <v>233</v>
      </c>
      <c r="C9" s="45" t="s">
        <v>97</v>
      </c>
      <c r="D9" s="41"/>
    </row>
    <row r="10" spans="1:4" s="3" customFormat="1" x14ac:dyDescent="0.35">
      <c r="A10" s="44" t="s">
        <v>118</v>
      </c>
      <c r="B10" s="39" t="s">
        <v>230</v>
      </c>
      <c r="C10" s="45" t="s">
        <v>98</v>
      </c>
      <c r="D10" s="41"/>
    </row>
    <row r="11" spans="1:4" s="3" customFormat="1" ht="14.5" customHeight="1" x14ac:dyDescent="0.35">
      <c r="A11" s="44" t="s">
        <v>119</v>
      </c>
      <c r="B11" s="39" t="s">
        <v>230</v>
      </c>
      <c r="C11" s="45" t="s">
        <v>120</v>
      </c>
      <c r="D11" s="41"/>
    </row>
    <row r="12" spans="1:4" s="3" customFormat="1" ht="43.5" x14ac:dyDescent="0.35">
      <c r="A12" s="44" t="s">
        <v>95</v>
      </c>
      <c r="B12" s="39" t="s">
        <v>230</v>
      </c>
      <c r="C12" s="45" t="s">
        <v>99</v>
      </c>
      <c r="D12" s="41"/>
    </row>
    <row r="13" spans="1:4" s="3" customFormat="1" ht="29" x14ac:dyDescent="0.35">
      <c r="A13" s="44" t="s">
        <v>121</v>
      </c>
      <c r="B13" s="39" t="s">
        <v>230</v>
      </c>
      <c r="C13" s="45" t="s">
        <v>100</v>
      </c>
      <c r="D13" s="41"/>
    </row>
    <row r="14" spans="1:4" ht="43.5" x14ac:dyDescent="0.35">
      <c r="A14" s="40" t="s">
        <v>91</v>
      </c>
      <c r="B14" s="152" t="s">
        <v>245</v>
      </c>
      <c r="C14" s="40" t="s">
        <v>92</v>
      </c>
      <c r="D14" s="41"/>
    </row>
    <row r="15" spans="1:4" x14ac:dyDescent="0.35">
      <c r="A15" s="41"/>
      <c r="B15" s="41"/>
      <c r="C15" s="41"/>
      <c r="D15" s="41"/>
    </row>
    <row r="19" spans="2:2" x14ac:dyDescent="0.35">
      <c r="B19" t="s">
        <v>96</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7"/>
  <sheetViews>
    <sheetView workbookViewId="0">
      <selection activeCell="A7" sqref="A7"/>
    </sheetView>
  </sheetViews>
  <sheetFormatPr defaultColWidth="8.54296875" defaultRowHeight="14.5" x14ac:dyDescent="0.35"/>
  <cols>
    <col min="1" max="1" width="30.54296875" style="1" customWidth="1"/>
    <col min="2" max="2" width="30.54296875" style="87" customWidth="1"/>
    <col min="3" max="3" width="30.54296875" style="1" customWidth="1"/>
    <col min="4" max="4" width="30.54296875" style="95" customWidth="1"/>
    <col min="5" max="5" width="30.54296875" style="1" customWidth="1"/>
    <col min="6" max="9" width="30.54296875" style="95" customWidth="1"/>
    <col min="10" max="10" width="30.54296875" style="1" customWidth="1"/>
    <col min="11" max="11" width="30.54296875" style="91" customWidth="1"/>
    <col min="12" max="13" width="30.54296875" style="95" customWidth="1"/>
    <col min="14" max="17" width="30.54296875" style="91" customWidth="1"/>
    <col min="18" max="19" width="30.54296875" style="1" customWidth="1"/>
    <col min="20" max="22" width="14.1796875" style="1" customWidth="1"/>
    <col min="23" max="23" width="16.1796875" style="1" customWidth="1"/>
    <col min="24" max="24" width="16.453125" style="1" customWidth="1"/>
    <col min="25" max="25" width="12" style="1" bestFit="1" customWidth="1"/>
    <col min="26" max="27" width="12.453125" style="1" customWidth="1"/>
    <col min="28" max="28" width="9.453125" style="1" customWidth="1"/>
    <col min="29" max="16384" width="8.54296875" style="1"/>
  </cols>
  <sheetData>
    <row r="1" spans="1:19" ht="115" customHeight="1" x14ac:dyDescent="0.35">
      <c r="A1" s="113" t="s">
        <v>209</v>
      </c>
      <c r="B1" s="114"/>
      <c r="C1" s="114"/>
      <c r="D1" s="114"/>
      <c r="E1" s="114"/>
      <c r="F1" s="114"/>
      <c r="G1" s="114"/>
      <c r="H1" s="114"/>
      <c r="I1" s="114"/>
      <c r="J1" s="114"/>
      <c r="K1" s="114"/>
      <c r="L1" s="114"/>
      <c r="M1" s="114"/>
      <c r="N1" s="114"/>
      <c r="O1" s="114"/>
      <c r="P1" s="114"/>
      <c r="Q1" s="114"/>
      <c r="R1" s="114"/>
      <c r="S1" s="114"/>
    </row>
    <row r="2" spans="1:19" ht="14.15" customHeight="1" x14ac:dyDescent="0.35">
      <c r="A2" s="115" t="s">
        <v>43</v>
      </c>
      <c r="B2" s="116"/>
      <c r="C2" s="116"/>
      <c r="D2" s="116"/>
      <c r="E2" s="116"/>
      <c r="F2" s="116"/>
      <c r="G2" s="116"/>
      <c r="H2" s="116"/>
      <c r="I2" s="116"/>
      <c r="J2" s="116"/>
      <c r="K2" s="116"/>
      <c r="L2" s="116"/>
      <c r="M2" s="116"/>
      <c r="N2" s="116"/>
      <c r="O2" s="116"/>
      <c r="P2" s="116"/>
      <c r="Q2" s="116"/>
      <c r="R2" s="116"/>
      <c r="S2" s="116"/>
    </row>
    <row r="3" spans="1:19" ht="14.15" customHeight="1" x14ac:dyDescent="0.35">
      <c r="A3" s="119" t="s">
        <v>44</v>
      </c>
      <c r="B3" s="117" t="s">
        <v>210</v>
      </c>
      <c r="C3" s="117" t="s">
        <v>211</v>
      </c>
      <c r="D3" s="117" t="s">
        <v>176</v>
      </c>
      <c r="E3" s="119" t="s">
        <v>45</v>
      </c>
      <c r="F3" s="117" t="s">
        <v>174</v>
      </c>
      <c r="G3" s="117" t="s">
        <v>175</v>
      </c>
      <c r="H3" s="117" t="s">
        <v>219</v>
      </c>
      <c r="I3" s="117" t="s">
        <v>220</v>
      </c>
      <c r="J3" s="119" t="s">
        <v>48</v>
      </c>
      <c r="K3" s="117" t="s">
        <v>177</v>
      </c>
      <c r="L3" s="117" t="s">
        <v>178</v>
      </c>
      <c r="M3" s="117" t="s">
        <v>179</v>
      </c>
      <c r="N3" s="117" t="s">
        <v>180</v>
      </c>
      <c r="O3" s="117" t="s">
        <v>181</v>
      </c>
      <c r="P3" s="117" t="s">
        <v>182</v>
      </c>
      <c r="Q3" s="117" t="s">
        <v>183</v>
      </c>
      <c r="R3" s="117" t="s">
        <v>184</v>
      </c>
      <c r="S3" s="117" t="s">
        <v>185</v>
      </c>
    </row>
    <row r="4" spans="1:19" ht="59.25" customHeight="1" x14ac:dyDescent="0.35">
      <c r="A4" s="119"/>
      <c r="B4" s="118"/>
      <c r="C4" s="118"/>
      <c r="D4" s="118"/>
      <c r="E4" s="119"/>
      <c r="F4" s="118"/>
      <c r="G4" s="118"/>
      <c r="H4" s="118"/>
      <c r="I4" s="118"/>
      <c r="J4" s="119"/>
      <c r="K4" s="118"/>
      <c r="L4" s="118"/>
      <c r="M4" s="118"/>
      <c r="N4" s="118"/>
      <c r="O4" s="118"/>
      <c r="P4" s="118"/>
      <c r="Q4" s="118"/>
      <c r="R4" s="118"/>
      <c r="S4" s="118"/>
    </row>
    <row r="5" spans="1:19" ht="101.5" x14ac:dyDescent="0.35">
      <c r="A5" s="81" t="s">
        <v>47</v>
      </c>
      <c r="B5" s="88" t="s">
        <v>212</v>
      </c>
      <c r="C5" s="88" t="s">
        <v>213</v>
      </c>
      <c r="D5" s="96" t="s">
        <v>188</v>
      </c>
      <c r="E5" s="82" t="s">
        <v>216</v>
      </c>
      <c r="F5" s="92" t="s">
        <v>186</v>
      </c>
      <c r="G5" s="92" t="s">
        <v>187</v>
      </c>
      <c r="H5" s="96" t="s">
        <v>221</v>
      </c>
      <c r="I5" s="96" t="s">
        <v>101</v>
      </c>
      <c r="J5" s="81" t="s">
        <v>49</v>
      </c>
      <c r="K5" s="92" t="s">
        <v>189</v>
      </c>
      <c r="L5" s="96" t="s">
        <v>190</v>
      </c>
      <c r="M5" s="96" t="s">
        <v>218</v>
      </c>
      <c r="N5" s="96" t="s">
        <v>191</v>
      </c>
      <c r="O5" s="96" t="s">
        <v>192</v>
      </c>
      <c r="P5" s="96" t="s">
        <v>193</v>
      </c>
      <c r="Q5" s="96" t="s">
        <v>194</v>
      </c>
      <c r="R5" s="96" t="s">
        <v>195</v>
      </c>
      <c r="S5" s="96" t="s">
        <v>196</v>
      </c>
    </row>
    <row r="6" spans="1:19" s="22" customFormat="1" ht="12" customHeight="1" x14ac:dyDescent="0.3">
      <c r="A6" s="21" t="s">
        <v>55</v>
      </c>
      <c r="B6" s="89" t="s">
        <v>214</v>
      </c>
      <c r="C6" s="90" t="s">
        <v>215</v>
      </c>
      <c r="D6" s="100" t="s">
        <v>199</v>
      </c>
      <c r="E6" s="21" t="s">
        <v>54</v>
      </c>
      <c r="F6" s="93" t="s">
        <v>197</v>
      </c>
      <c r="G6" s="93" t="s">
        <v>198</v>
      </c>
      <c r="H6" s="100" t="s">
        <v>222</v>
      </c>
      <c r="I6" s="100" t="s">
        <v>223</v>
      </c>
      <c r="J6" s="21" t="s">
        <v>53</v>
      </c>
      <c r="K6" s="93" t="s">
        <v>200</v>
      </c>
      <c r="L6" s="100" t="s">
        <v>201</v>
      </c>
      <c r="M6" s="100" t="s">
        <v>202</v>
      </c>
      <c r="N6" s="93" t="s">
        <v>203</v>
      </c>
      <c r="O6" s="93" t="s">
        <v>204</v>
      </c>
      <c r="P6" s="93" t="s">
        <v>205</v>
      </c>
      <c r="Q6" s="93" t="s">
        <v>206</v>
      </c>
      <c r="R6" s="99" t="s">
        <v>207</v>
      </c>
      <c r="S6" s="99" t="s">
        <v>208</v>
      </c>
    </row>
    <row r="7" spans="1:19" ht="29" x14ac:dyDescent="0.35">
      <c r="A7" s="1" t="s">
        <v>233</v>
      </c>
      <c r="B7" s="87">
        <v>1</v>
      </c>
      <c r="C7" s="1" t="s">
        <v>234</v>
      </c>
      <c r="D7" s="95" t="s">
        <v>230</v>
      </c>
      <c r="E7" s="1" t="s">
        <v>24</v>
      </c>
      <c r="F7" s="95" t="s">
        <v>232</v>
      </c>
      <c r="H7" s="95">
        <v>3</v>
      </c>
      <c r="I7" s="95">
        <v>5</v>
      </c>
      <c r="K7" s="147" t="s">
        <v>235</v>
      </c>
      <c r="L7" s="95">
        <v>147</v>
      </c>
      <c r="M7" s="95">
        <v>147</v>
      </c>
      <c r="O7" s="91">
        <v>2</v>
      </c>
      <c r="P7" s="91">
        <v>11</v>
      </c>
      <c r="Q7" s="91">
        <v>11</v>
      </c>
      <c r="R7" s="1">
        <f>224000+6000</f>
        <v>230000</v>
      </c>
      <c r="S7" s="1">
        <f>R7-6000</f>
        <v>224000</v>
      </c>
    </row>
  </sheetData>
  <mergeCells count="21">
    <mergeCell ref="D3:D4"/>
    <mergeCell ref="H3:H4"/>
    <mergeCell ref="I3:I4"/>
    <mergeCell ref="K3:K4"/>
    <mergeCell ref="N3:N4"/>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98D"/>
  </sheetPr>
  <dimension ref="A1:O7"/>
  <sheetViews>
    <sheetView topLeftCell="A4" workbookViewId="0">
      <selection activeCell="A8" sqref="A8"/>
    </sheetView>
  </sheetViews>
  <sheetFormatPr defaultColWidth="8.54296875" defaultRowHeight="14.5" x14ac:dyDescent="0.35"/>
  <cols>
    <col min="1" max="1" width="31.453125" style="1" customWidth="1"/>
    <col min="2" max="11" width="27.54296875" style="1" customWidth="1"/>
    <col min="12" max="15" width="42.54296875" style="1" customWidth="1"/>
    <col min="16" max="16" width="25" style="1" bestFit="1" customWidth="1"/>
    <col min="17" max="17" width="53.54296875" style="1" customWidth="1"/>
    <col min="18" max="20" width="13.1796875" style="1" customWidth="1"/>
    <col min="21" max="21" width="8.1796875" style="1" customWidth="1"/>
    <col min="22" max="22" width="7" style="1" customWidth="1"/>
    <col min="23" max="23" width="8.453125" style="1" customWidth="1"/>
    <col min="24" max="24" width="12.453125" style="1" customWidth="1"/>
    <col min="25" max="25" width="8.453125" style="1" customWidth="1"/>
    <col min="26" max="26" width="7.1796875" style="1" customWidth="1"/>
    <col min="27" max="27" width="7.453125" style="1" customWidth="1"/>
    <col min="28" max="28" width="13.1796875" style="1" customWidth="1"/>
    <col min="29" max="29" width="9.54296875" style="1" customWidth="1"/>
    <col min="30" max="30" width="17.1796875" style="1" customWidth="1"/>
    <col min="31" max="31" width="15.453125" style="1" customWidth="1"/>
    <col min="32" max="32" width="17" style="1" customWidth="1"/>
    <col min="33" max="35" width="14.1796875" style="1" customWidth="1"/>
    <col min="36" max="36" width="16.1796875" style="1" customWidth="1"/>
    <col min="37" max="37" width="16.453125" style="1" customWidth="1"/>
    <col min="38" max="38" width="12" style="1" bestFit="1" customWidth="1"/>
    <col min="39" max="40" width="12.453125" style="1" customWidth="1"/>
    <col min="41" max="41" width="9.453125" style="1" customWidth="1"/>
    <col min="42" max="16384" width="8.54296875" style="1"/>
  </cols>
  <sheetData>
    <row r="1" spans="1:15" ht="52.4" customHeight="1" x14ac:dyDescent="0.35">
      <c r="A1" s="113" t="s">
        <v>50</v>
      </c>
      <c r="B1" s="114"/>
      <c r="C1" s="114"/>
      <c r="D1" s="114"/>
      <c r="E1" s="114"/>
      <c r="F1" s="114"/>
      <c r="G1" s="114"/>
      <c r="H1" s="114"/>
      <c r="I1" s="114"/>
      <c r="J1" s="114"/>
      <c r="K1" s="120"/>
      <c r="L1" s="120"/>
      <c r="M1" s="120"/>
      <c r="N1" s="120"/>
      <c r="O1" s="121"/>
    </row>
    <row r="2" spans="1:15" ht="14.15" customHeight="1" x14ac:dyDescent="0.35">
      <c r="A2" s="115" t="s">
        <v>43</v>
      </c>
      <c r="B2" s="116"/>
      <c r="C2" s="116"/>
      <c r="D2" s="126"/>
      <c r="E2" s="124" t="s">
        <v>56</v>
      </c>
      <c r="F2" s="125"/>
      <c r="G2" s="125"/>
      <c r="H2" s="125"/>
      <c r="I2" s="122" t="s">
        <v>66</v>
      </c>
      <c r="J2" s="123"/>
      <c r="K2" s="120"/>
      <c r="L2" s="127" t="s">
        <v>83</v>
      </c>
      <c r="M2" s="128"/>
      <c r="N2" s="128"/>
      <c r="O2" s="79" t="s">
        <v>163</v>
      </c>
    </row>
    <row r="3" spans="1:15" ht="59.25" customHeight="1" x14ac:dyDescent="0.35">
      <c r="A3" s="26" t="s">
        <v>217</v>
      </c>
      <c r="B3" s="27" t="s">
        <v>81</v>
      </c>
      <c r="C3" s="27" t="s">
        <v>166</v>
      </c>
      <c r="D3" s="27" t="s">
        <v>88</v>
      </c>
      <c r="E3" s="23" t="s">
        <v>237</v>
      </c>
      <c r="F3" s="23" t="s">
        <v>238</v>
      </c>
      <c r="G3" s="23" t="s">
        <v>239</v>
      </c>
      <c r="H3" s="23" t="s">
        <v>240</v>
      </c>
      <c r="I3" s="25" t="s">
        <v>241</v>
      </c>
      <c r="J3" s="24" t="s">
        <v>242</v>
      </c>
      <c r="K3" s="24" t="s">
        <v>243</v>
      </c>
      <c r="L3" s="80" t="s">
        <v>171</v>
      </c>
      <c r="M3" s="38" t="s">
        <v>87</v>
      </c>
      <c r="N3" s="148" t="s">
        <v>244</v>
      </c>
      <c r="O3" s="78" t="s">
        <v>162</v>
      </c>
    </row>
    <row r="4" spans="1:15" ht="188.5" x14ac:dyDescent="0.35">
      <c r="A4" s="96" t="s">
        <v>224</v>
      </c>
      <c r="B4" s="82" t="s">
        <v>51</v>
      </c>
      <c r="C4" s="82" t="s">
        <v>165</v>
      </c>
      <c r="D4" s="82" t="s">
        <v>51</v>
      </c>
      <c r="E4" s="83" t="s">
        <v>57</v>
      </c>
      <c r="F4" s="83" t="s">
        <v>64</v>
      </c>
      <c r="G4" s="83" t="s">
        <v>63</v>
      </c>
      <c r="H4" s="83" t="s">
        <v>65</v>
      </c>
      <c r="I4" s="84" t="s">
        <v>69</v>
      </c>
      <c r="J4" s="84" t="s">
        <v>70</v>
      </c>
      <c r="K4" s="84" t="s">
        <v>71</v>
      </c>
      <c r="L4" s="85" t="s">
        <v>173</v>
      </c>
      <c r="M4" s="85" t="s">
        <v>172</v>
      </c>
      <c r="N4" s="85" t="s">
        <v>85</v>
      </c>
      <c r="O4" s="86" t="s">
        <v>167</v>
      </c>
    </row>
    <row r="5" spans="1:15" s="22" customFormat="1" ht="12" customHeight="1" x14ac:dyDescent="0.3">
      <c r="A5" s="99" t="s">
        <v>214</v>
      </c>
      <c r="B5" s="21" t="s">
        <v>82</v>
      </c>
      <c r="C5" s="21" t="s">
        <v>169</v>
      </c>
      <c r="D5" s="21" t="s">
        <v>52</v>
      </c>
      <c r="E5" s="21" t="s">
        <v>74</v>
      </c>
      <c r="F5" s="21" t="s">
        <v>75</v>
      </c>
      <c r="G5" s="21" t="s">
        <v>76</v>
      </c>
      <c r="H5" s="21" t="s">
        <v>77</v>
      </c>
      <c r="I5" s="21" t="s">
        <v>78</v>
      </c>
      <c r="J5" s="21" t="s">
        <v>79</v>
      </c>
      <c r="K5" s="21" t="s">
        <v>80</v>
      </c>
      <c r="L5" s="21" t="s">
        <v>170</v>
      </c>
      <c r="M5" s="21" t="s">
        <v>84</v>
      </c>
      <c r="N5" s="21" t="s">
        <v>86</v>
      </c>
      <c r="O5" s="21" t="s">
        <v>39</v>
      </c>
    </row>
    <row r="6" spans="1:15" x14ac:dyDescent="0.35">
      <c r="A6" s="91">
        <v>1</v>
      </c>
      <c r="C6" s="1" t="s">
        <v>236</v>
      </c>
      <c r="E6" s="36">
        <f>SUM(F6:H6)</f>
        <v>10029</v>
      </c>
      <c r="F6" s="36">
        <v>2873</v>
      </c>
      <c r="G6" s="36">
        <v>6244</v>
      </c>
      <c r="H6" s="36">
        <v>912</v>
      </c>
      <c r="I6" s="36">
        <f>SUM(J6:K6)</f>
        <v>564</v>
      </c>
      <c r="J6" s="36">
        <v>119</v>
      </c>
      <c r="K6" s="36">
        <v>445</v>
      </c>
      <c r="L6" s="149">
        <v>33</v>
      </c>
      <c r="M6" s="149">
        <v>334000</v>
      </c>
      <c r="N6" s="150">
        <f>M6/0.8/0.98</f>
        <v>426020.40816326533</v>
      </c>
      <c r="O6" s="1">
        <v>0.67400000000000004</v>
      </c>
    </row>
    <row r="7" spans="1:15" x14ac:dyDescent="0.35">
      <c r="A7" s="1">
        <v>2</v>
      </c>
      <c r="C7" s="1" t="s">
        <v>236</v>
      </c>
      <c r="E7" s="36">
        <f>SUM(F7:H7)</f>
        <v>5169</v>
      </c>
      <c r="F7" s="36">
        <v>1894</v>
      </c>
      <c r="G7" s="36">
        <v>2805</v>
      </c>
      <c r="H7" s="36">
        <v>470</v>
      </c>
      <c r="I7" s="36">
        <f>SUM(J7:K7)</f>
        <v>252</v>
      </c>
      <c r="J7" s="36">
        <v>56</v>
      </c>
      <c r="K7" s="36">
        <v>196</v>
      </c>
      <c r="L7" s="151">
        <v>33</v>
      </c>
      <c r="M7" s="1">
        <v>818000</v>
      </c>
      <c r="N7" s="150">
        <f>M7/0.8/0.98</f>
        <v>1043367.3469387755</v>
      </c>
      <c r="O7" s="1">
        <v>0.30599999999999999</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W47"/>
  <sheetViews>
    <sheetView topLeftCell="A10" workbookViewId="0">
      <selection activeCell="I16" sqref="I16"/>
    </sheetView>
  </sheetViews>
  <sheetFormatPr defaultColWidth="8.81640625" defaultRowHeight="14.5" x14ac:dyDescent="0.35"/>
  <cols>
    <col min="1" max="1" width="16.453125" style="3" bestFit="1" customWidth="1"/>
    <col min="2" max="4" width="8.81640625" style="3"/>
    <col min="5" max="7" width="12.54296875" style="3" customWidth="1"/>
    <col min="8" max="16384" width="8.81640625" style="3"/>
  </cols>
  <sheetData>
    <row r="2" spans="1:23" x14ac:dyDescent="0.35">
      <c r="A2" s="129" t="s">
        <v>161</v>
      </c>
      <c r="B2" s="129"/>
      <c r="C2" s="129"/>
      <c r="D2" s="129"/>
      <c r="E2" s="129"/>
      <c r="F2" s="129"/>
      <c r="G2" s="129"/>
      <c r="H2" s="129"/>
      <c r="I2" s="129"/>
      <c r="J2" s="129"/>
      <c r="K2" s="129"/>
      <c r="L2" s="129"/>
      <c r="M2" s="129"/>
      <c r="N2" s="129"/>
      <c r="O2" s="129"/>
      <c r="P2" s="129"/>
      <c r="Q2" s="129"/>
      <c r="R2" s="129"/>
      <c r="S2" s="129"/>
      <c r="T2" s="129"/>
      <c r="U2" s="129"/>
      <c r="V2" s="129"/>
      <c r="W2" s="129"/>
    </row>
    <row r="3" spans="1:23" x14ac:dyDescent="0.35">
      <c r="A3" s="130" t="s">
        <v>164</v>
      </c>
      <c r="B3" s="130"/>
      <c r="C3" s="130"/>
      <c r="D3" s="130"/>
      <c r="E3" s="130"/>
      <c r="F3" s="130"/>
      <c r="G3" s="130"/>
      <c r="H3" s="130"/>
      <c r="I3" s="130"/>
      <c r="J3" s="130"/>
      <c r="K3" s="130"/>
      <c r="L3" s="130"/>
      <c r="M3" s="130"/>
      <c r="N3" s="130"/>
      <c r="O3" s="130"/>
      <c r="P3" s="130"/>
      <c r="Q3" s="130"/>
      <c r="R3" s="130"/>
      <c r="S3" s="130"/>
      <c r="T3" s="130"/>
      <c r="U3" s="130"/>
      <c r="V3" s="130"/>
      <c r="W3" s="130"/>
    </row>
    <row r="5" spans="1:23" x14ac:dyDescent="0.35">
      <c r="A5" s="50" t="s">
        <v>137</v>
      </c>
    </row>
    <row r="6" spans="1:23" x14ac:dyDescent="0.35">
      <c r="A6" s="3" t="s">
        <v>138</v>
      </c>
      <c r="B6" s="3">
        <v>60</v>
      </c>
      <c r="C6" s="3" t="s">
        <v>139</v>
      </c>
    </row>
    <row r="7" spans="1:23" x14ac:dyDescent="0.35">
      <c r="A7" s="3" t="s">
        <v>140</v>
      </c>
      <c r="B7" s="51">
        <v>300</v>
      </c>
      <c r="C7" s="3" t="s">
        <v>139</v>
      </c>
    </row>
    <row r="8" spans="1:23" x14ac:dyDescent="0.35">
      <c r="A8" s="3" t="s">
        <v>141</v>
      </c>
      <c r="B8" s="52">
        <v>0.14285714285714285</v>
      </c>
    </row>
    <row r="10" spans="1:23" x14ac:dyDescent="0.35">
      <c r="C10" s="3" t="s">
        <v>142</v>
      </c>
      <c r="D10" s="3" t="s">
        <v>143</v>
      </c>
    </row>
    <row r="11" spans="1:23" ht="29" x14ac:dyDescent="0.35">
      <c r="B11" s="3" t="s">
        <v>144</v>
      </c>
      <c r="C11" s="3" t="s">
        <v>145</v>
      </c>
      <c r="D11" s="3" t="s">
        <v>145</v>
      </c>
      <c r="E11" s="1" t="s">
        <v>155</v>
      </c>
      <c r="F11" s="1" t="s">
        <v>156</v>
      </c>
      <c r="G11" s="1" t="s">
        <v>154</v>
      </c>
    </row>
    <row r="12" spans="1:23" x14ac:dyDescent="0.35">
      <c r="B12" s="53">
        <v>0</v>
      </c>
      <c r="C12" s="54">
        <v>8.9155937171461804E-3</v>
      </c>
      <c r="D12" s="54">
        <v>8.0811789376239295E-3</v>
      </c>
    </row>
    <row r="13" spans="1:23" x14ac:dyDescent="0.35">
      <c r="B13" s="53">
        <v>0.1</v>
      </c>
      <c r="C13" s="54">
        <v>3.0960718148777201E-2</v>
      </c>
      <c r="D13" s="54">
        <v>2.6247461155809702E-2</v>
      </c>
    </row>
    <row r="14" spans="1:23" x14ac:dyDescent="0.35">
      <c r="B14" s="53">
        <v>0.2</v>
      </c>
      <c r="C14" s="54">
        <v>4.1843218924573697E-2</v>
      </c>
      <c r="D14" s="54">
        <v>3.6201218866518801E-2</v>
      </c>
    </row>
    <row r="15" spans="1:23" x14ac:dyDescent="0.35">
      <c r="B15" s="53">
        <v>0.3</v>
      </c>
      <c r="C15" s="54">
        <v>4.3819138609590899E-2</v>
      </c>
      <c r="D15" s="54">
        <v>3.9011815429563598E-2</v>
      </c>
    </row>
    <row r="16" spans="1:23" x14ac:dyDescent="0.35">
      <c r="B16" s="53">
        <v>0.4</v>
      </c>
      <c r="C16" s="54">
        <v>4.7522898029396202E-2</v>
      </c>
      <c r="D16" s="54">
        <v>4.38961890700163E-2</v>
      </c>
    </row>
    <row r="17" spans="2:4" x14ac:dyDescent="0.35">
      <c r="B17" s="53">
        <v>0.5</v>
      </c>
      <c r="C17" s="54">
        <v>4.9364044853021601E-2</v>
      </c>
      <c r="D17" s="54">
        <v>4.5127032283548002E-2</v>
      </c>
    </row>
    <row r="18" spans="2:4" x14ac:dyDescent="0.35">
      <c r="B18" s="53">
        <v>0.6</v>
      </c>
      <c r="C18" s="54">
        <v>5.2584202193746002E-2</v>
      </c>
      <c r="D18" s="54">
        <v>4.4119922750515503E-2</v>
      </c>
    </row>
    <row r="19" spans="2:4" x14ac:dyDescent="0.35">
      <c r="B19" s="53">
        <v>0.7</v>
      </c>
      <c r="C19" s="54">
        <v>5.0736563162420999E-2</v>
      </c>
      <c r="D19" s="54">
        <v>4.4747471452902199E-2</v>
      </c>
    </row>
    <row r="20" spans="2:4" x14ac:dyDescent="0.35">
      <c r="B20" s="53">
        <v>0.8</v>
      </c>
      <c r="C20" s="54">
        <v>5.2081157228662599E-2</v>
      </c>
      <c r="D20" s="54">
        <v>4.5708228372810397E-2</v>
      </c>
    </row>
    <row r="21" spans="2:4" x14ac:dyDescent="0.35">
      <c r="B21" s="53">
        <v>0.9</v>
      </c>
      <c r="C21" s="54">
        <v>5.5891000584924397E-2</v>
      </c>
      <c r="D21" s="54">
        <v>4.7623910295365099E-2</v>
      </c>
    </row>
    <row r="22" spans="2:4" x14ac:dyDescent="0.35">
      <c r="B22" s="53">
        <v>1</v>
      </c>
      <c r="C22" s="54">
        <v>5.0490307501434399E-2</v>
      </c>
      <c r="D22" s="54">
        <v>5.0030624186339197E-2</v>
      </c>
    </row>
    <row r="23" spans="2:4" x14ac:dyDescent="0.35">
      <c r="B23" s="53">
        <v>1.1000000000000001</v>
      </c>
      <c r="C23" s="54">
        <v>5.17037690492173E-2</v>
      </c>
      <c r="D23" s="54">
        <v>4.5806451925918999E-2</v>
      </c>
    </row>
    <row r="24" spans="2:4" x14ac:dyDescent="0.35">
      <c r="B24" s="53">
        <v>1.2</v>
      </c>
      <c r="C24" s="54">
        <v>5.0426649066996003E-2</v>
      </c>
      <c r="D24" s="54">
        <v>4.71872398597179E-2</v>
      </c>
    </row>
    <row r="25" spans="2:4" x14ac:dyDescent="0.35">
      <c r="B25" s="53">
        <v>1.3</v>
      </c>
      <c r="C25" s="54">
        <v>4.7585980578315701E-2</v>
      </c>
      <c r="D25" s="54">
        <v>4.5223384289989101E-2</v>
      </c>
    </row>
    <row r="26" spans="2:4" x14ac:dyDescent="0.35">
      <c r="B26" s="53">
        <v>1.4</v>
      </c>
      <c r="C26" s="54">
        <v>4.7356109416833797E-2</v>
      </c>
      <c r="D26" s="54">
        <v>4.5840880169117103E-2</v>
      </c>
    </row>
    <row r="27" spans="2:4" x14ac:dyDescent="0.35">
      <c r="B27" s="53">
        <v>1.5</v>
      </c>
      <c r="C27" s="54">
        <v>4.3133877099305697E-2</v>
      </c>
      <c r="D27" s="54">
        <v>4.3152868897773602E-2</v>
      </c>
    </row>
    <row r="28" spans="2:4" x14ac:dyDescent="0.35">
      <c r="B28" s="53">
        <v>1.6</v>
      </c>
      <c r="C28" s="54">
        <v>4.2384725242434799E-2</v>
      </c>
      <c r="D28" s="54">
        <v>4.3282780598427197E-2</v>
      </c>
    </row>
    <row r="29" spans="2:4" x14ac:dyDescent="0.35">
      <c r="B29" s="53">
        <v>1.7</v>
      </c>
      <c r="C29" s="54">
        <v>3.96541704212812E-2</v>
      </c>
      <c r="D29" s="54">
        <v>3.9606630415743603E-2</v>
      </c>
    </row>
    <row r="30" spans="2:4" x14ac:dyDescent="0.35">
      <c r="B30" s="53">
        <v>1.8</v>
      </c>
      <c r="C30" s="54">
        <v>3.3680500162146597E-2</v>
      </c>
      <c r="D30" s="54">
        <v>3.7798794689481503E-2</v>
      </c>
    </row>
    <row r="31" spans="2:4" x14ac:dyDescent="0.35">
      <c r="B31" s="53">
        <v>1.9</v>
      </c>
      <c r="C31" s="54">
        <v>3.1301760475329399E-2</v>
      </c>
      <c r="D31" s="54">
        <v>3.4907862184229602E-2</v>
      </c>
    </row>
    <row r="32" spans="2:4" x14ac:dyDescent="0.35">
      <c r="B32" s="53">
        <v>2</v>
      </c>
      <c r="C32" s="54">
        <v>2.6085100187231501E-2</v>
      </c>
      <c r="D32" s="54">
        <v>2.9962936318105898E-2</v>
      </c>
    </row>
    <row r="33" spans="2:7" x14ac:dyDescent="0.35">
      <c r="B33" s="53">
        <v>2.1</v>
      </c>
      <c r="C33" s="54">
        <v>2.2878761283868999E-2</v>
      </c>
      <c r="D33" s="54">
        <v>2.8118107167017601E-2</v>
      </c>
    </row>
    <row r="34" spans="2:7" x14ac:dyDescent="0.35">
      <c r="B34" s="53">
        <v>2.2000000000000002</v>
      </c>
      <c r="C34" s="54">
        <v>2.04526491591474E-2</v>
      </c>
      <c r="D34" s="54">
        <v>2.4314187750413999E-2</v>
      </c>
    </row>
    <row r="35" spans="2:7" x14ac:dyDescent="0.35">
      <c r="B35" s="53">
        <v>2.2999999999999998</v>
      </c>
      <c r="C35" s="54">
        <v>1.6461401977852601E-2</v>
      </c>
      <c r="D35" s="54">
        <v>2.1498860792894901E-2</v>
      </c>
    </row>
    <row r="36" spans="2:7" x14ac:dyDescent="0.35">
      <c r="B36" s="53">
        <v>2.4</v>
      </c>
      <c r="C36" s="54">
        <v>1.28211979138923E-2</v>
      </c>
      <c r="D36" s="54">
        <v>1.7925320925657798E-2</v>
      </c>
    </row>
    <row r="37" spans="2:7" x14ac:dyDescent="0.35">
      <c r="B37" s="53">
        <v>2.5</v>
      </c>
      <c r="C37" s="54">
        <v>1.11977598155847E-2</v>
      </c>
      <c r="D37" s="54">
        <v>1.7913053395962001E-2</v>
      </c>
    </row>
    <row r="38" spans="2:7" x14ac:dyDescent="0.35">
      <c r="B38" s="53">
        <v>2.6</v>
      </c>
      <c r="C38" s="54">
        <v>6.5780005838108301E-3</v>
      </c>
      <c r="D38" s="54">
        <v>1.27653443865491E-2</v>
      </c>
    </row>
    <row r="39" spans="2:7" x14ac:dyDescent="0.35">
      <c r="B39" s="53">
        <v>2.7</v>
      </c>
      <c r="C39" s="54">
        <v>5.4216317537940798E-3</v>
      </c>
      <c r="D39" s="54">
        <v>1.0430742879025E-2</v>
      </c>
    </row>
    <row r="40" spans="2:7" x14ac:dyDescent="0.35">
      <c r="B40" s="53">
        <v>2.8</v>
      </c>
      <c r="C40" s="54">
        <v>3.7408664113256799E-3</v>
      </c>
      <c r="D40" s="54">
        <v>8.1219008973598492E-3</v>
      </c>
    </row>
    <row r="41" spans="2:7" x14ac:dyDescent="0.35">
      <c r="B41" s="53">
        <v>2.9</v>
      </c>
      <c r="C41" s="54">
        <v>1.9238965038005801E-3</v>
      </c>
      <c r="D41" s="54">
        <v>4.9896553463075798E-3</v>
      </c>
    </row>
    <row r="42" spans="2:7" x14ac:dyDescent="0.35">
      <c r="B42" s="53">
        <v>3</v>
      </c>
      <c r="C42" s="54">
        <v>1.0023499441364401E-3</v>
      </c>
      <c r="D42" s="54">
        <v>4.5724586413588703E-3</v>
      </c>
    </row>
    <row r="43" spans="2:7" x14ac:dyDescent="0.35">
      <c r="B43" s="3">
        <v>3.1</v>
      </c>
      <c r="C43" s="54"/>
      <c r="D43" s="55">
        <v>3.1500529540611699E-3</v>
      </c>
    </row>
    <row r="44" spans="2:7" x14ac:dyDescent="0.35">
      <c r="B44" s="3">
        <v>3.2</v>
      </c>
      <c r="C44" s="54"/>
      <c r="D44" s="54">
        <v>1.7674023910165301E-3</v>
      </c>
    </row>
    <row r="45" spans="2:7" x14ac:dyDescent="0.35">
      <c r="B45" s="3">
        <v>3.3</v>
      </c>
      <c r="C45" s="54"/>
      <c r="D45" s="54">
        <v>8.6803032285796204E-4</v>
      </c>
    </row>
    <row r="47" spans="2:7" x14ac:dyDescent="0.35">
      <c r="B47" s="76" t="s">
        <v>153</v>
      </c>
      <c r="C47" s="77">
        <f>SUM(C12:C45)</f>
        <v>0.99999999999999944</v>
      </c>
      <c r="D47" s="77">
        <f>SUM(D12:D45)</f>
        <v>0.99999999999999967</v>
      </c>
      <c r="E47" s="76"/>
      <c r="F47" s="76"/>
      <c r="G47" s="76"/>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AV59"/>
  <sheetViews>
    <sheetView topLeftCell="D26" workbookViewId="0">
      <selection activeCell="Z34" sqref="Z34"/>
    </sheetView>
  </sheetViews>
  <sheetFormatPr defaultColWidth="8.81640625" defaultRowHeight="14.5" x14ac:dyDescent="0.35"/>
  <cols>
    <col min="1" max="1" width="3.54296875" style="3" customWidth="1"/>
    <col min="2" max="2" width="16.453125" style="3" customWidth="1"/>
    <col min="3" max="3" width="6.54296875" style="3" customWidth="1"/>
    <col min="4" max="24" width="5.453125" style="3" customWidth="1"/>
    <col min="25" max="25" width="9.1796875" style="3" customWidth="1"/>
    <col min="26" max="26" width="16.453125" style="3" customWidth="1"/>
    <col min="27" max="27" width="8.81640625" style="3"/>
    <col min="28" max="28" width="5.81640625" style="3" bestFit="1" customWidth="1"/>
    <col min="29" max="48" width="5.453125" style="3" customWidth="1"/>
    <col min="49" max="16384" width="8.81640625" style="3"/>
  </cols>
  <sheetData>
    <row r="2" spans="2:48" x14ac:dyDescent="0.35">
      <c r="B2" s="141" t="s">
        <v>159</v>
      </c>
      <c r="C2" s="141"/>
      <c r="D2" s="141"/>
      <c r="E2" s="141"/>
      <c r="F2" s="141"/>
      <c r="G2" s="141"/>
      <c r="H2" s="141"/>
      <c r="I2" s="141"/>
      <c r="J2" s="141"/>
      <c r="K2" s="141"/>
      <c r="L2" s="141"/>
      <c r="M2" s="141"/>
      <c r="N2" s="141"/>
      <c r="O2" s="141"/>
      <c r="P2" s="141"/>
      <c r="Q2" s="141"/>
      <c r="R2" s="141"/>
      <c r="S2" s="141"/>
      <c r="T2" s="141"/>
      <c r="U2" s="141"/>
      <c r="V2" s="141"/>
      <c r="W2" s="141"/>
      <c r="X2" s="141"/>
    </row>
    <row r="3" spans="2:48" x14ac:dyDescent="0.35">
      <c r="B3" s="142" t="s">
        <v>160</v>
      </c>
      <c r="C3" s="142"/>
      <c r="D3" s="142"/>
      <c r="E3" s="142"/>
      <c r="F3" s="142"/>
      <c r="G3" s="142"/>
      <c r="H3" s="142"/>
      <c r="I3" s="142"/>
      <c r="J3" s="142"/>
      <c r="K3" s="142"/>
      <c r="L3" s="142"/>
      <c r="M3" s="142"/>
      <c r="N3" s="142"/>
      <c r="O3" s="142"/>
      <c r="P3" s="142"/>
      <c r="Q3" s="142"/>
      <c r="R3" s="142"/>
      <c r="S3" s="142"/>
      <c r="T3" s="142"/>
      <c r="U3" s="142"/>
      <c r="V3" s="142"/>
      <c r="W3" s="142"/>
      <c r="X3" s="142"/>
    </row>
    <row r="5" spans="2:48" x14ac:dyDescent="0.35">
      <c r="B5" s="50" t="s">
        <v>137</v>
      </c>
    </row>
    <row r="6" spans="2:48" x14ac:dyDescent="0.35">
      <c r="B6" s="3" t="s">
        <v>138</v>
      </c>
      <c r="C6" s="3">
        <v>70</v>
      </c>
      <c r="D6" s="3" t="s">
        <v>139</v>
      </c>
    </row>
    <row r="7" spans="2:48" x14ac:dyDescent="0.35">
      <c r="B7" s="3" t="s">
        <v>140</v>
      </c>
      <c r="C7" s="51">
        <v>5000</v>
      </c>
      <c r="D7" s="3" t="s">
        <v>139</v>
      </c>
      <c r="P7" s="30"/>
    </row>
    <row r="8" spans="2:48" x14ac:dyDescent="0.35">
      <c r="B8" s="3" t="s">
        <v>146</v>
      </c>
      <c r="C8" s="3" t="s">
        <v>147</v>
      </c>
      <c r="E8" s="3" t="s">
        <v>148</v>
      </c>
    </row>
    <row r="9" spans="2:48" ht="15" thickBot="1" x14ac:dyDescent="0.4"/>
    <row r="10" spans="2:48" ht="15.75" customHeight="1" thickBot="1" x14ac:dyDescent="0.4">
      <c r="B10" s="134" t="s">
        <v>168</v>
      </c>
      <c r="C10" s="135"/>
      <c r="D10" s="131" t="s">
        <v>149</v>
      </c>
      <c r="E10" s="132"/>
      <c r="F10" s="132"/>
      <c r="G10" s="132"/>
      <c r="H10" s="132"/>
      <c r="I10" s="132"/>
      <c r="J10" s="132"/>
      <c r="K10" s="132"/>
      <c r="L10" s="132"/>
      <c r="M10" s="132"/>
      <c r="N10" s="132"/>
      <c r="O10" s="132"/>
      <c r="P10" s="132"/>
      <c r="Q10" s="132"/>
      <c r="R10" s="132"/>
      <c r="S10" s="132"/>
      <c r="T10" s="132"/>
      <c r="U10" s="132"/>
      <c r="V10" s="132"/>
      <c r="W10" s="132"/>
      <c r="X10" s="133"/>
      <c r="Z10" s="134" t="s">
        <v>157</v>
      </c>
      <c r="AA10" s="135"/>
      <c r="AB10" s="131" t="s">
        <v>149</v>
      </c>
      <c r="AC10" s="132"/>
      <c r="AD10" s="132"/>
      <c r="AE10" s="132"/>
      <c r="AF10" s="132"/>
      <c r="AG10" s="132"/>
      <c r="AH10" s="132"/>
      <c r="AI10" s="132"/>
      <c r="AJ10" s="132"/>
      <c r="AK10" s="132"/>
      <c r="AL10" s="132"/>
      <c r="AM10" s="132"/>
      <c r="AN10" s="132"/>
      <c r="AO10" s="132"/>
      <c r="AP10" s="132"/>
      <c r="AQ10" s="132"/>
      <c r="AR10" s="132"/>
      <c r="AS10" s="132"/>
      <c r="AT10" s="132"/>
      <c r="AU10" s="132"/>
      <c r="AV10" s="133"/>
    </row>
    <row r="11" spans="2:48" ht="15" thickBot="1" x14ac:dyDescent="0.4">
      <c r="B11" s="136"/>
      <c r="C11" s="137"/>
      <c r="D11" s="56">
        <v>0.5</v>
      </c>
      <c r="E11" s="57">
        <f>D11+1</f>
        <v>1.5</v>
      </c>
      <c r="F11" s="57">
        <f t="shared" ref="F11:X11" si="0">E11+1</f>
        <v>2.5</v>
      </c>
      <c r="G11" s="57">
        <f t="shared" si="0"/>
        <v>3.5</v>
      </c>
      <c r="H11" s="57">
        <f t="shared" si="0"/>
        <v>4.5</v>
      </c>
      <c r="I11" s="57">
        <f t="shared" si="0"/>
        <v>5.5</v>
      </c>
      <c r="J11" s="57">
        <f t="shared" si="0"/>
        <v>6.5</v>
      </c>
      <c r="K11" s="57">
        <f t="shared" si="0"/>
        <v>7.5</v>
      </c>
      <c r="L11" s="57">
        <f t="shared" si="0"/>
        <v>8.5</v>
      </c>
      <c r="M11" s="57">
        <f t="shared" si="0"/>
        <v>9.5</v>
      </c>
      <c r="N11" s="57">
        <f t="shared" si="0"/>
        <v>10.5</v>
      </c>
      <c r="O11" s="57">
        <f t="shared" si="0"/>
        <v>11.5</v>
      </c>
      <c r="P11" s="57">
        <f t="shared" si="0"/>
        <v>12.5</v>
      </c>
      <c r="Q11" s="57">
        <f t="shared" si="0"/>
        <v>13.5</v>
      </c>
      <c r="R11" s="57">
        <f t="shared" si="0"/>
        <v>14.5</v>
      </c>
      <c r="S11" s="57">
        <f t="shared" si="0"/>
        <v>15.5</v>
      </c>
      <c r="T11" s="57">
        <f t="shared" si="0"/>
        <v>16.5</v>
      </c>
      <c r="U11" s="57">
        <f t="shared" si="0"/>
        <v>17.5</v>
      </c>
      <c r="V11" s="57">
        <f t="shared" si="0"/>
        <v>18.5</v>
      </c>
      <c r="W11" s="57">
        <f t="shared" si="0"/>
        <v>19.5</v>
      </c>
      <c r="X11" s="58">
        <f t="shared" si="0"/>
        <v>20.5</v>
      </c>
      <c r="Z11" s="136"/>
      <c r="AA11" s="137"/>
      <c r="AB11" s="56">
        <v>0.5</v>
      </c>
      <c r="AC11" s="57">
        <f>AB11+1</f>
        <v>1.5</v>
      </c>
      <c r="AD11" s="57">
        <f t="shared" ref="AD11" si="1">AC11+1</f>
        <v>2.5</v>
      </c>
      <c r="AE11" s="57">
        <f t="shared" ref="AE11" si="2">AD11+1</f>
        <v>3.5</v>
      </c>
      <c r="AF11" s="57">
        <f t="shared" ref="AF11" si="3">AE11+1</f>
        <v>4.5</v>
      </c>
      <c r="AG11" s="57">
        <f t="shared" ref="AG11" si="4">AF11+1</f>
        <v>5.5</v>
      </c>
      <c r="AH11" s="57">
        <f t="shared" ref="AH11" si="5">AG11+1</f>
        <v>6.5</v>
      </c>
      <c r="AI11" s="57">
        <f t="shared" ref="AI11" si="6">AH11+1</f>
        <v>7.5</v>
      </c>
      <c r="AJ11" s="57">
        <f t="shared" ref="AJ11" si="7">AI11+1</f>
        <v>8.5</v>
      </c>
      <c r="AK11" s="57">
        <f t="shared" ref="AK11" si="8">AJ11+1</f>
        <v>9.5</v>
      </c>
      <c r="AL11" s="57">
        <f t="shared" ref="AL11" si="9">AK11+1</f>
        <v>10.5</v>
      </c>
      <c r="AM11" s="57">
        <f t="shared" ref="AM11" si="10">AL11+1</f>
        <v>11.5</v>
      </c>
      <c r="AN11" s="57">
        <f t="shared" ref="AN11" si="11">AM11+1</f>
        <v>12.5</v>
      </c>
      <c r="AO11" s="57">
        <f t="shared" ref="AO11" si="12">AN11+1</f>
        <v>13.5</v>
      </c>
      <c r="AP11" s="57">
        <f t="shared" ref="AP11" si="13">AO11+1</f>
        <v>14.5</v>
      </c>
      <c r="AQ11" s="57">
        <f t="shared" ref="AQ11" si="14">AP11+1</f>
        <v>15.5</v>
      </c>
      <c r="AR11" s="57">
        <f t="shared" ref="AR11" si="15">AQ11+1</f>
        <v>16.5</v>
      </c>
      <c r="AS11" s="57">
        <f t="shared" ref="AS11" si="16">AR11+1</f>
        <v>17.5</v>
      </c>
      <c r="AT11" s="57">
        <f t="shared" ref="AT11" si="17">AS11+1</f>
        <v>18.5</v>
      </c>
      <c r="AU11" s="57">
        <f t="shared" ref="AU11" si="18">AT11+1</f>
        <v>19.5</v>
      </c>
      <c r="AV11" s="58">
        <f t="shared" ref="AV11" si="19">AU11+1</f>
        <v>20.5</v>
      </c>
    </row>
    <row r="12" spans="2:48" ht="15" customHeight="1" x14ac:dyDescent="0.35">
      <c r="B12" s="138" t="s">
        <v>150</v>
      </c>
      <c r="C12" s="59">
        <v>0.25</v>
      </c>
      <c r="D12" s="60"/>
      <c r="E12" s="61"/>
      <c r="F12" s="61"/>
      <c r="G12" s="61"/>
      <c r="H12" s="62"/>
      <c r="I12" s="62"/>
      <c r="J12" s="62"/>
      <c r="K12" s="62">
        <v>1.9579944915088299E-2</v>
      </c>
      <c r="L12" s="62">
        <v>3.3938571186153101E-2</v>
      </c>
      <c r="M12" s="62"/>
      <c r="N12" s="62"/>
      <c r="O12" s="62"/>
      <c r="P12" s="62"/>
      <c r="Q12" s="62"/>
      <c r="R12" s="62"/>
      <c r="S12" s="62"/>
      <c r="T12" s="62"/>
      <c r="U12" s="62"/>
      <c r="V12" s="62"/>
      <c r="W12" s="62"/>
      <c r="X12" s="63"/>
      <c r="Z12" s="138" t="s">
        <v>150</v>
      </c>
      <c r="AA12" s="59">
        <v>0.25</v>
      </c>
      <c r="AB12" s="104">
        <v>0</v>
      </c>
      <c r="AC12" s="105">
        <v>0</v>
      </c>
      <c r="AD12" s="105">
        <v>0</v>
      </c>
      <c r="AE12" s="105">
        <v>0</v>
      </c>
      <c r="AF12" s="105">
        <v>0</v>
      </c>
      <c r="AG12" s="105">
        <v>0</v>
      </c>
      <c r="AH12" s="105">
        <v>0</v>
      </c>
      <c r="AI12" s="105">
        <v>0.64924241302415397</v>
      </c>
      <c r="AJ12" s="105">
        <v>0.67777349838037504</v>
      </c>
      <c r="AK12" s="105">
        <v>0</v>
      </c>
      <c r="AL12" s="105">
        <v>0</v>
      </c>
      <c r="AM12" s="105">
        <v>0</v>
      </c>
      <c r="AN12" s="105">
        <v>0</v>
      </c>
      <c r="AO12" s="105">
        <v>0</v>
      </c>
      <c r="AP12" s="105">
        <v>0</v>
      </c>
      <c r="AQ12" s="105">
        <v>0</v>
      </c>
      <c r="AR12" s="105">
        <v>0</v>
      </c>
      <c r="AS12" s="105">
        <v>0</v>
      </c>
      <c r="AT12" s="105">
        <v>0</v>
      </c>
      <c r="AU12" s="105">
        <v>0</v>
      </c>
      <c r="AV12" s="106">
        <v>0</v>
      </c>
    </row>
    <row r="13" spans="2:48" x14ac:dyDescent="0.35">
      <c r="B13" s="139"/>
      <c r="C13" s="64">
        <f>C12+0.5</f>
        <v>0.75</v>
      </c>
      <c r="D13" s="65"/>
      <c r="E13" s="66"/>
      <c r="F13" s="66"/>
      <c r="G13" s="66"/>
      <c r="H13" s="67">
        <v>1.9579944915088299E-2</v>
      </c>
      <c r="I13" s="67">
        <v>0.46469735931809603</v>
      </c>
      <c r="J13" s="67">
        <v>1.4867704838857101</v>
      </c>
      <c r="K13" s="67">
        <v>2.68114712370609</v>
      </c>
      <c r="L13" s="67">
        <v>1.9057813050686001</v>
      </c>
      <c r="M13" s="67">
        <v>1.1043088932109799</v>
      </c>
      <c r="N13" s="67">
        <v>0.53387983135140804</v>
      </c>
      <c r="O13" s="67">
        <v>0.17099818559177099</v>
      </c>
      <c r="P13" s="67">
        <v>1.5663955932070601E-2</v>
      </c>
      <c r="Q13" s="67"/>
      <c r="R13" s="67"/>
      <c r="S13" s="67"/>
      <c r="T13" s="67"/>
      <c r="U13" s="67"/>
      <c r="V13" s="67"/>
      <c r="W13" s="67"/>
      <c r="X13" s="68"/>
      <c r="Z13" s="139"/>
      <c r="AA13" s="64">
        <f>AA12+0.5</f>
        <v>0.75</v>
      </c>
      <c r="AB13" s="107">
        <v>0</v>
      </c>
      <c r="AC13" s="103">
        <v>0</v>
      </c>
      <c r="AD13" s="103">
        <v>0</v>
      </c>
      <c r="AE13" s="103">
        <v>0</v>
      </c>
      <c r="AF13" s="103">
        <v>3.5523142603953399</v>
      </c>
      <c r="AG13" s="103">
        <v>4.5784742926892896</v>
      </c>
      <c r="AH13" s="103">
        <v>5.2048112546688898</v>
      </c>
      <c r="AI13" s="103">
        <v>5.8431817172173499</v>
      </c>
      <c r="AJ13" s="103">
        <v>6.0999614854233402</v>
      </c>
      <c r="AK13" s="103">
        <v>6.1079125952391298</v>
      </c>
      <c r="AL13" s="103">
        <v>6.0490819998268597</v>
      </c>
      <c r="AM13" s="103">
        <v>5.89366579769192</v>
      </c>
      <c r="AN13" s="103">
        <v>5.7089721328539698</v>
      </c>
      <c r="AO13" s="103">
        <v>0</v>
      </c>
      <c r="AP13" s="103">
        <v>0</v>
      </c>
      <c r="AQ13" s="103">
        <v>0</v>
      </c>
      <c r="AR13" s="103">
        <v>0</v>
      </c>
      <c r="AS13" s="103">
        <v>0</v>
      </c>
      <c r="AT13" s="103">
        <v>0</v>
      </c>
      <c r="AU13" s="103">
        <v>0</v>
      </c>
      <c r="AV13" s="108">
        <v>0</v>
      </c>
    </row>
    <row r="14" spans="2:48" x14ac:dyDescent="0.35">
      <c r="B14" s="139"/>
      <c r="C14" s="64">
        <f t="shared" ref="C14:C31" si="20">C13+0.5</f>
        <v>1.25</v>
      </c>
      <c r="D14" s="65"/>
      <c r="E14" s="66"/>
      <c r="F14" s="66"/>
      <c r="G14" s="66"/>
      <c r="H14" s="67">
        <v>1.30532966100589E-2</v>
      </c>
      <c r="I14" s="67">
        <v>0.58870367711365501</v>
      </c>
      <c r="J14" s="67">
        <v>4.1065671135245196</v>
      </c>
      <c r="K14" s="67">
        <v>5.5580936965630698</v>
      </c>
      <c r="L14" s="67">
        <v>4.4785860669112001</v>
      </c>
      <c r="M14" s="67">
        <v>2.7359709694683398</v>
      </c>
      <c r="N14" s="67">
        <v>1.27661240846376</v>
      </c>
      <c r="O14" s="67">
        <v>0.67355010507903801</v>
      </c>
      <c r="P14" s="67">
        <v>0.32763774491247799</v>
      </c>
      <c r="Q14" s="67">
        <v>6.7877142372306104E-2</v>
      </c>
      <c r="R14" s="67">
        <v>1.8274615254082398E-2</v>
      </c>
      <c r="S14" s="67">
        <v>1.6969285593076502E-2</v>
      </c>
      <c r="T14" s="67"/>
      <c r="U14" s="67"/>
      <c r="V14" s="67"/>
      <c r="W14" s="67"/>
      <c r="X14" s="68"/>
      <c r="Z14" s="139"/>
      <c r="AA14" s="64">
        <f t="shared" ref="AA14:AA31" si="21">AA13+0.5</f>
        <v>1.25</v>
      </c>
      <c r="AB14" s="107">
        <v>0</v>
      </c>
      <c r="AC14" s="103">
        <v>0</v>
      </c>
      <c r="AD14" s="103">
        <v>0</v>
      </c>
      <c r="AE14" s="103">
        <v>0</v>
      </c>
      <c r="AF14" s="103">
        <v>9.8675396122092902</v>
      </c>
      <c r="AG14" s="103">
        <v>12.7179841463591</v>
      </c>
      <c r="AH14" s="103">
        <v>14.457809040747</v>
      </c>
      <c r="AI14" s="103">
        <v>16.231060325603799</v>
      </c>
      <c r="AJ14" s="103">
        <v>16.944337459509299</v>
      </c>
      <c r="AK14" s="103">
        <v>16.966423875664301</v>
      </c>
      <c r="AL14" s="103">
        <v>16.803005555074598</v>
      </c>
      <c r="AM14" s="103">
        <v>16.371293882477499</v>
      </c>
      <c r="AN14" s="103">
        <v>15.858255924594401</v>
      </c>
      <c r="AO14" s="103">
        <v>15.2100740557508</v>
      </c>
      <c r="AP14" s="103">
        <v>14.9585621676489</v>
      </c>
      <c r="AQ14" s="103">
        <v>14.248750753560101</v>
      </c>
      <c r="AR14" s="103">
        <v>0</v>
      </c>
      <c r="AS14" s="103">
        <v>0</v>
      </c>
      <c r="AT14" s="103">
        <v>0</v>
      </c>
      <c r="AU14" s="103">
        <v>0</v>
      </c>
      <c r="AV14" s="108">
        <v>0</v>
      </c>
    </row>
    <row r="15" spans="2:48" x14ac:dyDescent="0.35">
      <c r="B15" s="139"/>
      <c r="C15" s="64">
        <f t="shared" si="20"/>
        <v>1.75</v>
      </c>
      <c r="D15" s="65"/>
      <c r="E15" s="66"/>
      <c r="F15" s="66"/>
      <c r="G15" s="66"/>
      <c r="H15" s="67"/>
      <c r="I15" s="67">
        <v>0.11878499915153599</v>
      </c>
      <c r="J15" s="67">
        <v>3.26985080081975</v>
      </c>
      <c r="K15" s="67">
        <v>5.1403882050411802</v>
      </c>
      <c r="L15" s="67">
        <v>4.6247829889438599</v>
      </c>
      <c r="M15" s="67">
        <v>3.9264316203057099</v>
      </c>
      <c r="N15" s="67">
        <v>2.1081074025245101</v>
      </c>
      <c r="O15" s="67">
        <v>1.2361471889725799</v>
      </c>
      <c r="P15" s="67">
        <v>0.76231252202743804</v>
      </c>
      <c r="Q15" s="67">
        <v>0.30936312965839502</v>
      </c>
      <c r="R15" s="67">
        <v>9.6594394914435694E-2</v>
      </c>
      <c r="S15" s="67">
        <v>2.87172525421295E-2</v>
      </c>
      <c r="T15" s="67"/>
      <c r="U15" s="67"/>
      <c r="V15" s="67"/>
      <c r="W15" s="67"/>
      <c r="X15" s="68"/>
      <c r="Z15" s="139"/>
      <c r="AA15" s="64">
        <f t="shared" si="21"/>
        <v>1.75</v>
      </c>
      <c r="AB15" s="107">
        <v>0</v>
      </c>
      <c r="AC15" s="103">
        <v>0</v>
      </c>
      <c r="AD15" s="103">
        <v>0</v>
      </c>
      <c r="AE15" s="103">
        <v>0</v>
      </c>
      <c r="AF15" s="103">
        <v>0</v>
      </c>
      <c r="AG15" s="103">
        <v>24.9272489268638</v>
      </c>
      <c r="AH15" s="103">
        <v>28.337305719863899</v>
      </c>
      <c r="AI15" s="103">
        <v>31.812878238183501</v>
      </c>
      <c r="AJ15" s="103">
        <v>33.210901420638301</v>
      </c>
      <c r="AK15" s="103">
        <v>33.254190796302098</v>
      </c>
      <c r="AL15" s="103">
        <v>32.933890887946298</v>
      </c>
      <c r="AM15" s="103">
        <v>32.087736009656098</v>
      </c>
      <c r="AN15" s="103">
        <v>31.082181612205101</v>
      </c>
      <c r="AO15" s="103">
        <v>29.811745149271601</v>
      </c>
      <c r="AP15" s="103">
        <v>29.318781848591801</v>
      </c>
      <c r="AQ15" s="103">
        <v>27.927551476977801</v>
      </c>
      <c r="AR15" s="103">
        <v>0</v>
      </c>
      <c r="AS15" s="103">
        <v>0</v>
      </c>
      <c r="AT15" s="103">
        <v>0</v>
      </c>
      <c r="AU15" s="103">
        <v>0</v>
      </c>
      <c r="AV15" s="108">
        <v>0</v>
      </c>
    </row>
    <row r="16" spans="2:48" x14ac:dyDescent="0.35">
      <c r="B16" s="139"/>
      <c r="C16" s="64">
        <f t="shared" si="20"/>
        <v>2.25</v>
      </c>
      <c r="D16" s="65"/>
      <c r="E16" s="66"/>
      <c r="F16" s="66"/>
      <c r="G16" s="66"/>
      <c r="H16" s="67"/>
      <c r="I16" s="67"/>
      <c r="J16" s="67">
        <v>0.91895208134814499</v>
      </c>
      <c r="K16" s="67">
        <v>5.2500358965656799</v>
      </c>
      <c r="L16" s="67">
        <v>3.67580832539258</v>
      </c>
      <c r="M16" s="67">
        <v>4.1392003550496703</v>
      </c>
      <c r="N16" s="67">
        <v>2.8651986059079202</v>
      </c>
      <c r="O16" s="67">
        <v>1.31055097964991</v>
      </c>
      <c r="P16" s="67">
        <v>0.843242961009803</v>
      </c>
      <c r="Q16" s="67">
        <v>0.422926810165907</v>
      </c>
      <c r="R16" s="67">
        <v>0.198410108472895</v>
      </c>
      <c r="S16" s="67">
        <v>7.5709120338341401E-2</v>
      </c>
      <c r="T16" s="67">
        <v>1.9579944915088299E-2</v>
      </c>
      <c r="U16" s="67"/>
      <c r="V16" s="67"/>
      <c r="W16" s="67"/>
      <c r="X16" s="68"/>
      <c r="Z16" s="139"/>
      <c r="AA16" s="64">
        <f t="shared" si="21"/>
        <v>2.25</v>
      </c>
      <c r="AB16" s="107">
        <v>0</v>
      </c>
      <c r="AC16" s="103">
        <v>0</v>
      </c>
      <c r="AD16" s="103">
        <v>0</v>
      </c>
      <c r="AE16" s="103">
        <v>0</v>
      </c>
      <c r="AF16" s="103">
        <v>0</v>
      </c>
      <c r="AG16" s="103">
        <v>0</v>
      </c>
      <c r="AH16" s="103">
        <v>46.843301292020101</v>
      </c>
      <c r="AI16" s="103">
        <v>52.588635454956297</v>
      </c>
      <c r="AJ16" s="103">
        <v>54.899653368810199</v>
      </c>
      <c r="AK16" s="103">
        <v>54.971213357152301</v>
      </c>
      <c r="AL16" s="103">
        <v>54.441737998441901</v>
      </c>
      <c r="AM16" s="103">
        <v>53.042992179227198</v>
      </c>
      <c r="AN16" s="103">
        <v>51.380749195685702</v>
      </c>
      <c r="AO16" s="103">
        <v>49.280639940632703</v>
      </c>
      <c r="AP16" s="103">
        <v>48.465741423182202</v>
      </c>
      <c r="AQ16" s="103">
        <v>46.165952441534699</v>
      </c>
      <c r="AR16" s="103">
        <v>44.909245227355598</v>
      </c>
      <c r="AS16" s="103">
        <v>0</v>
      </c>
      <c r="AT16" s="103">
        <v>0</v>
      </c>
      <c r="AU16" s="103">
        <v>0</v>
      </c>
      <c r="AV16" s="108">
        <v>0</v>
      </c>
    </row>
    <row r="17" spans="2:48" x14ac:dyDescent="0.35">
      <c r="B17" s="139"/>
      <c r="C17" s="64">
        <f t="shared" si="20"/>
        <v>2.75</v>
      </c>
      <c r="D17" s="65"/>
      <c r="E17" s="66"/>
      <c r="F17" s="66"/>
      <c r="G17" s="66"/>
      <c r="H17" s="67"/>
      <c r="I17" s="67"/>
      <c r="J17" s="67">
        <v>0.13705961440561801</v>
      </c>
      <c r="K17" s="67">
        <v>2.4279131694709499</v>
      </c>
      <c r="L17" s="67">
        <v>2.5963006957407102</v>
      </c>
      <c r="M17" s="67">
        <v>2.81820673811171</v>
      </c>
      <c r="N17" s="67">
        <v>2.8469239906538402</v>
      </c>
      <c r="O17" s="67">
        <v>1.5663955932070599</v>
      </c>
      <c r="P17" s="67">
        <v>0.796251093213591</v>
      </c>
      <c r="Q17" s="67">
        <v>0.31719510762443098</v>
      </c>
      <c r="R17" s="67">
        <v>0.144891592371653</v>
      </c>
      <c r="S17" s="67">
        <v>5.6129175423253103E-2</v>
      </c>
      <c r="T17" s="67">
        <v>1.8274615254082398E-2</v>
      </c>
      <c r="U17" s="67"/>
      <c r="V17" s="67"/>
      <c r="W17" s="67"/>
      <c r="X17" s="68"/>
      <c r="Z17" s="139"/>
      <c r="AA17" s="64">
        <f t="shared" si="21"/>
        <v>2.75</v>
      </c>
      <c r="AB17" s="107">
        <v>0</v>
      </c>
      <c r="AC17" s="103">
        <v>0</v>
      </c>
      <c r="AD17" s="103">
        <v>0</v>
      </c>
      <c r="AE17" s="103">
        <v>0</v>
      </c>
      <c r="AF17" s="103">
        <v>0</v>
      </c>
      <c r="AG17" s="103">
        <v>0</v>
      </c>
      <c r="AH17" s="103">
        <v>69.975795757214996</v>
      </c>
      <c r="AI17" s="103">
        <v>78.558331975922897</v>
      </c>
      <c r="AJ17" s="103">
        <v>82.010593304025306</v>
      </c>
      <c r="AK17" s="103">
        <v>82.117491558215306</v>
      </c>
      <c r="AL17" s="103">
        <v>81.326546886561303</v>
      </c>
      <c r="AM17" s="103">
        <v>79.237062391191699</v>
      </c>
      <c r="AN17" s="103">
        <v>76.753958675037097</v>
      </c>
      <c r="AO17" s="103">
        <v>73.616758429833695</v>
      </c>
      <c r="AP17" s="103">
        <v>72.399440891420397</v>
      </c>
      <c r="AQ17" s="103">
        <v>68.963953647230696</v>
      </c>
      <c r="AR17" s="103">
        <v>67.086650277901697</v>
      </c>
      <c r="AS17" s="103">
        <v>0</v>
      </c>
      <c r="AT17" s="103">
        <v>0</v>
      </c>
      <c r="AU17" s="103">
        <v>0</v>
      </c>
      <c r="AV17" s="108">
        <v>0</v>
      </c>
    </row>
    <row r="18" spans="2:48" x14ac:dyDescent="0.35">
      <c r="B18" s="139"/>
      <c r="C18" s="64">
        <f t="shared" si="20"/>
        <v>3.25</v>
      </c>
      <c r="D18" s="65"/>
      <c r="E18" s="66"/>
      <c r="F18" s="66"/>
      <c r="G18" s="66"/>
      <c r="H18" s="67"/>
      <c r="I18" s="67"/>
      <c r="J18" s="67"/>
      <c r="K18" s="67">
        <v>0.44511741440300701</v>
      </c>
      <c r="L18" s="67">
        <v>1.5428996593089599</v>
      </c>
      <c r="M18" s="67">
        <v>1.46980119829263</v>
      </c>
      <c r="N18" s="67">
        <v>1.95929982116984</v>
      </c>
      <c r="O18" s="67">
        <v>1.4201986711744099</v>
      </c>
      <c r="P18" s="67">
        <v>0.78972444490856197</v>
      </c>
      <c r="Q18" s="67">
        <v>0.31850043728543698</v>
      </c>
      <c r="R18" s="67">
        <v>0.10703703220248301</v>
      </c>
      <c r="S18" s="67">
        <v>4.0465219491182501E-2</v>
      </c>
      <c r="T18" s="67">
        <v>1.9579944915088299E-2</v>
      </c>
      <c r="U18" s="67">
        <v>1.1747966949053E-2</v>
      </c>
      <c r="V18" s="67">
        <v>1.0442637288047099E-2</v>
      </c>
      <c r="W18" s="67"/>
      <c r="X18" s="68"/>
      <c r="Z18" s="139"/>
      <c r="AA18" s="64">
        <f t="shared" si="21"/>
        <v>3.25</v>
      </c>
      <c r="AB18" s="107">
        <v>0</v>
      </c>
      <c r="AC18" s="103">
        <v>0</v>
      </c>
      <c r="AD18" s="103">
        <v>0</v>
      </c>
      <c r="AE18" s="103">
        <v>0</v>
      </c>
      <c r="AF18" s="103">
        <v>0</v>
      </c>
      <c r="AG18" s="103">
        <v>0</v>
      </c>
      <c r="AH18" s="103">
        <v>0</v>
      </c>
      <c r="AI18" s="103">
        <v>109.721967801082</v>
      </c>
      <c r="AJ18" s="103">
        <v>114.543721226283</v>
      </c>
      <c r="AK18" s="103">
        <v>114.69302539949101</v>
      </c>
      <c r="AL18" s="103">
        <v>113.588317552305</v>
      </c>
      <c r="AM18" s="103">
        <v>110.669946645549</v>
      </c>
      <c r="AN18" s="103">
        <v>107.201810050258</v>
      </c>
      <c r="AO18" s="103">
        <v>102.820100616875</v>
      </c>
      <c r="AP18" s="103">
        <v>101.11988025330599</v>
      </c>
      <c r="AQ18" s="103">
        <v>96.321555094066298</v>
      </c>
      <c r="AR18" s="103">
        <v>93.699536338556499</v>
      </c>
      <c r="AS18" s="103">
        <v>76.593839976416703</v>
      </c>
      <c r="AT18" s="103">
        <v>64.907576258917899</v>
      </c>
      <c r="AU18" s="103">
        <v>0</v>
      </c>
      <c r="AV18" s="108">
        <v>0</v>
      </c>
    </row>
    <row r="19" spans="2:48" x14ac:dyDescent="0.35">
      <c r="B19" s="139"/>
      <c r="C19" s="64">
        <f t="shared" si="20"/>
        <v>3.75</v>
      </c>
      <c r="D19" s="65"/>
      <c r="E19" s="66"/>
      <c r="F19" s="66"/>
      <c r="G19" s="66"/>
      <c r="H19" s="67"/>
      <c r="I19" s="67"/>
      <c r="J19" s="67"/>
      <c r="K19" s="67">
        <v>4.8297197457217798E-2</v>
      </c>
      <c r="L19" s="67">
        <v>0.49080395253821402</v>
      </c>
      <c r="M19" s="67">
        <v>0.62916889660483799</v>
      </c>
      <c r="N19" s="67">
        <v>1.0768969703298601</v>
      </c>
      <c r="O19" s="67">
        <v>1.0064091686355401</v>
      </c>
      <c r="P19" s="67">
        <v>0.62786356694383205</v>
      </c>
      <c r="Q19" s="67">
        <v>0.29108851440431299</v>
      </c>
      <c r="R19" s="67">
        <v>0.101815713558459</v>
      </c>
      <c r="S19" s="67">
        <v>4.8297197457217798E-2</v>
      </c>
      <c r="T19" s="67">
        <v>1.8274615254082398E-2</v>
      </c>
      <c r="U19" s="67"/>
      <c r="V19" s="67"/>
      <c r="W19" s="67"/>
      <c r="X19" s="68"/>
      <c r="Z19" s="139"/>
      <c r="AA19" s="64">
        <f t="shared" si="21"/>
        <v>3.75</v>
      </c>
      <c r="AB19" s="107">
        <v>0</v>
      </c>
      <c r="AC19" s="103">
        <v>0</v>
      </c>
      <c r="AD19" s="103">
        <v>0</v>
      </c>
      <c r="AE19" s="103">
        <v>0</v>
      </c>
      <c r="AF19" s="103">
        <v>0</v>
      </c>
      <c r="AG19" s="103">
        <v>0</v>
      </c>
      <c r="AH19" s="103">
        <v>0</v>
      </c>
      <c r="AI19" s="103">
        <v>146.079542930434</v>
      </c>
      <c r="AJ19" s="103">
        <v>152.49903713558399</v>
      </c>
      <c r="AK19" s="103">
        <v>152.697814880979</v>
      </c>
      <c r="AL19" s="103">
        <v>151.22704999567199</v>
      </c>
      <c r="AM19" s="103">
        <v>147.34164494229901</v>
      </c>
      <c r="AN19" s="103">
        <v>142.724303321349</v>
      </c>
      <c r="AO19" s="103">
        <v>136.89066650175801</v>
      </c>
      <c r="AP19" s="103">
        <v>134.62705950884001</v>
      </c>
      <c r="AQ19" s="103">
        <v>128.23875678204101</v>
      </c>
      <c r="AR19" s="103">
        <v>124.747903409321</v>
      </c>
      <c r="AS19" s="103">
        <v>0</v>
      </c>
      <c r="AT19" s="103">
        <v>0</v>
      </c>
      <c r="AU19" s="103">
        <v>0</v>
      </c>
      <c r="AV19" s="108">
        <v>0</v>
      </c>
    </row>
    <row r="20" spans="2:48" x14ac:dyDescent="0.35">
      <c r="B20" s="139"/>
      <c r="C20" s="64">
        <f t="shared" si="20"/>
        <v>4.25</v>
      </c>
      <c r="D20" s="65"/>
      <c r="E20" s="66"/>
      <c r="F20" s="66"/>
      <c r="G20" s="66"/>
      <c r="H20" s="67"/>
      <c r="I20" s="67"/>
      <c r="J20" s="67"/>
      <c r="K20" s="67"/>
      <c r="L20" s="67">
        <v>9.39837355924239E-2</v>
      </c>
      <c r="M20" s="67">
        <v>0.20885274576094201</v>
      </c>
      <c r="N20" s="67">
        <v>0.44903340338602499</v>
      </c>
      <c r="O20" s="67">
        <v>0.55868109491051998</v>
      </c>
      <c r="P20" s="67">
        <v>0.41640016186087803</v>
      </c>
      <c r="Q20" s="67">
        <v>0.211463405082954</v>
      </c>
      <c r="R20" s="67">
        <v>6.7877142372306104E-2</v>
      </c>
      <c r="S20" s="67">
        <v>2.3495933898105999E-2</v>
      </c>
      <c r="T20" s="67">
        <v>2.0885274576094199E-2</v>
      </c>
      <c r="U20" s="67"/>
      <c r="V20" s="67"/>
      <c r="W20" s="67"/>
      <c r="X20" s="68"/>
      <c r="Z20" s="139"/>
      <c r="AA20" s="64">
        <f t="shared" si="21"/>
        <v>4.25</v>
      </c>
      <c r="AB20" s="107">
        <v>0</v>
      </c>
      <c r="AC20" s="103">
        <v>0</v>
      </c>
      <c r="AD20" s="103">
        <v>0</v>
      </c>
      <c r="AE20" s="103">
        <v>0</v>
      </c>
      <c r="AF20" s="103">
        <v>0</v>
      </c>
      <c r="AG20" s="103">
        <v>0</v>
      </c>
      <c r="AH20" s="103">
        <v>0</v>
      </c>
      <c r="AI20" s="103">
        <v>0</v>
      </c>
      <c r="AJ20" s="103">
        <v>182.61828238196756</v>
      </c>
      <c r="AK20" s="103">
        <v>182.61828238196756</v>
      </c>
      <c r="AL20" s="103">
        <v>182.61828238196756</v>
      </c>
      <c r="AM20" s="103">
        <v>182.61828238196756</v>
      </c>
      <c r="AN20" s="103">
        <v>182.61828238196756</v>
      </c>
      <c r="AO20" s="103">
        <v>175.828456084479</v>
      </c>
      <c r="AP20" s="103">
        <v>173.58175374971799</v>
      </c>
      <c r="AQ20" s="103">
        <v>165.210859270567</v>
      </c>
      <c r="AR20" s="103">
        <v>160.23175149019499</v>
      </c>
      <c r="AS20" s="103">
        <v>0</v>
      </c>
      <c r="AT20" s="103">
        <v>0</v>
      </c>
      <c r="AU20" s="103">
        <v>0</v>
      </c>
      <c r="AV20" s="108">
        <v>0</v>
      </c>
    </row>
    <row r="21" spans="2:48" x14ac:dyDescent="0.35">
      <c r="B21" s="139"/>
      <c r="C21" s="64">
        <f t="shared" si="20"/>
        <v>4.75</v>
      </c>
      <c r="D21" s="65"/>
      <c r="E21" s="66"/>
      <c r="F21" s="66"/>
      <c r="G21" s="66"/>
      <c r="H21" s="67"/>
      <c r="I21" s="67"/>
      <c r="J21" s="67"/>
      <c r="K21" s="67"/>
      <c r="L21" s="67">
        <v>1.9579944915088299E-2</v>
      </c>
      <c r="M21" s="67">
        <v>8.2235768643370899E-2</v>
      </c>
      <c r="N21" s="67">
        <v>0.121395658473547</v>
      </c>
      <c r="O21" s="67">
        <v>0.26367659152318901</v>
      </c>
      <c r="P21" s="67">
        <v>0.266287250845201</v>
      </c>
      <c r="Q21" s="67">
        <v>0.186662141523842</v>
      </c>
      <c r="R21" s="67">
        <v>7.1793131355323794E-2</v>
      </c>
      <c r="S21" s="67">
        <v>2.3495933898105999E-2</v>
      </c>
      <c r="T21" s="67">
        <v>1.0442637288047099E-2</v>
      </c>
      <c r="U21" s="67"/>
      <c r="V21" s="67"/>
      <c r="W21" s="67"/>
      <c r="X21" s="68"/>
      <c r="Z21" s="139"/>
      <c r="AA21" s="64">
        <f t="shared" si="21"/>
        <v>4.75</v>
      </c>
      <c r="AB21" s="107">
        <v>0</v>
      </c>
      <c r="AC21" s="103">
        <v>0</v>
      </c>
      <c r="AD21" s="103">
        <v>0</v>
      </c>
      <c r="AE21" s="103">
        <v>0</v>
      </c>
      <c r="AF21" s="103">
        <v>0</v>
      </c>
      <c r="AG21" s="103">
        <v>0</v>
      </c>
      <c r="AH21" s="103">
        <v>0</v>
      </c>
      <c r="AI21" s="103">
        <v>0</v>
      </c>
      <c r="AJ21" s="103">
        <v>182.61828238196756</v>
      </c>
      <c r="AK21" s="103">
        <v>182.61828238196756</v>
      </c>
      <c r="AL21" s="103">
        <v>182.61828238196756</v>
      </c>
      <c r="AM21" s="103">
        <v>182.61828238196756</v>
      </c>
      <c r="AN21" s="103">
        <v>182.61828238196756</v>
      </c>
      <c r="AO21" s="103">
        <v>182.61828238196756</v>
      </c>
      <c r="AP21" s="103">
        <v>182.61828238196756</v>
      </c>
      <c r="AQ21" s="103">
        <v>182.61828238196756</v>
      </c>
      <c r="AR21" s="103">
        <v>182.61828238196756</v>
      </c>
      <c r="AS21" s="103">
        <v>0</v>
      </c>
      <c r="AT21" s="103">
        <v>0</v>
      </c>
      <c r="AU21" s="103">
        <v>0</v>
      </c>
      <c r="AV21" s="108">
        <v>0</v>
      </c>
    </row>
    <row r="22" spans="2:48" x14ac:dyDescent="0.35">
      <c r="B22" s="139"/>
      <c r="C22" s="64">
        <f t="shared" si="20"/>
        <v>5.25</v>
      </c>
      <c r="D22" s="65"/>
      <c r="E22" s="66"/>
      <c r="F22" s="66"/>
      <c r="G22" s="66"/>
      <c r="H22" s="67"/>
      <c r="I22" s="67"/>
      <c r="J22" s="67"/>
      <c r="K22" s="67"/>
      <c r="L22" s="67"/>
      <c r="M22" s="67">
        <v>2.7411922881123599E-2</v>
      </c>
      <c r="N22" s="67">
        <v>2.7411922881123599E-2</v>
      </c>
      <c r="O22" s="67">
        <v>0.105731702541477</v>
      </c>
      <c r="P22" s="67">
        <v>0.151418240676683</v>
      </c>
      <c r="Q22" s="67">
        <v>0.13053296610058901</v>
      </c>
      <c r="R22" s="67">
        <v>7.0487801694317898E-2</v>
      </c>
      <c r="S22" s="67">
        <v>2.0885274576094199E-2</v>
      </c>
      <c r="T22" s="67"/>
      <c r="U22" s="67"/>
      <c r="V22" s="67"/>
      <c r="W22" s="67"/>
      <c r="X22" s="68"/>
      <c r="Z22" s="139"/>
      <c r="AA22" s="64">
        <f t="shared" si="21"/>
        <v>5.25</v>
      </c>
      <c r="AB22" s="107">
        <v>0</v>
      </c>
      <c r="AC22" s="103">
        <v>0</v>
      </c>
      <c r="AD22" s="103">
        <v>0</v>
      </c>
      <c r="AE22" s="103">
        <v>0</v>
      </c>
      <c r="AF22" s="103">
        <v>0</v>
      </c>
      <c r="AG22" s="103">
        <v>0</v>
      </c>
      <c r="AH22" s="103">
        <v>0</v>
      </c>
      <c r="AI22" s="103">
        <v>0</v>
      </c>
      <c r="AJ22" s="103">
        <v>0</v>
      </c>
      <c r="AK22" s="103">
        <v>182.61828238196756</v>
      </c>
      <c r="AL22" s="103">
        <v>182.61828238196756</v>
      </c>
      <c r="AM22" s="103">
        <v>182.61828238196756</v>
      </c>
      <c r="AN22" s="103">
        <v>182.61828238196756</v>
      </c>
      <c r="AO22" s="103">
        <v>182.61828238196756</v>
      </c>
      <c r="AP22" s="103">
        <v>182.61828238196756</v>
      </c>
      <c r="AQ22" s="103">
        <v>182.61828238196756</v>
      </c>
      <c r="AR22" s="103">
        <v>0</v>
      </c>
      <c r="AS22" s="103">
        <v>0</v>
      </c>
      <c r="AT22" s="103">
        <v>0</v>
      </c>
      <c r="AU22" s="103">
        <v>0</v>
      </c>
      <c r="AV22" s="108">
        <v>0</v>
      </c>
    </row>
    <row r="23" spans="2:48" x14ac:dyDescent="0.35">
      <c r="B23" s="139"/>
      <c r="C23" s="64">
        <f t="shared" si="20"/>
        <v>5.75</v>
      </c>
      <c r="D23" s="65"/>
      <c r="E23" s="66"/>
      <c r="F23" s="66"/>
      <c r="G23" s="66"/>
      <c r="H23" s="67"/>
      <c r="I23" s="67"/>
      <c r="J23" s="67"/>
      <c r="K23" s="67"/>
      <c r="L23" s="67"/>
      <c r="M23" s="67"/>
      <c r="N23" s="67"/>
      <c r="O23" s="67">
        <v>2.2190604237100099E-2</v>
      </c>
      <c r="P23" s="67">
        <v>7.3098461016329705E-2</v>
      </c>
      <c r="Q23" s="67">
        <v>5.4823845762247303E-2</v>
      </c>
      <c r="R23" s="67">
        <v>4.5686538135205998E-2</v>
      </c>
      <c r="S23" s="67">
        <v>1.8274615254082398E-2</v>
      </c>
      <c r="T23" s="67"/>
      <c r="U23" s="67"/>
      <c r="V23" s="67"/>
      <c r="W23" s="67"/>
      <c r="X23" s="68"/>
      <c r="Z23" s="139"/>
      <c r="AA23" s="64">
        <f t="shared" si="21"/>
        <v>5.75</v>
      </c>
      <c r="AB23" s="107">
        <v>0</v>
      </c>
      <c r="AC23" s="103">
        <v>0</v>
      </c>
      <c r="AD23" s="103">
        <v>0</v>
      </c>
      <c r="AE23" s="103">
        <v>0</v>
      </c>
      <c r="AF23" s="103">
        <v>0</v>
      </c>
      <c r="AG23" s="103">
        <v>0</v>
      </c>
      <c r="AH23" s="103">
        <v>0</v>
      </c>
      <c r="AI23" s="103">
        <v>0</v>
      </c>
      <c r="AJ23" s="103">
        <v>0</v>
      </c>
      <c r="AK23" s="103">
        <v>0</v>
      </c>
      <c r="AL23" s="103">
        <v>0</v>
      </c>
      <c r="AM23" s="103">
        <v>182.61828238196756</v>
      </c>
      <c r="AN23" s="103">
        <v>182.61828238196756</v>
      </c>
      <c r="AO23" s="103">
        <v>182.61828238196756</v>
      </c>
      <c r="AP23" s="103">
        <v>182.61828238196756</v>
      </c>
      <c r="AQ23" s="103">
        <v>182.61828238196756</v>
      </c>
      <c r="AR23" s="103">
        <v>0</v>
      </c>
      <c r="AS23" s="103">
        <v>0</v>
      </c>
      <c r="AT23" s="103">
        <v>0</v>
      </c>
      <c r="AU23" s="103">
        <v>0</v>
      </c>
      <c r="AV23" s="108">
        <v>0</v>
      </c>
    </row>
    <row r="24" spans="2:48" x14ac:dyDescent="0.35">
      <c r="B24" s="139"/>
      <c r="C24" s="64">
        <f t="shared" si="20"/>
        <v>6.25</v>
      </c>
      <c r="D24" s="65"/>
      <c r="E24" s="66"/>
      <c r="F24" s="66"/>
      <c r="G24" s="66"/>
      <c r="H24" s="67"/>
      <c r="I24" s="67"/>
      <c r="J24" s="67"/>
      <c r="K24" s="67"/>
      <c r="L24" s="67"/>
      <c r="M24" s="67"/>
      <c r="N24" s="67"/>
      <c r="O24" s="67"/>
      <c r="P24" s="67">
        <v>3.2633241525147197E-2</v>
      </c>
      <c r="Q24" s="67">
        <v>4.0465219491182501E-2</v>
      </c>
      <c r="R24" s="67">
        <v>2.0885274576094199E-2</v>
      </c>
      <c r="S24" s="67">
        <v>1.1747966949053E-2</v>
      </c>
      <c r="T24" s="67"/>
      <c r="U24" s="67"/>
      <c r="V24" s="67"/>
      <c r="W24" s="67"/>
      <c r="X24" s="68"/>
      <c r="Z24" s="139"/>
      <c r="AA24" s="64">
        <f t="shared" si="21"/>
        <v>6.25</v>
      </c>
      <c r="AB24" s="107">
        <v>0</v>
      </c>
      <c r="AC24" s="103">
        <v>0</v>
      </c>
      <c r="AD24" s="103">
        <v>0</v>
      </c>
      <c r="AE24" s="103">
        <v>0</v>
      </c>
      <c r="AF24" s="103">
        <v>0</v>
      </c>
      <c r="AG24" s="103">
        <v>0</v>
      </c>
      <c r="AH24" s="103">
        <v>0</v>
      </c>
      <c r="AI24" s="103">
        <v>0</v>
      </c>
      <c r="AJ24" s="103">
        <v>0</v>
      </c>
      <c r="AK24" s="103">
        <v>0</v>
      </c>
      <c r="AL24" s="103">
        <v>0</v>
      </c>
      <c r="AM24" s="103">
        <v>0</v>
      </c>
      <c r="AN24" s="103">
        <v>182.61828238196756</v>
      </c>
      <c r="AO24" s="103">
        <v>182.61828238196756</v>
      </c>
      <c r="AP24" s="103">
        <v>182.61828238196756</v>
      </c>
      <c r="AQ24" s="103">
        <v>182.61828238196756</v>
      </c>
      <c r="AR24" s="103">
        <v>0</v>
      </c>
      <c r="AS24" s="103">
        <v>0</v>
      </c>
      <c r="AT24" s="103">
        <v>0</v>
      </c>
      <c r="AU24" s="103">
        <v>0</v>
      </c>
      <c r="AV24" s="108">
        <v>0</v>
      </c>
    </row>
    <row r="25" spans="2:48" x14ac:dyDescent="0.35">
      <c r="B25" s="139"/>
      <c r="C25" s="64">
        <f t="shared" si="20"/>
        <v>6.75</v>
      </c>
      <c r="D25" s="65"/>
      <c r="E25" s="66"/>
      <c r="F25" s="66"/>
      <c r="G25" s="66"/>
      <c r="H25" s="67"/>
      <c r="I25" s="67"/>
      <c r="J25" s="67"/>
      <c r="K25" s="67"/>
      <c r="L25" s="67"/>
      <c r="M25" s="67"/>
      <c r="N25" s="67"/>
      <c r="O25" s="67"/>
      <c r="P25" s="67"/>
      <c r="Q25" s="67">
        <v>2.0885274576094199E-2</v>
      </c>
      <c r="R25" s="67">
        <v>1.8274615254082398E-2</v>
      </c>
      <c r="S25" s="67"/>
      <c r="T25" s="67"/>
      <c r="U25" s="67"/>
      <c r="V25" s="67"/>
      <c r="W25" s="67"/>
      <c r="X25" s="68"/>
      <c r="Z25" s="139"/>
      <c r="AA25" s="64">
        <f t="shared" si="21"/>
        <v>6.75</v>
      </c>
      <c r="AB25" s="107">
        <v>0</v>
      </c>
      <c r="AC25" s="103">
        <v>0</v>
      </c>
      <c r="AD25" s="103">
        <v>0</v>
      </c>
      <c r="AE25" s="103">
        <v>0</v>
      </c>
      <c r="AF25" s="103">
        <v>0</v>
      </c>
      <c r="AG25" s="103">
        <v>0</v>
      </c>
      <c r="AH25" s="103">
        <v>0</v>
      </c>
      <c r="AI25" s="103">
        <v>0</v>
      </c>
      <c r="AJ25" s="103">
        <v>0</v>
      </c>
      <c r="AK25" s="103">
        <v>0</v>
      </c>
      <c r="AL25" s="103">
        <v>0</v>
      </c>
      <c r="AM25" s="103">
        <v>0</v>
      </c>
      <c r="AN25" s="103">
        <v>0</v>
      </c>
      <c r="AO25" s="103">
        <v>182.61828238196756</v>
      </c>
      <c r="AP25" s="103">
        <v>182.61828238196756</v>
      </c>
      <c r="AQ25" s="103">
        <v>0</v>
      </c>
      <c r="AR25" s="103">
        <v>0</v>
      </c>
      <c r="AS25" s="103">
        <v>0</v>
      </c>
      <c r="AT25" s="103">
        <v>0</v>
      </c>
      <c r="AU25" s="103">
        <v>0</v>
      </c>
      <c r="AV25" s="108">
        <v>0</v>
      </c>
    </row>
    <row r="26" spans="2:48" x14ac:dyDescent="0.35">
      <c r="B26" s="139"/>
      <c r="C26" s="64">
        <f t="shared" si="20"/>
        <v>7.25</v>
      </c>
      <c r="D26" s="65"/>
      <c r="E26" s="66"/>
      <c r="F26" s="66"/>
      <c r="G26" s="66"/>
      <c r="H26" s="67"/>
      <c r="I26" s="67"/>
      <c r="J26" s="67"/>
      <c r="K26" s="67"/>
      <c r="L26" s="67"/>
      <c r="M26" s="67"/>
      <c r="N26" s="67"/>
      <c r="O26" s="67"/>
      <c r="P26" s="67"/>
      <c r="Q26" s="67"/>
      <c r="R26" s="67"/>
      <c r="S26" s="67"/>
      <c r="T26" s="67"/>
      <c r="U26" s="67"/>
      <c r="V26" s="67"/>
      <c r="W26" s="67"/>
      <c r="X26" s="68"/>
      <c r="Z26" s="139"/>
      <c r="AA26" s="64">
        <f t="shared" si="21"/>
        <v>7.25</v>
      </c>
      <c r="AB26" s="107">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8">
        <v>0</v>
      </c>
    </row>
    <row r="27" spans="2:48" x14ac:dyDescent="0.35">
      <c r="B27" s="139"/>
      <c r="C27" s="64">
        <f t="shared" si="20"/>
        <v>7.75</v>
      </c>
      <c r="D27" s="65"/>
      <c r="E27" s="66"/>
      <c r="F27" s="66"/>
      <c r="G27" s="66"/>
      <c r="H27" s="67"/>
      <c r="I27" s="67"/>
      <c r="J27" s="67"/>
      <c r="K27" s="67"/>
      <c r="L27" s="67"/>
      <c r="M27" s="67"/>
      <c r="N27" s="67"/>
      <c r="O27" s="67"/>
      <c r="P27" s="67"/>
      <c r="Q27" s="67"/>
      <c r="R27" s="67"/>
      <c r="S27" s="67"/>
      <c r="T27" s="67"/>
      <c r="U27" s="67"/>
      <c r="V27" s="67"/>
      <c r="W27" s="67"/>
      <c r="X27" s="68"/>
      <c r="Z27" s="139"/>
      <c r="AA27" s="64">
        <f t="shared" si="21"/>
        <v>7.75</v>
      </c>
      <c r="AB27" s="107">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8">
        <v>0</v>
      </c>
    </row>
    <row r="28" spans="2:48" x14ac:dyDescent="0.35">
      <c r="B28" s="139"/>
      <c r="C28" s="64">
        <f t="shared" si="20"/>
        <v>8.25</v>
      </c>
      <c r="D28" s="65"/>
      <c r="E28" s="66"/>
      <c r="F28" s="66"/>
      <c r="G28" s="66"/>
      <c r="H28" s="67"/>
      <c r="I28" s="67"/>
      <c r="J28" s="67"/>
      <c r="K28" s="67"/>
      <c r="L28" s="67"/>
      <c r="M28" s="67"/>
      <c r="N28" s="67"/>
      <c r="O28" s="67"/>
      <c r="P28" s="67"/>
      <c r="Q28" s="67"/>
      <c r="R28" s="67"/>
      <c r="S28" s="67"/>
      <c r="T28" s="67"/>
      <c r="U28" s="67"/>
      <c r="V28" s="67"/>
      <c r="W28" s="67"/>
      <c r="X28" s="68"/>
      <c r="Z28" s="139"/>
      <c r="AA28" s="64">
        <f t="shared" si="21"/>
        <v>8.25</v>
      </c>
      <c r="AB28" s="107">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8">
        <v>0</v>
      </c>
    </row>
    <row r="29" spans="2:48" x14ac:dyDescent="0.35">
      <c r="B29" s="139"/>
      <c r="C29" s="64">
        <f t="shared" si="20"/>
        <v>8.75</v>
      </c>
      <c r="D29" s="65"/>
      <c r="E29" s="66"/>
      <c r="F29" s="66"/>
      <c r="G29" s="66"/>
      <c r="H29" s="67"/>
      <c r="I29" s="67"/>
      <c r="J29" s="67"/>
      <c r="K29" s="67"/>
      <c r="L29" s="67"/>
      <c r="M29" s="67"/>
      <c r="N29" s="67"/>
      <c r="O29" s="67"/>
      <c r="P29" s="67"/>
      <c r="Q29" s="67"/>
      <c r="R29" s="67"/>
      <c r="S29" s="67"/>
      <c r="T29" s="67"/>
      <c r="U29" s="67"/>
      <c r="V29" s="67"/>
      <c r="W29" s="67"/>
      <c r="X29" s="68"/>
      <c r="Z29" s="139"/>
      <c r="AA29" s="64">
        <f t="shared" si="21"/>
        <v>8.75</v>
      </c>
      <c r="AB29" s="107">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8">
        <v>0</v>
      </c>
    </row>
    <row r="30" spans="2:48" x14ac:dyDescent="0.35">
      <c r="B30" s="139"/>
      <c r="C30" s="64">
        <f t="shared" si="20"/>
        <v>9.25</v>
      </c>
      <c r="D30" s="65"/>
      <c r="E30" s="66"/>
      <c r="F30" s="66"/>
      <c r="G30" s="66"/>
      <c r="H30" s="67"/>
      <c r="I30" s="67"/>
      <c r="J30" s="67"/>
      <c r="K30" s="67"/>
      <c r="L30" s="67"/>
      <c r="M30" s="67"/>
      <c r="N30" s="67"/>
      <c r="O30" s="67"/>
      <c r="P30" s="67"/>
      <c r="Q30" s="67"/>
      <c r="R30" s="67"/>
      <c r="S30" s="67"/>
      <c r="T30" s="67"/>
      <c r="U30" s="67"/>
      <c r="V30" s="67"/>
      <c r="W30" s="67"/>
      <c r="X30" s="68"/>
      <c r="Z30" s="139"/>
      <c r="AA30" s="64">
        <f t="shared" si="21"/>
        <v>9.25</v>
      </c>
      <c r="AB30" s="107">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8">
        <v>0</v>
      </c>
    </row>
    <row r="31" spans="2:48" ht="15" thickBot="1" x14ac:dyDescent="0.4">
      <c r="B31" s="140"/>
      <c r="C31" s="69">
        <f t="shared" si="20"/>
        <v>9.75</v>
      </c>
      <c r="D31" s="70"/>
      <c r="E31" s="71"/>
      <c r="F31" s="71"/>
      <c r="G31" s="71"/>
      <c r="H31" s="72"/>
      <c r="I31" s="72"/>
      <c r="J31" s="72"/>
      <c r="K31" s="72"/>
      <c r="L31" s="72"/>
      <c r="M31" s="72"/>
      <c r="N31" s="72"/>
      <c r="O31" s="72"/>
      <c r="P31" s="72"/>
      <c r="Q31" s="72"/>
      <c r="R31" s="72"/>
      <c r="S31" s="72"/>
      <c r="T31" s="72"/>
      <c r="U31" s="72"/>
      <c r="V31" s="72"/>
      <c r="W31" s="72"/>
      <c r="X31" s="73"/>
      <c r="Z31" s="140"/>
      <c r="AA31" s="69">
        <f t="shared" si="21"/>
        <v>9.75</v>
      </c>
      <c r="AB31" s="109">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1">
        <v>0</v>
      </c>
    </row>
    <row r="32" spans="2:48" ht="15" thickBot="1" x14ac:dyDescent="0.4">
      <c r="B32" s="74"/>
      <c r="C32" s="30"/>
      <c r="D32" s="75">
        <f>D11*1.16</f>
        <v>0.57999999999999996</v>
      </c>
      <c r="E32" s="75">
        <f t="shared" ref="E32:X32" si="22">E11*1.16</f>
        <v>1.7399999999999998</v>
      </c>
      <c r="F32" s="75">
        <f t="shared" si="22"/>
        <v>2.9</v>
      </c>
      <c r="G32" s="75">
        <f t="shared" si="22"/>
        <v>4.0599999999999996</v>
      </c>
      <c r="H32" s="75">
        <f t="shared" si="22"/>
        <v>5.22</v>
      </c>
      <c r="I32" s="75">
        <f t="shared" si="22"/>
        <v>6.38</v>
      </c>
      <c r="J32" s="75">
        <f t="shared" si="22"/>
        <v>7.5399999999999991</v>
      </c>
      <c r="K32" s="75">
        <f t="shared" si="22"/>
        <v>8.6999999999999993</v>
      </c>
      <c r="L32" s="75">
        <f t="shared" si="22"/>
        <v>9.86</v>
      </c>
      <c r="M32" s="75">
        <f t="shared" si="22"/>
        <v>11.02</v>
      </c>
      <c r="N32" s="75">
        <f t="shared" si="22"/>
        <v>12.18</v>
      </c>
      <c r="O32" s="75">
        <f t="shared" si="22"/>
        <v>13.34</v>
      </c>
      <c r="P32" s="75">
        <f t="shared" si="22"/>
        <v>14.499999999999998</v>
      </c>
      <c r="Q32" s="75">
        <f t="shared" si="22"/>
        <v>15.659999999999998</v>
      </c>
      <c r="R32" s="75">
        <f t="shared" si="22"/>
        <v>16.82</v>
      </c>
      <c r="S32" s="75">
        <f t="shared" si="22"/>
        <v>17.98</v>
      </c>
      <c r="T32" s="75">
        <f t="shared" si="22"/>
        <v>19.139999999999997</v>
      </c>
      <c r="U32" s="75">
        <f t="shared" si="22"/>
        <v>20.299999999999997</v>
      </c>
      <c r="V32" s="75">
        <f t="shared" si="22"/>
        <v>21.459999999999997</v>
      </c>
      <c r="W32" s="75">
        <f t="shared" si="22"/>
        <v>22.619999999999997</v>
      </c>
      <c r="X32" s="75">
        <f t="shared" si="22"/>
        <v>23.779999999999998</v>
      </c>
      <c r="Z32" s="74"/>
      <c r="AA32" s="30"/>
      <c r="AB32" s="75">
        <f>AB11*1.16</f>
        <v>0.57999999999999996</v>
      </c>
      <c r="AC32" s="75">
        <f t="shared" ref="AC32:AV32" si="23">AC11*1.16</f>
        <v>1.7399999999999998</v>
      </c>
      <c r="AD32" s="75">
        <f t="shared" si="23"/>
        <v>2.9</v>
      </c>
      <c r="AE32" s="75">
        <f t="shared" si="23"/>
        <v>4.0599999999999996</v>
      </c>
      <c r="AF32" s="75">
        <f t="shared" si="23"/>
        <v>5.22</v>
      </c>
      <c r="AG32" s="75">
        <f t="shared" si="23"/>
        <v>6.38</v>
      </c>
      <c r="AH32" s="75">
        <f t="shared" si="23"/>
        <v>7.5399999999999991</v>
      </c>
      <c r="AI32" s="75">
        <f t="shared" si="23"/>
        <v>8.6999999999999993</v>
      </c>
      <c r="AJ32" s="75">
        <f t="shared" si="23"/>
        <v>9.86</v>
      </c>
      <c r="AK32" s="75">
        <f t="shared" si="23"/>
        <v>11.02</v>
      </c>
      <c r="AL32" s="75">
        <f t="shared" si="23"/>
        <v>12.18</v>
      </c>
      <c r="AM32" s="75">
        <f t="shared" si="23"/>
        <v>13.34</v>
      </c>
      <c r="AN32" s="75">
        <f t="shared" si="23"/>
        <v>14.499999999999998</v>
      </c>
      <c r="AO32" s="75">
        <f t="shared" si="23"/>
        <v>15.659999999999998</v>
      </c>
      <c r="AP32" s="75">
        <f t="shared" si="23"/>
        <v>16.82</v>
      </c>
      <c r="AQ32" s="75">
        <f t="shared" si="23"/>
        <v>17.98</v>
      </c>
      <c r="AR32" s="75">
        <f t="shared" si="23"/>
        <v>19.139999999999997</v>
      </c>
      <c r="AS32" s="75">
        <f t="shared" si="23"/>
        <v>20.299999999999997</v>
      </c>
      <c r="AT32" s="75">
        <f t="shared" si="23"/>
        <v>21.459999999999997</v>
      </c>
      <c r="AU32" s="75">
        <f t="shared" si="23"/>
        <v>22.619999999999997</v>
      </c>
      <c r="AV32" s="75">
        <f t="shared" si="23"/>
        <v>23.779999999999998</v>
      </c>
    </row>
    <row r="33" spans="2:48" ht="15.75" customHeight="1" thickBot="1" x14ac:dyDescent="0.4">
      <c r="B33" s="74"/>
      <c r="C33" s="30"/>
      <c r="D33" s="131" t="s">
        <v>151</v>
      </c>
      <c r="E33" s="132"/>
      <c r="F33" s="132"/>
      <c r="G33" s="132"/>
      <c r="H33" s="132"/>
      <c r="I33" s="132"/>
      <c r="J33" s="132"/>
      <c r="K33" s="132"/>
      <c r="L33" s="132"/>
      <c r="M33" s="132"/>
      <c r="N33" s="132"/>
      <c r="O33" s="132"/>
      <c r="P33" s="132"/>
      <c r="Q33" s="132"/>
      <c r="R33" s="132"/>
      <c r="S33" s="132"/>
      <c r="T33" s="132"/>
      <c r="U33" s="132"/>
      <c r="V33" s="132"/>
      <c r="W33" s="132"/>
      <c r="X33" s="133"/>
      <c r="Z33" s="74"/>
      <c r="AA33" s="30"/>
      <c r="AB33" s="131" t="s">
        <v>151</v>
      </c>
      <c r="AC33" s="132"/>
      <c r="AD33" s="132"/>
      <c r="AE33" s="132"/>
      <c r="AF33" s="132"/>
      <c r="AG33" s="132"/>
      <c r="AH33" s="132"/>
      <c r="AI33" s="132"/>
      <c r="AJ33" s="132"/>
      <c r="AK33" s="132"/>
      <c r="AL33" s="132"/>
      <c r="AM33" s="132"/>
      <c r="AN33" s="132"/>
      <c r="AO33" s="132"/>
      <c r="AP33" s="132"/>
      <c r="AQ33" s="132"/>
      <c r="AR33" s="132"/>
      <c r="AS33" s="132"/>
      <c r="AT33" s="132"/>
      <c r="AU33" s="132"/>
      <c r="AV33" s="133"/>
    </row>
    <row r="35" spans="2:48" ht="15" thickBot="1" x14ac:dyDescent="0.4"/>
    <row r="36" spans="2:48" ht="15.75" customHeight="1" thickBot="1" x14ac:dyDescent="0.4">
      <c r="B36" s="134" t="s">
        <v>152</v>
      </c>
      <c r="C36" s="135"/>
      <c r="D36" s="131" t="s">
        <v>149</v>
      </c>
      <c r="E36" s="132"/>
      <c r="F36" s="132"/>
      <c r="G36" s="132"/>
      <c r="H36" s="132"/>
      <c r="I36" s="132"/>
      <c r="J36" s="132"/>
      <c r="K36" s="132"/>
      <c r="L36" s="132"/>
      <c r="M36" s="132"/>
      <c r="N36" s="132"/>
      <c r="O36" s="132"/>
      <c r="P36" s="132"/>
      <c r="Q36" s="132"/>
      <c r="R36" s="132"/>
      <c r="S36" s="132"/>
      <c r="T36" s="132"/>
      <c r="U36" s="132"/>
      <c r="V36" s="132"/>
      <c r="W36" s="132"/>
      <c r="X36" s="133"/>
      <c r="Z36" s="134" t="s">
        <v>158</v>
      </c>
      <c r="AA36" s="135"/>
      <c r="AB36" s="131" t="s">
        <v>149</v>
      </c>
      <c r="AC36" s="132"/>
      <c r="AD36" s="132"/>
      <c r="AE36" s="132"/>
      <c r="AF36" s="132"/>
      <c r="AG36" s="132"/>
      <c r="AH36" s="132"/>
      <c r="AI36" s="132"/>
      <c r="AJ36" s="132"/>
      <c r="AK36" s="132"/>
      <c r="AL36" s="132"/>
      <c r="AM36" s="132"/>
      <c r="AN36" s="132"/>
      <c r="AO36" s="132"/>
      <c r="AP36" s="132"/>
      <c r="AQ36" s="132"/>
      <c r="AR36" s="132"/>
      <c r="AS36" s="132"/>
      <c r="AT36" s="132"/>
      <c r="AU36" s="132"/>
      <c r="AV36" s="133"/>
    </row>
    <row r="37" spans="2:48" ht="15" thickBot="1" x14ac:dyDescent="0.4">
      <c r="B37" s="136"/>
      <c r="C37" s="137"/>
      <c r="D37" s="56">
        <v>0.5</v>
      </c>
      <c r="E37" s="57">
        <f>D37+1</f>
        <v>1.5</v>
      </c>
      <c r="F37" s="57">
        <f t="shared" ref="F37:X37" si="24">E37+1</f>
        <v>2.5</v>
      </c>
      <c r="G37" s="57">
        <f t="shared" si="24"/>
        <v>3.5</v>
      </c>
      <c r="H37" s="57">
        <f t="shared" si="24"/>
        <v>4.5</v>
      </c>
      <c r="I37" s="57">
        <f t="shared" si="24"/>
        <v>5.5</v>
      </c>
      <c r="J37" s="57">
        <f t="shared" si="24"/>
        <v>6.5</v>
      </c>
      <c r="K37" s="57">
        <f t="shared" si="24"/>
        <v>7.5</v>
      </c>
      <c r="L37" s="57">
        <f t="shared" si="24"/>
        <v>8.5</v>
      </c>
      <c r="M37" s="57">
        <f t="shared" si="24"/>
        <v>9.5</v>
      </c>
      <c r="N37" s="57">
        <f t="shared" si="24"/>
        <v>10.5</v>
      </c>
      <c r="O37" s="57">
        <f t="shared" si="24"/>
        <v>11.5</v>
      </c>
      <c r="P37" s="57">
        <f t="shared" si="24"/>
        <v>12.5</v>
      </c>
      <c r="Q37" s="57">
        <f t="shared" si="24"/>
        <v>13.5</v>
      </c>
      <c r="R37" s="57">
        <f t="shared" si="24"/>
        <v>14.5</v>
      </c>
      <c r="S37" s="57">
        <f t="shared" si="24"/>
        <v>15.5</v>
      </c>
      <c r="T37" s="57">
        <f t="shared" si="24"/>
        <v>16.5</v>
      </c>
      <c r="U37" s="57">
        <f t="shared" si="24"/>
        <v>17.5</v>
      </c>
      <c r="V37" s="57">
        <f t="shared" si="24"/>
        <v>18.5</v>
      </c>
      <c r="W37" s="57">
        <f t="shared" si="24"/>
        <v>19.5</v>
      </c>
      <c r="X37" s="58">
        <f t="shared" si="24"/>
        <v>20.5</v>
      </c>
      <c r="Z37" s="136"/>
      <c r="AA37" s="137"/>
      <c r="AB37" s="56">
        <v>0.5</v>
      </c>
      <c r="AC37" s="57">
        <f>AB37+1</f>
        <v>1.5</v>
      </c>
      <c r="AD37" s="57">
        <f t="shared" ref="AD37" si="25">AC37+1</f>
        <v>2.5</v>
      </c>
      <c r="AE37" s="57">
        <f t="shared" ref="AE37" si="26">AD37+1</f>
        <v>3.5</v>
      </c>
      <c r="AF37" s="57">
        <f t="shared" ref="AF37" si="27">AE37+1</f>
        <v>4.5</v>
      </c>
      <c r="AG37" s="57">
        <f t="shared" ref="AG37" si="28">AF37+1</f>
        <v>5.5</v>
      </c>
      <c r="AH37" s="57">
        <f t="shared" ref="AH37" si="29">AG37+1</f>
        <v>6.5</v>
      </c>
      <c r="AI37" s="57">
        <f t="shared" ref="AI37" si="30">AH37+1</f>
        <v>7.5</v>
      </c>
      <c r="AJ37" s="57">
        <f t="shared" ref="AJ37" si="31">AI37+1</f>
        <v>8.5</v>
      </c>
      <c r="AK37" s="57">
        <f t="shared" ref="AK37" si="32">AJ37+1</f>
        <v>9.5</v>
      </c>
      <c r="AL37" s="57">
        <f t="shared" ref="AL37" si="33">AK37+1</f>
        <v>10.5</v>
      </c>
      <c r="AM37" s="57">
        <f t="shared" ref="AM37" si="34">AL37+1</f>
        <v>11.5</v>
      </c>
      <c r="AN37" s="57">
        <f t="shared" ref="AN37" si="35">AM37+1</f>
        <v>12.5</v>
      </c>
      <c r="AO37" s="57">
        <f t="shared" ref="AO37" si="36">AN37+1</f>
        <v>13.5</v>
      </c>
      <c r="AP37" s="57">
        <f t="shared" ref="AP37" si="37">AO37+1</f>
        <v>14.5</v>
      </c>
      <c r="AQ37" s="57">
        <f t="shared" ref="AQ37" si="38">AP37+1</f>
        <v>15.5</v>
      </c>
      <c r="AR37" s="57">
        <f t="shared" ref="AR37" si="39">AQ37+1</f>
        <v>16.5</v>
      </c>
      <c r="AS37" s="57">
        <f t="shared" ref="AS37" si="40">AR37+1</f>
        <v>17.5</v>
      </c>
      <c r="AT37" s="57">
        <f t="shared" ref="AT37" si="41">AS37+1</f>
        <v>18.5</v>
      </c>
      <c r="AU37" s="57">
        <f t="shared" ref="AU37" si="42">AT37+1</f>
        <v>19.5</v>
      </c>
      <c r="AV37" s="58">
        <f t="shared" ref="AV37" si="43">AU37+1</f>
        <v>20.5</v>
      </c>
    </row>
    <row r="38" spans="2:48" x14ac:dyDescent="0.35">
      <c r="B38" s="138" t="s">
        <v>150</v>
      </c>
      <c r="C38" s="59">
        <v>0.25</v>
      </c>
      <c r="D38" s="60"/>
      <c r="E38" s="61"/>
      <c r="F38" s="61"/>
      <c r="G38" s="61"/>
      <c r="H38" s="62"/>
      <c r="I38" s="62"/>
      <c r="J38" s="62"/>
      <c r="K38" s="62"/>
      <c r="L38" s="62"/>
      <c r="M38" s="62"/>
      <c r="N38" s="62"/>
      <c r="O38" s="62"/>
      <c r="P38" s="62"/>
      <c r="Q38" s="62"/>
      <c r="R38" s="62"/>
      <c r="S38" s="62"/>
      <c r="T38" s="62"/>
      <c r="U38" s="62"/>
      <c r="V38" s="62"/>
      <c r="W38" s="62"/>
      <c r="X38" s="63"/>
      <c r="Z38" s="138" t="s">
        <v>150</v>
      </c>
      <c r="AA38" s="59">
        <v>0.25</v>
      </c>
      <c r="AB38" s="104">
        <f>0.8*AB12</f>
        <v>0</v>
      </c>
      <c r="AC38" s="105">
        <f t="shared" ref="AC38:AV38" si="44">0.8*AC12</f>
        <v>0</v>
      </c>
      <c r="AD38" s="105">
        <f t="shared" si="44"/>
        <v>0</v>
      </c>
      <c r="AE38" s="105">
        <f t="shared" si="44"/>
        <v>0</v>
      </c>
      <c r="AF38" s="105">
        <f t="shared" si="44"/>
        <v>0</v>
      </c>
      <c r="AG38" s="105">
        <f t="shared" si="44"/>
        <v>0</v>
      </c>
      <c r="AH38" s="105">
        <f t="shared" si="44"/>
        <v>0</v>
      </c>
      <c r="AI38" s="105">
        <f t="shared" si="44"/>
        <v>0.51939393041932325</v>
      </c>
      <c r="AJ38" s="105">
        <f t="shared" si="44"/>
        <v>0.54221879870430001</v>
      </c>
      <c r="AK38" s="105">
        <f t="shared" si="44"/>
        <v>0</v>
      </c>
      <c r="AL38" s="105">
        <f t="shared" si="44"/>
        <v>0</v>
      </c>
      <c r="AM38" s="105">
        <f t="shared" si="44"/>
        <v>0</v>
      </c>
      <c r="AN38" s="105">
        <f t="shared" si="44"/>
        <v>0</v>
      </c>
      <c r="AO38" s="105">
        <f t="shared" si="44"/>
        <v>0</v>
      </c>
      <c r="AP38" s="105">
        <f t="shared" si="44"/>
        <v>0</v>
      </c>
      <c r="AQ38" s="105">
        <f t="shared" si="44"/>
        <v>0</v>
      </c>
      <c r="AR38" s="105">
        <f t="shared" si="44"/>
        <v>0</v>
      </c>
      <c r="AS38" s="105">
        <f t="shared" si="44"/>
        <v>0</v>
      </c>
      <c r="AT38" s="105">
        <f t="shared" si="44"/>
        <v>0</v>
      </c>
      <c r="AU38" s="105">
        <f t="shared" si="44"/>
        <v>0</v>
      </c>
      <c r="AV38" s="106">
        <f t="shared" si="44"/>
        <v>0</v>
      </c>
    </row>
    <row r="39" spans="2:48" x14ac:dyDescent="0.35">
      <c r="B39" s="139"/>
      <c r="C39" s="64">
        <f>C38+0.5</f>
        <v>0.75</v>
      </c>
      <c r="D39" s="65"/>
      <c r="E39" s="66"/>
      <c r="F39" s="66"/>
      <c r="G39" s="66"/>
      <c r="H39" s="67"/>
      <c r="I39" s="67">
        <v>3.1246179401247302E-2</v>
      </c>
      <c r="J39" s="67">
        <v>0.115807382942947</v>
      </c>
      <c r="K39" s="67">
        <v>0.23785446609379499</v>
      </c>
      <c r="L39" s="67">
        <v>0.18971469858043999</v>
      </c>
      <c r="M39" s="67">
        <v>0.12966553152252799</v>
      </c>
      <c r="N39" s="67">
        <v>6.8372529942455601E-2</v>
      </c>
      <c r="O39" s="67">
        <v>2.5194516549921799E-2</v>
      </c>
      <c r="P39" s="67"/>
      <c r="Q39" s="67"/>
      <c r="R39" s="67"/>
      <c r="S39" s="67"/>
      <c r="T39" s="67"/>
      <c r="U39" s="67"/>
      <c r="V39" s="67"/>
      <c r="W39" s="67"/>
      <c r="X39" s="68"/>
      <c r="Z39" s="139"/>
      <c r="AA39" s="64">
        <f>AA38+0.5</f>
        <v>0.75</v>
      </c>
      <c r="AB39" s="107">
        <f t="shared" ref="AB39:AV39" si="45">0.8*AB13</f>
        <v>0</v>
      </c>
      <c r="AC39" s="103">
        <f t="shared" si="45"/>
        <v>0</v>
      </c>
      <c r="AD39" s="103">
        <f t="shared" si="45"/>
        <v>0</v>
      </c>
      <c r="AE39" s="103">
        <f t="shared" si="45"/>
        <v>0</v>
      </c>
      <c r="AF39" s="103">
        <f t="shared" si="45"/>
        <v>2.841851408316272</v>
      </c>
      <c r="AG39" s="103">
        <f t="shared" si="45"/>
        <v>3.6627794341514317</v>
      </c>
      <c r="AH39" s="103">
        <f t="shared" si="45"/>
        <v>4.1638490037351117</v>
      </c>
      <c r="AI39" s="103">
        <f t="shared" si="45"/>
        <v>4.6745453737738805</v>
      </c>
      <c r="AJ39" s="103">
        <f t="shared" si="45"/>
        <v>4.8799691883386727</v>
      </c>
      <c r="AK39" s="103">
        <f t="shared" si="45"/>
        <v>4.886330076191304</v>
      </c>
      <c r="AL39" s="103">
        <f t="shared" si="45"/>
        <v>4.8392655998614877</v>
      </c>
      <c r="AM39" s="103">
        <f t="shared" si="45"/>
        <v>4.7149326381535364</v>
      </c>
      <c r="AN39" s="103">
        <f t="shared" si="45"/>
        <v>4.567177706283176</v>
      </c>
      <c r="AO39" s="103">
        <f t="shared" si="45"/>
        <v>0</v>
      </c>
      <c r="AP39" s="103">
        <f t="shared" si="45"/>
        <v>0</v>
      </c>
      <c r="AQ39" s="103">
        <f t="shared" si="45"/>
        <v>0</v>
      </c>
      <c r="AR39" s="103">
        <f t="shared" si="45"/>
        <v>0</v>
      </c>
      <c r="AS39" s="103">
        <f t="shared" si="45"/>
        <v>0</v>
      </c>
      <c r="AT39" s="103">
        <f t="shared" si="45"/>
        <v>0</v>
      </c>
      <c r="AU39" s="103">
        <f t="shared" si="45"/>
        <v>0</v>
      </c>
      <c r="AV39" s="108">
        <f t="shared" si="45"/>
        <v>0</v>
      </c>
    </row>
    <row r="40" spans="2:48" x14ac:dyDescent="0.35">
      <c r="B40" s="139"/>
      <c r="C40" s="64">
        <f t="shared" ref="C40:C57" si="46">C39+0.5</f>
        <v>1.25</v>
      </c>
      <c r="D40" s="65"/>
      <c r="E40" s="66"/>
      <c r="F40" s="66"/>
      <c r="G40" s="66"/>
      <c r="H40" s="67"/>
      <c r="I40" s="67">
        <v>8.3214187600929898E-2</v>
      </c>
      <c r="J40" s="67">
        <v>0.74984898051859195</v>
      </c>
      <c r="K40" s="67">
        <v>1.1530989577031701</v>
      </c>
      <c r="L40" s="67">
        <v>1.0901820187535001</v>
      </c>
      <c r="M40" s="67">
        <v>0.77579668392996703</v>
      </c>
      <c r="N40" s="67">
        <v>0.40205662759287403</v>
      </c>
      <c r="O40" s="67">
        <v>0.23765295135782499</v>
      </c>
      <c r="P40" s="67">
        <v>0.13075880639791501</v>
      </c>
      <c r="Q40" s="67">
        <v>2.8418973124497499E-2</v>
      </c>
      <c r="R40" s="67"/>
      <c r="S40" s="67"/>
      <c r="T40" s="67"/>
      <c r="U40" s="67"/>
      <c r="V40" s="67"/>
      <c r="W40" s="67"/>
      <c r="X40" s="68"/>
      <c r="Z40" s="139"/>
      <c r="AA40" s="64">
        <f t="shared" ref="AA40:AA57" si="47">AA39+0.5</f>
        <v>1.25</v>
      </c>
      <c r="AB40" s="107">
        <f t="shared" ref="AB40:AV40" si="48">0.8*AB14</f>
        <v>0</v>
      </c>
      <c r="AC40" s="103">
        <f t="shared" si="48"/>
        <v>0</v>
      </c>
      <c r="AD40" s="103">
        <f t="shared" si="48"/>
        <v>0</v>
      </c>
      <c r="AE40" s="103">
        <f t="shared" si="48"/>
        <v>0</v>
      </c>
      <c r="AF40" s="103">
        <f t="shared" si="48"/>
        <v>7.8940316897674325</v>
      </c>
      <c r="AG40" s="103">
        <f t="shared" si="48"/>
        <v>10.17438731708728</v>
      </c>
      <c r="AH40" s="103">
        <f t="shared" si="48"/>
        <v>11.5662472325976</v>
      </c>
      <c r="AI40" s="103">
        <f t="shared" si="48"/>
        <v>12.984848260483041</v>
      </c>
      <c r="AJ40" s="103">
        <f t="shared" si="48"/>
        <v>13.55546996760744</v>
      </c>
      <c r="AK40" s="103">
        <f t="shared" si="48"/>
        <v>13.573139100531442</v>
      </c>
      <c r="AL40" s="103">
        <f t="shared" si="48"/>
        <v>13.442404444059679</v>
      </c>
      <c r="AM40" s="103">
        <f t="shared" si="48"/>
        <v>13.097035105982</v>
      </c>
      <c r="AN40" s="103">
        <f t="shared" si="48"/>
        <v>12.686604739675522</v>
      </c>
      <c r="AO40" s="103">
        <f t="shared" si="48"/>
        <v>12.168059244600641</v>
      </c>
      <c r="AP40" s="103">
        <f t="shared" si="48"/>
        <v>11.966849734119121</v>
      </c>
      <c r="AQ40" s="103">
        <f t="shared" si="48"/>
        <v>11.399000602848082</v>
      </c>
      <c r="AR40" s="103">
        <f t="shared" si="48"/>
        <v>0</v>
      </c>
      <c r="AS40" s="103">
        <f t="shared" si="48"/>
        <v>0</v>
      </c>
      <c r="AT40" s="103">
        <f t="shared" si="48"/>
        <v>0</v>
      </c>
      <c r="AU40" s="103">
        <f t="shared" si="48"/>
        <v>0</v>
      </c>
      <c r="AV40" s="108">
        <f t="shared" si="48"/>
        <v>0</v>
      </c>
    </row>
    <row r="41" spans="2:48" x14ac:dyDescent="0.35">
      <c r="B41" s="139"/>
      <c r="C41" s="64">
        <f t="shared" si="46"/>
        <v>1.75</v>
      </c>
      <c r="D41" s="65"/>
      <c r="E41" s="66"/>
      <c r="F41" s="66"/>
      <c r="G41" s="66"/>
      <c r="H41" s="67"/>
      <c r="I41" s="67">
        <v>3.1973173317864097E-2</v>
      </c>
      <c r="J41" s="67">
        <v>1.08397317975897</v>
      </c>
      <c r="K41" s="67">
        <v>2.0862401494221099</v>
      </c>
      <c r="L41" s="67">
        <v>2.1563659708491798</v>
      </c>
      <c r="M41" s="67">
        <v>2.1401828462266499</v>
      </c>
      <c r="N41" s="67">
        <v>1.29424134016127</v>
      </c>
      <c r="O41" s="67">
        <v>0.82224653720695295</v>
      </c>
      <c r="P41" s="67">
        <v>0.55265577159893897</v>
      </c>
      <c r="Q41" s="67">
        <v>0.25223300732047998</v>
      </c>
      <c r="R41" s="67">
        <v>8.2892224911267506E-2</v>
      </c>
      <c r="S41" s="67">
        <v>2.4816782336956601E-2</v>
      </c>
      <c r="T41" s="67"/>
      <c r="U41" s="67"/>
      <c r="V41" s="67"/>
      <c r="W41" s="67"/>
      <c r="X41" s="68"/>
      <c r="Z41" s="139"/>
      <c r="AA41" s="64">
        <f t="shared" si="47"/>
        <v>1.75</v>
      </c>
      <c r="AB41" s="107">
        <f t="shared" ref="AB41:AV41" si="49">0.8*AB15</f>
        <v>0</v>
      </c>
      <c r="AC41" s="103">
        <f t="shared" si="49"/>
        <v>0</v>
      </c>
      <c r="AD41" s="103">
        <f t="shared" si="49"/>
        <v>0</v>
      </c>
      <c r="AE41" s="103">
        <f t="shared" si="49"/>
        <v>0</v>
      </c>
      <c r="AF41" s="103">
        <f t="shared" si="49"/>
        <v>0</v>
      </c>
      <c r="AG41" s="103">
        <f t="shared" si="49"/>
        <v>19.941799141491042</v>
      </c>
      <c r="AH41" s="103">
        <f t="shared" si="49"/>
        <v>22.669844575891119</v>
      </c>
      <c r="AI41" s="103">
        <f t="shared" si="49"/>
        <v>25.450302590546801</v>
      </c>
      <c r="AJ41" s="103">
        <f t="shared" si="49"/>
        <v>26.568721136510643</v>
      </c>
      <c r="AK41" s="103">
        <f t="shared" si="49"/>
        <v>26.603352637041681</v>
      </c>
      <c r="AL41" s="103">
        <f t="shared" si="49"/>
        <v>26.347112710357038</v>
      </c>
      <c r="AM41" s="103">
        <f t="shared" si="49"/>
        <v>25.67018880772488</v>
      </c>
      <c r="AN41" s="103">
        <f t="shared" si="49"/>
        <v>24.865745289764082</v>
      </c>
      <c r="AO41" s="103">
        <f t="shared" si="49"/>
        <v>23.849396119417282</v>
      </c>
      <c r="AP41" s="103">
        <f t="shared" si="49"/>
        <v>23.455025478873441</v>
      </c>
      <c r="AQ41" s="103">
        <f t="shared" si="49"/>
        <v>22.342041181582243</v>
      </c>
      <c r="AR41" s="103">
        <f t="shared" si="49"/>
        <v>0</v>
      </c>
      <c r="AS41" s="103">
        <f t="shared" si="49"/>
        <v>0</v>
      </c>
      <c r="AT41" s="103">
        <f t="shared" si="49"/>
        <v>0</v>
      </c>
      <c r="AU41" s="103">
        <f t="shared" si="49"/>
        <v>0</v>
      </c>
      <c r="AV41" s="108">
        <f t="shared" si="49"/>
        <v>0</v>
      </c>
    </row>
    <row r="42" spans="2:48" x14ac:dyDescent="0.35">
      <c r="B42" s="139"/>
      <c r="C42" s="64">
        <f t="shared" si="46"/>
        <v>2.25</v>
      </c>
      <c r="D42" s="65"/>
      <c r="E42" s="66"/>
      <c r="F42" s="66"/>
      <c r="G42" s="66"/>
      <c r="H42" s="67"/>
      <c r="I42" s="67"/>
      <c r="J42" s="67">
        <v>0.50775128344786802</v>
      </c>
      <c r="K42" s="67">
        <v>3.42948348395766</v>
      </c>
      <c r="L42" s="67">
        <v>2.82323355291574</v>
      </c>
      <c r="M42" s="67">
        <v>3.6493180238694398</v>
      </c>
      <c r="N42" s="67">
        <v>2.8355322347033201</v>
      </c>
      <c r="O42" s="67">
        <v>1.4257933029277201</v>
      </c>
      <c r="P42" s="67">
        <v>0.97934433089321704</v>
      </c>
      <c r="Q42" s="67">
        <v>0.52677550894763303</v>
      </c>
      <c r="R42" s="67">
        <v>0.25901653538788599</v>
      </c>
      <c r="S42" s="67">
        <v>0.10801694211804801</v>
      </c>
      <c r="T42" s="67">
        <v>2.8842772881474198E-2</v>
      </c>
      <c r="U42" s="67"/>
      <c r="V42" s="67"/>
      <c r="W42" s="67"/>
      <c r="X42" s="68"/>
      <c r="Z42" s="139"/>
      <c r="AA42" s="64">
        <f t="shared" si="47"/>
        <v>2.25</v>
      </c>
      <c r="AB42" s="107">
        <f t="shared" ref="AB42:AV42" si="50">0.8*AB16</f>
        <v>0</v>
      </c>
      <c r="AC42" s="103">
        <f t="shared" si="50"/>
        <v>0</v>
      </c>
      <c r="AD42" s="103">
        <f t="shared" si="50"/>
        <v>0</v>
      </c>
      <c r="AE42" s="103">
        <f t="shared" si="50"/>
        <v>0</v>
      </c>
      <c r="AF42" s="103">
        <f t="shared" si="50"/>
        <v>0</v>
      </c>
      <c r="AG42" s="103">
        <f t="shared" si="50"/>
        <v>0</v>
      </c>
      <c r="AH42" s="103">
        <f t="shared" si="50"/>
        <v>37.474641033616081</v>
      </c>
      <c r="AI42" s="103">
        <f t="shared" si="50"/>
        <v>42.070908363965039</v>
      </c>
      <c r="AJ42" s="103">
        <f t="shared" si="50"/>
        <v>43.919722695048165</v>
      </c>
      <c r="AK42" s="103">
        <f t="shared" si="50"/>
        <v>43.976970685721845</v>
      </c>
      <c r="AL42" s="103">
        <f t="shared" si="50"/>
        <v>43.553390398753521</v>
      </c>
      <c r="AM42" s="103">
        <f t="shared" si="50"/>
        <v>42.434393743381762</v>
      </c>
      <c r="AN42" s="103">
        <f t="shared" si="50"/>
        <v>41.104599356548562</v>
      </c>
      <c r="AO42" s="103">
        <f t="shared" si="50"/>
        <v>39.424511952506165</v>
      </c>
      <c r="AP42" s="103">
        <f t="shared" si="50"/>
        <v>38.772593138545766</v>
      </c>
      <c r="AQ42" s="103">
        <f t="shared" si="50"/>
        <v>36.932761953227761</v>
      </c>
      <c r="AR42" s="103">
        <f t="shared" si="50"/>
        <v>35.927396181884482</v>
      </c>
      <c r="AS42" s="103">
        <f t="shared" si="50"/>
        <v>0</v>
      </c>
      <c r="AT42" s="103">
        <f t="shared" si="50"/>
        <v>0</v>
      </c>
      <c r="AU42" s="103">
        <f t="shared" si="50"/>
        <v>0</v>
      </c>
      <c r="AV42" s="108">
        <f t="shared" si="50"/>
        <v>0</v>
      </c>
    </row>
    <row r="43" spans="2:48" x14ac:dyDescent="0.35">
      <c r="B43" s="139"/>
      <c r="C43" s="64">
        <f t="shared" si="46"/>
        <v>2.75</v>
      </c>
      <c r="D43" s="65"/>
      <c r="E43" s="66"/>
      <c r="F43" s="66"/>
      <c r="G43" s="66"/>
      <c r="H43" s="67"/>
      <c r="I43" s="67"/>
      <c r="J43" s="67">
        <v>0.112878753400346</v>
      </c>
      <c r="K43" s="67">
        <v>2.3264394832055202</v>
      </c>
      <c r="L43" s="67">
        <v>2.9467313090432201</v>
      </c>
      <c r="M43" s="67">
        <v>3.6794452493434702</v>
      </c>
      <c r="N43" s="67">
        <v>4.1748080038560396</v>
      </c>
      <c r="O43" s="67">
        <v>2.5269363254030299</v>
      </c>
      <c r="P43" s="67">
        <v>1.39636315101099</v>
      </c>
      <c r="Q43" s="67">
        <v>0.59027774394271104</v>
      </c>
      <c r="R43" s="67">
        <v>0.27947969243785098</v>
      </c>
      <c r="S43" s="67">
        <v>0.115999425362977</v>
      </c>
      <c r="T43" s="67">
        <v>4.0777668004422597E-2</v>
      </c>
      <c r="U43" s="67">
        <v>1.22694851988806E-2</v>
      </c>
      <c r="V43" s="67"/>
      <c r="W43" s="67"/>
      <c r="X43" s="68"/>
      <c r="Z43" s="139"/>
      <c r="AA43" s="64">
        <f t="shared" si="47"/>
        <v>2.75</v>
      </c>
      <c r="AB43" s="107">
        <f t="shared" ref="AB43:AV43" si="51">0.8*AB17</f>
        <v>0</v>
      </c>
      <c r="AC43" s="103">
        <f t="shared" si="51"/>
        <v>0</v>
      </c>
      <c r="AD43" s="103">
        <f t="shared" si="51"/>
        <v>0</v>
      </c>
      <c r="AE43" s="103">
        <f t="shared" si="51"/>
        <v>0</v>
      </c>
      <c r="AF43" s="103">
        <f t="shared" si="51"/>
        <v>0</v>
      </c>
      <c r="AG43" s="103">
        <f t="shared" si="51"/>
        <v>0</v>
      </c>
      <c r="AH43" s="103">
        <f t="shared" si="51"/>
        <v>55.980636605771998</v>
      </c>
      <c r="AI43" s="103">
        <f t="shared" si="51"/>
        <v>62.846665580738318</v>
      </c>
      <c r="AJ43" s="103">
        <f t="shared" si="51"/>
        <v>65.608474643220248</v>
      </c>
      <c r="AK43" s="103">
        <f t="shared" si="51"/>
        <v>65.693993246572248</v>
      </c>
      <c r="AL43" s="103">
        <f t="shared" si="51"/>
        <v>65.06123750924904</v>
      </c>
      <c r="AM43" s="103">
        <f t="shared" si="51"/>
        <v>63.389649912953359</v>
      </c>
      <c r="AN43" s="103">
        <f t="shared" si="51"/>
        <v>61.403166940029678</v>
      </c>
      <c r="AO43" s="103">
        <f t="shared" si="51"/>
        <v>58.893406743866962</v>
      </c>
      <c r="AP43" s="103">
        <f t="shared" si="51"/>
        <v>57.919552713136319</v>
      </c>
      <c r="AQ43" s="103">
        <f t="shared" si="51"/>
        <v>55.171162917784557</v>
      </c>
      <c r="AR43" s="103">
        <f t="shared" si="51"/>
        <v>53.66932022232136</v>
      </c>
      <c r="AS43" s="103">
        <f t="shared" si="51"/>
        <v>0</v>
      </c>
      <c r="AT43" s="103">
        <f t="shared" si="51"/>
        <v>0</v>
      </c>
      <c r="AU43" s="103">
        <f t="shared" si="51"/>
        <v>0</v>
      </c>
      <c r="AV43" s="108">
        <f t="shared" si="51"/>
        <v>0</v>
      </c>
    </row>
    <row r="44" spans="2:48" x14ac:dyDescent="0.35">
      <c r="B44" s="139"/>
      <c r="C44" s="64">
        <f t="shared" si="46"/>
        <v>3.25</v>
      </c>
      <c r="D44" s="65"/>
      <c r="E44" s="66"/>
      <c r="F44" s="66"/>
      <c r="G44" s="66"/>
      <c r="H44" s="67"/>
      <c r="I44" s="67"/>
      <c r="J44" s="67"/>
      <c r="K44" s="67">
        <v>0.60422239944745404</v>
      </c>
      <c r="L44" s="67">
        <v>2.4291871246433998</v>
      </c>
      <c r="M44" s="67">
        <v>2.6619104948055199</v>
      </c>
      <c r="N44" s="67">
        <v>4.0152672562553899</v>
      </c>
      <c r="O44" s="67">
        <v>3.1897182849820598</v>
      </c>
      <c r="P44" s="67">
        <v>1.9317110097436001</v>
      </c>
      <c r="Q44" s="67">
        <v>0.81699253288919604</v>
      </c>
      <c r="R44" s="67">
        <v>0.29906110539796099</v>
      </c>
      <c r="S44" s="67">
        <v>0.120072001103572</v>
      </c>
      <c r="T44" s="67">
        <v>6.0222830903672003E-2</v>
      </c>
      <c r="U44" s="67">
        <v>3.5083512244803799E-2</v>
      </c>
      <c r="V44" s="67">
        <v>3.3813778049400299E-2</v>
      </c>
      <c r="W44" s="67"/>
      <c r="X44" s="68"/>
      <c r="Z44" s="139"/>
      <c r="AA44" s="64">
        <f t="shared" si="47"/>
        <v>3.25</v>
      </c>
      <c r="AB44" s="107">
        <f t="shared" ref="AB44:AV44" si="52">0.8*AB18</f>
        <v>0</v>
      </c>
      <c r="AC44" s="103">
        <f t="shared" si="52"/>
        <v>0</v>
      </c>
      <c r="AD44" s="103">
        <f t="shared" si="52"/>
        <v>0</v>
      </c>
      <c r="AE44" s="103">
        <f t="shared" si="52"/>
        <v>0</v>
      </c>
      <c r="AF44" s="103">
        <f t="shared" si="52"/>
        <v>0</v>
      </c>
      <c r="AG44" s="103">
        <f t="shared" si="52"/>
        <v>0</v>
      </c>
      <c r="AH44" s="103">
        <f t="shared" si="52"/>
        <v>0</v>
      </c>
      <c r="AI44" s="103">
        <f t="shared" si="52"/>
        <v>87.777574240865604</v>
      </c>
      <c r="AJ44" s="103">
        <f t="shared" si="52"/>
        <v>91.634976981026398</v>
      </c>
      <c r="AK44" s="103">
        <f t="shared" si="52"/>
        <v>91.754420319592811</v>
      </c>
      <c r="AL44" s="103">
        <f t="shared" si="52"/>
        <v>90.870654041844006</v>
      </c>
      <c r="AM44" s="103">
        <f t="shared" si="52"/>
        <v>88.535957316439209</v>
      </c>
      <c r="AN44" s="103">
        <f t="shared" si="52"/>
        <v>85.761448040206403</v>
      </c>
      <c r="AO44" s="103">
        <f t="shared" si="52"/>
        <v>82.256080493500008</v>
      </c>
      <c r="AP44" s="103">
        <f t="shared" si="52"/>
        <v>80.8959042026448</v>
      </c>
      <c r="AQ44" s="103">
        <f t="shared" si="52"/>
        <v>77.057244075253038</v>
      </c>
      <c r="AR44" s="103">
        <f t="shared" si="52"/>
        <v>74.959629070845196</v>
      </c>
      <c r="AS44" s="103">
        <f t="shared" si="52"/>
        <v>61.275071981133365</v>
      </c>
      <c r="AT44" s="103">
        <f t="shared" si="52"/>
        <v>51.926061007134322</v>
      </c>
      <c r="AU44" s="103">
        <f t="shared" si="52"/>
        <v>0</v>
      </c>
      <c r="AV44" s="108">
        <f t="shared" si="52"/>
        <v>0</v>
      </c>
    </row>
    <row r="45" spans="2:48" x14ac:dyDescent="0.35">
      <c r="B45" s="139"/>
      <c r="C45" s="64">
        <f t="shared" si="46"/>
        <v>3.75</v>
      </c>
      <c r="D45" s="65"/>
      <c r="E45" s="66"/>
      <c r="F45" s="66"/>
      <c r="G45" s="66"/>
      <c r="H45" s="67"/>
      <c r="I45" s="67"/>
      <c r="J45" s="67"/>
      <c r="K45" s="67">
        <v>9.1255677987407899E-2</v>
      </c>
      <c r="L45" s="67">
        <v>1.0260388816680699</v>
      </c>
      <c r="M45" s="67">
        <v>1.5254677423360301</v>
      </c>
      <c r="N45" s="67">
        <v>2.9259294280594799</v>
      </c>
      <c r="O45" s="67">
        <v>3.0216536118247102</v>
      </c>
      <c r="P45" s="67">
        <v>2.0361042590715899</v>
      </c>
      <c r="Q45" s="67">
        <v>1.0163819643754</v>
      </c>
      <c r="R45" s="67">
        <v>0.37292508942707903</v>
      </c>
      <c r="S45" s="67">
        <v>0.18364010532483299</v>
      </c>
      <c r="T45" s="67">
        <v>7.4863102200859094E-2</v>
      </c>
      <c r="U45" s="67">
        <v>2.3345946243621001E-2</v>
      </c>
      <c r="V45" s="67">
        <v>3.1700818512061302E-2</v>
      </c>
      <c r="W45" s="67">
        <v>2.2232853725674701E-2</v>
      </c>
      <c r="X45" s="68"/>
      <c r="Z45" s="139"/>
      <c r="AA45" s="64">
        <f t="shared" si="47"/>
        <v>3.75</v>
      </c>
      <c r="AB45" s="107">
        <f t="shared" ref="AB45:AV45" si="53">0.8*AB19</f>
        <v>0</v>
      </c>
      <c r="AC45" s="103">
        <f t="shared" si="53"/>
        <v>0</v>
      </c>
      <c r="AD45" s="103">
        <f t="shared" si="53"/>
        <v>0</v>
      </c>
      <c r="AE45" s="103">
        <f t="shared" si="53"/>
        <v>0</v>
      </c>
      <c r="AF45" s="103">
        <f t="shared" si="53"/>
        <v>0</v>
      </c>
      <c r="AG45" s="103">
        <f t="shared" si="53"/>
        <v>0</v>
      </c>
      <c r="AH45" s="103">
        <f t="shared" si="53"/>
        <v>0</v>
      </c>
      <c r="AI45" s="103">
        <f t="shared" si="53"/>
        <v>116.8636343443472</v>
      </c>
      <c r="AJ45" s="103">
        <f t="shared" si="53"/>
        <v>121.9992297084672</v>
      </c>
      <c r="AK45" s="103">
        <f t="shared" si="53"/>
        <v>122.1582519047832</v>
      </c>
      <c r="AL45" s="103">
        <f t="shared" si="53"/>
        <v>120.9816399965376</v>
      </c>
      <c r="AM45" s="103">
        <f t="shared" si="53"/>
        <v>117.87331595383921</v>
      </c>
      <c r="AN45" s="103">
        <f t="shared" si="53"/>
        <v>114.17944265707921</v>
      </c>
      <c r="AO45" s="103">
        <f t="shared" si="53"/>
        <v>109.51253320140641</v>
      </c>
      <c r="AP45" s="103">
        <f t="shared" si="53"/>
        <v>107.701647607072</v>
      </c>
      <c r="AQ45" s="103">
        <f t="shared" si="53"/>
        <v>102.59100542563282</v>
      </c>
      <c r="AR45" s="103">
        <f t="shared" si="53"/>
        <v>99.798322727456807</v>
      </c>
      <c r="AS45" s="103">
        <f t="shared" si="53"/>
        <v>0</v>
      </c>
      <c r="AT45" s="103">
        <f t="shared" si="53"/>
        <v>0</v>
      </c>
      <c r="AU45" s="103">
        <f t="shared" si="53"/>
        <v>0</v>
      </c>
      <c r="AV45" s="108">
        <f t="shared" si="53"/>
        <v>0</v>
      </c>
    </row>
    <row r="46" spans="2:48" x14ac:dyDescent="0.35">
      <c r="B46" s="139"/>
      <c r="C46" s="64">
        <f t="shared" si="46"/>
        <v>4.25</v>
      </c>
      <c r="D46" s="65"/>
      <c r="E46" s="66"/>
      <c r="F46" s="66"/>
      <c r="G46" s="66"/>
      <c r="H46" s="67"/>
      <c r="I46" s="67"/>
      <c r="J46" s="67"/>
      <c r="K46" s="67">
        <v>1.5536698173142301E-2</v>
      </c>
      <c r="L46" s="67">
        <v>0.25989142111452801</v>
      </c>
      <c r="M46" s="67">
        <v>0.641372365906416</v>
      </c>
      <c r="N46" s="67">
        <v>1.5497542441019601</v>
      </c>
      <c r="O46" s="67">
        <v>2.14087108206482</v>
      </c>
      <c r="P46" s="67">
        <v>1.74293896447354</v>
      </c>
      <c r="Q46" s="67">
        <v>0.96049221074406199</v>
      </c>
      <c r="R46" s="67">
        <v>0.31971712753471798</v>
      </c>
      <c r="S46" s="67">
        <v>0.11384550933936401</v>
      </c>
      <c r="T46" s="67">
        <v>0.10358952070788</v>
      </c>
      <c r="U46" s="67">
        <v>1.44856060025933E-2</v>
      </c>
      <c r="V46" s="67">
        <v>1.32148208519785E-2</v>
      </c>
      <c r="W46" s="67"/>
      <c r="X46" s="68"/>
      <c r="Z46" s="139"/>
      <c r="AA46" s="64">
        <f t="shared" si="47"/>
        <v>4.25</v>
      </c>
      <c r="AB46" s="107">
        <f t="shared" ref="AB46:AV46" si="54">0.8*AB20</f>
        <v>0</v>
      </c>
      <c r="AC46" s="103">
        <f t="shared" si="54"/>
        <v>0</v>
      </c>
      <c r="AD46" s="103">
        <f t="shared" si="54"/>
        <v>0</v>
      </c>
      <c r="AE46" s="103">
        <f t="shared" si="54"/>
        <v>0</v>
      </c>
      <c r="AF46" s="103">
        <f t="shared" si="54"/>
        <v>0</v>
      </c>
      <c r="AG46" s="103">
        <f t="shared" si="54"/>
        <v>0</v>
      </c>
      <c r="AH46" s="103">
        <f t="shared" si="54"/>
        <v>0</v>
      </c>
      <c r="AI46" s="103">
        <f t="shared" si="54"/>
        <v>0</v>
      </c>
      <c r="AJ46" s="103">
        <f t="shared" si="54"/>
        <v>146.09462590557405</v>
      </c>
      <c r="AK46" s="103">
        <f t="shared" si="54"/>
        <v>146.09462590557405</v>
      </c>
      <c r="AL46" s="103">
        <f t="shared" si="54"/>
        <v>146.09462590557405</v>
      </c>
      <c r="AM46" s="103">
        <f t="shared" si="54"/>
        <v>146.09462590557405</v>
      </c>
      <c r="AN46" s="103">
        <f t="shared" si="54"/>
        <v>146.09462590557405</v>
      </c>
      <c r="AO46" s="103">
        <f t="shared" si="54"/>
        <v>140.66276486758321</v>
      </c>
      <c r="AP46" s="103">
        <f t="shared" si="54"/>
        <v>138.8654029997744</v>
      </c>
      <c r="AQ46" s="103">
        <f t="shared" si="54"/>
        <v>132.16868741645359</v>
      </c>
      <c r="AR46" s="103">
        <f t="shared" si="54"/>
        <v>128.18540119215601</v>
      </c>
      <c r="AS46" s="103">
        <f t="shared" si="54"/>
        <v>0</v>
      </c>
      <c r="AT46" s="103">
        <f t="shared" si="54"/>
        <v>0</v>
      </c>
      <c r="AU46" s="103">
        <f t="shared" si="54"/>
        <v>0</v>
      </c>
      <c r="AV46" s="108">
        <f t="shared" si="54"/>
        <v>0</v>
      </c>
    </row>
    <row r="47" spans="2:48" x14ac:dyDescent="0.35">
      <c r="B47" s="139"/>
      <c r="C47" s="64">
        <f t="shared" si="46"/>
        <v>4.75</v>
      </c>
      <c r="D47" s="65"/>
      <c r="E47" s="66"/>
      <c r="F47" s="66"/>
      <c r="G47" s="66"/>
      <c r="H47" s="67"/>
      <c r="I47" s="67"/>
      <c r="J47" s="67"/>
      <c r="K47" s="67"/>
      <c r="L47" s="67">
        <v>6.6046171050673994E-2</v>
      </c>
      <c r="M47" s="67">
        <v>0.31576452606285899</v>
      </c>
      <c r="N47" s="67">
        <v>0.53205852794152098</v>
      </c>
      <c r="O47" s="67">
        <v>1.2751427378896401</v>
      </c>
      <c r="P47" s="67">
        <v>1.3952776089810599</v>
      </c>
      <c r="Q47" s="67">
        <v>1.05105979253897</v>
      </c>
      <c r="R47" s="67">
        <v>0.41903787189952701</v>
      </c>
      <c r="S47" s="67">
        <v>0.14630347268086299</v>
      </c>
      <c r="T47" s="67">
        <v>6.9307084982620504E-2</v>
      </c>
      <c r="U47" s="67">
        <v>5.2995362397709397E-2</v>
      </c>
      <c r="V47" s="67"/>
      <c r="W47" s="67"/>
      <c r="X47" s="68"/>
      <c r="Z47" s="139"/>
      <c r="AA47" s="64">
        <f t="shared" si="47"/>
        <v>4.75</v>
      </c>
      <c r="AB47" s="107">
        <f t="shared" ref="AB47:AV47" si="55">0.8*AB21</f>
        <v>0</v>
      </c>
      <c r="AC47" s="103">
        <f t="shared" si="55"/>
        <v>0</v>
      </c>
      <c r="AD47" s="103">
        <f t="shared" si="55"/>
        <v>0</v>
      </c>
      <c r="AE47" s="103">
        <f t="shared" si="55"/>
        <v>0</v>
      </c>
      <c r="AF47" s="103">
        <f t="shared" si="55"/>
        <v>0</v>
      </c>
      <c r="AG47" s="103">
        <f t="shared" si="55"/>
        <v>0</v>
      </c>
      <c r="AH47" s="103">
        <f t="shared" si="55"/>
        <v>0</v>
      </c>
      <c r="AI47" s="103">
        <f t="shared" si="55"/>
        <v>0</v>
      </c>
      <c r="AJ47" s="103">
        <f t="shared" si="55"/>
        <v>146.09462590557405</v>
      </c>
      <c r="AK47" s="103">
        <f t="shared" si="55"/>
        <v>146.09462590557405</v>
      </c>
      <c r="AL47" s="103">
        <f t="shared" si="55"/>
        <v>146.09462590557405</v>
      </c>
      <c r="AM47" s="103">
        <f t="shared" si="55"/>
        <v>146.09462590557405</v>
      </c>
      <c r="AN47" s="103">
        <f t="shared" si="55"/>
        <v>146.09462590557405</v>
      </c>
      <c r="AO47" s="103">
        <f t="shared" si="55"/>
        <v>146.09462590557405</v>
      </c>
      <c r="AP47" s="103">
        <f t="shared" si="55"/>
        <v>146.09462590557405</v>
      </c>
      <c r="AQ47" s="103">
        <f t="shared" si="55"/>
        <v>146.09462590557405</v>
      </c>
      <c r="AR47" s="103">
        <f t="shared" si="55"/>
        <v>146.09462590557405</v>
      </c>
      <c r="AS47" s="103">
        <f t="shared" si="55"/>
        <v>0</v>
      </c>
      <c r="AT47" s="103">
        <f t="shared" si="55"/>
        <v>0</v>
      </c>
      <c r="AU47" s="103">
        <f t="shared" si="55"/>
        <v>0</v>
      </c>
      <c r="AV47" s="108">
        <f t="shared" si="55"/>
        <v>0</v>
      </c>
    </row>
    <row r="48" spans="2:48" x14ac:dyDescent="0.35">
      <c r="B48" s="139"/>
      <c r="C48" s="64">
        <f t="shared" si="46"/>
        <v>5.25</v>
      </c>
      <c r="D48" s="65"/>
      <c r="E48" s="66"/>
      <c r="F48" s="66"/>
      <c r="G48" s="66"/>
      <c r="H48" s="67"/>
      <c r="I48" s="67"/>
      <c r="J48" s="67"/>
      <c r="K48" s="67"/>
      <c r="L48" s="67"/>
      <c r="M48" s="67">
        <v>0.12965528495903</v>
      </c>
      <c r="N48" s="67">
        <v>0.144129744875058</v>
      </c>
      <c r="O48" s="67">
        <v>0.62014558339439996</v>
      </c>
      <c r="P48" s="67">
        <v>0.96318885430147405</v>
      </c>
      <c r="Q48" s="67">
        <v>0.89196686472040698</v>
      </c>
      <c r="R48" s="67">
        <v>0.50993360221517703</v>
      </c>
      <c r="S48" s="67">
        <v>0.16143562779474599</v>
      </c>
      <c r="T48" s="67">
        <v>5.8610425333356898E-2</v>
      </c>
      <c r="U48" s="67">
        <v>2.1740733627905E-2</v>
      </c>
      <c r="V48" s="67">
        <v>1.10281517681622E-2</v>
      </c>
      <c r="W48" s="67"/>
      <c r="X48" s="68"/>
      <c r="Z48" s="139"/>
      <c r="AA48" s="64">
        <f t="shared" si="47"/>
        <v>5.25</v>
      </c>
      <c r="AB48" s="107">
        <f t="shared" ref="AB48:AV48" si="56">0.8*AB22</f>
        <v>0</v>
      </c>
      <c r="AC48" s="103">
        <f t="shared" si="56"/>
        <v>0</v>
      </c>
      <c r="AD48" s="103">
        <f t="shared" si="56"/>
        <v>0</v>
      </c>
      <c r="AE48" s="103">
        <f t="shared" si="56"/>
        <v>0</v>
      </c>
      <c r="AF48" s="103">
        <f t="shared" si="56"/>
        <v>0</v>
      </c>
      <c r="AG48" s="103">
        <f t="shared" si="56"/>
        <v>0</v>
      </c>
      <c r="AH48" s="103">
        <f t="shared" si="56"/>
        <v>0</v>
      </c>
      <c r="AI48" s="103">
        <f t="shared" si="56"/>
        <v>0</v>
      </c>
      <c r="AJ48" s="103">
        <f t="shared" si="56"/>
        <v>0</v>
      </c>
      <c r="AK48" s="103">
        <f t="shared" si="56"/>
        <v>146.09462590557405</v>
      </c>
      <c r="AL48" s="103">
        <f t="shared" si="56"/>
        <v>146.09462590557405</v>
      </c>
      <c r="AM48" s="103">
        <f t="shared" si="56"/>
        <v>146.09462590557405</v>
      </c>
      <c r="AN48" s="103">
        <f t="shared" si="56"/>
        <v>146.09462590557405</v>
      </c>
      <c r="AO48" s="103">
        <f t="shared" si="56"/>
        <v>146.09462590557405</v>
      </c>
      <c r="AP48" s="103">
        <f t="shared" si="56"/>
        <v>146.09462590557405</v>
      </c>
      <c r="AQ48" s="103">
        <f t="shared" si="56"/>
        <v>146.09462590557405</v>
      </c>
      <c r="AR48" s="103">
        <f t="shared" si="56"/>
        <v>0</v>
      </c>
      <c r="AS48" s="103">
        <f t="shared" si="56"/>
        <v>0</v>
      </c>
      <c r="AT48" s="103">
        <f t="shared" si="56"/>
        <v>0</v>
      </c>
      <c r="AU48" s="103">
        <f t="shared" si="56"/>
        <v>0</v>
      </c>
      <c r="AV48" s="108">
        <f t="shared" si="56"/>
        <v>0</v>
      </c>
    </row>
    <row r="49" spans="2:48" x14ac:dyDescent="0.35">
      <c r="B49" s="139"/>
      <c r="C49" s="64">
        <f t="shared" si="46"/>
        <v>5.75</v>
      </c>
      <c r="D49" s="65"/>
      <c r="E49" s="66"/>
      <c r="F49" s="66"/>
      <c r="G49" s="66"/>
      <c r="H49" s="67"/>
      <c r="I49" s="67"/>
      <c r="J49" s="67"/>
      <c r="K49" s="67"/>
      <c r="L49" s="67"/>
      <c r="M49" s="67">
        <v>2.2178517542832999E-2</v>
      </c>
      <c r="N49" s="67">
        <v>1.61931705178818E-2</v>
      </c>
      <c r="O49" s="67">
        <v>0.154571675294288</v>
      </c>
      <c r="P49" s="67">
        <v>0.56815621483523004</v>
      </c>
      <c r="Q49" s="67">
        <v>0.442351675033267</v>
      </c>
      <c r="R49" s="67">
        <v>0.40338859482992001</v>
      </c>
      <c r="S49" s="67">
        <v>0.16643448937418701</v>
      </c>
      <c r="T49" s="67">
        <v>1.28196889674896E-2</v>
      </c>
      <c r="U49" s="67"/>
      <c r="V49" s="67"/>
      <c r="W49" s="67"/>
      <c r="X49" s="68"/>
      <c r="Z49" s="139"/>
      <c r="AA49" s="64">
        <f t="shared" si="47"/>
        <v>5.75</v>
      </c>
      <c r="AB49" s="107">
        <f t="shared" ref="AB49:AV49" si="57">0.8*AB23</f>
        <v>0</v>
      </c>
      <c r="AC49" s="103">
        <f t="shared" si="57"/>
        <v>0</v>
      </c>
      <c r="AD49" s="103">
        <f t="shared" si="57"/>
        <v>0</v>
      </c>
      <c r="AE49" s="103">
        <f t="shared" si="57"/>
        <v>0</v>
      </c>
      <c r="AF49" s="103">
        <f t="shared" si="57"/>
        <v>0</v>
      </c>
      <c r="AG49" s="103">
        <f t="shared" si="57"/>
        <v>0</v>
      </c>
      <c r="AH49" s="103">
        <f t="shared" si="57"/>
        <v>0</v>
      </c>
      <c r="AI49" s="103">
        <f t="shared" si="57"/>
        <v>0</v>
      </c>
      <c r="AJ49" s="103">
        <f t="shared" si="57"/>
        <v>0</v>
      </c>
      <c r="AK49" s="103">
        <f t="shared" si="57"/>
        <v>0</v>
      </c>
      <c r="AL49" s="103">
        <f t="shared" si="57"/>
        <v>0</v>
      </c>
      <c r="AM49" s="103">
        <f t="shared" si="57"/>
        <v>146.09462590557405</v>
      </c>
      <c r="AN49" s="103">
        <f t="shared" si="57"/>
        <v>146.09462590557405</v>
      </c>
      <c r="AO49" s="103">
        <f t="shared" si="57"/>
        <v>146.09462590557405</v>
      </c>
      <c r="AP49" s="103">
        <f t="shared" si="57"/>
        <v>146.09462590557405</v>
      </c>
      <c r="AQ49" s="103">
        <f t="shared" si="57"/>
        <v>146.09462590557405</v>
      </c>
      <c r="AR49" s="103">
        <f t="shared" si="57"/>
        <v>0</v>
      </c>
      <c r="AS49" s="103">
        <f t="shared" si="57"/>
        <v>0</v>
      </c>
      <c r="AT49" s="103">
        <f t="shared" si="57"/>
        <v>0</v>
      </c>
      <c r="AU49" s="103">
        <f t="shared" si="57"/>
        <v>0</v>
      </c>
      <c r="AV49" s="108">
        <f t="shared" si="57"/>
        <v>0</v>
      </c>
    </row>
    <row r="50" spans="2:48" x14ac:dyDescent="0.35">
      <c r="B50" s="139"/>
      <c r="C50" s="64">
        <f t="shared" si="46"/>
        <v>6.25</v>
      </c>
      <c r="D50" s="65"/>
      <c r="E50" s="66"/>
      <c r="F50" s="66"/>
      <c r="G50" s="66"/>
      <c r="H50" s="67"/>
      <c r="I50" s="67"/>
      <c r="J50" s="67"/>
      <c r="K50" s="67"/>
      <c r="L50" s="67"/>
      <c r="M50" s="67"/>
      <c r="N50" s="67"/>
      <c r="O50" s="67">
        <v>6.4522926633903799E-2</v>
      </c>
      <c r="P50" s="67">
        <v>0.29954351223095299</v>
      </c>
      <c r="Q50" s="67">
        <v>0.39148822956532497</v>
      </c>
      <c r="R50" s="67">
        <v>0.213900247456972</v>
      </c>
      <c r="S50" s="67">
        <v>0.125661198794457</v>
      </c>
      <c r="T50" s="67">
        <v>1.58355268507092E-2</v>
      </c>
      <c r="U50" s="67"/>
      <c r="V50" s="67"/>
      <c r="W50" s="67"/>
      <c r="X50" s="68"/>
      <c r="Z50" s="139"/>
      <c r="AA50" s="64">
        <f t="shared" si="47"/>
        <v>6.25</v>
      </c>
      <c r="AB50" s="107">
        <f t="shared" ref="AB50:AV50" si="58">0.8*AB24</f>
        <v>0</v>
      </c>
      <c r="AC50" s="103">
        <f t="shared" si="58"/>
        <v>0</v>
      </c>
      <c r="AD50" s="103">
        <f t="shared" si="58"/>
        <v>0</v>
      </c>
      <c r="AE50" s="103">
        <f t="shared" si="58"/>
        <v>0</v>
      </c>
      <c r="AF50" s="103">
        <f t="shared" si="58"/>
        <v>0</v>
      </c>
      <c r="AG50" s="103">
        <f t="shared" si="58"/>
        <v>0</v>
      </c>
      <c r="AH50" s="103">
        <f t="shared" si="58"/>
        <v>0</v>
      </c>
      <c r="AI50" s="103">
        <f t="shared" si="58"/>
        <v>0</v>
      </c>
      <c r="AJ50" s="103">
        <f t="shared" si="58"/>
        <v>0</v>
      </c>
      <c r="AK50" s="103">
        <f t="shared" si="58"/>
        <v>0</v>
      </c>
      <c r="AL50" s="103">
        <f t="shared" si="58"/>
        <v>0</v>
      </c>
      <c r="AM50" s="103">
        <f t="shared" si="58"/>
        <v>0</v>
      </c>
      <c r="AN50" s="103">
        <f t="shared" si="58"/>
        <v>146.09462590557405</v>
      </c>
      <c r="AO50" s="103">
        <f t="shared" si="58"/>
        <v>146.09462590557405</v>
      </c>
      <c r="AP50" s="103">
        <f t="shared" si="58"/>
        <v>146.09462590557405</v>
      </c>
      <c r="AQ50" s="103">
        <f t="shared" si="58"/>
        <v>146.09462590557405</v>
      </c>
      <c r="AR50" s="103">
        <f t="shared" si="58"/>
        <v>0</v>
      </c>
      <c r="AS50" s="103">
        <f t="shared" si="58"/>
        <v>0</v>
      </c>
      <c r="AT50" s="103">
        <f t="shared" si="58"/>
        <v>0</v>
      </c>
      <c r="AU50" s="103">
        <f t="shared" si="58"/>
        <v>0</v>
      </c>
      <c r="AV50" s="108">
        <f t="shared" si="58"/>
        <v>0</v>
      </c>
    </row>
    <row r="51" spans="2:48" x14ac:dyDescent="0.35">
      <c r="B51" s="139"/>
      <c r="C51" s="64">
        <f t="shared" si="46"/>
        <v>6.75</v>
      </c>
      <c r="D51" s="65"/>
      <c r="E51" s="66"/>
      <c r="F51" s="66"/>
      <c r="G51" s="66"/>
      <c r="H51" s="67"/>
      <c r="I51" s="67"/>
      <c r="J51" s="67"/>
      <c r="K51" s="67"/>
      <c r="L51" s="67"/>
      <c r="M51" s="67"/>
      <c r="N51" s="67">
        <v>1.26526362075121E-2</v>
      </c>
      <c r="O51" s="67">
        <v>6.3934344590169501E-2</v>
      </c>
      <c r="P51" s="67">
        <v>4.2070858206628897E-2</v>
      </c>
      <c r="Q51" s="67">
        <v>0.23130035042017599</v>
      </c>
      <c r="R51" s="67">
        <v>0.219855986611423</v>
      </c>
      <c r="S51" s="67">
        <v>0.116908156822259</v>
      </c>
      <c r="T51" s="67"/>
      <c r="U51" s="67">
        <v>1.6776528122539099E-2</v>
      </c>
      <c r="V51" s="67">
        <v>1.8501851613786299E-2</v>
      </c>
      <c r="W51" s="67"/>
      <c r="X51" s="68"/>
      <c r="Z51" s="139"/>
      <c r="AA51" s="64">
        <f t="shared" si="47"/>
        <v>6.75</v>
      </c>
      <c r="AB51" s="107">
        <f t="shared" ref="AB51:AV51" si="59">0.8*AB25</f>
        <v>0</v>
      </c>
      <c r="AC51" s="103">
        <f t="shared" si="59"/>
        <v>0</v>
      </c>
      <c r="AD51" s="103">
        <f t="shared" si="59"/>
        <v>0</v>
      </c>
      <c r="AE51" s="103">
        <f t="shared" si="59"/>
        <v>0</v>
      </c>
      <c r="AF51" s="103">
        <f t="shared" si="59"/>
        <v>0</v>
      </c>
      <c r="AG51" s="103">
        <f t="shared" si="59"/>
        <v>0</v>
      </c>
      <c r="AH51" s="103">
        <f t="shared" si="59"/>
        <v>0</v>
      </c>
      <c r="AI51" s="103">
        <f t="shared" si="59"/>
        <v>0</v>
      </c>
      <c r="AJ51" s="103">
        <f t="shared" si="59"/>
        <v>0</v>
      </c>
      <c r="AK51" s="103">
        <f t="shared" si="59"/>
        <v>0</v>
      </c>
      <c r="AL51" s="103">
        <f t="shared" si="59"/>
        <v>0</v>
      </c>
      <c r="AM51" s="103">
        <f t="shared" si="59"/>
        <v>0</v>
      </c>
      <c r="AN51" s="103">
        <f t="shared" si="59"/>
        <v>0</v>
      </c>
      <c r="AO51" s="103">
        <f t="shared" si="59"/>
        <v>146.09462590557405</v>
      </c>
      <c r="AP51" s="103">
        <f t="shared" si="59"/>
        <v>146.09462590557405</v>
      </c>
      <c r="AQ51" s="103">
        <f t="shared" si="59"/>
        <v>0</v>
      </c>
      <c r="AR51" s="103">
        <f t="shared" si="59"/>
        <v>0</v>
      </c>
      <c r="AS51" s="103">
        <f t="shared" si="59"/>
        <v>0</v>
      </c>
      <c r="AT51" s="103">
        <f t="shared" si="59"/>
        <v>0</v>
      </c>
      <c r="AU51" s="103">
        <f t="shared" si="59"/>
        <v>0</v>
      </c>
      <c r="AV51" s="108">
        <f t="shared" si="59"/>
        <v>0</v>
      </c>
    </row>
    <row r="52" spans="2:48" x14ac:dyDescent="0.35">
      <c r="B52" s="139"/>
      <c r="C52" s="64">
        <f t="shared" si="46"/>
        <v>7.25</v>
      </c>
      <c r="D52" s="65"/>
      <c r="E52" s="66"/>
      <c r="F52" s="66"/>
      <c r="G52" s="66"/>
      <c r="H52" s="67"/>
      <c r="I52" s="67"/>
      <c r="J52" s="67"/>
      <c r="K52" s="67"/>
      <c r="L52" s="67"/>
      <c r="M52" s="67"/>
      <c r="N52" s="67"/>
      <c r="O52" s="67"/>
      <c r="P52" s="67"/>
      <c r="Q52" s="67">
        <v>6.9055360311792796E-2</v>
      </c>
      <c r="R52" s="67">
        <v>3.3943278345269098E-2</v>
      </c>
      <c r="S52" s="67"/>
      <c r="T52" s="67">
        <v>1.9350805850281198E-2</v>
      </c>
      <c r="U52" s="67"/>
      <c r="V52" s="67"/>
      <c r="W52" s="67"/>
      <c r="X52" s="68"/>
      <c r="Z52" s="139"/>
      <c r="AA52" s="64">
        <f t="shared" si="47"/>
        <v>7.25</v>
      </c>
      <c r="AB52" s="107">
        <f t="shared" ref="AB52:AV52" si="60">0.8*AB26</f>
        <v>0</v>
      </c>
      <c r="AC52" s="103">
        <f t="shared" si="60"/>
        <v>0</v>
      </c>
      <c r="AD52" s="103">
        <f t="shared" si="60"/>
        <v>0</v>
      </c>
      <c r="AE52" s="103">
        <f t="shared" si="60"/>
        <v>0</v>
      </c>
      <c r="AF52" s="103">
        <f t="shared" si="60"/>
        <v>0</v>
      </c>
      <c r="AG52" s="103">
        <f t="shared" si="60"/>
        <v>0</v>
      </c>
      <c r="AH52" s="103">
        <f t="shared" si="60"/>
        <v>0</v>
      </c>
      <c r="AI52" s="103">
        <f t="shared" si="60"/>
        <v>0</v>
      </c>
      <c r="AJ52" s="103">
        <f t="shared" si="60"/>
        <v>0</v>
      </c>
      <c r="AK52" s="103">
        <f t="shared" si="60"/>
        <v>0</v>
      </c>
      <c r="AL52" s="103">
        <f t="shared" si="60"/>
        <v>0</v>
      </c>
      <c r="AM52" s="103">
        <f t="shared" si="60"/>
        <v>0</v>
      </c>
      <c r="AN52" s="103">
        <f t="shared" si="60"/>
        <v>0</v>
      </c>
      <c r="AO52" s="103">
        <f t="shared" si="60"/>
        <v>0</v>
      </c>
      <c r="AP52" s="103">
        <f t="shared" si="60"/>
        <v>0</v>
      </c>
      <c r="AQ52" s="103">
        <f t="shared" si="60"/>
        <v>0</v>
      </c>
      <c r="AR52" s="103">
        <f t="shared" si="60"/>
        <v>0</v>
      </c>
      <c r="AS52" s="103">
        <f t="shared" si="60"/>
        <v>0</v>
      </c>
      <c r="AT52" s="103">
        <f t="shared" si="60"/>
        <v>0</v>
      </c>
      <c r="AU52" s="103">
        <f t="shared" si="60"/>
        <v>0</v>
      </c>
      <c r="AV52" s="108">
        <f t="shared" si="60"/>
        <v>0</v>
      </c>
    </row>
    <row r="53" spans="2:48" x14ac:dyDescent="0.35">
      <c r="B53" s="139"/>
      <c r="C53" s="64">
        <f t="shared" si="46"/>
        <v>7.75</v>
      </c>
      <c r="D53" s="65"/>
      <c r="E53" s="66"/>
      <c r="F53" s="66"/>
      <c r="G53" s="66"/>
      <c r="H53" s="67"/>
      <c r="I53" s="67"/>
      <c r="J53" s="67"/>
      <c r="K53" s="67"/>
      <c r="L53" s="67"/>
      <c r="M53" s="67"/>
      <c r="N53" s="67"/>
      <c r="O53" s="67">
        <v>1.6204066288523701E-2</v>
      </c>
      <c r="P53" s="67"/>
      <c r="Q53" s="67">
        <v>1.94950058879047E-2</v>
      </c>
      <c r="R53" s="67">
        <v>2.1474697772582301E-2</v>
      </c>
      <c r="S53" s="67"/>
      <c r="T53" s="67"/>
      <c r="U53" s="67"/>
      <c r="V53" s="67"/>
      <c r="W53" s="67"/>
      <c r="X53" s="68"/>
      <c r="Z53" s="139"/>
      <c r="AA53" s="64">
        <f t="shared" si="47"/>
        <v>7.75</v>
      </c>
      <c r="AB53" s="107">
        <f t="shared" ref="AB53:AV53" si="61">0.8*AB27</f>
        <v>0</v>
      </c>
      <c r="AC53" s="103">
        <f t="shared" si="61"/>
        <v>0</v>
      </c>
      <c r="AD53" s="103">
        <f t="shared" si="61"/>
        <v>0</v>
      </c>
      <c r="AE53" s="103">
        <f t="shared" si="61"/>
        <v>0</v>
      </c>
      <c r="AF53" s="103">
        <f t="shared" si="61"/>
        <v>0</v>
      </c>
      <c r="AG53" s="103">
        <f t="shared" si="61"/>
        <v>0</v>
      </c>
      <c r="AH53" s="103">
        <f t="shared" si="61"/>
        <v>0</v>
      </c>
      <c r="AI53" s="103">
        <f t="shared" si="61"/>
        <v>0</v>
      </c>
      <c r="AJ53" s="103">
        <f t="shared" si="61"/>
        <v>0</v>
      </c>
      <c r="AK53" s="103">
        <f t="shared" si="61"/>
        <v>0</v>
      </c>
      <c r="AL53" s="103">
        <f t="shared" si="61"/>
        <v>0</v>
      </c>
      <c r="AM53" s="103">
        <f t="shared" si="61"/>
        <v>0</v>
      </c>
      <c r="AN53" s="103">
        <f t="shared" si="61"/>
        <v>0</v>
      </c>
      <c r="AO53" s="103">
        <f t="shared" si="61"/>
        <v>0</v>
      </c>
      <c r="AP53" s="103">
        <f t="shared" si="61"/>
        <v>0</v>
      </c>
      <c r="AQ53" s="103">
        <f t="shared" si="61"/>
        <v>0</v>
      </c>
      <c r="AR53" s="103">
        <f t="shared" si="61"/>
        <v>0</v>
      </c>
      <c r="AS53" s="103">
        <f t="shared" si="61"/>
        <v>0</v>
      </c>
      <c r="AT53" s="103">
        <f t="shared" si="61"/>
        <v>0</v>
      </c>
      <c r="AU53" s="103">
        <f t="shared" si="61"/>
        <v>0</v>
      </c>
      <c r="AV53" s="108">
        <f t="shared" si="61"/>
        <v>0</v>
      </c>
    </row>
    <row r="54" spans="2:48" x14ac:dyDescent="0.35">
      <c r="B54" s="139"/>
      <c r="C54" s="64">
        <f t="shared" si="46"/>
        <v>8.25</v>
      </c>
      <c r="D54" s="65"/>
      <c r="E54" s="66"/>
      <c r="F54" s="66"/>
      <c r="G54" s="66"/>
      <c r="H54" s="67"/>
      <c r="I54" s="67"/>
      <c r="J54" s="67"/>
      <c r="K54" s="67"/>
      <c r="L54" s="67"/>
      <c r="M54" s="67"/>
      <c r="N54" s="67"/>
      <c r="O54" s="67"/>
      <c r="P54" s="67">
        <v>2.18527757288722E-2</v>
      </c>
      <c r="Q54" s="67">
        <v>2.08146855917315E-2</v>
      </c>
      <c r="R54" s="67">
        <v>6.82740825833901E-2</v>
      </c>
      <c r="S54" s="67"/>
      <c r="T54" s="67"/>
      <c r="U54" s="67"/>
      <c r="V54" s="67"/>
      <c r="W54" s="67"/>
      <c r="X54" s="68"/>
      <c r="Z54" s="139"/>
      <c r="AA54" s="64">
        <f t="shared" si="47"/>
        <v>8.25</v>
      </c>
      <c r="AB54" s="107">
        <f t="shared" ref="AB54:AV54" si="62">0.8*AB28</f>
        <v>0</v>
      </c>
      <c r="AC54" s="103">
        <f t="shared" si="62"/>
        <v>0</v>
      </c>
      <c r="AD54" s="103">
        <f t="shared" si="62"/>
        <v>0</v>
      </c>
      <c r="AE54" s="103">
        <f t="shared" si="62"/>
        <v>0</v>
      </c>
      <c r="AF54" s="103">
        <f t="shared" si="62"/>
        <v>0</v>
      </c>
      <c r="AG54" s="103">
        <f t="shared" si="62"/>
        <v>0</v>
      </c>
      <c r="AH54" s="103">
        <f t="shared" si="62"/>
        <v>0</v>
      </c>
      <c r="AI54" s="103">
        <f t="shared" si="62"/>
        <v>0</v>
      </c>
      <c r="AJ54" s="103">
        <f t="shared" si="62"/>
        <v>0</v>
      </c>
      <c r="AK54" s="103">
        <f t="shared" si="62"/>
        <v>0</v>
      </c>
      <c r="AL54" s="103">
        <f t="shared" si="62"/>
        <v>0</v>
      </c>
      <c r="AM54" s="103">
        <f t="shared" si="62"/>
        <v>0</v>
      </c>
      <c r="AN54" s="103">
        <f t="shared" si="62"/>
        <v>0</v>
      </c>
      <c r="AO54" s="103">
        <f t="shared" si="62"/>
        <v>0</v>
      </c>
      <c r="AP54" s="103">
        <f t="shared" si="62"/>
        <v>0</v>
      </c>
      <c r="AQ54" s="103">
        <f t="shared" si="62"/>
        <v>0</v>
      </c>
      <c r="AR54" s="103">
        <f t="shared" si="62"/>
        <v>0</v>
      </c>
      <c r="AS54" s="103">
        <f t="shared" si="62"/>
        <v>0</v>
      </c>
      <c r="AT54" s="103">
        <f t="shared" si="62"/>
        <v>0</v>
      </c>
      <c r="AU54" s="103">
        <f t="shared" si="62"/>
        <v>0</v>
      </c>
      <c r="AV54" s="108">
        <f t="shared" si="62"/>
        <v>0</v>
      </c>
    </row>
    <row r="55" spans="2:48" x14ac:dyDescent="0.35">
      <c r="B55" s="139"/>
      <c r="C55" s="64">
        <f t="shared" si="46"/>
        <v>8.75</v>
      </c>
      <c r="D55" s="65"/>
      <c r="E55" s="66"/>
      <c r="F55" s="66"/>
      <c r="G55" s="66"/>
      <c r="H55" s="67"/>
      <c r="I55" s="67"/>
      <c r="J55" s="67"/>
      <c r="K55" s="67"/>
      <c r="L55" s="67"/>
      <c r="M55" s="67"/>
      <c r="N55" s="67"/>
      <c r="O55" s="67"/>
      <c r="P55" s="67"/>
      <c r="Q55" s="67"/>
      <c r="R55" s="67">
        <v>2.5103150742113702E-2</v>
      </c>
      <c r="S55" s="67"/>
      <c r="T55" s="67"/>
      <c r="U55" s="67"/>
      <c r="V55" s="67"/>
      <c r="W55" s="67"/>
      <c r="X55" s="68"/>
      <c r="Z55" s="139"/>
      <c r="AA55" s="64">
        <f t="shared" si="47"/>
        <v>8.75</v>
      </c>
      <c r="AB55" s="107">
        <f t="shared" ref="AB55:AV55" si="63">0.8*AB29</f>
        <v>0</v>
      </c>
      <c r="AC55" s="103">
        <f t="shared" si="63"/>
        <v>0</v>
      </c>
      <c r="AD55" s="103">
        <f t="shared" si="63"/>
        <v>0</v>
      </c>
      <c r="AE55" s="103">
        <f t="shared" si="63"/>
        <v>0</v>
      </c>
      <c r="AF55" s="103">
        <f t="shared" si="63"/>
        <v>0</v>
      </c>
      <c r="AG55" s="103">
        <f t="shared" si="63"/>
        <v>0</v>
      </c>
      <c r="AH55" s="103">
        <f t="shared" si="63"/>
        <v>0</v>
      </c>
      <c r="AI55" s="103">
        <f t="shared" si="63"/>
        <v>0</v>
      </c>
      <c r="AJ55" s="103">
        <f t="shared" si="63"/>
        <v>0</v>
      </c>
      <c r="AK55" s="103">
        <f t="shared" si="63"/>
        <v>0</v>
      </c>
      <c r="AL55" s="103">
        <f t="shared" si="63"/>
        <v>0</v>
      </c>
      <c r="AM55" s="103">
        <f t="shared" si="63"/>
        <v>0</v>
      </c>
      <c r="AN55" s="103">
        <f t="shared" si="63"/>
        <v>0</v>
      </c>
      <c r="AO55" s="103">
        <f t="shared" si="63"/>
        <v>0</v>
      </c>
      <c r="AP55" s="103">
        <f t="shared" si="63"/>
        <v>0</v>
      </c>
      <c r="AQ55" s="103">
        <f t="shared" si="63"/>
        <v>0</v>
      </c>
      <c r="AR55" s="103">
        <f t="shared" si="63"/>
        <v>0</v>
      </c>
      <c r="AS55" s="103">
        <f t="shared" si="63"/>
        <v>0</v>
      </c>
      <c r="AT55" s="103">
        <f t="shared" si="63"/>
        <v>0</v>
      </c>
      <c r="AU55" s="103">
        <f t="shared" si="63"/>
        <v>0</v>
      </c>
      <c r="AV55" s="108">
        <f t="shared" si="63"/>
        <v>0</v>
      </c>
    </row>
    <row r="56" spans="2:48" x14ac:dyDescent="0.35">
      <c r="B56" s="139"/>
      <c r="C56" s="64">
        <f t="shared" si="46"/>
        <v>9.25</v>
      </c>
      <c r="D56" s="65"/>
      <c r="E56" s="66"/>
      <c r="F56" s="66"/>
      <c r="G56" s="66"/>
      <c r="H56" s="67"/>
      <c r="I56" s="67"/>
      <c r="J56" s="67"/>
      <c r="K56" s="67"/>
      <c r="L56" s="67"/>
      <c r="M56" s="67"/>
      <c r="N56" s="67"/>
      <c r="O56" s="67"/>
      <c r="P56" s="67"/>
      <c r="Q56" s="67"/>
      <c r="R56" s="67"/>
      <c r="S56" s="67"/>
      <c r="T56" s="67"/>
      <c r="U56" s="67"/>
      <c r="V56" s="67"/>
      <c r="W56" s="67"/>
      <c r="X56" s="68"/>
      <c r="Z56" s="139"/>
      <c r="AA56" s="64">
        <f t="shared" si="47"/>
        <v>9.25</v>
      </c>
      <c r="AB56" s="107">
        <f t="shared" ref="AB56:AV56" si="64">0.8*AB30</f>
        <v>0</v>
      </c>
      <c r="AC56" s="103">
        <f t="shared" si="64"/>
        <v>0</v>
      </c>
      <c r="AD56" s="103">
        <f t="shared" si="64"/>
        <v>0</v>
      </c>
      <c r="AE56" s="103">
        <f t="shared" si="64"/>
        <v>0</v>
      </c>
      <c r="AF56" s="103">
        <f t="shared" si="64"/>
        <v>0</v>
      </c>
      <c r="AG56" s="103">
        <f t="shared" si="64"/>
        <v>0</v>
      </c>
      <c r="AH56" s="103">
        <f t="shared" si="64"/>
        <v>0</v>
      </c>
      <c r="AI56" s="103">
        <f t="shared" si="64"/>
        <v>0</v>
      </c>
      <c r="AJ56" s="103">
        <f t="shared" si="64"/>
        <v>0</v>
      </c>
      <c r="AK56" s="103">
        <f t="shared" si="64"/>
        <v>0</v>
      </c>
      <c r="AL56" s="103">
        <f t="shared" si="64"/>
        <v>0</v>
      </c>
      <c r="AM56" s="103">
        <f t="shared" si="64"/>
        <v>0</v>
      </c>
      <c r="AN56" s="103">
        <f t="shared" si="64"/>
        <v>0</v>
      </c>
      <c r="AO56" s="103">
        <f t="shared" si="64"/>
        <v>0</v>
      </c>
      <c r="AP56" s="103">
        <f t="shared" si="64"/>
        <v>0</v>
      </c>
      <c r="AQ56" s="103">
        <f t="shared" si="64"/>
        <v>0</v>
      </c>
      <c r="AR56" s="103">
        <f t="shared" si="64"/>
        <v>0</v>
      </c>
      <c r="AS56" s="103">
        <f t="shared" si="64"/>
        <v>0</v>
      </c>
      <c r="AT56" s="103">
        <f t="shared" si="64"/>
        <v>0</v>
      </c>
      <c r="AU56" s="103">
        <f t="shared" si="64"/>
        <v>0</v>
      </c>
      <c r="AV56" s="108">
        <f t="shared" si="64"/>
        <v>0</v>
      </c>
    </row>
    <row r="57" spans="2:48" ht="15" thickBot="1" x14ac:dyDescent="0.4">
      <c r="B57" s="140"/>
      <c r="C57" s="69">
        <f t="shared" si="46"/>
        <v>9.75</v>
      </c>
      <c r="D57" s="70"/>
      <c r="E57" s="71"/>
      <c r="F57" s="71"/>
      <c r="G57" s="71"/>
      <c r="H57" s="72"/>
      <c r="I57" s="72"/>
      <c r="J57" s="72"/>
      <c r="K57" s="72"/>
      <c r="L57" s="72"/>
      <c r="M57" s="72"/>
      <c r="N57" s="72"/>
      <c r="O57" s="72"/>
      <c r="P57" s="72"/>
      <c r="Q57" s="72"/>
      <c r="R57" s="72"/>
      <c r="S57" s="72"/>
      <c r="T57" s="72"/>
      <c r="U57" s="72"/>
      <c r="V57" s="72"/>
      <c r="W57" s="72"/>
      <c r="X57" s="73"/>
      <c r="Z57" s="140"/>
      <c r="AA57" s="69">
        <f t="shared" si="47"/>
        <v>9.75</v>
      </c>
      <c r="AB57" s="109">
        <f t="shared" ref="AB57:AV57" si="65">0.8*AB31</f>
        <v>0</v>
      </c>
      <c r="AC57" s="110">
        <f t="shared" si="65"/>
        <v>0</v>
      </c>
      <c r="AD57" s="110">
        <f t="shared" si="65"/>
        <v>0</v>
      </c>
      <c r="AE57" s="110">
        <f t="shared" si="65"/>
        <v>0</v>
      </c>
      <c r="AF57" s="110">
        <f t="shared" si="65"/>
        <v>0</v>
      </c>
      <c r="AG57" s="110">
        <f t="shared" si="65"/>
        <v>0</v>
      </c>
      <c r="AH57" s="110">
        <f t="shared" si="65"/>
        <v>0</v>
      </c>
      <c r="AI57" s="110">
        <f t="shared" si="65"/>
        <v>0</v>
      </c>
      <c r="AJ57" s="110">
        <f t="shared" si="65"/>
        <v>0</v>
      </c>
      <c r="AK57" s="110">
        <f t="shared" si="65"/>
        <v>0</v>
      </c>
      <c r="AL57" s="110">
        <f t="shared" si="65"/>
        <v>0</v>
      </c>
      <c r="AM57" s="110">
        <f t="shared" si="65"/>
        <v>0</v>
      </c>
      <c r="AN57" s="110">
        <f t="shared" si="65"/>
        <v>0</v>
      </c>
      <c r="AO57" s="110">
        <f t="shared" si="65"/>
        <v>0</v>
      </c>
      <c r="AP57" s="110">
        <f t="shared" si="65"/>
        <v>0</v>
      </c>
      <c r="AQ57" s="110">
        <f t="shared" si="65"/>
        <v>0</v>
      </c>
      <c r="AR57" s="110">
        <f t="shared" si="65"/>
        <v>0</v>
      </c>
      <c r="AS57" s="110">
        <f t="shared" si="65"/>
        <v>0</v>
      </c>
      <c r="AT57" s="110">
        <f t="shared" si="65"/>
        <v>0</v>
      </c>
      <c r="AU57" s="110">
        <f t="shared" si="65"/>
        <v>0</v>
      </c>
      <c r="AV57" s="111">
        <f t="shared" si="65"/>
        <v>0</v>
      </c>
    </row>
    <row r="58" spans="2:48" ht="15" thickBot="1" x14ac:dyDescent="0.4">
      <c r="D58" s="75">
        <f>D37*1.16</f>
        <v>0.57999999999999996</v>
      </c>
      <c r="E58" s="75">
        <f t="shared" ref="E58:X58" si="66">E37*1.16</f>
        <v>1.7399999999999998</v>
      </c>
      <c r="F58" s="75">
        <f t="shared" si="66"/>
        <v>2.9</v>
      </c>
      <c r="G58" s="75">
        <f t="shared" si="66"/>
        <v>4.0599999999999996</v>
      </c>
      <c r="H58" s="75">
        <f t="shared" si="66"/>
        <v>5.22</v>
      </c>
      <c r="I58" s="75">
        <f t="shared" si="66"/>
        <v>6.38</v>
      </c>
      <c r="J58" s="75">
        <f t="shared" si="66"/>
        <v>7.5399999999999991</v>
      </c>
      <c r="K58" s="75">
        <f t="shared" si="66"/>
        <v>8.6999999999999993</v>
      </c>
      <c r="L58" s="75">
        <f t="shared" si="66"/>
        <v>9.86</v>
      </c>
      <c r="M58" s="75">
        <f t="shared" si="66"/>
        <v>11.02</v>
      </c>
      <c r="N58" s="75">
        <f t="shared" si="66"/>
        <v>12.18</v>
      </c>
      <c r="O58" s="75">
        <f t="shared" si="66"/>
        <v>13.34</v>
      </c>
      <c r="P58" s="75">
        <f t="shared" si="66"/>
        <v>14.499999999999998</v>
      </c>
      <c r="Q58" s="75">
        <f t="shared" si="66"/>
        <v>15.659999999999998</v>
      </c>
      <c r="R58" s="75">
        <f t="shared" si="66"/>
        <v>16.82</v>
      </c>
      <c r="S58" s="75">
        <f t="shared" si="66"/>
        <v>17.98</v>
      </c>
      <c r="T58" s="75">
        <f t="shared" si="66"/>
        <v>19.139999999999997</v>
      </c>
      <c r="U58" s="75">
        <f t="shared" si="66"/>
        <v>20.299999999999997</v>
      </c>
      <c r="V58" s="75">
        <f t="shared" si="66"/>
        <v>21.459999999999997</v>
      </c>
      <c r="W58" s="75">
        <f t="shared" si="66"/>
        <v>22.619999999999997</v>
      </c>
      <c r="X58" s="75">
        <f t="shared" si="66"/>
        <v>23.779999999999998</v>
      </c>
      <c r="Z58" s="74"/>
      <c r="AA58" s="30"/>
      <c r="AB58" s="75">
        <f>AB37*1.16</f>
        <v>0.57999999999999996</v>
      </c>
      <c r="AC58" s="75">
        <f t="shared" ref="AC58:AV58" si="67">AC37*1.16</f>
        <v>1.7399999999999998</v>
      </c>
      <c r="AD58" s="75">
        <f t="shared" si="67"/>
        <v>2.9</v>
      </c>
      <c r="AE58" s="75">
        <f t="shared" si="67"/>
        <v>4.0599999999999996</v>
      </c>
      <c r="AF58" s="75">
        <f t="shared" si="67"/>
        <v>5.22</v>
      </c>
      <c r="AG58" s="75">
        <f t="shared" si="67"/>
        <v>6.38</v>
      </c>
      <c r="AH58" s="75">
        <f t="shared" si="67"/>
        <v>7.5399999999999991</v>
      </c>
      <c r="AI58" s="75">
        <f t="shared" si="67"/>
        <v>8.6999999999999993</v>
      </c>
      <c r="AJ58" s="75">
        <f t="shared" si="67"/>
        <v>9.86</v>
      </c>
      <c r="AK58" s="75">
        <f t="shared" si="67"/>
        <v>11.02</v>
      </c>
      <c r="AL58" s="75">
        <f t="shared" si="67"/>
        <v>12.18</v>
      </c>
      <c r="AM58" s="75">
        <f t="shared" si="67"/>
        <v>13.34</v>
      </c>
      <c r="AN58" s="75">
        <f t="shared" si="67"/>
        <v>14.499999999999998</v>
      </c>
      <c r="AO58" s="75">
        <f t="shared" si="67"/>
        <v>15.659999999999998</v>
      </c>
      <c r="AP58" s="75">
        <f t="shared" si="67"/>
        <v>16.82</v>
      </c>
      <c r="AQ58" s="75">
        <f t="shared" si="67"/>
        <v>17.98</v>
      </c>
      <c r="AR58" s="75">
        <f t="shared" si="67"/>
        <v>19.139999999999997</v>
      </c>
      <c r="AS58" s="75">
        <f t="shared" si="67"/>
        <v>20.299999999999997</v>
      </c>
      <c r="AT58" s="75">
        <f t="shared" si="67"/>
        <v>21.459999999999997</v>
      </c>
      <c r="AU58" s="75">
        <f t="shared" si="67"/>
        <v>22.619999999999997</v>
      </c>
      <c r="AV58" s="75">
        <f t="shared" si="67"/>
        <v>23.779999999999998</v>
      </c>
    </row>
    <row r="59" spans="2:48" ht="15" thickBot="1" x14ac:dyDescent="0.4">
      <c r="D59" s="131" t="s">
        <v>151</v>
      </c>
      <c r="E59" s="132"/>
      <c r="F59" s="132"/>
      <c r="G59" s="132"/>
      <c r="H59" s="132"/>
      <c r="I59" s="132"/>
      <c r="J59" s="132"/>
      <c r="K59" s="132"/>
      <c r="L59" s="132"/>
      <c r="M59" s="132"/>
      <c r="N59" s="132"/>
      <c r="O59" s="132"/>
      <c r="P59" s="132"/>
      <c r="Q59" s="132"/>
      <c r="R59" s="132"/>
      <c r="S59" s="132"/>
      <c r="T59" s="132"/>
      <c r="U59" s="132"/>
      <c r="V59" s="132"/>
      <c r="W59" s="132"/>
      <c r="X59" s="133"/>
      <c r="Z59" s="74"/>
      <c r="AA59" s="30"/>
      <c r="AB59" s="131" t="s">
        <v>151</v>
      </c>
      <c r="AC59" s="132"/>
      <c r="AD59" s="132"/>
      <c r="AE59" s="132"/>
      <c r="AF59" s="132"/>
      <c r="AG59" s="132"/>
      <c r="AH59" s="132"/>
      <c r="AI59" s="132"/>
      <c r="AJ59" s="132"/>
      <c r="AK59" s="132"/>
      <c r="AL59" s="132"/>
      <c r="AM59" s="132"/>
      <c r="AN59" s="132"/>
      <c r="AO59" s="132"/>
      <c r="AP59" s="132"/>
      <c r="AQ59" s="132"/>
      <c r="AR59" s="132"/>
      <c r="AS59" s="132"/>
      <c r="AT59" s="132"/>
      <c r="AU59" s="132"/>
      <c r="AV59" s="133"/>
    </row>
  </sheetData>
  <mergeCells count="18">
    <mergeCell ref="B2:X2"/>
    <mergeCell ref="B3:X3"/>
    <mergeCell ref="B38:B57"/>
    <mergeCell ref="D59:X59"/>
    <mergeCell ref="Z10:AA11"/>
    <mergeCell ref="Z38:Z57"/>
    <mergeCell ref="AB59:AV59"/>
    <mergeCell ref="B10:C11"/>
    <mergeCell ref="D10:X10"/>
    <mergeCell ref="B12:B31"/>
    <mergeCell ref="D33:X33"/>
    <mergeCell ref="B36:C37"/>
    <mergeCell ref="D36:X36"/>
    <mergeCell ref="AB10:AV10"/>
    <mergeCell ref="Z12:Z31"/>
    <mergeCell ref="AB33:AV33"/>
    <mergeCell ref="Z36:AA37"/>
    <mergeCell ref="AB36:AV36"/>
  </mergeCells>
  <conditionalFormatting sqref="D12:W31">
    <cfRule type="colorScale" priority="8">
      <colorScale>
        <cfvo type="min"/>
        <cfvo type="percentile" val="50"/>
        <cfvo type="max"/>
        <color rgb="FF63BE7B"/>
        <color rgb="FFFFEB84"/>
        <color rgb="FFF8696B"/>
      </colorScale>
    </cfRule>
  </conditionalFormatting>
  <conditionalFormatting sqref="D38:W57">
    <cfRule type="colorScale" priority="7">
      <colorScale>
        <cfvo type="min"/>
        <cfvo type="percentile" val="50"/>
        <cfvo type="max"/>
        <color rgb="FF63BE7B"/>
        <color rgb="FFFFEB84"/>
        <color rgb="FFF8696B"/>
      </colorScale>
    </cfRule>
  </conditionalFormatting>
  <conditionalFormatting sqref="AB38:AV57">
    <cfRule type="colorScale" priority="4">
      <colorScale>
        <cfvo type="min"/>
        <cfvo type="percentile" val="50"/>
        <cfvo type="max"/>
        <color rgb="FF63BE7B"/>
        <color rgb="FFFFEB84"/>
        <color rgb="FFF8696B"/>
      </colorScale>
    </cfRule>
  </conditionalFormatting>
  <conditionalFormatting sqref="AB12:AV3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66"/>
  <sheetViews>
    <sheetView topLeftCell="A22" workbookViewId="0">
      <selection activeCell="C26" sqref="C26"/>
    </sheetView>
  </sheetViews>
  <sheetFormatPr defaultColWidth="8.54296875" defaultRowHeight="14.5" x14ac:dyDescent="0.35"/>
  <cols>
    <col min="1" max="1" width="5.453125" customWidth="1"/>
    <col min="2" max="2" width="28.453125" customWidth="1"/>
    <col min="3" max="3" width="119.54296875" customWidth="1"/>
  </cols>
  <sheetData>
    <row r="1" spans="1:3" x14ac:dyDescent="0.35">
      <c r="A1" s="144" t="s">
        <v>14</v>
      </c>
      <c r="B1" s="144"/>
      <c r="C1" s="144"/>
    </row>
    <row r="2" spans="1:3" x14ac:dyDescent="0.35">
      <c r="A2" s="144"/>
      <c r="B2" s="144"/>
      <c r="C2" s="144"/>
    </row>
    <row r="4" spans="1:3" ht="18.5" x14ac:dyDescent="0.45">
      <c r="A4" s="145" t="s">
        <v>46</v>
      </c>
      <c r="B4" s="145"/>
      <c r="C4" s="145"/>
    </row>
    <row r="5" spans="1:3" s="94" customFormat="1" ht="18.5" x14ac:dyDescent="0.45">
      <c r="A5" s="143" t="s">
        <v>102</v>
      </c>
      <c r="B5" s="143"/>
      <c r="C5" s="143"/>
    </row>
    <row r="6" spans="1:3" s="94" customFormat="1" ht="29" x14ac:dyDescent="0.35">
      <c r="B6" s="97" t="s">
        <v>103</v>
      </c>
      <c r="C6" s="98" t="s">
        <v>104</v>
      </c>
    </row>
    <row r="7" spans="1:3" s="94" customFormat="1" ht="43.5" x14ac:dyDescent="0.35">
      <c r="B7" s="97" t="s">
        <v>24</v>
      </c>
      <c r="C7" s="98" t="s">
        <v>105</v>
      </c>
    </row>
    <row r="8" spans="1:3" s="94" customFormat="1" ht="29" x14ac:dyDescent="0.35">
      <c r="B8" s="97" t="s">
        <v>25</v>
      </c>
      <c r="C8" s="98" t="s">
        <v>106</v>
      </c>
    </row>
    <row r="9" spans="1:3" s="94" customFormat="1" ht="58" x14ac:dyDescent="0.35">
      <c r="B9" s="97" t="s">
        <v>93</v>
      </c>
      <c r="C9" s="98" t="s">
        <v>107</v>
      </c>
    </row>
    <row r="10" spans="1:3" s="94" customFormat="1" ht="29" x14ac:dyDescent="0.35">
      <c r="B10" s="97" t="s">
        <v>108</v>
      </c>
      <c r="C10" s="98" t="s">
        <v>109</v>
      </c>
    </row>
    <row r="11" spans="1:3" s="94" customFormat="1" ht="43.5" x14ac:dyDescent="0.35">
      <c r="B11" s="97" t="s">
        <v>110</v>
      </c>
      <c r="C11" s="98" t="s">
        <v>111</v>
      </c>
    </row>
    <row r="12" spans="1:3" s="94" customFormat="1" ht="58" x14ac:dyDescent="0.35">
      <c r="B12" s="97" t="s">
        <v>112</v>
      </c>
      <c r="C12" s="98" t="s">
        <v>113</v>
      </c>
    </row>
    <row r="13" spans="1:3" s="94" customFormat="1" ht="43.5" x14ac:dyDescent="0.35">
      <c r="B13" s="97" t="s">
        <v>114</v>
      </c>
      <c r="C13" s="98" t="s">
        <v>115</v>
      </c>
    </row>
    <row r="14" spans="1:3" s="94" customFormat="1" x14ac:dyDescent="0.35">
      <c r="B14" s="97" t="s">
        <v>116</v>
      </c>
      <c r="C14" s="98"/>
    </row>
    <row r="15" spans="1:3" s="94" customFormat="1" ht="28.5" x14ac:dyDescent="0.35">
      <c r="A15" s="101"/>
      <c r="B15" s="101"/>
      <c r="C15" s="101"/>
    </row>
    <row r="16" spans="1:3" s="94" customFormat="1" ht="18.5" x14ac:dyDescent="0.45">
      <c r="A16" s="143" t="s">
        <v>225</v>
      </c>
      <c r="B16" s="143"/>
      <c r="C16" s="143"/>
    </row>
    <row r="17" spans="1:3" s="94" customFormat="1" ht="29" x14ac:dyDescent="0.35">
      <c r="B17" s="97" t="s">
        <v>122</v>
      </c>
      <c r="C17" s="98" t="s">
        <v>123</v>
      </c>
    </row>
    <row r="18" spans="1:3" s="94" customFormat="1" ht="29" x14ac:dyDescent="0.35">
      <c r="B18" s="97" t="s">
        <v>124</v>
      </c>
      <c r="C18" s="98" t="s">
        <v>125</v>
      </c>
    </row>
    <row r="19" spans="1:3" s="94" customFormat="1" ht="29" x14ac:dyDescent="0.35">
      <c r="B19" s="97" t="s">
        <v>126</v>
      </c>
      <c r="C19" s="98" t="s">
        <v>127</v>
      </c>
    </row>
    <row r="20" spans="1:3" s="94" customFormat="1" ht="43.5" x14ac:dyDescent="0.35">
      <c r="B20" s="97" t="s">
        <v>128</v>
      </c>
      <c r="C20" s="98" t="s">
        <v>129</v>
      </c>
    </row>
    <row r="21" spans="1:3" s="94" customFormat="1" ht="29" x14ac:dyDescent="0.35">
      <c r="B21" s="97" t="s">
        <v>130</v>
      </c>
      <c r="C21" s="98" t="s">
        <v>131</v>
      </c>
    </row>
    <row r="22" spans="1:3" s="94" customFormat="1" ht="29" x14ac:dyDescent="0.35">
      <c r="B22" s="97" t="s">
        <v>132</v>
      </c>
      <c r="C22" s="98" t="s">
        <v>133</v>
      </c>
    </row>
    <row r="23" spans="1:3" s="94" customFormat="1" x14ac:dyDescent="0.35">
      <c r="B23" s="97" t="s">
        <v>116</v>
      </c>
      <c r="C23" s="98"/>
    </row>
    <row r="24" spans="1:3" s="94" customFormat="1" x14ac:dyDescent="0.35">
      <c r="B24" s="29"/>
      <c r="C24" s="30"/>
    </row>
    <row r="25" spans="1:3" s="3" customFormat="1" ht="18.5" x14ac:dyDescent="0.45">
      <c r="A25" s="145" t="s">
        <v>58</v>
      </c>
      <c r="B25" s="145"/>
      <c r="C25" s="145"/>
    </row>
    <row r="26" spans="1:3" s="3" customFormat="1" ht="72.5" x14ac:dyDescent="0.35">
      <c r="B26" s="32" t="s">
        <v>59</v>
      </c>
      <c r="C26" s="4" t="s">
        <v>226</v>
      </c>
    </row>
    <row r="27" spans="1:3" s="3" customFormat="1" ht="101.5" x14ac:dyDescent="0.35">
      <c r="B27" s="32" t="s">
        <v>60</v>
      </c>
      <c r="C27" s="4" t="s">
        <v>94</v>
      </c>
    </row>
    <row r="28" spans="1:3" s="3" customFormat="1" ht="29" x14ac:dyDescent="0.35">
      <c r="B28" s="37" t="s">
        <v>61</v>
      </c>
      <c r="C28" s="4" t="s">
        <v>62</v>
      </c>
    </row>
    <row r="29" spans="1:3" s="3" customFormat="1" x14ac:dyDescent="0.35">
      <c r="B29" s="29"/>
      <c r="C29" s="30"/>
    </row>
    <row r="30" spans="1:3" ht="18.5" x14ac:dyDescent="0.45">
      <c r="A30" s="145" t="s">
        <v>66</v>
      </c>
      <c r="B30" s="145"/>
      <c r="C30" s="145"/>
    </row>
    <row r="31" spans="1:3" ht="58" x14ac:dyDescent="0.35">
      <c r="A31" s="3"/>
      <c r="B31" s="32" t="s">
        <v>67</v>
      </c>
      <c r="C31" s="4" t="s">
        <v>72</v>
      </c>
    </row>
    <row r="32" spans="1:3" ht="43.5" x14ac:dyDescent="0.35">
      <c r="A32" s="3"/>
      <c r="B32" s="32" t="s">
        <v>68</v>
      </c>
      <c r="C32" s="4" t="s">
        <v>73</v>
      </c>
    </row>
    <row r="33" spans="1:3" s="3" customFormat="1" x14ac:dyDescent="0.35">
      <c r="B33" s="29"/>
      <c r="C33" s="30"/>
    </row>
    <row r="34" spans="1:3" s="3" customFormat="1" ht="18.5" x14ac:dyDescent="0.45">
      <c r="A34" s="143" t="s">
        <v>102</v>
      </c>
      <c r="B34" s="143"/>
      <c r="C34" s="143"/>
    </row>
    <row r="35" spans="1:3" s="3" customFormat="1" ht="29" x14ac:dyDescent="0.35">
      <c r="B35" s="2" t="s">
        <v>103</v>
      </c>
      <c r="C35" s="4" t="s">
        <v>104</v>
      </c>
    </row>
    <row r="36" spans="1:3" s="3" customFormat="1" ht="43.5" x14ac:dyDescent="0.35">
      <c r="B36" s="2" t="s">
        <v>24</v>
      </c>
      <c r="C36" s="4" t="s">
        <v>105</v>
      </c>
    </row>
    <row r="37" spans="1:3" s="3" customFormat="1" ht="29" x14ac:dyDescent="0.35">
      <c r="B37" s="2" t="s">
        <v>25</v>
      </c>
      <c r="C37" s="4" t="s">
        <v>106</v>
      </c>
    </row>
    <row r="38" spans="1:3" s="3" customFormat="1" ht="58" x14ac:dyDescent="0.35">
      <c r="B38" s="2" t="s">
        <v>93</v>
      </c>
      <c r="C38" s="4" t="s">
        <v>107</v>
      </c>
    </row>
    <row r="39" spans="1:3" s="3" customFormat="1" ht="29" x14ac:dyDescent="0.35">
      <c r="B39" s="2" t="s">
        <v>108</v>
      </c>
      <c r="C39" s="4" t="s">
        <v>109</v>
      </c>
    </row>
    <row r="40" spans="1:3" s="3" customFormat="1" ht="43.5" x14ac:dyDescent="0.35">
      <c r="B40" s="2" t="s">
        <v>110</v>
      </c>
      <c r="C40" s="4" t="s">
        <v>111</v>
      </c>
    </row>
    <row r="41" spans="1:3" s="3" customFormat="1" ht="58" x14ac:dyDescent="0.35">
      <c r="B41" s="2" t="s">
        <v>112</v>
      </c>
      <c r="C41" s="4" t="s">
        <v>113</v>
      </c>
    </row>
    <row r="42" spans="1:3" s="3" customFormat="1" ht="43.5" x14ac:dyDescent="0.35">
      <c r="B42" s="2" t="s">
        <v>114</v>
      </c>
      <c r="C42" s="4" t="s">
        <v>115</v>
      </c>
    </row>
    <row r="43" spans="1:3" s="3" customFormat="1" x14ac:dyDescent="0.35">
      <c r="B43" s="2" t="s">
        <v>116</v>
      </c>
      <c r="C43" s="4"/>
    </row>
    <row r="44" spans="1:3" s="3" customFormat="1" x14ac:dyDescent="0.35">
      <c r="B44" s="30"/>
      <c r="C44" s="46"/>
    </row>
    <row r="45" spans="1:3" s="3" customFormat="1" ht="18.5" x14ac:dyDescent="0.45">
      <c r="A45" s="143" t="s">
        <v>134</v>
      </c>
      <c r="B45" s="143"/>
      <c r="C45" s="143"/>
    </row>
    <row r="46" spans="1:3" s="3" customFormat="1" ht="29" x14ac:dyDescent="0.35">
      <c r="B46" s="2" t="s">
        <v>122</v>
      </c>
      <c r="C46" s="4" t="s">
        <v>123</v>
      </c>
    </row>
    <row r="47" spans="1:3" s="3" customFormat="1" ht="29" x14ac:dyDescent="0.35">
      <c r="B47" s="2" t="s">
        <v>124</v>
      </c>
      <c r="C47" s="4" t="s">
        <v>125</v>
      </c>
    </row>
    <row r="48" spans="1:3" s="3" customFormat="1" ht="29" x14ac:dyDescent="0.35">
      <c r="B48" s="2" t="s">
        <v>126</v>
      </c>
      <c r="C48" s="4" t="s">
        <v>127</v>
      </c>
    </row>
    <row r="49" spans="1:3" ht="43.5" x14ac:dyDescent="0.35">
      <c r="A49" s="3"/>
      <c r="B49" s="2" t="s">
        <v>128</v>
      </c>
      <c r="C49" s="4" t="s">
        <v>129</v>
      </c>
    </row>
    <row r="50" spans="1:3" s="3" customFormat="1" ht="29" x14ac:dyDescent="0.35">
      <c r="B50" s="2" t="s">
        <v>130</v>
      </c>
      <c r="C50" s="4" t="s">
        <v>131</v>
      </c>
    </row>
    <row r="51" spans="1:3" s="3" customFormat="1" ht="29" x14ac:dyDescent="0.35">
      <c r="B51" s="2" t="s">
        <v>132</v>
      </c>
      <c r="C51" s="4" t="s">
        <v>133</v>
      </c>
    </row>
    <row r="52" spans="1:3" s="3" customFormat="1" x14ac:dyDescent="0.35">
      <c r="B52" s="2" t="s">
        <v>116</v>
      </c>
      <c r="C52" s="4"/>
    </row>
    <row r="53" spans="1:3" s="3" customFormat="1" ht="28.5" x14ac:dyDescent="0.35">
      <c r="A53" s="42"/>
      <c r="B53" s="42"/>
      <c r="C53" s="42"/>
    </row>
    <row r="54" spans="1:3" s="3" customFormat="1" ht="18.5" x14ac:dyDescent="0.45">
      <c r="B54" s="29"/>
      <c r="C54" s="33"/>
    </row>
    <row r="55" spans="1:3" s="3" customFormat="1" ht="18.5" x14ac:dyDescent="0.45">
      <c r="A55" s="33" t="s">
        <v>29</v>
      </c>
      <c r="B55" s="33"/>
      <c r="C55" s="43"/>
    </row>
    <row r="56" spans="1:3" s="3" customFormat="1" x14ac:dyDescent="0.35">
      <c r="B56" s="31" t="s">
        <v>28</v>
      </c>
      <c r="C56" s="28" t="s">
        <v>27</v>
      </c>
    </row>
    <row r="57" spans="1:3" s="3" customFormat="1" x14ac:dyDescent="0.35">
      <c r="B57" s="31">
        <v>1</v>
      </c>
      <c r="C57" s="3" t="s">
        <v>31</v>
      </c>
    </row>
    <row r="58" spans="1:3" ht="43.5" x14ac:dyDescent="0.35">
      <c r="B58" s="31">
        <v>2</v>
      </c>
      <c r="C58" s="4" t="s">
        <v>30</v>
      </c>
    </row>
    <row r="59" spans="1:3" ht="29" x14ac:dyDescent="0.35">
      <c r="A59" s="3"/>
      <c r="B59" s="31">
        <v>3</v>
      </c>
      <c r="C59" s="4" t="s">
        <v>32</v>
      </c>
    </row>
    <row r="60" spans="1:3" ht="43.5" x14ac:dyDescent="0.35">
      <c r="A60" s="3"/>
      <c r="B60" s="31">
        <v>4</v>
      </c>
      <c r="C60" s="4" t="s">
        <v>33</v>
      </c>
    </row>
    <row r="61" spans="1:3" ht="43.5" x14ac:dyDescent="0.35">
      <c r="A61" s="3"/>
      <c r="B61" s="31">
        <v>5</v>
      </c>
      <c r="C61" s="4" t="s">
        <v>34</v>
      </c>
    </row>
    <row r="62" spans="1:3" ht="43.5" x14ac:dyDescent="0.35">
      <c r="A62" s="3"/>
      <c r="B62" s="31">
        <v>6</v>
      </c>
      <c r="C62" s="4" t="s">
        <v>35</v>
      </c>
    </row>
    <row r="63" spans="1:3" ht="43.5" x14ac:dyDescent="0.35">
      <c r="A63" s="3"/>
      <c r="B63" s="31">
        <v>7</v>
      </c>
      <c r="C63" s="4" t="s">
        <v>36</v>
      </c>
    </row>
    <row r="64" spans="1:3" ht="43.5" x14ac:dyDescent="0.35">
      <c r="A64" s="3"/>
      <c r="B64" s="31">
        <v>8</v>
      </c>
      <c r="C64" s="4" t="s">
        <v>37</v>
      </c>
    </row>
    <row r="65" spans="1:3" ht="29" x14ac:dyDescent="0.35">
      <c r="A65" s="3"/>
      <c r="B65" s="31">
        <v>9</v>
      </c>
      <c r="C65" s="4" t="s">
        <v>38</v>
      </c>
    </row>
    <row r="66" spans="1:3" x14ac:dyDescent="0.35">
      <c r="A66" s="3"/>
      <c r="B66" s="3"/>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53125" defaultRowHeight="14.5" x14ac:dyDescent="0.35"/>
  <cols>
    <col min="2" max="2" width="66.1796875" customWidth="1"/>
    <col min="3" max="3" width="27.54296875" customWidth="1"/>
  </cols>
  <sheetData>
    <row r="1" spans="1:4" s="3" customFormat="1" ht="15" thickBot="1" x14ac:dyDescent="0.4">
      <c r="A1" s="13" t="s">
        <v>12</v>
      </c>
      <c r="B1" s="13" t="s">
        <v>41</v>
      </c>
      <c r="C1" s="13" t="s">
        <v>13</v>
      </c>
      <c r="D1" s="12"/>
    </row>
    <row r="2" spans="1:4" x14ac:dyDescent="0.35">
      <c r="A2" s="6" t="s">
        <v>0</v>
      </c>
      <c r="B2" s="7" t="s">
        <v>39</v>
      </c>
      <c r="C2" s="14" t="s">
        <v>6</v>
      </c>
      <c r="D2" s="12"/>
    </row>
    <row r="3" spans="1:4" x14ac:dyDescent="0.35">
      <c r="A3" s="8" t="s">
        <v>1</v>
      </c>
      <c r="B3" s="102">
        <v>2.1</v>
      </c>
      <c r="C3" s="15" t="s">
        <v>7</v>
      </c>
      <c r="D3" s="12"/>
    </row>
    <row r="4" spans="1:4" ht="132" customHeight="1" x14ac:dyDescent="0.35">
      <c r="A4" s="9" t="s">
        <v>2</v>
      </c>
      <c r="B4" s="5" t="s">
        <v>42</v>
      </c>
      <c r="C4" s="16" t="s">
        <v>10</v>
      </c>
      <c r="D4" s="12"/>
    </row>
    <row r="5" spans="1:4" ht="29" x14ac:dyDescent="0.35">
      <c r="A5" s="8" t="s">
        <v>3</v>
      </c>
      <c r="B5" s="94" t="str">
        <f>"https://mhkdr.openei.org/models/LCOE%20Content%20Model%20v"&amp;B3&amp;".xlsx"</f>
        <v>https://mhkdr.openei.org/models/LCOE%20Content%20Model%20v2.1.xlsx</v>
      </c>
      <c r="C5" s="15" t="s">
        <v>5</v>
      </c>
      <c r="D5" s="12"/>
    </row>
    <row r="6" spans="1:4" ht="43.5" x14ac:dyDescent="0.35">
      <c r="A6" s="8" t="s">
        <v>4</v>
      </c>
      <c r="B6" s="4" t="s">
        <v>227</v>
      </c>
      <c r="C6" s="15" t="s">
        <v>8</v>
      </c>
      <c r="D6" s="12"/>
    </row>
    <row r="7" spans="1:4" s="3" customFormat="1" x14ac:dyDescent="0.35">
      <c r="A7" s="18" t="s">
        <v>15</v>
      </c>
      <c r="B7" s="19" t="s">
        <v>23</v>
      </c>
      <c r="C7" s="20" t="s">
        <v>16</v>
      </c>
      <c r="D7" s="12"/>
    </row>
    <row r="8" spans="1:4" ht="29.5" thickBot="1" x14ac:dyDescent="0.4">
      <c r="A8" s="10" t="s">
        <v>9</v>
      </c>
      <c r="B8" s="11" t="s">
        <v>22</v>
      </c>
      <c r="C8" s="17" t="s">
        <v>11</v>
      </c>
      <c r="D8" s="12"/>
    </row>
    <row r="9" spans="1:4" x14ac:dyDescent="0.35">
      <c r="A9" s="12"/>
      <c r="B9" s="12"/>
      <c r="C9" s="12"/>
      <c r="D9" s="12"/>
    </row>
    <row r="10" spans="1:4" x14ac:dyDescent="0.3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Mirko</cp:lastModifiedBy>
  <dcterms:created xsi:type="dcterms:W3CDTF">2015-05-28T14:50:57Z</dcterms:created>
  <dcterms:modified xsi:type="dcterms:W3CDTF">2017-07-14T23:18:22Z</dcterms:modified>
</cp:coreProperties>
</file>