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V:\Phase I Docs\LCoE\RME\"/>
    </mc:Choice>
  </mc:AlternateContent>
  <bookViews>
    <workbookView xWindow="0" yWindow="0" windowWidth="28800" windowHeight="12710"/>
  </bookViews>
  <sheets>
    <sheet name="Metadata" sheetId="5" r:id="rId1"/>
    <sheet name="Characteristics" sheetId="8" r:id="rId2"/>
    <sheet name="Data" sheetId="1" r:id="rId3"/>
    <sheet name="CEC Resource and Power" sheetId="6" r:id="rId4"/>
    <sheet name="WEC Resource and Power" sheetId="7" r:id="rId5"/>
    <sheet name="Field Values" sheetId="3" r:id="rId6"/>
    <sheet name="About" sheetId="4" r:id="rId7"/>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R7" i="8" l="1"/>
  <c r="AC37" i="7"/>
  <c r="AD37" i="7"/>
  <c r="AC58" i="7"/>
  <c r="AB58" i="7"/>
  <c r="AA39" i="7"/>
  <c r="AA40" i="7"/>
  <c r="AA41" i="7"/>
  <c r="AA42" i="7"/>
  <c r="AA43" i="7"/>
  <c r="AA44" i="7"/>
  <c r="AA45" i="7"/>
  <c r="AA46" i="7"/>
  <c r="AA47" i="7"/>
  <c r="AA48" i="7"/>
  <c r="AA49" i="7"/>
  <c r="AA50" i="7"/>
  <c r="AA51" i="7"/>
  <c r="AA52" i="7"/>
  <c r="AA53" i="7"/>
  <c r="AA54" i="7"/>
  <c r="AA55" i="7"/>
  <c r="AA56" i="7"/>
  <c r="AA57" i="7"/>
  <c r="AC11" i="7"/>
  <c r="AD11" i="7"/>
  <c r="AC32" i="7"/>
  <c r="AB32" i="7"/>
  <c r="AA13" i="7"/>
  <c r="AA14" i="7"/>
  <c r="AA15" i="7"/>
  <c r="AA16" i="7"/>
  <c r="AA17" i="7"/>
  <c r="AA18" i="7"/>
  <c r="AA19" i="7"/>
  <c r="AA20" i="7"/>
  <c r="AA21" i="7"/>
  <c r="AA22" i="7"/>
  <c r="AA23" i="7"/>
  <c r="AA24" i="7"/>
  <c r="AA25" i="7"/>
  <c r="AA26" i="7"/>
  <c r="AA27" i="7"/>
  <c r="AA28" i="7"/>
  <c r="AA29" i="7"/>
  <c r="AA30" i="7"/>
  <c r="AA31" i="7"/>
  <c r="E37" i="7"/>
  <c r="F37" i="7"/>
  <c r="G37" i="7"/>
  <c r="G58" i="7"/>
  <c r="H37" i="7"/>
  <c r="E58" i="7"/>
  <c r="D58" i="7"/>
  <c r="C39" i="7"/>
  <c r="C40" i="7"/>
  <c r="C41" i="7"/>
  <c r="C42" i="7"/>
  <c r="C43" i="7"/>
  <c r="C44" i="7"/>
  <c r="C45" i="7"/>
  <c r="C46" i="7"/>
  <c r="C47" i="7"/>
  <c r="C48" i="7"/>
  <c r="C49" i="7"/>
  <c r="C50" i="7"/>
  <c r="C51" i="7"/>
  <c r="C52" i="7"/>
  <c r="C53" i="7"/>
  <c r="C54" i="7"/>
  <c r="C55" i="7"/>
  <c r="C56" i="7"/>
  <c r="C57" i="7"/>
  <c r="E11" i="7"/>
  <c r="F11" i="7"/>
  <c r="F32" i="7"/>
  <c r="G11" i="7"/>
  <c r="G32" i="7"/>
  <c r="E32" i="7"/>
  <c r="D32" i="7"/>
  <c r="C13" i="7"/>
  <c r="C14" i="7"/>
  <c r="C15" i="7"/>
  <c r="C16" i="7"/>
  <c r="C17" i="7"/>
  <c r="C18" i="7"/>
  <c r="C19" i="7"/>
  <c r="C20" i="7"/>
  <c r="C21" i="7"/>
  <c r="C22" i="7"/>
  <c r="C23" i="7"/>
  <c r="C24" i="7"/>
  <c r="C25" i="7"/>
  <c r="C26" i="7"/>
  <c r="C27" i="7"/>
  <c r="C28" i="7"/>
  <c r="C29" i="7"/>
  <c r="C30" i="7"/>
  <c r="C31" i="7"/>
  <c r="D47" i="6"/>
  <c r="C47" i="6"/>
  <c r="E6" i="1"/>
  <c r="I6" i="1"/>
  <c r="B5" i="4"/>
  <c r="AE11" i="7"/>
  <c r="AD32" i="7"/>
  <c r="I37" i="7"/>
  <c r="H58" i="7"/>
  <c r="H11" i="7"/>
  <c r="F58" i="7"/>
  <c r="AE37" i="7"/>
  <c r="AD58" i="7"/>
  <c r="I11" i="7"/>
  <c r="H32" i="7"/>
  <c r="AE58" i="7"/>
  <c r="AF37" i="7"/>
  <c r="J37" i="7"/>
  <c r="I58" i="7"/>
  <c r="AE32" i="7"/>
  <c r="AF11" i="7"/>
  <c r="AG11" i="7"/>
  <c r="AF32" i="7"/>
  <c r="AG37" i="7"/>
  <c r="AF58" i="7"/>
  <c r="K37" i="7"/>
  <c r="J58" i="7"/>
  <c r="J11" i="7"/>
  <c r="I32" i="7"/>
  <c r="AH37" i="7"/>
  <c r="AG58" i="7"/>
  <c r="J32" i="7"/>
  <c r="K11" i="7"/>
  <c r="K58" i="7"/>
  <c r="L37" i="7"/>
  <c r="AH11" i="7"/>
  <c r="AG32" i="7"/>
  <c r="K32" i="7"/>
  <c r="L11" i="7"/>
  <c r="AI11" i="7"/>
  <c r="AH32" i="7"/>
  <c r="M37" i="7"/>
  <c r="L58" i="7"/>
  <c r="AI37" i="7"/>
  <c r="AH58" i="7"/>
  <c r="AI32" i="7"/>
  <c r="AJ11" i="7"/>
  <c r="M11" i="7"/>
  <c r="L32" i="7"/>
  <c r="AI58" i="7"/>
  <c r="AJ37" i="7"/>
  <c r="N37" i="7"/>
  <c r="M58" i="7"/>
  <c r="N11" i="7"/>
  <c r="M32" i="7"/>
  <c r="AK37" i="7"/>
  <c r="AJ58" i="7"/>
  <c r="AK11" i="7"/>
  <c r="AJ32" i="7"/>
  <c r="N58" i="7"/>
  <c r="O37" i="7"/>
  <c r="AL11" i="7"/>
  <c r="AK32" i="7"/>
  <c r="O58" i="7"/>
  <c r="P37" i="7"/>
  <c r="AL37" i="7"/>
  <c r="AK58" i="7"/>
  <c r="N32" i="7"/>
  <c r="O11" i="7"/>
  <c r="O32" i="7"/>
  <c r="P11" i="7"/>
  <c r="Q37" i="7"/>
  <c r="P58" i="7"/>
  <c r="AM37" i="7"/>
  <c r="AL58" i="7"/>
  <c r="AM11" i="7"/>
  <c r="AL32" i="7"/>
  <c r="R37" i="7"/>
  <c r="Q58" i="7"/>
  <c r="Q11" i="7"/>
  <c r="P32" i="7"/>
  <c r="AM32" i="7"/>
  <c r="AN11" i="7"/>
  <c r="AM58" i="7"/>
  <c r="AN37" i="7"/>
  <c r="AO37" i="7"/>
  <c r="AN58" i="7"/>
  <c r="AO11" i="7"/>
  <c r="AN32" i="7"/>
  <c r="R11" i="7"/>
  <c r="Q32" i="7"/>
  <c r="S37" i="7"/>
  <c r="R58" i="7"/>
  <c r="S11" i="7"/>
  <c r="R32" i="7"/>
  <c r="AP37" i="7"/>
  <c r="AO58" i="7"/>
  <c r="S58" i="7"/>
  <c r="T37" i="7"/>
  <c r="AP11" i="7"/>
  <c r="AO32" i="7"/>
  <c r="AQ11" i="7"/>
  <c r="AP32" i="7"/>
  <c r="AQ37" i="7"/>
  <c r="AP58" i="7"/>
  <c r="U37" i="7"/>
  <c r="T58" i="7"/>
  <c r="S32" i="7"/>
  <c r="T11" i="7"/>
  <c r="U11" i="7"/>
  <c r="T32" i="7"/>
  <c r="AQ58" i="7"/>
  <c r="AR37" i="7"/>
  <c r="V37" i="7"/>
  <c r="U58" i="7"/>
  <c r="AQ32" i="7"/>
  <c r="AR11" i="7"/>
  <c r="AS11" i="7"/>
  <c r="AR32" i="7"/>
  <c r="AS37" i="7"/>
  <c r="AR58" i="7"/>
  <c r="V58" i="7"/>
  <c r="W37" i="7"/>
  <c r="V11" i="7"/>
  <c r="U32" i="7"/>
  <c r="W58" i="7"/>
  <c r="X37" i="7"/>
  <c r="X58" i="7"/>
  <c r="V32" i="7"/>
  <c r="W11" i="7"/>
  <c r="AT37" i="7"/>
  <c r="AS58" i="7"/>
  <c r="AT11" i="7"/>
  <c r="AS32" i="7"/>
  <c r="W32" i="7"/>
  <c r="X11" i="7"/>
  <c r="X32" i="7"/>
  <c r="AU11" i="7"/>
  <c r="AT32" i="7"/>
  <c r="AU37" i="7"/>
  <c r="AT58" i="7"/>
  <c r="AU32" i="7"/>
  <c r="AV11" i="7"/>
  <c r="AV32" i="7"/>
  <c r="AU58" i="7"/>
  <c r="AV37" i="7"/>
  <c r="AV58" i="7"/>
</calcChain>
</file>

<file path=xl/sharedStrings.xml><?xml version="1.0" encoding="utf-8"?>
<sst xmlns="http://schemas.openxmlformats.org/spreadsheetml/2006/main" count="307" uniqueCount="249">
  <si>
    <t>Model Name</t>
  </si>
  <si>
    <t>Version</t>
  </si>
  <si>
    <t>Description</t>
  </si>
  <si>
    <t>URI</t>
  </si>
  <si>
    <t>Data Tab</t>
  </si>
  <si>
    <t>where to find the latest version of this model</t>
  </si>
  <si>
    <t>the name of this model</t>
  </si>
  <si>
    <t>the version of this model</t>
  </si>
  <si>
    <t>the tab or sheet in this workbook containing the model data</t>
  </si>
  <si>
    <t>Editors</t>
  </si>
  <si>
    <t>the description of this model</t>
  </si>
  <si>
    <t>the people who worked on this model</t>
  </si>
  <si>
    <t>Model id</t>
  </si>
  <si>
    <t>unique id for this model</t>
  </si>
  <si>
    <t>Allowable Values for select fields</t>
  </si>
  <si>
    <t>Data Start</t>
  </si>
  <si>
    <t>the first cell containing data</t>
  </si>
  <si>
    <t>Project Title</t>
  </si>
  <si>
    <t>DOE Project Title</t>
  </si>
  <si>
    <t>DOE Award Number</t>
  </si>
  <si>
    <t>Award Start Date</t>
  </si>
  <si>
    <t>Award End Date</t>
  </si>
  <si>
    <t>The date work on the project completed, or is scheduled to complete</t>
  </si>
  <si>
    <t>Rick Driscoll, Debbie Brodt-Giles</t>
  </si>
  <si>
    <t>A6</t>
  </si>
  <si>
    <t>Point Absorber</t>
  </si>
  <si>
    <t>Oscillating Wave Surge Converter</t>
  </si>
  <si>
    <t>Company Name</t>
  </si>
  <si>
    <t>http://en.openei.org/wiki/Marine_and_Hydrokinetic_Technology_Readiness_Level</t>
  </si>
  <si>
    <t>Detailed info</t>
  </si>
  <si>
    <t>Technology Readiness Level (DOE TRL classification)</t>
  </si>
  <si>
    <t>Scientific research begins to be translated into applied research and development where basic principles are observed and reported. Technology concepts and applications are formulated and investigated through analytic studies and in-depth investigations of principal design considerations. This level is characterized by paper studies, concept exploration, and planning.</t>
  </si>
  <si>
    <t>Scientific research begins</t>
  </si>
  <si>
    <t>At this level, active research is initiated, including engineering studies and laboratory studies to physically validate analytical predictions of separate elements of the technology.</t>
  </si>
  <si>
    <t>Proof of Concept; early stage proof-of-concept system or component development, testing, and concept validation. In this stage, critical technology elements are developed and tested in a laboratory environment. It is envisioned that scale models will be at a 1:10 scale or smaller.</t>
  </si>
  <si>
    <t>System Integration and Technology Laboratory Demonstration; basic technological components are fabricated at a scale relevant to full-scale and integrated to establish and verify subsystem and system-level functionality and preparation for testing in a simulated environment.</t>
  </si>
  <si>
    <t>System Integration and Technology Laboratory Demonstration; a representative model or prototype system at a scale relevant to full-scale, which is beyond that of TRL 5, is tested in a relevant environment. This level represents a major step up in a technology's demonstrated readiness and risk mitigation leading to open water testing.</t>
  </si>
  <si>
    <t>Open Water System Testing, Demonstration, and Operation; the prototype scale components and subsystems are fabricated and integrated to establish and verify subsystem and system level functionality and preparation for testing in an open water operational environment to verify expected operation and fine tune the design prior to deployment in an operational demonstration project.</t>
  </si>
  <si>
    <t>Open Water System Testing, Demonstration, and Operation; the prototype in its final form (at or near full scale) is to be tested and qualified in an open water environment under all expected operating conditions to demonstrate readiness for commercial deployment in a demonstration project. Testing should include extreme conditions.</t>
  </si>
  <si>
    <t>Commercial-Scale Production / Application; the actual, commercial-scale system is proven through successful mission operations, whereby it is fielded and being used in commercial application.</t>
  </si>
  <si>
    <t>LCOE</t>
  </si>
  <si>
    <t>LCOE Metadata</t>
  </si>
  <si>
    <t>lcoe</t>
  </si>
  <si>
    <t>The LCOE Content Model provides data submitters with an easy and consistent means of uploading data that can be used to calculate the levelized cost of energy for MHK devices.  These data are important to DOE and will be used to develop data products that provide quantitative information to guide and support programmatic decisions. Data will also be used to evaluate MHK products and determine costs and can help data users compare the combination of capital costs and operations and maintenance over time. The ultimate goal is to use these data to perform research and tailor programs to best benefit the industry.</t>
  </si>
  <si>
    <t>Device Overview</t>
  </si>
  <si>
    <t>Device Name</t>
  </si>
  <si>
    <t>Device Type</t>
  </si>
  <si>
    <t>Device Types</t>
  </si>
  <si>
    <t>Name and identifying numbers of the device that was given by the manufacturer</t>
  </si>
  <si>
    <t>Device Model Year
(yyyy)</t>
  </si>
  <si>
    <t>Year that the device was manufactured</t>
  </si>
  <si>
    <t>Notes:
Please complete as many fields as possible for each individual device.
All monetary fields in current U.S. dollars (USD) at the time of data collection.</t>
  </si>
  <si>
    <t>Geodetic coordinates based on the WGS 84 Geoid, use positive and negative numbers for hemispheres</t>
  </si>
  <si>
    <t>coordinatesOfManufacturer</t>
  </si>
  <si>
    <t>deviceModelYear</t>
  </si>
  <si>
    <t>deviceType</t>
  </si>
  <si>
    <t>deviceName</t>
  </si>
  <si>
    <t>Capital Cost</t>
  </si>
  <si>
    <t>The combination of the MEC Device Cost, Balance of Station, and Soft Costs.</t>
  </si>
  <si>
    <t>Capital Costs</t>
  </si>
  <si>
    <t>MEC Device Cost</t>
  </si>
  <si>
    <t>Balance of Station</t>
  </si>
  <si>
    <t>Soft Costs</t>
  </si>
  <si>
    <t xml:space="preserve">Soft Costs such as: Insurance During Construction (IDC), Surety Bond (Decommissioning), Reserve Accounts (MRA, DSRA), Project Contingency Budget, and Construction Financing Costs. This cost must be represented in U.S. dollars. </t>
  </si>
  <si>
    <r>
      <t xml:space="preserve">Development Costs. See </t>
    </r>
    <r>
      <rPr>
        <i/>
        <sz val="11"/>
        <color theme="1"/>
        <rFont val="Calibri"/>
        <family val="2"/>
        <scheme val="minor"/>
      </rPr>
      <t>Field Values</t>
    </r>
    <r>
      <rPr>
        <sz val="11"/>
        <color theme="1"/>
        <rFont val="Calibri"/>
        <family val="2"/>
        <scheme val="minor"/>
      </rPr>
      <t xml:space="preserve"> tab for a full list of inclusions.</t>
    </r>
  </si>
  <si>
    <r>
      <t xml:space="preserve">Structure costs and Device Commissioning costs.  See </t>
    </r>
    <r>
      <rPr>
        <i/>
        <sz val="11"/>
        <color theme="1"/>
        <rFont val="Calibri"/>
        <family val="2"/>
        <scheme val="minor"/>
      </rPr>
      <t>Field Values</t>
    </r>
    <r>
      <rPr>
        <sz val="11"/>
        <color theme="1"/>
        <rFont val="Calibri"/>
        <family val="2"/>
        <scheme val="minor"/>
      </rPr>
      <t xml:space="preserve"> tab for more information.</t>
    </r>
  </si>
  <si>
    <t>Soft Costs such as Insurance During Construction (IDC), Surety Bond (Decommissioning), Reserve Accounts (MRA, DSRA), Project Contingency Budget, and Construction Financing Costs.</t>
  </si>
  <si>
    <t>Annual Operations Cost</t>
  </si>
  <si>
    <t>Operations Costs</t>
  </si>
  <si>
    <t>Maintenance Costs</t>
  </si>
  <si>
    <t>Annual Operations Cost is the combination of the Operations Cost and Maintenance Cost</t>
  </si>
  <si>
    <r>
      <t xml:space="preserve">Annual operations costs, not including maintenance.  See </t>
    </r>
    <r>
      <rPr>
        <i/>
        <sz val="11"/>
        <color theme="1"/>
        <rFont val="Calibri"/>
        <family val="2"/>
        <scheme val="minor"/>
      </rPr>
      <t>Field Values</t>
    </r>
    <r>
      <rPr>
        <sz val="11"/>
        <color theme="1"/>
        <rFont val="Calibri"/>
        <family val="2"/>
        <scheme val="minor"/>
      </rPr>
      <t xml:space="preserve"> tab for more info.</t>
    </r>
  </si>
  <si>
    <r>
      <t xml:space="preserve">Annual maintenance costs including leases and salaries.  See </t>
    </r>
    <r>
      <rPr>
        <i/>
        <sz val="11"/>
        <color theme="1"/>
        <rFont val="Calibri"/>
        <family val="2"/>
        <scheme val="minor"/>
      </rPr>
      <t>Field Values</t>
    </r>
    <r>
      <rPr>
        <sz val="11"/>
        <color theme="1"/>
        <rFont val="Calibri"/>
        <family val="2"/>
        <scheme val="minor"/>
      </rPr>
      <t xml:space="preserve"> tab for more info.</t>
    </r>
  </si>
  <si>
    <t xml:space="preserve">Annual Lease Payments, Project Management during Operations including: Salaries, Sales, General, &amp; Administrative, and Operating Margin, Transmission Charges, Operating Insurance, Operating Equipment &amp; Facilities Lease, Professional Advisory Services, Health, Safety and Environmental Monitoring including: Health, Safety Monitoring, and Environmental Monitoring. This cost must be represented in U.S. dollars. </t>
  </si>
  <si>
    <t xml:space="preserve">Long Term Service Agreement, MEC Device preventative maintenance, MEC Device corrective maintenance including: Structural Maintenance and Power Conversion Chain Maintenance, BOS preventative maintenance, BOS corrective maintenance including: Substructure &amp; Foundation, Electrical Infrastructure, Other Infrastructure. This cost must be represented in U.S. dollars. </t>
  </si>
  <si>
    <t>capitalCost</t>
  </si>
  <si>
    <t>mecDeviceCost</t>
  </si>
  <si>
    <t>balanceOfStationCost</t>
  </si>
  <si>
    <t>softCosts</t>
  </si>
  <si>
    <t>annualOperationsCost</t>
  </si>
  <si>
    <t>operationsCost</t>
  </si>
  <si>
    <t>maintenanceCosts</t>
  </si>
  <si>
    <t>Device Location
(xx.xxxx, -xx.xxxx)</t>
  </si>
  <si>
    <t>deviceLocation</t>
  </si>
  <si>
    <t>Energy</t>
  </si>
  <si>
    <t>annualEnergyProduction</t>
  </si>
  <si>
    <t>When the theoretical annual energy production is modified by availability, it becomes Annual Energy Capture.</t>
  </si>
  <si>
    <t>annualEnergyCapture</t>
  </si>
  <si>
    <r>
      <t>Annual Energy Production
(</t>
    </r>
    <r>
      <rPr>
        <sz val="12"/>
        <color theme="1"/>
        <rFont val="Calibri"/>
        <family val="2"/>
        <scheme val="minor"/>
      </rPr>
      <t>k</t>
    </r>
    <r>
      <rPr>
        <sz val="12"/>
        <color theme="1"/>
        <rFont val="Calibri"/>
        <family val="2"/>
        <scheme val="minor"/>
      </rPr>
      <t>Wh)</t>
    </r>
  </si>
  <si>
    <r>
      <t>Annual Energy Capture
(</t>
    </r>
    <r>
      <rPr>
        <sz val="12"/>
        <color theme="1"/>
        <rFont val="Calibri"/>
        <family val="2"/>
        <scheme val="minor"/>
      </rPr>
      <t>k</t>
    </r>
    <r>
      <rPr>
        <sz val="12"/>
        <color theme="1"/>
        <rFont val="Calibri"/>
        <family val="2"/>
        <scheme val="minor"/>
      </rPr>
      <t>Wh)</t>
    </r>
  </si>
  <si>
    <t>Balance of Station Cost
(USD)</t>
  </si>
  <si>
    <t>Soft Costs
(USD)</t>
  </si>
  <si>
    <t>Operations Costs
(USD)</t>
  </si>
  <si>
    <t>Maintenance Costs
(USD)</t>
  </si>
  <si>
    <t>MEC Device Cost
(USD)</t>
  </si>
  <si>
    <t>Location of Manufacturing Facility
(xx.xxxx, -xx.xxxx)</t>
  </si>
  <si>
    <t>Award Number</t>
  </si>
  <si>
    <t>The date work on the project officially began</t>
  </si>
  <si>
    <t>Notes</t>
  </si>
  <si>
    <t>Enter any relevant notes to help understand the data in the content model</t>
  </si>
  <si>
    <t>Oscillating Water Column</t>
  </si>
  <si>
    <t xml:space="preserve">Development Costs including: Permitting and Leasing, Professional Advisory Services, Site Characterization, Engineering, Project Management during development, Interconnection &amp; Power Marketing, Financial Closing Costs, Construction Management including: Project Management during construction, Port &amp; Staging including: Facilities, Cranage, Port Improvements, Port Fees, Substructure &amp; Foundation including: Piles, Anchors, Mooring Lines, Connecting Hardware, Messenger Lines and Buoys, Fasteners, Scour Protection, Electrical Infrastructure including: Array Cable System, Export Cable System, Off-shore Substation(s), Onshore Electric Infrastructure, Other Infrastructure including: Offshore Accommodations Platform(s), Dedicated O&amp;M Vessel(s), Onshore O&amp;M Facilities, O&amp;M Equipment purchases, Assembly &amp; Installation including: Electrical Infrastructure. This cost must be represented in U.S. dollars. </t>
  </si>
  <si>
    <t>Date of Manufacture 
(Y-M-D)</t>
  </si>
  <si>
    <t xml:space="preserve"> </t>
  </si>
  <si>
    <t>Name of the technology (as applicable)</t>
  </si>
  <si>
    <t>Name of the technology manufacturer/developer (as applicable)</t>
  </si>
  <si>
    <t>Date when manufacturing of the WEC was completed</t>
  </si>
  <si>
    <t>Unique identifier used to identify the specific unit for which this data applies, serial number, unit number, etc. (as applicable)</t>
  </si>
  <si>
    <t>Self-Assessed Technology Performance Level based on DOE definitions (1-9)</t>
  </si>
  <si>
    <t>WEC Classification (Based on EMEC definitions, http://www.emec.org.uk/marine-energy/wave-devices/)</t>
  </si>
  <si>
    <t xml:space="preserve">Attenuator </t>
  </si>
  <si>
    <t>An attenuator is a floating device which operates parallel to the wave direction and effectively rides the waves. These devices capture energy from the relative motion of the two arms as the wave passes them.</t>
  </si>
  <si>
    <t>A point absorber is a floating structure which absorbs energy from all directions through its movements at/near the water surface. It converts the motion of the buoyant top relative to the base into electrical power. The power take-off system may take a number of forms, depending on the configuration of displacers/reactors.</t>
  </si>
  <si>
    <t>Oscillating wave surge converters extract energy from wave surges and the movement of water particles within them. The arm oscillates as a pendulum mounted on a pivoted joint in response to the movement of water in the waves.</t>
  </si>
  <si>
    <t>An oscillating water column is a partially submerged, hollow structure. It is open to the sea below the water line, enclosing a column of air on top of a column of water. Waves cause the water column to rise and fall, which in turn compresses and decompresses the air column. This trapped air is allowed to flow to and from the atmosphere via a turbine, which usually has the ability to rotate regardless of the direction of the airflow. The rotation of the turbine is used to generate electricity.</t>
  </si>
  <si>
    <t xml:space="preserve">Overtopping/Terminator Device </t>
  </si>
  <si>
    <t>Overtopping devices capture water as waves break into a storage reservoir. The water is then returned to the sea passing through a conventional low-head turbine which generates power. An overtopping device may use ‘collectors’ to concentrate the wave energy.</t>
  </si>
  <si>
    <t>Submerged Pressure Differential</t>
  </si>
  <si>
    <t>Submerged pressure differential devices are typically located near shore and attached to the seabed. The motion of the waves causes the sea level to rise and fall above the device, inducing a pressure differential in the device. The alternating pressure pumps fluid through a system to generate electricity.</t>
  </si>
  <si>
    <t>Bulge Wave</t>
  </si>
  <si>
    <t>Bulge wave technology consists of a rubber tube filled with water, moored to the seabed heading into the waves. The water enters through the stern and the passing wave causes pressure variations along the length of the tube, creating a ‘bulge’. As the bulge travels through the tube it grows, gathering energy which can be used to drive a standard low-head turbine located at the bow, where the water then returns to the sea.</t>
  </si>
  <si>
    <t>Rotating Mass</t>
  </si>
  <si>
    <t>Two forms of rotation are used to capture energy by the movement of the device heaving and swaying in the waves. This motion drives either an eccentric weight or a gyroscope causes precession. In both cases the movement is attached to an electric generator inside the device.</t>
  </si>
  <si>
    <t>Other</t>
  </si>
  <si>
    <t>WEC/CEC Name</t>
  </si>
  <si>
    <t>WEC/CEC Make</t>
  </si>
  <si>
    <t>WEC/CEC Model</t>
  </si>
  <si>
    <t>Name of the WEC/CEC line/type as specified by the manufacturer/developer (as applicable)</t>
  </si>
  <si>
    <t>WEC/CEC Identifier</t>
  </si>
  <si>
    <t>Horizontal Axis Turbine</t>
  </si>
  <si>
    <t>Horizontal axis turbines extract energy from moving water in much the same way as wind turbines extract energy from moving air. The tidal stream causes the rotors to rotate around the horizontal axis and generate power.</t>
  </si>
  <si>
    <t>Vertical Axis Turbine</t>
  </si>
  <si>
    <t>Vertical axis turbines extract energy from the tides in a similar manner to that above, however the turbine is mounted on a vertical axis. The tidal stream causes the rotors to rotate around the vertical axis and generate power.</t>
  </si>
  <si>
    <t>Oscillating hydrofoil</t>
  </si>
  <si>
    <t>A hydrofoil is attached to an oscillating arm. The tidal current flowing either side of a wing results in lift. This motion then drives fluid in a hydraulic system to be converted into electricity.</t>
  </si>
  <si>
    <t>Enclosed Tips (Venturi)</t>
  </si>
  <si>
    <t>Venturi Effect devices house the device in a duct which concentrates the tidal flow passing through the turbine. The funnel-like collecting device sits submerged in the tidal current. The flow of water can drive a turbine directly or the induced pressure differential in the system can drive an air-turbine.</t>
  </si>
  <si>
    <t>Archimedes Screw</t>
  </si>
  <si>
    <t>The Archimedes Screw is a helical corkscrew-shaped device (a helical surface surrounding a central cylindrical shaft). The device draws power from the tidal stream as the water moves up/through the spiral turning the turbines.</t>
  </si>
  <si>
    <t>Tidal Kite</t>
  </si>
  <si>
    <t>A tidal kite is tethered to the sea bed and carries a turbine below the wing. The kite ‘flies’ in the tidal stream, swooping in a figure-of-eight shape to increase the speed of the water flowing through the turbine.</t>
  </si>
  <si>
    <t>CEC Classification (Based on EMEC definitions, http://www.emec.org.uk/marine-energy/tidal-devices/)</t>
  </si>
  <si>
    <t>Resource</t>
  </si>
  <si>
    <t>Type of resource intended for use: wave, tidal, river, ocean, and or canal</t>
  </si>
  <si>
    <t>Key Assumptions</t>
  </si>
  <si>
    <t>Depth</t>
  </si>
  <si>
    <t>m</t>
  </si>
  <si>
    <t>Distance to Shore</t>
  </si>
  <si>
    <t>Power Law</t>
  </si>
  <si>
    <t>z/D = 0.5</t>
  </si>
  <si>
    <t>z/D = 1</t>
  </si>
  <si>
    <t>u (m/s)</t>
  </si>
  <si>
    <t>f</t>
  </si>
  <si>
    <t>Source</t>
  </si>
  <si>
    <t>NDBC46212</t>
  </si>
  <si>
    <t>(offshore of Humboldt Bay, CA)</t>
  </si>
  <si>
    <t>Energy Period - Te (s), center of bin</t>
  </si>
  <si>
    <t>Hm0 (m), center of bin</t>
  </si>
  <si>
    <t>Peak Period - Tp (s), center of bin</t>
  </si>
  <si>
    <t>% of Total Energy</t>
  </si>
  <si>
    <t>sum</t>
  </si>
  <si>
    <t>Cp</t>
  </si>
  <si>
    <t>Mechanical Power [kW]</t>
  </si>
  <si>
    <t>Electrical Power [kW]</t>
  </si>
  <si>
    <t>Mechanical Power Matrix</t>
  </si>
  <si>
    <t>Electrical Power Matrix</t>
  </si>
  <si>
    <t xml:space="preserve">The Mechanical Power Matrix (matrix AB12:AV31) and the Electrical Power Matrix (matrix AB38:AV57) must be completed for all WEC devices. </t>
  </si>
  <si>
    <t>If a Wave Resource other then Humboldt Bay, CA is used the probability matrices must be updated (matrix D12:X31 and matrix D38:D57).</t>
  </si>
  <si>
    <t>Mechanical Power, Electrical Power, and Power Coefficient must be completed in 0.1 m/s bins</t>
  </si>
  <si>
    <t>LCOE (USD/kWh)</t>
  </si>
  <si>
    <t>Levelized Cost Of Electricity</t>
  </si>
  <si>
    <t xml:space="preserve">If a CEC resource other then Puget Sound's Admiralty Inlet Bay is used the probability must be updated in 0.1 m/s bins, as well as key assumptions listed in cells B6, B7, &amp; B8. </t>
  </si>
  <si>
    <t>Name of the primary resource location (e.g. Humboldt Bay, Puget Sound, etc.)</t>
  </si>
  <si>
    <t>Name of Primary Resource Location</t>
  </si>
  <si>
    <t xml:space="preserve">Calculate the LCOE using the following equation with an FCR equal to 0.108. For more details on FCR assumptions see LCOE Guidance document (http://en.openei.org/community/document/mhk-lcoe-reporting-guidance-draft)
LCOE = [(0.108 x CapEx) + OpEx]/AEP
</t>
  </si>
  <si>
    <t>Capital Cost (CapEx)
(USD)</t>
  </si>
  <si>
    <t>Annual Operations Cost (OpEx)
(USD)</t>
  </si>
  <si>
    <t>% of Total Occurrence</t>
  </si>
  <si>
    <t>primaryResource</t>
  </si>
  <si>
    <t>averageAnnualResource</t>
  </si>
  <si>
    <r>
      <t>Average Annual Resource</t>
    </r>
    <r>
      <rPr>
        <sz val="12"/>
        <color theme="1"/>
        <rFont val="Calibri"/>
        <family val="2"/>
        <scheme val="minor"/>
      </rPr>
      <t xml:space="preserve">
(kW/m or m/s)</t>
    </r>
  </si>
  <si>
    <r>
      <t xml:space="preserve">The average annual energy generated (after accounting for device or array availability) and delivered to the point of AC grid interconnection (i.e. the measurable basis for power purchase contracts).
</t>
    </r>
    <r>
      <rPr>
        <sz val="11"/>
        <color rgb="FFFF0000"/>
        <rFont val="Calibri"/>
        <family val="2"/>
        <scheme val="minor"/>
      </rPr>
      <t>Note</t>
    </r>
    <r>
      <rPr>
        <sz val="11"/>
        <color theme="1"/>
        <rFont val="Calibri"/>
        <family val="2"/>
        <scheme val="minor"/>
      </rPr>
      <t xml:space="preserve">: In addition to AEP, instantaneous mechanical and electrical power (WECs and CECs) and Cp (CECs) must be completed in the appropriate tab:
</t>
    </r>
    <r>
      <rPr>
        <sz val="11"/>
        <color theme="6" tint="-0.499984740745262"/>
        <rFont val="Calibri"/>
        <family val="2"/>
        <scheme val="minor"/>
      </rPr>
      <t>CECs use "CEC Resource and Power"
WECs use "WEC Resource and Power"</t>
    </r>
  </si>
  <si>
    <r>
      <t xml:space="preserve">Specify the average annual energy flux in kW/m for WECs, or the average velocity in m/s for CECs
</t>
    </r>
    <r>
      <rPr>
        <sz val="11"/>
        <color rgb="FFFF0000"/>
        <rFont val="Calibri"/>
        <family val="2"/>
        <scheme val="minor"/>
      </rPr>
      <t>Note</t>
    </r>
    <r>
      <rPr>
        <sz val="11"/>
        <color theme="1"/>
        <rFont val="Calibri"/>
        <family val="2"/>
        <scheme val="minor"/>
      </rPr>
      <t xml:space="preserve">: In addition to the average velocity (CECs) or flux (WECs) the resource probability must be completed in the appropriate tab:
</t>
    </r>
    <r>
      <rPr>
        <sz val="11"/>
        <color theme="6" tint="-0.499984740745262"/>
        <rFont val="Calibri"/>
        <family val="2"/>
        <scheme val="minor"/>
      </rPr>
      <t>CECs use "CEC Resource and Power"
WECs use "WEC Resource and Power"</t>
    </r>
  </si>
  <si>
    <t>Primary Resource Type
(text)</t>
  </si>
  <si>
    <t>Other Resource
(text)</t>
  </si>
  <si>
    <t>List of Drawing Files
(text, list)</t>
  </si>
  <si>
    <t>Device Scale 
(ratio)</t>
  </si>
  <si>
    <t>Target peak output power 
(W)</t>
  </si>
  <si>
    <t>Target maximum sustained power 
(W)</t>
  </si>
  <si>
    <t>Location in Water Column
(text, list)</t>
  </si>
  <si>
    <t>System Characteristics Height 
(m)</t>
  </si>
  <si>
    <t>System Characteristics Length 
(m)</t>
  </si>
  <si>
    <t>System Characteristics Width 
(m)</t>
  </si>
  <si>
    <t>Total Device Mass
(kg)</t>
  </si>
  <si>
    <t>Total Device Mass Operation
(kg)</t>
  </si>
  <si>
    <t>Type of resource intended for use, choose one of: wave, tidal, river, ocean, and or canal</t>
  </si>
  <si>
    <t>If the technology may be used or modified for use in other resource types, please list here</t>
  </si>
  <si>
    <t>List the file names for the CAD drawings that describe the specific device configuration. please use a comma to separate each file name</t>
  </si>
  <si>
    <t>Scale of device relative to full scale (ratio), i.e. 1:2  based on expected initial commercial deployments sites or initial target market</t>
  </si>
  <si>
    <t xml:space="preserve">The maximum peak output of the installed generator or other representative system for the model. For multiple generators, use the sum of generator peak outputs. </t>
  </si>
  <si>
    <t>Mounting method, one of the values defined on the Field Values tab</t>
  </si>
  <si>
    <t>The vertical distance between the bottom and top of the device when in operation</t>
  </si>
  <si>
    <t>The horizontal distance from the front to the back of the system in the direction of the energy flux when the device is in operation</t>
  </si>
  <si>
    <t>The horizontal distance from one side to the other of the system in the direction perpendicular to the energy flux when the device is in operation</t>
  </si>
  <si>
    <t>Weight of the total system in air, including all ballast excluding  entrained water and the mooring</t>
  </si>
  <si>
    <t>Weight of the total system in air, including all ballast including  entrained water (not added mass) but excluding the mooring</t>
  </si>
  <si>
    <t>resourceType</t>
  </si>
  <si>
    <t>secondaryResourceType</t>
  </si>
  <si>
    <t>deviceDrawings</t>
  </si>
  <si>
    <t>deviceScale</t>
  </si>
  <si>
    <t>targetPeakPower</t>
  </si>
  <si>
    <t>targetMaximumPower</t>
  </si>
  <si>
    <t>locationInWaterColumn</t>
  </si>
  <si>
    <t>characteristicHeight</t>
  </si>
  <si>
    <t>characteristicLength</t>
  </si>
  <si>
    <t>characteristicWidth</t>
  </si>
  <si>
    <t>totalMass</t>
  </si>
  <si>
    <t>totalOpMass</t>
  </si>
  <si>
    <t xml:space="preserve">Notes:
Please complete as many fields as possible for each individual device.
All monetary fields in current U.S. dollars (USD) at the time of data collection.
For each unique device configuration (where any device dimension or characteristic changes by more than 5%), please provide a new row of data. 
Required Accompanying Files to be uploaded to the DOE MHKDR
      1) For the device, please provide the following CAD drawings that use a STEP format for solid models and use a pdf format for 2D line drawings: a) three orthogonal views of the device and at least one isometric view, b) an exploded assembly drawing, c) mooring/foundation drawings and d) system drawings showing the device installed in the configuration under test. The drawings should be sufficiently labeled to define the major dimensions of all major components and relative distances between bodies, etc. If a mooring system is used, please include descriptions of each time of line and chain used in the mooring, along with mooring component lengths, locations of connections to the WEC/CEC and to the seafloor. </t>
  </si>
  <si>
    <t>Device Configuration Identifier
(integer)</t>
  </si>
  <si>
    <t>Description of Configuration
(text)</t>
  </si>
  <si>
    <t>Number  used to identify specific device configuration. Start at 1 and increase for each unique device configuration</t>
  </si>
  <si>
    <t>Short description of the device configuration such as the operating mode, e.g. normal operation - high current)</t>
  </si>
  <si>
    <t>deviceConfigurationID</t>
  </si>
  <si>
    <t>deviceConfiguration</t>
  </si>
  <si>
    <t>Type of WEC/CEC classification, one of the values defined on the Field Values tab</t>
  </si>
  <si>
    <t>Device Configuration Identifier
(Integer)</t>
  </si>
  <si>
    <t>As per IEC/TS 62600-200, Section 3.27, the maximum continuous electrical power measured at the WEC/CEC output terminals which the WEC/CEC is designed to achieve under normal operation conditions</t>
  </si>
  <si>
    <t>Technology Readiness Level
(integer)</t>
  </si>
  <si>
    <t>Technology Performance Level
(integer)</t>
  </si>
  <si>
    <t>Self assessed technology readiness level based on DOE classification (1-9)</t>
  </si>
  <si>
    <t>technologyReadinessLevel</t>
  </si>
  <si>
    <t>technologyPerformanceLevel</t>
  </si>
  <si>
    <t>Device configuration identifier from column B on the Characteristics Tab</t>
  </si>
  <si>
    <t>CEC Type (Based on EMEC definitions, http://www.emec.org.uk/marine-energy/tidal-devices/)</t>
  </si>
  <si>
    <t xml:space="preserve">Structure costs (i.e., Primary Energy Capture (e.g. rotor blades, flap, float, etc.); whatever converts hydrokinetic energy in the waves or currents into mechanical energy, Additional Structural Components, Marine Systems, Personnel Access System (Device Access), Ballast System, Condition Monitoring, Power Conversion Chain, PCC Structural Assembly, Drivetrain (prime mover); examples, air turbines, hydraulic motors, hydro turbines, direct mechanical drive, Gearbox, Generator, Short-tem Energy Storage, Power Electronics Converter, Control &amp; Communication System (SCADA)) and Device Commissioning costs.  This cost must be represented in U.S. dollars. </t>
  </si>
  <si>
    <t>Data</t>
  </si>
  <si>
    <t>Development of Optimal Control System of Three Different WEC Devices</t>
  </si>
  <si>
    <t>Re Vision Consulting, LLC</t>
  </si>
  <si>
    <t>DE-EE0007173</t>
  </si>
  <si>
    <t>Wave</t>
  </si>
  <si>
    <t>NA</t>
  </si>
  <si>
    <t>Resolute Marine Energy</t>
  </si>
  <si>
    <t xml:space="preserve">Oscillating Wave Surge Converter. This performance/cost is for the 8m device in 7m water depth. </t>
  </si>
  <si>
    <t>RME Surge WEC</t>
  </si>
  <si>
    <t>8m wide flap</t>
  </si>
  <si>
    <t>wave</t>
  </si>
  <si>
    <t>1:1</t>
  </si>
  <si>
    <t>Yakutat, Alska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</si>
</sst>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20"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1"/>
      <color theme="0" tint="-0.499984740745262"/>
      <name val="Calibri"/>
      <family val="2"/>
      <scheme val="minor"/>
    </font>
    <font>
      <sz val="22"/>
      <color theme="0" tint="-0.499984740745262"/>
      <name val="Calibri"/>
      <family val="2"/>
      <scheme val="minor"/>
    </font>
    <font>
      <sz val="22"/>
      <color rgb="FF808080"/>
      <name val="Calibri"/>
      <family val="2"/>
      <scheme val="minor"/>
    </font>
    <font>
      <sz val="9"/>
      <color theme="0" tint="-0.499984740745262"/>
      <name val="Calibri"/>
      <family val="2"/>
      <scheme val="minor"/>
    </font>
    <font>
      <i/>
      <sz val="11"/>
      <color theme="1"/>
      <name val="Calibri"/>
      <family val="2"/>
      <scheme val="minor"/>
    </font>
    <font>
      <sz val="11"/>
      <color theme="1"/>
      <name val="Calibri"/>
      <family val="2"/>
      <scheme val="minor"/>
    </font>
    <font>
      <u/>
      <sz val="11"/>
      <color theme="1"/>
      <name val="Calibri"/>
      <family val="2"/>
      <scheme val="minor"/>
    </font>
    <font>
      <b/>
      <sz val="11"/>
      <name val="Calibri"/>
      <family val="2"/>
      <scheme val="minor"/>
    </font>
    <font>
      <b/>
      <sz val="11"/>
      <color rgb="FFFF0000"/>
      <name val="Calibri"/>
      <family val="2"/>
      <scheme val="minor"/>
    </font>
    <font>
      <sz val="11"/>
      <color rgb="FFFF0000"/>
      <name val="Calibri"/>
      <family val="2"/>
      <scheme val="minor"/>
    </font>
    <font>
      <sz val="11"/>
      <color theme="6" tint="-0.499984740745262"/>
      <name val="Calibri"/>
      <family val="2"/>
      <scheme val="minor"/>
    </font>
  </fonts>
  <fills count="13">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3F7B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39997558519241921"/>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style="medium">
        <color auto="1"/>
      </top>
      <bottom/>
      <diagonal/>
    </border>
    <border>
      <left/>
      <right/>
      <top style="medium">
        <color auto="1"/>
      </top>
      <bottom style="thin">
        <color auto="1"/>
      </bottom>
      <diagonal/>
    </border>
    <border>
      <left style="medium">
        <color auto="1"/>
      </left>
      <right style="thin">
        <color theme="0" tint="-4.9989318521683403E-2"/>
      </right>
      <top style="medium">
        <color auto="1"/>
      </top>
      <bottom style="thin">
        <color theme="0" tint="-4.9989318521683403E-2"/>
      </bottom>
      <diagonal/>
    </border>
    <border>
      <left style="thin">
        <color theme="0" tint="-4.9989318521683403E-2"/>
      </left>
      <right style="thin">
        <color theme="0" tint="-4.9989318521683403E-2"/>
      </right>
      <top style="medium">
        <color auto="1"/>
      </top>
      <bottom style="thin">
        <color theme="0" tint="-4.9989318521683403E-2"/>
      </bottom>
      <diagonal/>
    </border>
    <border>
      <left style="thin">
        <color theme="0" tint="-4.9989318521683403E-2"/>
      </left>
      <right style="medium">
        <color auto="1"/>
      </right>
      <top style="medium">
        <color auto="1"/>
      </top>
      <bottom style="thin">
        <color theme="0" tint="-4.9989318521683403E-2"/>
      </bottom>
      <diagonal/>
    </border>
    <border>
      <left style="medium">
        <color auto="1"/>
      </left>
      <right style="medium">
        <color auto="1"/>
      </right>
      <top/>
      <bottom/>
      <diagonal/>
    </border>
    <border>
      <left style="medium">
        <color auto="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medium">
        <color auto="1"/>
      </right>
      <top style="thin">
        <color theme="0" tint="-4.9989318521683403E-2"/>
      </top>
      <bottom style="thin">
        <color theme="0" tint="-4.9989318521683403E-2"/>
      </bottom>
      <diagonal/>
    </border>
    <border>
      <left style="medium">
        <color auto="1"/>
      </left>
      <right style="medium">
        <color auto="1"/>
      </right>
      <top/>
      <bottom style="medium">
        <color auto="1"/>
      </bottom>
      <diagonal/>
    </border>
    <border>
      <left/>
      <right/>
      <top style="thin">
        <color auto="1"/>
      </top>
      <bottom style="medium">
        <color auto="1"/>
      </bottom>
      <diagonal/>
    </border>
    <border>
      <left style="medium">
        <color auto="1"/>
      </left>
      <right style="thin">
        <color theme="0" tint="-4.9989318521683403E-2"/>
      </right>
      <top style="thin">
        <color theme="0" tint="-4.9989318521683403E-2"/>
      </top>
      <bottom style="medium">
        <color auto="1"/>
      </bottom>
      <diagonal/>
    </border>
    <border>
      <left style="thin">
        <color theme="0" tint="-4.9989318521683403E-2"/>
      </left>
      <right style="thin">
        <color theme="0" tint="-4.9989318521683403E-2"/>
      </right>
      <top style="thin">
        <color theme="0" tint="-4.9989318521683403E-2"/>
      </top>
      <bottom style="medium">
        <color auto="1"/>
      </bottom>
      <diagonal/>
    </border>
    <border>
      <left style="thin">
        <color theme="0" tint="-4.9989318521683403E-2"/>
      </left>
      <right style="medium">
        <color auto="1"/>
      </right>
      <top style="thin">
        <color theme="0" tint="-4.9989318521683403E-2"/>
      </top>
      <bottom style="medium">
        <color auto="1"/>
      </bottom>
      <diagonal/>
    </border>
    <border>
      <left/>
      <right/>
      <top style="thin">
        <color auto="1"/>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7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14" fillId="0" borderId="0" applyFont="0" applyFill="0" applyBorder="0" applyAlignment="0" applyProtection="0"/>
    <xf numFmtId="9" fontId="14" fillId="0" borderId="0" applyFont="0" applyFill="0" applyBorder="0" applyAlignment="0" applyProtection="0"/>
  </cellStyleXfs>
  <cellXfs count="149">
    <xf numFmtId="0" fontId="0" fillId="0" borderId="0" xfId="0"/>
    <xf numFmtId="0" fontId="0" fillId="0" borderId="0" xfId="0" applyAlignment="1">
      <alignment wrapText="1"/>
    </xf>
    <xf numFmtId="0" fontId="0" fillId="0" borderId="1" xfId="0" applyBorder="1"/>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0" fillId="0" borderId="6" xfId="0" applyBorder="1"/>
    <xf numFmtId="0" fontId="7" fillId="0" borderId="7" xfId="0" applyFont="1" applyBorder="1" applyAlignment="1">
      <alignment wrapText="1"/>
    </xf>
    <xf numFmtId="0" fontId="0" fillId="0" borderId="9" xfId="0" applyBorder="1"/>
    <xf numFmtId="0" fontId="0" fillId="0" borderId="9" xfId="0" applyBorder="1" applyAlignment="1">
      <alignment vertical="top"/>
    </xf>
    <xf numFmtId="0" fontId="0" fillId="0" borderId="11" xfId="0" applyBorder="1"/>
    <xf numFmtId="0" fontId="0" fillId="0" borderId="12" xfId="0" applyBorder="1" applyAlignment="1">
      <alignment wrapText="1"/>
    </xf>
    <xf numFmtId="0" fontId="0" fillId="5" borderId="0" xfId="0" applyFill="1"/>
    <xf numFmtId="0" fontId="9" fillId="5" borderId="0" xfId="0" applyFont="1" applyFill="1"/>
    <xf numFmtId="0" fontId="9" fillId="0" borderId="8" xfId="0" applyFont="1" applyBorder="1" applyAlignment="1">
      <alignment wrapText="1"/>
    </xf>
    <xf numFmtId="0" fontId="9" fillId="0" borderId="10" xfId="0" applyFont="1" applyBorder="1" applyAlignment="1">
      <alignment wrapText="1"/>
    </xf>
    <xf numFmtId="0" fontId="9" fillId="0" borderId="10" xfId="0" applyFont="1" applyBorder="1" applyAlignment="1">
      <alignment horizontal="left" vertical="top" wrapText="1"/>
    </xf>
    <xf numFmtId="0" fontId="9" fillId="0" borderId="13" xfId="0" applyFont="1" applyBorder="1" applyAlignment="1">
      <alignment wrapText="1"/>
    </xf>
    <xf numFmtId="0" fontId="0" fillId="0" borderId="14" xfId="0" applyBorder="1"/>
    <xf numFmtId="0" fontId="0" fillId="0" borderId="5" xfId="0" applyBorder="1" applyAlignment="1">
      <alignment wrapText="1"/>
    </xf>
    <xf numFmtId="0" fontId="9" fillId="0" borderId="15" xfId="0" applyFont="1" applyBorder="1" applyAlignment="1">
      <alignment wrapText="1"/>
    </xf>
    <xf numFmtId="0" fontId="12" fillId="5" borderId="1" xfId="0" applyFont="1" applyFill="1" applyBorder="1" applyAlignment="1"/>
    <xf numFmtId="0" fontId="12" fillId="0" borderId="0" xfId="0" applyFont="1" applyFill="1" applyAlignment="1"/>
    <xf numFmtId="0" fontId="0" fillId="8" borderId="5" xfId="0" applyFill="1" applyBorder="1" applyAlignment="1">
      <alignment horizontal="center" vertical="center" wrapText="1"/>
    </xf>
    <xf numFmtId="0" fontId="0" fillId="3" borderId="5" xfId="0" applyFill="1" applyBorder="1" applyAlignment="1">
      <alignment horizontal="center" vertical="center" wrapText="1"/>
    </xf>
    <xf numFmtId="0" fontId="4" fillId="3" borderId="5"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7" xfId="0" applyFill="1" applyBorder="1" applyAlignment="1">
      <alignment horizontal="center" vertical="center" wrapText="1"/>
    </xf>
    <xf numFmtId="0" fontId="5" fillId="0" borderId="1" xfId="63" applyBorder="1" applyAlignment="1">
      <alignment wrapText="1"/>
    </xf>
    <xf numFmtId="0" fontId="0" fillId="0" borderId="0" xfId="0" applyBorder="1" applyAlignment="1">
      <alignment horizontal="center" vertical="center"/>
    </xf>
    <xf numFmtId="0" fontId="0" fillId="0" borderId="0" xfId="0" applyBorder="1"/>
    <xf numFmtId="0" fontId="0" fillId="0" borderId="1" xfId="0" applyBorder="1" applyAlignment="1">
      <alignment horizontal="left" vertical="top"/>
    </xf>
    <xf numFmtId="0" fontId="0" fillId="0" borderId="1" xfId="0" applyBorder="1" applyAlignment="1">
      <alignment horizontal="center" vertical="center"/>
    </xf>
    <xf numFmtId="0" fontId="8" fillId="0" borderId="0" xfId="0" applyFont="1" applyBorder="1" applyAlignment="1">
      <alignment horizontal="left"/>
    </xf>
    <xf numFmtId="0" fontId="0" fillId="7" borderId="1" xfId="0" applyFill="1" applyBorder="1" applyAlignment="1">
      <alignment horizontal="left" wrapText="1"/>
    </xf>
    <xf numFmtId="0" fontId="4" fillId="7" borderId="1" xfId="0" applyFont="1" applyFill="1" applyBorder="1" applyAlignment="1">
      <alignment horizontal="left" wrapText="1"/>
    </xf>
    <xf numFmtId="44" fontId="0" fillId="0" borderId="0" xfId="68" applyFont="1" applyAlignment="1">
      <alignment wrapText="1"/>
    </xf>
    <xf numFmtId="0" fontId="0" fillId="0" borderId="1" xfId="0" applyFont="1" applyBorder="1" applyAlignment="1">
      <alignment horizontal="center" vertical="center"/>
    </xf>
    <xf numFmtId="0" fontId="3" fillId="9" borderId="1" xfId="0" applyFont="1" applyFill="1" applyBorder="1" applyAlignment="1">
      <alignment horizontal="center" vertical="center" wrapText="1"/>
    </xf>
    <xf numFmtId="0" fontId="0" fillId="6" borderId="2" xfId="0" applyFont="1" applyFill="1" applyBorder="1" applyAlignment="1">
      <alignment wrapText="1"/>
    </xf>
    <xf numFmtId="0" fontId="0" fillId="7" borderId="1" xfId="0" applyFill="1" applyBorder="1" applyAlignment="1">
      <alignment horizontal="left" vertical="top" wrapText="1"/>
    </xf>
    <xf numFmtId="0" fontId="0" fillId="5" borderId="0" xfId="0" applyFill="1" applyAlignment="1">
      <alignment wrapText="1"/>
    </xf>
    <xf numFmtId="0" fontId="10" fillId="0" borderId="0" xfId="0" applyFont="1" applyAlignment="1">
      <alignment horizontal="left" vertical="center"/>
    </xf>
    <xf numFmtId="0" fontId="5" fillId="0" borderId="0" xfId="63" applyBorder="1" applyAlignment="1">
      <alignment wrapText="1"/>
    </xf>
    <xf numFmtId="0" fontId="0" fillId="7" borderId="1" xfId="0" applyFill="1" applyBorder="1" applyAlignment="1">
      <alignment vertical="center" wrapText="1"/>
    </xf>
    <xf numFmtId="0" fontId="0" fillId="7" borderId="1" xfId="0" applyFill="1" applyBorder="1" applyAlignment="1">
      <alignment horizontal="left" vertical="center" wrapText="1"/>
    </xf>
    <xf numFmtId="0" fontId="0" fillId="0" borderId="0" xfId="0" applyBorder="1" applyAlignment="1">
      <alignment wrapText="1"/>
    </xf>
    <xf numFmtId="0" fontId="0" fillId="7" borderId="1" xfId="0" applyFill="1" applyBorder="1" applyAlignment="1">
      <alignment vertical="top" wrapText="1"/>
    </xf>
    <xf numFmtId="0" fontId="0" fillId="6" borderId="1" xfId="0" applyFont="1" applyFill="1" applyBorder="1" applyAlignment="1">
      <alignment vertical="top" wrapText="1"/>
    </xf>
    <xf numFmtId="0" fontId="0" fillId="7" borderId="1" xfId="0" applyFill="1" applyBorder="1" applyAlignment="1">
      <alignment wrapText="1"/>
    </xf>
    <xf numFmtId="0" fontId="15" fillId="0" borderId="0" xfId="0" applyFont="1"/>
    <xf numFmtId="1" fontId="0" fillId="0" borderId="0" xfId="0" applyNumberFormat="1" applyAlignment="1">
      <alignment horizontal="right"/>
    </xf>
    <xf numFmtId="12" fontId="0" fillId="0" borderId="0" xfId="0" applyNumberFormat="1"/>
    <xf numFmtId="164" fontId="0" fillId="0" borderId="0" xfId="0" applyNumberFormat="1"/>
    <xf numFmtId="165" fontId="0" fillId="0" borderId="0" xfId="69" applyNumberFormat="1" applyFont="1"/>
    <xf numFmtId="165" fontId="0" fillId="0" borderId="0" xfId="0" applyNumberFormat="1"/>
    <xf numFmtId="0" fontId="0" fillId="0" borderId="27" xfId="0" applyBorder="1"/>
    <xf numFmtId="0" fontId="0" fillId="0" borderId="18" xfId="0" applyBorder="1"/>
    <xf numFmtId="0" fontId="0" fillId="0" borderId="28" xfId="0" applyBorder="1"/>
    <xf numFmtId="0" fontId="0" fillId="0" borderId="30" xfId="0" applyBorder="1"/>
    <xf numFmtId="0" fontId="0" fillId="0" borderId="31" xfId="0" applyBorder="1"/>
    <xf numFmtId="0" fontId="0" fillId="0" borderId="32" xfId="0" applyBorder="1"/>
    <xf numFmtId="2" fontId="0" fillId="0" borderId="32" xfId="0" applyNumberFormat="1" applyBorder="1"/>
    <xf numFmtId="0" fontId="0" fillId="0" borderId="33" xfId="0" applyBorder="1"/>
    <xf numFmtId="0" fontId="0" fillId="0" borderId="3" xfId="0" applyBorder="1"/>
    <xf numFmtId="0" fontId="0" fillId="0" borderId="35" xfId="0" applyBorder="1"/>
    <xf numFmtId="0" fontId="0" fillId="0" borderId="36" xfId="0" applyBorder="1"/>
    <xf numFmtId="2" fontId="0" fillId="0" borderId="36" xfId="0" applyNumberFormat="1" applyBorder="1"/>
    <xf numFmtId="0" fontId="0" fillId="0" borderId="37" xfId="0" applyBorder="1"/>
    <xf numFmtId="0" fontId="0" fillId="0" borderId="39" xfId="0" applyBorder="1"/>
    <xf numFmtId="0" fontId="0" fillId="0" borderId="40" xfId="0" applyBorder="1"/>
    <xf numFmtId="0" fontId="0" fillId="0" borderId="41" xfId="0" applyBorder="1"/>
    <xf numFmtId="2" fontId="0" fillId="0" borderId="41" xfId="0" applyNumberFormat="1" applyBorder="1"/>
    <xf numFmtId="0" fontId="0" fillId="0" borderId="42" xfId="0" applyBorder="1"/>
    <xf numFmtId="0" fontId="0" fillId="0" borderId="0" xfId="0" applyBorder="1" applyAlignment="1">
      <alignment horizontal="center" vertical="center" wrapText="1"/>
    </xf>
    <xf numFmtId="164" fontId="0" fillId="0" borderId="27" xfId="0" applyNumberFormat="1" applyBorder="1"/>
    <xf numFmtId="0" fontId="0" fillId="0" borderId="43" xfId="0" applyBorder="1"/>
    <xf numFmtId="165" fontId="0" fillId="0" borderId="43" xfId="0" applyNumberFormat="1" applyBorder="1"/>
    <xf numFmtId="0" fontId="3" fillId="10" borderId="1" xfId="0" applyFont="1" applyFill="1" applyBorder="1" applyAlignment="1">
      <alignment horizontal="center" vertical="center" wrapText="1"/>
    </xf>
    <xf numFmtId="0" fontId="0" fillId="10" borderId="1" xfId="0" applyFill="1" applyBorder="1" applyAlignment="1">
      <alignment horizontal="center" wrapText="1"/>
    </xf>
    <xf numFmtId="0" fontId="2" fillId="9" borderId="1" xfId="0" applyFont="1" applyFill="1" applyBorder="1" applyAlignment="1">
      <alignment horizontal="center" vertical="center" wrapText="1"/>
    </xf>
    <xf numFmtId="0" fontId="0" fillId="2" borderId="1" xfId="0" applyFill="1" applyBorder="1" applyAlignment="1">
      <alignment horizontal="left" wrapText="1"/>
    </xf>
    <xf numFmtId="0" fontId="0" fillId="2" borderId="5" xfId="0" applyFill="1" applyBorder="1" applyAlignment="1">
      <alignment horizontal="left" wrapText="1"/>
    </xf>
    <xf numFmtId="0" fontId="0" fillId="8" borderId="1" xfId="0" applyFill="1" applyBorder="1" applyAlignment="1">
      <alignment horizontal="left" wrapText="1"/>
    </xf>
    <xf numFmtId="0" fontId="0" fillId="3" borderId="1" xfId="0" applyFill="1" applyBorder="1" applyAlignment="1">
      <alignment horizontal="left" wrapText="1"/>
    </xf>
    <xf numFmtId="0" fontId="0" fillId="9" borderId="1" xfId="0" applyFill="1" applyBorder="1" applyAlignment="1">
      <alignment horizontal="left" wrapText="1"/>
    </xf>
    <xf numFmtId="0" fontId="0" fillId="10" borderId="1" xfId="0" applyFill="1" applyBorder="1" applyAlignment="1">
      <alignment horizontal="left" wrapText="1"/>
    </xf>
    <xf numFmtId="0" fontId="0" fillId="0" borderId="0" xfId="0" applyAlignment="1">
      <alignment wrapText="1"/>
    </xf>
    <xf numFmtId="0" fontId="0" fillId="2" borderId="1" xfId="0" applyFill="1" applyBorder="1" applyAlignment="1">
      <alignment wrapText="1"/>
    </xf>
    <xf numFmtId="0" fontId="12" fillId="5" borderId="1" xfId="0" applyFont="1" applyFill="1" applyBorder="1" applyAlignment="1"/>
    <xf numFmtId="0" fontId="12" fillId="5" borderId="1" xfId="0" applyFont="1" applyFill="1" applyBorder="1" applyAlignment="1">
      <alignment wrapText="1"/>
    </xf>
    <xf numFmtId="0" fontId="0" fillId="0" borderId="0" xfId="0" applyAlignment="1">
      <alignment wrapText="1"/>
    </xf>
    <xf numFmtId="0" fontId="0" fillId="2" borderId="1" xfId="0" applyFill="1" applyBorder="1" applyAlignment="1">
      <alignment wrapText="1"/>
    </xf>
    <xf numFmtId="0" fontId="12" fillId="5" borderId="1" xfId="0" applyFont="1" applyFill="1" applyBorder="1" applyAlignment="1">
      <alignment wrapText="1"/>
    </xf>
    <xf numFmtId="0" fontId="0" fillId="0" borderId="0" xfId="0"/>
    <xf numFmtId="0" fontId="0" fillId="0" borderId="0" xfId="0" applyAlignment="1">
      <alignment wrapText="1"/>
    </xf>
    <xf numFmtId="0" fontId="0" fillId="2" borderId="1" xfId="0" applyFill="1" applyBorder="1" applyAlignment="1">
      <alignment wrapText="1"/>
    </xf>
    <xf numFmtId="0" fontId="0" fillId="0" borderId="1" xfId="0" applyBorder="1"/>
    <xf numFmtId="0" fontId="0" fillId="0" borderId="1" xfId="0" applyBorder="1" applyAlignment="1">
      <alignment wrapText="1"/>
    </xf>
    <xf numFmtId="0" fontId="12" fillId="5" borderId="1" xfId="0" applyFont="1" applyFill="1" applyBorder="1" applyAlignment="1"/>
    <xf numFmtId="0" fontId="12" fillId="5" borderId="1" xfId="0" applyFont="1" applyFill="1" applyBorder="1" applyAlignment="1">
      <alignment wrapText="1"/>
    </xf>
    <xf numFmtId="0" fontId="10" fillId="0" borderId="0" xfId="0" applyFont="1" applyAlignment="1">
      <alignment horizontal="left" vertical="center"/>
    </xf>
    <xf numFmtId="0" fontId="7" fillId="0" borderId="1" xfId="0" quotePrefix="1" applyNumberFormat="1" applyFont="1" applyBorder="1" applyAlignment="1">
      <alignment horizontal="left" wrapText="1"/>
    </xf>
    <xf numFmtId="1" fontId="0" fillId="0" borderId="0" xfId="0" applyNumberFormat="1" applyBorder="1"/>
    <xf numFmtId="1" fontId="0" fillId="0" borderId="20" xfId="0" applyNumberFormat="1" applyBorder="1"/>
    <xf numFmtId="1" fontId="0" fillId="0" borderId="44" xfId="0" applyNumberFormat="1" applyBorder="1"/>
    <xf numFmtId="1" fontId="0" fillId="0" borderId="21" xfId="0" applyNumberFormat="1" applyBorder="1"/>
    <xf numFmtId="1" fontId="0" fillId="0" borderId="45" xfId="0" applyNumberFormat="1" applyBorder="1"/>
    <xf numFmtId="1" fontId="0" fillId="0" borderId="46" xfId="0" applyNumberFormat="1" applyBorder="1"/>
    <xf numFmtId="1" fontId="0" fillId="0" borderId="25" xfId="0" applyNumberFormat="1" applyBorder="1"/>
    <xf numFmtId="1" fontId="0" fillId="0" borderId="47" xfId="0" applyNumberFormat="1" applyBorder="1"/>
    <xf numFmtId="1" fontId="0" fillId="0" borderId="26" xfId="0" applyNumberFormat="1" applyBorder="1"/>
    <xf numFmtId="0" fontId="11" fillId="0" borderId="0" xfId="0" applyFont="1" applyAlignment="1">
      <alignment horizontal="left" vertical="center"/>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 xfId="0" applyBorder="1" applyAlignment="1">
      <alignment wrapText="1"/>
    </xf>
    <xf numFmtId="0" fontId="0" fillId="0" borderId="4" xfId="0" applyBorder="1" applyAlignment="1">
      <alignment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8" borderId="2" xfId="0" applyFill="1" applyBorder="1" applyAlignment="1">
      <alignment horizontal="center" wrapText="1"/>
    </xf>
    <xf numFmtId="0" fontId="0" fillId="8" borderId="3" xfId="0" applyFill="1" applyBorder="1" applyAlignment="1">
      <alignment horizontal="center" wrapText="1"/>
    </xf>
    <xf numFmtId="0" fontId="0" fillId="2" borderId="4" xfId="0" applyFill="1" applyBorder="1" applyAlignment="1">
      <alignment horizontal="center" wrapText="1"/>
    </xf>
    <xf numFmtId="0" fontId="0" fillId="9" borderId="2" xfId="0" applyFill="1" applyBorder="1" applyAlignment="1">
      <alignment horizontal="center" wrapText="1"/>
    </xf>
    <xf numFmtId="0" fontId="0" fillId="9" borderId="3" xfId="0" applyFill="1" applyBorder="1" applyAlignment="1">
      <alignment horizontal="center" wrapText="1"/>
    </xf>
    <xf numFmtId="0" fontId="16" fillId="11" borderId="1" xfId="0" applyFont="1" applyFill="1" applyBorder="1" applyAlignment="1">
      <alignment horizontal="left"/>
    </xf>
    <xf numFmtId="0" fontId="16" fillId="12" borderId="1" xfId="0" applyFont="1" applyFill="1" applyBorder="1" applyAlignment="1">
      <alignment horizontal="left"/>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16" fillId="0" borderId="1" xfId="0" applyFont="1" applyBorder="1" applyAlignment="1">
      <alignment horizontal="left"/>
    </xf>
    <xf numFmtId="0" fontId="17" fillId="0" borderId="1" xfId="0" applyFont="1" applyBorder="1" applyAlignment="1">
      <alignment horizontal="left"/>
    </xf>
    <xf numFmtId="0" fontId="8" fillId="0" borderId="0" xfId="0" applyFont="1" applyAlignment="1">
      <alignment horizontal="left"/>
    </xf>
    <xf numFmtId="0" fontId="10" fillId="0" borderId="0" xfId="0" applyFont="1" applyAlignment="1">
      <alignment horizontal="left" vertical="center"/>
    </xf>
    <xf numFmtId="0" fontId="8" fillId="0" borderId="16" xfId="0" applyFont="1" applyBorder="1" applyAlignment="1">
      <alignment horizontal="left"/>
    </xf>
    <xf numFmtId="14" fontId="0" fillId="6" borderId="2" xfId="0" applyNumberFormat="1" applyFont="1" applyFill="1" applyBorder="1" applyAlignment="1">
      <alignment horizontal="left" wrapText="1"/>
    </xf>
    <xf numFmtId="49" fontId="0" fillId="0" borderId="1" xfId="0" applyNumberFormat="1" applyBorder="1" applyAlignment="1">
      <alignment wrapText="1"/>
    </xf>
    <xf numFmtId="49" fontId="0" fillId="0" borderId="0" xfId="0" applyNumberFormat="1" applyAlignment="1">
      <alignment wrapText="1"/>
    </xf>
  </cellXfs>
  <cellStyles count="70">
    <cellStyle name="Currency" xfId="68"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5" builtinId="9" hidden="1"/>
    <cellStyle name="Followed Hyperlink" xfId="66" builtinId="9" hidden="1"/>
    <cellStyle name="Followed Hyperlink" xfId="6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cellStyle name="Normal" xfId="0" builtinId="0"/>
    <cellStyle name="Percent" xfId="69" builtinId="5"/>
  </cellStyles>
  <dxfs count="0"/>
  <tableStyles count="0" defaultTableStyle="TableStyleMedium2" defaultPivotStyle="PivotStyleLight16"/>
  <colors>
    <mruColors>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hyperlink" Target="http://en.openei.org/wiki/Marine_and_Hydrokinetic_Technology_Readiness_Le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sheetPr>
  <dimension ref="A1:D19"/>
  <sheetViews>
    <sheetView tabSelected="1" workbookViewId="0">
      <selection activeCell="B21" sqref="B21"/>
    </sheetView>
  </sheetViews>
  <sheetFormatPr defaultColWidth="11.453125" defaultRowHeight="14.5" x14ac:dyDescent="0.35"/>
  <cols>
    <col min="1" max="1" width="16.453125" customWidth="1"/>
    <col min="2" max="2" width="59.1796875" customWidth="1"/>
    <col min="3" max="3" width="56.1796875" customWidth="1"/>
  </cols>
  <sheetData>
    <row r="1" spans="1:4" s="3" customFormat="1" ht="14.15" customHeight="1" x14ac:dyDescent="0.35">
      <c r="A1" s="112" t="s">
        <v>41</v>
      </c>
      <c r="B1" s="112"/>
      <c r="C1" s="112"/>
      <c r="D1" s="112"/>
    </row>
    <row r="2" spans="1:4" s="3" customFormat="1" ht="14.15" customHeight="1" x14ac:dyDescent="0.35">
      <c r="A2" s="112"/>
      <c r="B2" s="112"/>
      <c r="C2" s="112"/>
      <c r="D2" s="112"/>
    </row>
    <row r="3" spans="1:4" s="3" customFormat="1" ht="14.15" customHeight="1" x14ac:dyDescent="0.35">
      <c r="A3" s="34" t="s">
        <v>17</v>
      </c>
      <c r="B3" s="39" t="s">
        <v>237</v>
      </c>
      <c r="C3" s="34" t="s">
        <v>18</v>
      </c>
      <c r="D3" s="41"/>
    </row>
    <row r="4" spans="1:4" s="3" customFormat="1" ht="14.15" customHeight="1" x14ac:dyDescent="0.35">
      <c r="A4" s="34" t="s">
        <v>27</v>
      </c>
      <c r="B4" s="39" t="s">
        <v>238</v>
      </c>
      <c r="C4" s="34" t="s">
        <v>27</v>
      </c>
      <c r="D4" s="41"/>
    </row>
    <row r="5" spans="1:4" s="3" customFormat="1" ht="14.15" customHeight="1" x14ac:dyDescent="0.35">
      <c r="A5" s="34" t="s">
        <v>96</v>
      </c>
      <c r="B5" s="39" t="s">
        <v>239</v>
      </c>
      <c r="C5" s="34" t="s">
        <v>19</v>
      </c>
      <c r="D5" s="41"/>
    </row>
    <row r="6" spans="1:4" s="3" customFormat="1" ht="14.15" customHeight="1" x14ac:dyDescent="0.35">
      <c r="A6" s="35" t="s">
        <v>20</v>
      </c>
      <c r="B6" s="146">
        <v>42370</v>
      </c>
      <c r="C6" s="35" t="s">
        <v>97</v>
      </c>
      <c r="D6" s="41"/>
    </row>
    <row r="7" spans="1:4" s="3" customFormat="1" ht="29" x14ac:dyDescent="0.35">
      <c r="A7" s="34" t="s">
        <v>21</v>
      </c>
      <c r="B7" s="146">
        <v>43008</v>
      </c>
      <c r="C7" s="34" t="s">
        <v>22</v>
      </c>
      <c r="D7" s="41"/>
    </row>
    <row r="8" spans="1:4" s="3" customFormat="1" ht="29" x14ac:dyDescent="0.35">
      <c r="A8" s="47" t="s">
        <v>142</v>
      </c>
      <c r="B8" s="48" t="s">
        <v>240</v>
      </c>
      <c r="C8" s="49" t="s">
        <v>143</v>
      </c>
      <c r="D8" s="41"/>
    </row>
    <row r="9" spans="1:4" s="3" customFormat="1" x14ac:dyDescent="0.35">
      <c r="A9" s="44" t="s">
        <v>124</v>
      </c>
      <c r="B9" s="39" t="s">
        <v>26</v>
      </c>
      <c r="C9" s="45" t="s">
        <v>104</v>
      </c>
      <c r="D9" s="41"/>
    </row>
    <row r="10" spans="1:4" s="3" customFormat="1" x14ac:dyDescent="0.35">
      <c r="A10" s="44" t="s">
        <v>125</v>
      </c>
      <c r="B10" s="39" t="s">
        <v>242</v>
      </c>
      <c r="C10" s="45" t="s">
        <v>105</v>
      </c>
      <c r="D10" s="41"/>
    </row>
    <row r="11" spans="1:4" s="3" customFormat="1" ht="29" x14ac:dyDescent="0.35">
      <c r="A11" s="44" t="s">
        <v>126</v>
      </c>
      <c r="B11" s="39" t="s">
        <v>241</v>
      </c>
      <c r="C11" s="45" t="s">
        <v>127</v>
      </c>
      <c r="D11" s="41"/>
    </row>
    <row r="12" spans="1:4" s="3" customFormat="1" ht="43.5" x14ac:dyDescent="0.35">
      <c r="A12" s="44" t="s">
        <v>102</v>
      </c>
      <c r="B12" s="39" t="s">
        <v>241</v>
      </c>
      <c r="C12" s="45" t="s">
        <v>106</v>
      </c>
      <c r="D12" s="41"/>
    </row>
    <row r="13" spans="1:4" s="3" customFormat="1" ht="29" x14ac:dyDescent="0.35">
      <c r="A13" s="44" t="s">
        <v>128</v>
      </c>
      <c r="B13" s="39" t="s">
        <v>241</v>
      </c>
      <c r="C13" s="45" t="s">
        <v>107</v>
      </c>
      <c r="D13" s="41"/>
    </row>
    <row r="14" spans="1:4" ht="29" x14ac:dyDescent="0.35">
      <c r="A14" s="40" t="s">
        <v>98</v>
      </c>
      <c r="B14" s="147" t="s">
        <v>243</v>
      </c>
      <c r="C14" s="40" t="s">
        <v>99</v>
      </c>
      <c r="D14" s="41"/>
    </row>
    <row r="15" spans="1:4" x14ac:dyDescent="0.35">
      <c r="A15" s="41"/>
      <c r="B15" s="41"/>
      <c r="C15" s="41"/>
      <c r="D15" s="41"/>
    </row>
    <row r="19" spans="2:2" x14ac:dyDescent="0.35">
      <c r="B19" t="s">
        <v>103</v>
      </c>
    </row>
  </sheetData>
  <mergeCells count="1">
    <mergeCell ref="A1:D2"/>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S7"/>
  <sheetViews>
    <sheetView topLeftCell="L1" workbookViewId="0">
      <selection activeCell="R8" sqref="R8"/>
    </sheetView>
  </sheetViews>
  <sheetFormatPr defaultColWidth="8.54296875" defaultRowHeight="14.5" x14ac:dyDescent="0.35"/>
  <cols>
    <col min="1" max="1" width="30.54296875" style="1" customWidth="1"/>
    <col min="2" max="2" width="30.54296875" style="87" customWidth="1"/>
    <col min="3" max="3" width="30.54296875" style="1" customWidth="1"/>
    <col min="4" max="4" width="30.54296875" style="95" customWidth="1"/>
    <col min="5" max="5" width="30.54296875" style="1" customWidth="1"/>
    <col min="6" max="9" width="30.54296875" style="95" customWidth="1"/>
    <col min="10" max="10" width="30.54296875" style="1" customWidth="1"/>
    <col min="11" max="11" width="30.54296875" style="91" customWidth="1"/>
    <col min="12" max="13" width="30.54296875" style="95" customWidth="1"/>
    <col min="14" max="17" width="30.54296875" style="91" customWidth="1"/>
    <col min="18" max="19" width="30.54296875" style="1" customWidth="1"/>
    <col min="20" max="22" width="14.1796875" style="1" customWidth="1"/>
    <col min="23" max="23" width="16.1796875" style="1" customWidth="1"/>
    <col min="24" max="24" width="16.453125" style="1" customWidth="1"/>
    <col min="25" max="25" width="12" style="1" bestFit="1" customWidth="1"/>
    <col min="26" max="27" width="12.453125" style="1" customWidth="1"/>
    <col min="28" max="28" width="9.453125" style="1" customWidth="1"/>
    <col min="29" max="16384" width="8.54296875" style="1"/>
  </cols>
  <sheetData>
    <row r="1" spans="1:19" ht="115" customHeight="1" x14ac:dyDescent="0.35">
      <c r="A1" s="113" t="s">
        <v>218</v>
      </c>
      <c r="B1" s="114"/>
      <c r="C1" s="114"/>
      <c r="D1" s="114"/>
      <c r="E1" s="114"/>
      <c r="F1" s="114"/>
      <c r="G1" s="114"/>
      <c r="H1" s="114"/>
      <c r="I1" s="114"/>
      <c r="J1" s="114"/>
      <c r="K1" s="114"/>
      <c r="L1" s="114"/>
      <c r="M1" s="114"/>
      <c r="N1" s="114"/>
      <c r="O1" s="114"/>
      <c r="P1" s="114"/>
      <c r="Q1" s="114"/>
      <c r="R1" s="114"/>
      <c r="S1" s="114"/>
    </row>
    <row r="2" spans="1:19" ht="14.15" customHeight="1" x14ac:dyDescent="0.35">
      <c r="A2" s="115" t="s">
        <v>44</v>
      </c>
      <c r="B2" s="116"/>
      <c r="C2" s="116"/>
      <c r="D2" s="116"/>
      <c r="E2" s="116"/>
      <c r="F2" s="116"/>
      <c r="G2" s="116"/>
      <c r="H2" s="116"/>
      <c r="I2" s="116"/>
      <c r="J2" s="116"/>
      <c r="K2" s="116"/>
      <c r="L2" s="116"/>
      <c r="M2" s="116"/>
      <c r="N2" s="116"/>
      <c r="O2" s="116"/>
      <c r="P2" s="116"/>
      <c r="Q2" s="116"/>
      <c r="R2" s="116"/>
      <c r="S2" s="116"/>
    </row>
    <row r="3" spans="1:19" ht="14.15" customHeight="1" x14ac:dyDescent="0.35">
      <c r="A3" s="119" t="s">
        <v>45</v>
      </c>
      <c r="B3" s="117" t="s">
        <v>219</v>
      </c>
      <c r="C3" s="117" t="s">
        <v>220</v>
      </c>
      <c r="D3" s="117" t="s">
        <v>185</v>
      </c>
      <c r="E3" s="119" t="s">
        <v>46</v>
      </c>
      <c r="F3" s="117" t="s">
        <v>183</v>
      </c>
      <c r="G3" s="117" t="s">
        <v>184</v>
      </c>
      <c r="H3" s="117" t="s">
        <v>228</v>
      </c>
      <c r="I3" s="117" t="s">
        <v>229</v>
      </c>
      <c r="J3" s="119" t="s">
        <v>49</v>
      </c>
      <c r="K3" s="117" t="s">
        <v>186</v>
      </c>
      <c r="L3" s="117" t="s">
        <v>187</v>
      </c>
      <c r="M3" s="117" t="s">
        <v>188</v>
      </c>
      <c r="N3" s="117" t="s">
        <v>189</v>
      </c>
      <c r="O3" s="117" t="s">
        <v>190</v>
      </c>
      <c r="P3" s="117" t="s">
        <v>191</v>
      </c>
      <c r="Q3" s="117" t="s">
        <v>192</v>
      </c>
      <c r="R3" s="117" t="s">
        <v>193</v>
      </c>
      <c r="S3" s="117" t="s">
        <v>194</v>
      </c>
    </row>
    <row r="4" spans="1:19" ht="59.25" customHeight="1" x14ac:dyDescent="0.35">
      <c r="A4" s="119"/>
      <c r="B4" s="118"/>
      <c r="C4" s="118"/>
      <c r="D4" s="118"/>
      <c r="E4" s="119"/>
      <c r="F4" s="118"/>
      <c r="G4" s="118"/>
      <c r="H4" s="118"/>
      <c r="I4" s="118"/>
      <c r="J4" s="119"/>
      <c r="K4" s="118"/>
      <c r="L4" s="118"/>
      <c r="M4" s="118"/>
      <c r="N4" s="118"/>
      <c r="O4" s="118"/>
      <c r="P4" s="118"/>
      <c r="Q4" s="118"/>
      <c r="R4" s="118"/>
      <c r="S4" s="118"/>
    </row>
    <row r="5" spans="1:19" ht="101.5" x14ac:dyDescent="0.35">
      <c r="A5" s="81" t="s">
        <v>48</v>
      </c>
      <c r="B5" s="88" t="s">
        <v>221</v>
      </c>
      <c r="C5" s="88" t="s">
        <v>222</v>
      </c>
      <c r="D5" s="96" t="s">
        <v>197</v>
      </c>
      <c r="E5" s="82" t="s">
        <v>225</v>
      </c>
      <c r="F5" s="92" t="s">
        <v>195</v>
      </c>
      <c r="G5" s="92" t="s">
        <v>196</v>
      </c>
      <c r="H5" s="96" t="s">
        <v>230</v>
      </c>
      <c r="I5" s="96" t="s">
        <v>108</v>
      </c>
      <c r="J5" s="81" t="s">
        <v>50</v>
      </c>
      <c r="K5" s="92" t="s">
        <v>198</v>
      </c>
      <c r="L5" s="96" t="s">
        <v>199</v>
      </c>
      <c r="M5" s="96" t="s">
        <v>227</v>
      </c>
      <c r="N5" s="96" t="s">
        <v>200</v>
      </c>
      <c r="O5" s="96" t="s">
        <v>201</v>
      </c>
      <c r="P5" s="96" t="s">
        <v>202</v>
      </c>
      <c r="Q5" s="96" t="s">
        <v>203</v>
      </c>
      <c r="R5" s="96" t="s">
        <v>204</v>
      </c>
      <c r="S5" s="96" t="s">
        <v>205</v>
      </c>
    </row>
    <row r="6" spans="1:19" s="22" customFormat="1" ht="12" customHeight="1" x14ac:dyDescent="0.3">
      <c r="A6" s="21" t="s">
        <v>56</v>
      </c>
      <c r="B6" s="89" t="s">
        <v>223</v>
      </c>
      <c r="C6" s="90" t="s">
        <v>224</v>
      </c>
      <c r="D6" s="100" t="s">
        <v>208</v>
      </c>
      <c r="E6" s="21" t="s">
        <v>55</v>
      </c>
      <c r="F6" s="93" t="s">
        <v>206</v>
      </c>
      <c r="G6" s="93" t="s">
        <v>207</v>
      </c>
      <c r="H6" s="100" t="s">
        <v>231</v>
      </c>
      <c r="I6" s="100" t="s">
        <v>232</v>
      </c>
      <c r="J6" s="21" t="s">
        <v>54</v>
      </c>
      <c r="K6" s="93" t="s">
        <v>209</v>
      </c>
      <c r="L6" s="100" t="s">
        <v>210</v>
      </c>
      <c r="M6" s="100" t="s">
        <v>211</v>
      </c>
      <c r="N6" s="93" t="s">
        <v>212</v>
      </c>
      <c r="O6" s="93" t="s">
        <v>213</v>
      </c>
      <c r="P6" s="93" t="s">
        <v>214</v>
      </c>
      <c r="Q6" s="93" t="s">
        <v>215</v>
      </c>
      <c r="R6" s="99" t="s">
        <v>216</v>
      </c>
      <c r="S6" s="99" t="s">
        <v>217</v>
      </c>
    </row>
    <row r="7" spans="1:19" x14ac:dyDescent="0.35">
      <c r="A7" s="1" t="s">
        <v>244</v>
      </c>
      <c r="B7" s="87">
        <v>1</v>
      </c>
      <c r="C7" s="1" t="s">
        <v>245</v>
      </c>
      <c r="E7" s="1" t="s">
        <v>26</v>
      </c>
      <c r="F7" s="95" t="s">
        <v>246</v>
      </c>
      <c r="H7" s="95">
        <v>4</v>
      </c>
      <c r="I7" s="95">
        <v>5</v>
      </c>
      <c r="K7" s="148" t="s">
        <v>247</v>
      </c>
      <c r="L7" s="95">
        <v>50000</v>
      </c>
      <c r="M7" s="95">
        <v>50000</v>
      </c>
      <c r="O7" s="91">
        <v>8</v>
      </c>
      <c r="P7" s="91">
        <v>2</v>
      </c>
      <c r="Q7" s="91">
        <v>8</v>
      </c>
      <c r="R7" s="1">
        <f>61496+294000</f>
        <v>355496</v>
      </c>
      <c r="S7" s="1">
        <v>61496</v>
      </c>
    </row>
  </sheetData>
  <mergeCells count="21">
    <mergeCell ref="D3:D4"/>
    <mergeCell ref="H3:H4"/>
    <mergeCell ref="I3:I4"/>
    <mergeCell ref="K3:K4"/>
    <mergeCell ref="N3:N4"/>
    <mergeCell ref="A1:S1"/>
    <mergeCell ref="A2:S2"/>
    <mergeCell ref="R3:R4"/>
    <mergeCell ref="S3:S4"/>
    <mergeCell ref="A3:A4"/>
    <mergeCell ref="E3:E4"/>
    <mergeCell ref="J3:J4"/>
    <mergeCell ref="F3:F4"/>
    <mergeCell ref="B3:B4"/>
    <mergeCell ref="C3:C4"/>
    <mergeCell ref="G3:G4"/>
    <mergeCell ref="O3:O4"/>
    <mergeCell ref="P3:P4"/>
    <mergeCell ref="L3:L4"/>
    <mergeCell ref="M3:M4"/>
    <mergeCell ref="Q3:Q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E98D"/>
  </sheetPr>
  <dimension ref="A1:O6"/>
  <sheetViews>
    <sheetView workbookViewId="0">
      <selection activeCell="A6" sqref="A6"/>
    </sheetView>
  </sheetViews>
  <sheetFormatPr defaultColWidth="8.54296875" defaultRowHeight="14.5" x14ac:dyDescent="0.35"/>
  <cols>
    <col min="1" max="1" width="31.453125" style="1" customWidth="1"/>
    <col min="2" max="11" width="27.54296875" style="1" customWidth="1"/>
    <col min="12" max="15" width="42.54296875" style="1" customWidth="1"/>
    <col min="16" max="16" width="25" style="1" bestFit="1" customWidth="1"/>
    <col min="17" max="17" width="53.54296875" style="1" customWidth="1"/>
    <col min="18" max="20" width="13.1796875" style="1" customWidth="1"/>
    <col min="21" max="21" width="8.1796875" style="1" customWidth="1"/>
    <col min="22" max="22" width="7" style="1" customWidth="1"/>
    <col min="23" max="23" width="8.453125" style="1" customWidth="1"/>
    <col min="24" max="24" width="12.453125" style="1" customWidth="1"/>
    <col min="25" max="25" width="8.453125" style="1" customWidth="1"/>
    <col min="26" max="26" width="7.1796875" style="1" customWidth="1"/>
    <col min="27" max="27" width="7.453125" style="1" customWidth="1"/>
    <col min="28" max="28" width="13.1796875" style="1" customWidth="1"/>
    <col min="29" max="29" width="9.54296875" style="1" customWidth="1"/>
    <col min="30" max="30" width="17.1796875" style="1" customWidth="1"/>
    <col min="31" max="31" width="15.453125" style="1" customWidth="1"/>
    <col min="32" max="32" width="17" style="1" customWidth="1"/>
    <col min="33" max="35" width="14.1796875" style="1" customWidth="1"/>
    <col min="36" max="36" width="16.1796875" style="1" customWidth="1"/>
    <col min="37" max="37" width="16.453125" style="1" customWidth="1"/>
    <col min="38" max="38" width="12" style="1" bestFit="1" customWidth="1"/>
    <col min="39" max="40" width="12.453125" style="1" customWidth="1"/>
    <col min="41" max="41" width="9.453125" style="1" customWidth="1"/>
    <col min="42" max="16384" width="8.54296875" style="1"/>
  </cols>
  <sheetData>
    <row r="1" spans="1:15" ht="52.4" customHeight="1" x14ac:dyDescent="0.35">
      <c r="A1" s="113" t="s">
        <v>51</v>
      </c>
      <c r="B1" s="114"/>
      <c r="C1" s="114"/>
      <c r="D1" s="114"/>
      <c r="E1" s="114"/>
      <c r="F1" s="114"/>
      <c r="G1" s="114"/>
      <c r="H1" s="114"/>
      <c r="I1" s="114"/>
      <c r="J1" s="114"/>
      <c r="K1" s="120"/>
      <c r="L1" s="120"/>
      <c r="M1" s="120"/>
      <c r="N1" s="120"/>
      <c r="O1" s="121"/>
    </row>
    <row r="2" spans="1:15" ht="14.15" customHeight="1" x14ac:dyDescent="0.35">
      <c r="A2" s="115" t="s">
        <v>44</v>
      </c>
      <c r="B2" s="116"/>
      <c r="C2" s="116"/>
      <c r="D2" s="126"/>
      <c r="E2" s="124" t="s">
        <v>57</v>
      </c>
      <c r="F2" s="125"/>
      <c r="G2" s="125"/>
      <c r="H2" s="125"/>
      <c r="I2" s="122" t="s">
        <v>67</v>
      </c>
      <c r="J2" s="123"/>
      <c r="K2" s="120"/>
      <c r="L2" s="127" t="s">
        <v>84</v>
      </c>
      <c r="M2" s="128"/>
      <c r="N2" s="128"/>
      <c r="O2" s="79" t="s">
        <v>170</v>
      </c>
    </row>
    <row r="3" spans="1:15" ht="59.25" customHeight="1" x14ac:dyDescent="0.35">
      <c r="A3" s="26" t="s">
        <v>226</v>
      </c>
      <c r="B3" s="27" t="s">
        <v>82</v>
      </c>
      <c r="C3" s="27" t="s">
        <v>173</v>
      </c>
      <c r="D3" s="27" t="s">
        <v>95</v>
      </c>
      <c r="E3" s="23" t="s">
        <v>175</v>
      </c>
      <c r="F3" s="23" t="s">
        <v>94</v>
      </c>
      <c r="G3" s="23" t="s">
        <v>90</v>
      </c>
      <c r="H3" s="23" t="s">
        <v>91</v>
      </c>
      <c r="I3" s="25" t="s">
        <v>176</v>
      </c>
      <c r="J3" s="24" t="s">
        <v>92</v>
      </c>
      <c r="K3" s="24" t="s">
        <v>93</v>
      </c>
      <c r="L3" s="80" t="s">
        <v>180</v>
      </c>
      <c r="M3" s="38" t="s">
        <v>88</v>
      </c>
      <c r="N3" s="38" t="s">
        <v>89</v>
      </c>
      <c r="O3" s="78" t="s">
        <v>169</v>
      </c>
    </row>
    <row r="4" spans="1:15" ht="188.5" x14ac:dyDescent="0.35">
      <c r="A4" s="96" t="s">
        <v>233</v>
      </c>
      <c r="B4" s="82" t="s">
        <v>52</v>
      </c>
      <c r="C4" s="82" t="s">
        <v>172</v>
      </c>
      <c r="D4" s="82" t="s">
        <v>52</v>
      </c>
      <c r="E4" s="83" t="s">
        <v>58</v>
      </c>
      <c r="F4" s="83" t="s">
        <v>65</v>
      </c>
      <c r="G4" s="83" t="s">
        <v>64</v>
      </c>
      <c r="H4" s="83" t="s">
        <v>66</v>
      </c>
      <c r="I4" s="84" t="s">
        <v>70</v>
      </c>
      <c r="J4" s="84" t="s">
        <v>71</v>
      </c>
      <c r="K4" s="84" t="s">
        <v>72</v>
      </c>
      <c r="L4" s="85" t="s">
        <v>182</v>
      </c>
      <c r="M4" s="85" t="s">
        <v>181</v>
      </c>
      <c r="N4" s="85" t="s">
        <v>86</v>
      </c>
      <c r="O4" s="86" t="s">
        <v>174</v>
      </c>
    </row>
    <row r="5" spans="1:15" s="22" customFormat="1" ht="12" customHeight="1" x14ac:dyDescent="0.3">
      <c r="A5" s="99" t="s">
        <v>223</v>
      </c>
      <c r="B5" s="21" t="s">
        <v>83</v>
      </c>
      <c r="C5" s="21" t="s">
        <v>178</v>
      </c>
      <c r="D5" s="21" t="s">
        <v>53</v>
      </c>
      <c r="E5" s="21" t="s">
        <v>75</v>
      </c>
      <c r="F5" s="21" t="s">
        <v>76</v>
      </c>
      <c r="G5" s="21" t="s">
        <v>77</v>
      </c>
      <c r="H5" s="21" t="s">
        <v>78</v>
      </c>
      <c r="I5" s="21" t="s">
        <v>79</v>
      </c>
      <c r="J5" s="21" t="s">
        <v>80</v>
      </c>
      <c r="K5" s="21" t="s">
        <v>81</v>
      </c>
      <c r="L5" s="21" t="s">
        <v>179</v>
      </c>
      <c r="M5" s="21" t="s">
        <v>85</v>
      </c>
      <c r="N5" s="21" t="s">
        <v>87</v>
      </c>
      <c r="O5" s="21" t="s">
        <v>40</v>
      </c>
    </row>
    <row r="6" spans="1:15" x14ac:dyDescent="0.35">
      <c r="A6" s="91">
        <v>1</v>
      </c>
      <c r="C6" s="1" t="s">
        <v>248</v>
      </c>
      <c r="E6" s="36">
        <f>SUM(F6:H6)</f>
        <v>9955</v>
      </c>
      <c r="F6" s="36">
        <v>5990</v>
      </c>
      <c r="G6" s="36">
        <v>3314</v>
      </c>
      <c r="H6" s="36">
        <v>651</v>
      </c>
      <c r="I6" s="36">
        <f>SUM(J6:K6)</f>
        <v>228</v>
      </c>
      <c r="J6" s="36">
        <v>1</v>
      </c>
      <c r="K6" s="36">
        <v>227</v>
      </c>
      <c r="L6" s="36">
        <v>33</v>
      </c>
      <c r="M6" s="36"/>
      <c r="N6" s="1">
        <v>3949</v>
      </c>
      <c r="O6" s="1">
        <v>34.299999999999997</v>
      </c>
    </row>
  </sheetData>
  <mergeCells count="5">
    <mergeCell ref="A1:O1"/>
    <mergeCell ref="I2:K2"/>
    <mergeCell ref="E2:H2"/>
    <mergeCell ref="A2:D2"/>
    <mergeCell ref="L2:N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2:W47"/>
  <sheetViews>
    <sheetView topLeftCell="A10" workbookViewId="0">
      <selection activeCell="I16" sqref="I16"/>
    </sheetView>
  </sheetViews>
  <sheetFormatPr defaultColWidth="8.81640625" defaultRowHeight="14.5" x14ac:dyDescent="0.35"/>
  <cols>
    <col min="1" max="1" width="16.453125" style="3" bestFit="1" customWidth="1"/>
    <col min="2" max="4" width="8.81640625" style="3"/>
    <col min="5" max="7" width="12.54296875" style="3" customWidth="1"/>
    <col min="8" max="16384" width="8.81640625" style="3"/>
  </cols>
  <sheetData>
    <row r="2" spans="1:23" x14ac:dyDescent="0.35">
      <c r="A2" s="129" t="s">
        <v>168</v>
      </c>
      <c r="B2" s="129"/>
      <c r="C2" s="129"/>
      <c r="D2" s="129"/>
      <c r="E2" s="129"/>
      <c r="F2" s="129"/>
      <c r="G2" s="129"/>
      <c r="H2" s="129"/>
      <c r="I2" s="129"/>
      <c r="J2" s="129"/>
      <c r="K2" s="129"/>
      <c r="L2" s="129"/>
      <c r="M2" s="129"/>
      <c r="N2" s="129"/>
      <c r="O2" s="129"/>
      <c r="P2" s="129"/>
      <c r="Q2" s="129"/>
      <c r="R2" s="129"/>
      <c r="S2" s="129"/>
      <c r="T2" s="129"/>
      <c r="U2" s="129"/>
      <c r="V2" s="129"/>
      <c r="W2" s="129"/>
    </row>
    <row r="3" spans="1:23" x14ac:dyDescent="0.35">
      <c r="A3" s="130" t="s">
        <v>171</v>
      </c>
      <c r="B3" s="130"/>
      <c r="C3" s="130"/>
      <c r="D3" s="130"/>
      <c r="E3" s="130"/>
      <c r="F3" s="130"/>
      <c r="G3" s="130"/>
      <c r="H3" s="130"/>
      <c r="I3" s="130"/>
      <c r="J3" s="130"/>
      <c r="K3" s="130"/>
      <c r="L3" s="130"/>
      <c r="M3" s="130"/>
      <c r="N3" s="130"/>
      <c r="O3" s="130"/>
      <c r="P3" s="130"/>
      <c r="Q3" s="130"/>
      <c r="R3" s="130"/>
      <c r="S3" s="130"/>
      <c r="T3" s="130"/>
      <c r="U3" s="130"/>
      <c r="V3" s="130"/>
      <c r="W3" s="130"/>
    </row>
    <row r="5" spans="1:23" x14ac:dyDescent="0.35">
      <c r="A5" s="50" t="s">
        <v>144</v>
      </c>
    </row>
    <row r="6" spans="1:23" x14ac:dyDescent="0.35">
      <c r="A6" s="3" t="s">
        <v>145</v>
      </c>
      <c r="B6" s="3">
        <v>60</v>
      </c>
      <c r="C6" s="3" t="s">
        <v>146</v>
      </c>
    </row>
    <row r="7" spans="1:23" x14ac:dyDescent="0.35">
      <c r="A7" s="3" t="s">
        <v>147</v>
      </c>
      <c r="B7" s="51">
        <v>300</v>
      </c>
      <c r="C7" s="3" t="s">
        <v>146</v>
      </c>
    </row>
    <row r="8" spans="1:23" x14ac:dyDescent="0.35">
      <c r="A8" s="3" t="s">
        <v>148</v>
      </c>
      <c r="B8" s="52">
        <v>0.14285714285714285</v>
      </c>
    </row>
    <row r="10" spans="1:23" x14ac:dyDescent="0.35">
      <c r="C10" s="3" t="s">
        <v>149</v>
      </c>
      <c r="D10" s="3" t="s">
        <v>150</v>
      </c>
    </row>
    <row r="11" spans="1:23" ht="29" x14ac:dyDescent="0.35">
      <c r="B11" s="3" t="s">
        <v>151</v>
      </c>
      <c r="C11" s="3" t="s">
        <v>152</v>
      </c>
      <c r="D11" s="3" t="s">
        <v>152</v>
      </c>
      <c r="E11" s="1" t="s">
        <v>162</v>
      </c>
      <c r="F11" s="1" t="s">
        <v>163</v>
      </c>
      <c r="G11" s="1" t="s">
        <v>161</v>
      </c>
    </row>
    <row r="12" spans="1:23" x14ac:dyDescent="0.35">
      <c r="B12" s="53">
        <v>0</v>
      </c>
      <c r="C12" s="54">
        <v>8.9155937171461804E-3</v>
      </c>
      <c r="D12" s="54">
        <v>8.0811789376239295E-3</v>
      </c>
    </row>
    <row r="13" spans="1:23" x14ac:dyDescent="0.35">
      <c r="B13" s="53">
        <v>0.1</v>
      </c>
      <c r="C13" s="54">
        <v>3.0960718148777201E-2</v>
      </c>
      <c r="D13" s="54">
        <v>2.6247461155809702E-2</v>
      </c>
    </row>
    <row r="14" spans="1:23" x14ac:dyDescent="0.35">
      <c r="B14" s="53">
        <v>0.2</v>
      </c>
      <c r="C14" s="54">
        <v>4.1843218924573697E-2</v>
      </c>
      <c r="D14" s="54">
        <v>3.6201218866518801E-2</v>
      </c>
    </row>
    <row r="15" spans="1:23" x14ac:dyDescent="0.35">
      <c r="B15" s="53">
        <v>0.3</v>
      </c>
      <c r="C15" s="54">
        <v>4.3819138609590899E-2</v>
      </c>
      <c r="D15" s="54">
        <v>3.9011815429563598E-2</v>
      </c>
    </row>
    <row r="16" spans="1:23" x14ac:dyDescent="0.35">
      <c r="B16" s="53">
        <v>0.4</v>
      </c>
      <c r="C16" s="54">
        <v>4.7522898029396202E-2</v>
      </c>
      <c r="D16" s="54">
        <v>4.38961890700163E-2</v>
      </c>
    </row>
    <row r="17" spans="2:4" x14ac:dyDescent="0.35">
      <c r="B17" s="53">
        <v>0.5</v>
      </c>
      <c r="C17" s="54">
        <v>4.9364044853021601E-2</v>
      </c>
      <c r="D17" s="54">
        <v>4.5127032283548002E-2</v>
      </c>
    </row>
    <row r="18" spans="2:4" x14ac:dyDescent="0.35">
      <c r="B18" s="53">
        <v>0.6</v>
      </c>
      <c r="C18" s="54">
        <v>5.2584202193746002E-2</v>
      </c>
      <c r="D18" s="54">
        <v>4.4119922750515503E-2</v>
      </c>
    </row>
    <row r="19" spans="2:4" x14ac:dyDescent="0.35">
      <c r="B19" s="53">
        <v>0.7</v>
      </c>
      <c r="C19" s="54">
        <v>5.0736563162420999E-2</v>
      </c>
      <c r="D19" s="54">
        <v>4.4747471452902199E-2</v>
      </c>
    </row>
    <row r="20" spans="2:4" x14ac:dyDescent="0.35">
      <c r="B20" s="53">
        <v>0.8</v>
      </c>
      <c r="C20" s="54">
        <v>5.2081157228662599E-2</v>
      </c>
      <c r="D20" s="54">
        <v>4.5708228372810397E-2</v>
      </c>
    </row>
    <row r="21" spans="2:4" x14ac:dyDescent="0.35">
      <c r="B21" s="53">
        <v>0.9</v>
      </c>
      <c r="C21" s="54">
        <v>5.5891000584924397E-2</v>
      </c>
      <c r="D21" s="54">
        <v>4.7623910295365099E-2</v>
      </c>
    </row>
    <row r="22" spans="2:4" x14ac:dyDescent="0.35">
      <c r="B22" s="53">
        <v>1</v>
      </c>
      <c r="C22" s="54">
        <v>5.0490307501434399E-2</v>
      </c>
      <c r="D22" s="54">
        <v>5.0030624186339197E-2</v>
      </c>
    </row>
    <row r="23" spans="2:4" x14ac:dyDescent="0.35">
      <c r="B23" s="53">
        <v>1.1000000000000001</v>
      </c>
      <c r="C23" s="54">
        <v>5.17037690492173E-2</v>
      </c>
      <c r="D23" s="54">
        <v>4.5806451925918999E-2</v>
      </c>
    </row>
    <row r="24" spans="2:4" x14ac:dyDescent="0.35">
      <c r="B24" s="53">
        <v>1.2</v>
      </c>
      <c r="C24" s="54">
        <v>5.0426649066996003E-2</v>
      </c>
      <c r="D24" s="54">
        <v>4.71872398597179E-2</v>
      </c>
    </row>
    <row r="25" spans="2:4" x14ac:dyDescent="0.35">
      <c r="B25" s="53">
        <v>1.3</v>
      </c>
      <c r="C25" s="54">
        <v>4.7585980578315701E-2</v>
      </c>
      <c r="D25" s="54">
        <v>4.5223384289989101E-2</v>
      </c>
    </row>
    <row r="26" spans="2:4" x14ac:dyDescent="0.35">
      <c r="B26" s="53">
        <v>1.4</v>
      </c>
      <c r="C26" s="54">
        <v>4.7356109416833797E-2</v>
      </c>
      <c r="D26" s="54">
        <v>4.5840880169117103E-2</v>
      </c>
    </row>
    <row r="27" spans="2:4" x14ac:dyDescent="0.35">
      <c r="B27" s="53">
        <v>1.5</v>
      </c>
      <c r="C27" s="54">
        <v>4.3133877099305697E-2</v>
      </c>
      <c r="D27" s="54">
        <v>4.3152868897773602E-2</v>
      </c>
    </row>
    <row r="28" spans="2:4" x14ac:dyDescent="0.35">
      <c r="B28" s="53">
        <v>1.6</v>
      </c>
      <c r="C28" s="54">
        <v>4.2384725242434799E-2</v>
      </c>
      <c r="D28" s="54">
        <v>4.3282780598427197E-2</v>
      </c>
    </row>
    <row r="29" spans="2:4" x14ac:dyDescent="0.35">
      <c r="B29" s="53">
        <v>1.7</v>
      </c>
      <c r="C29" s="54">
        <v>3.96541704212812E-2</v>
      </c>
      <c r="D29" s="54">
        <v>3.9606630415743603E-2</v>
      </c>
    </row>
    <row r="30" spans="2:4" x14ac:dyDescent="0.35">
      <c r="B30" s="53">
        <v>1.8</v>
      </c>
      <c r="C30" s="54">
        <v>3.3680500162146597E-2</v>
      </c>
      <c r="D30" s="54">
        <v>3.7798794689481503E-2</v>
      </c>
    </row>
    <row r="31" spans="2:4" x14ac:dyDescent="0.35">
      <c r="B31" s="53">
        <v>1.9</v>
      </c>
      <c r="C31" s="54">
        <v>3.1301760475329399E-2</v>
      </c>
      <c r="D31" s="54">
        <v>3.4907862184229602E-2</v>
      </c>
    </row>
    <row r="32" spans="2:4" x14ac:dyDescent="0.35">
      <c r="B32" s="53">
        <v>2</v>
      </c>
      <c r="C32" s="54">
        <v>2.6085100187231501E-2</v>
      </c>
      <c r="D32" s="54">
        <v>2.9962936318105898E-2</v>
      </c>
    </row>
    <row r="33" spans="2:7" x14ac:dyDescent="0.35">
      <c r="B33" s="53">
        <v>2.1</v>
      </c>
      <c r="C33" s="54">
        <v>2.2878761283868999E-2</v>
      </c>
      <c r="D33" s="54">
        <v>2.8118107167017601E-2</v>
      </c>
    </row>
    <row r="34" spans="2:7" x14ac:dyDescent="0.35">
      <c r="B34" s="53">
        <v>2.2000000000000002</v>
      </c>
      <c r="C34" s="54">
        <v>2.04526491591474E-2</v>
      </c>
      <c r="D34" s="54">
        <v>2.4314187750413999E-2</v>
      </c>
    </row>
    <row r="35" spans="2:7" x14ac:dyDescent="0.35">
      <c r="B35" s="53">
        <v>2.2999999999999998</v>
      </c>
      <c r="C35" s="54">
        <v>1.6461401977852601E-2</v>
      </c>
      <c r="D35" s="54">
        <v>2.1498860792894901E-2</v>
      </c>
    </row>
    <row r="36" spans="2:7" x14ac:dyDescent="0.35">
      <c r="B36" s="53">
        <v>2.4</v>
      </c>
      <c r="C36" s="54">
        <v>1.28211979138923E-2</v>
      </c>
      <c r="D36" s="54">
        <v>1.7925320925657798E-2</v>
      </c>
    </row>
    <row r="37" spans="2:7" x14ac:dyDescent="0.35">
      <c r="B37" s="53">
        <v>2.5</v>
      </c>
      <c r="C37" s="54">
        <v>1.11977598155847E-2</v>
      </c>
      <c r="D37" s="54">
        <v>1.7913053395962001E-2</v>
      </c>
    </row>
    <row r="38" spans="2:7" x14ac:dyDescent="0.35">
      <c r="B38" s="53">
        <v>2.6</v>
      </c>
      <c r="C38" s="54">
        <v>6.5780005838108301E-3</v>
      </c>
      <c r="D38" s="54">
        <v>1.27653443865491E-2</v>
      </c>
    </row>
    <row r="39" spans="2:7" x14ac:dyDescent="0.35">
      <c r="B39" s="53">
        <v>2.7</v>
      </c>
      <c r="C39" s="54">
        <v>5.4216317537940798E-3</v>
      </c>
      <c r="D39" s="54">
        <v>1.0430742879025E-2</v>
      </c>
    </row>
    <row r="40" spans="2:7" x14ac:dyDescent="0.35">
      <c r="B40" s="53">
        <v>2.8</v>
      </c>
      <c r="C40" s="54">
        <v>3.7408664113256799E-3</v>
      </c>
      <c r="D40" s="54">
        <v>8.1219008973598492E-3</v>
      </c>
    </row>
    <row r="41" spans="2:7" x14ac:dyDescent="0.35">
      <c r="B41" s="53">
        <v>2.9</v>
      </c>
      <c r="C41" s="54">
        <v>1.9238965038005801E-3</v>
      </c>
      <c r="D41" s="54">
        <v>4.9896553463075798E-3</v>
      </c>
    </row>
    <row r="42" spans="2:7" x14ac:dyDescent="0.35">
      <c r="B42" s="53">
        <v>3</v>
      </c>
      <c r="C42" s="54">
        <v>1.0023499441364401E-3</v>
      </c>
      <c r="D42" s="54">
        <v>4.5724586413588703E-3</v>
      </c>
    </row>
    <row r="43" spans="2:7" x14ac:dyDescent="0.35">
      <c r="B43" s="3">
        <v>3.1</v>
      </c>
      <c r="C43" s="54"/>
      <c r="D43" s="55">
        <v>3.1500529540611699E-3</v>
      </c>
    </row>
    <row r="44" spans="2:7" x14ac:dyDescent="0.35">
      <c r="B44" s="3">
        <v>3.2</v>
      </c>
      <c r="C44" s="54"/>
      <c r="D44" s="54">
        <v>1.7674023910165301E-3</v>
      </c>
    </row>
    <row r="45" spans="2:7" x14ac:dyDescent="0.35">
      <c r="B45" s="3">
        <v>3.3</v>
      </c>
      <c r="C45" s="54"/>
      <c r="D45" s="54">
        <v>8.6803032285796204E-4</v>
      </c>
    </row>
    <row r="47" spans="2:7" x14ac:dyDescent="0.35">
      <c r="B47" s="76" t="s">
        <v>160</v>
      </c>
      <c r="C47" s="77">
        <f>SUM(C12:C45)</f>
        <v>0.99999999999999944</v>
      </c>
      <c r="D47" s="77">
        <f>SUM(D12:D45)</f>
        <v>0.99999999999999967</v>
      </c>
      <c r="E47" s="76"/>
      <c r="F47" s="76"/>
      <c r="G47" s="76"/>
    </row>
  </sheetData>
  <mergeCells count="2">
    <mergeCell ref="A2:W2"/>
    <mergeCell ref="A3:W3"/>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2:AV59"/>
  <sheetViews>
    <sheetView topLeftCell="A2" workbookViewId="0">
      <selection activeCell="Y40" sqref="Y40"/>
    </sheetView>
  </sheetViews>
  <sheetFormatPr defaultColWidth="8.81640625" defaultRowHeight="14.5" x14ac:dyDescent="0.35"/>
  <cols>
    <col min="1" max="1" width="3.54296875" style="3" customWidth="1"/>
    <col min="2" max="2" width="16.453125" style="3" customWidth="1"/>
    <col min="3" max="3" width="6.54296875" style="3" customWidth="1"/>
    <col min="4" max="24" width="5.453125" style="3" customWidth="1"/>
    <col min="25" max="25" width="9.1796875" style="3" customWidth="1"/>
    <col min="26" max="26" width="16.453125" style="3" customWidth="1"/>
    <col min="27" max="27" width="8.81640625" style="3"/>
    <col min="28" max="28" width="5.81640625" style="3" bestFit="1" customWidth="1"/>
    <col min="29" max="48" width="5.453125" style="3" customWidth="1"/>
    <col min="49" max="16384" width="8.81640625" style="3"/>
  </cols>
  <sheetData>
    <row r="2" spans="2:48" x14ac:dyDescent="0.35">
      <c r="B2" s="141" t="s">
        <v>166</v>
      </c>
      <c r="C2" s="141"/>
      <c r="D2" s="141"/>
      <c r="E2" s="141"/>
      <c r="F2" s="141"/>
      <c r="G2" s="141"/>
      <c r="H2" s="141"/>
      <c r="I2" s="141"/>
      <c r="J2" s="141"/>
      <c r="K2" s="141"/>
      <c r="L2" s="141"/>
      <c r="M2" s="141"/>
      <c r="N2" s="141"/>
      <c r="O2" s="141"/>
      <c r="P2" s="141"/>
      <c r="Q2" s="141"/>
      <c r="R2" s="141"/>
      <c r="S2" s="141"/>
      <c r="T2" s="141"/>
      <c r="U2" s="141"/>
      <c r="V2" s="141"/>
      <c r="W2" s="141"/>
      <c r="X2" s="141"/>
    </row>
    <row r="3" spans="2:48" x14ac:dyDescent="0.35">
      <c r="B3" s="142" t="s">
        <v>167</v>
      </c>
      <c r="C3" s="142"/>
      <c r="D3" s="142"/>
      <c r="E3" s="142"/>
      <c r="F3" s="142"/>
      <c r="G3" s="142"/>
      <c r="H3" s="142"/>
      <c r="I3" s="142"/>
      <c r="J3" s="142"/>
      <c r="K3" s="142"/>
      <c r="L3" s="142"/>
      <c r="M3" s="142"/>
      <c r="N3" s="142"/>
      <c r="O3" s="142"/>
      <c r="P3" s="142"/>
      <c r="Q3" s="142"/>
      <c r="R3" s="142"/>
      <c r="S3" s="142"/>
      <c r="T3" s="142"/>
      <c r="U3" s="142"/>
      <c r="V3" s="142"/>
      <c r="W3" s="142"/>
      <c r="X3" s="142"/>
    </row>
    <row r="5" spans="2:48" x14ac:dyDescent="0.35">
      <c r="B5" s="50" t="s">
        <v>144</v>
      </c>
    </row>
    <row r="6" spans="2:48" x14ac:dyDescent="0.35">
      <c r="B6" s="3" t="s">
        <v>145</v>
      </c>
      <c r="C6" s="3">
        <v>70</v>
      </c>
      <c r="D6" s="3" t="s">
        <v>146</v>
      </c>
    </row>
    <row r="7" spans="2:48" x14ac:dyDescent="0.35">
      <c r="B7" s="3" t="s">
        <v>147</v>
      </c>
      <c r="C7" s="51">
        <v>5000</v>
      </c>
      <c r="D7" s="3" t="s">
        <v>146</v>
      </c>
      <c r="P7" s="30"/>
    </row>
    <row r="8" spans="2:48" x14ac:dyDescent="0.35">
      <c r="B8" s="3" t="s">
        <v>153</v>
      </c>
      <c r="C8" s="3" t="s">
        <v>154</v>
      </c>
      <c r="E8" s="3" t="s">
        <v>155</v>
      </c>
    </row>
    <row r="9" spans="2:48" ht="15" thickBot="1" x14ac:dyDescent="0.4"/>
    <row r="10" spans="2:48" ht="15.75" customHeight="1" thickBot="1" x14ac:dyDescent="0.4">
      <c r="B10" s="134" t="s">
        <v>177</v>
      </c>
      <c r="C10" s="135"/>
      <c r="D10" s="131" t="s">
        <v>156</v>
      </c>
      <c r="E10" s="132"/>
      <c r="F10" s="132"/>
      <c r="G10" s="132"/>
      <c r="H10" s="132"/>
      <c r="I10" s="132"/>
      <c r="J10" s="132"/>
      <c r="K10" s="132"/>
      <c r="L10" s="132"/>
      <c r="M10" s="132"/>
      <c r="N10" s="132"/>
      <c r="O10" s="132"/>
      <c r="P10" s="132"/>
      <c r="Q10" s="132"/>
      <c r="R10" s="132"/>
      <c r="S10" s="132"/>
      <c r="T10" s="132"/>
      <c r="U10" s="132"/>
      <c r="V10" s="132"/>
      <c r="W10" s="132"/>
      <c r="X10" s="133"/>
      <c r="Z10" s="134" t="s">
        <v>164</v>
      </c>
      <c r="AA10" s="135"/>
      <c r="AB10" s="131" t="s">
        <v>156</v>
      </c>
      <c r="AC10" s="132"/>
      <c r="AD10" s="132"/>
      <c r="AE10" s="132"/>
      <c r="AF10" s="132"/>
      <c r="AG10" s="132"/>
      <c r="AH10" s="132"/>
      <c r="AI10" s="132"/>
      <c r="AJ10" s="132"/>
      <c r="AK10" s="132"/>
      <c r="AL10" s="132"/>
      <c r="AM10" s="132"/>
      <c r="AN10" s="132"/>
      <c r="AO10" s="132"/>
      <c r="AP10" s="132"/>
      <c r="AQ10" s="132"/>
      <c r="AR10" s="132"/>
      <c r="AS10" s="132"/>
      <c r="AT10" s="132"/>
      <c r="AU10" s="132"/>
      <c r="AV10" s="133"/>
    </row>
    <row r="11" spans="2:48" ht="15" thickBot="1" x14ac:dyDescent="0.4">
      <c r="B11" s="136"/>
      <c r="C11" s="137"/>
      <c r="D11" s="56">
        <v>0.5</v>
      </c>
      <c r="E11" s="57">
        <f>D11+1</f>
        <v>1.5</v>
      </c>
      <c r="F11" s="57">
        <f t="shared" ref="F11:X11" si="0">E11+1</f>
        <v>2.5</v>
      </c>
      <c r="G11" s="57">
        <f t="shared" si="0"/>
        <v>3.5</v>
      </c>
      <c r="H11" s="57">
        <f t="shared" si="0"/>
        <v>4.5</v>
      </c>
      <c r="I11" s="57">
        <f t="shared" si="0"/>
        <v>5.5</v>
      </c>
      <c r="J11" s="57">
        <f t="shared" si="0"/>
        <v>6.5</v>
      </c>
      <c r="K11" s="57">
        <f t="shared" si="0"/>
        <v>7.5</v>
      </c>
      <c r="L11" s="57">
        <f t="shared" si="0"/>
        <v>8.5</v>
      </c>
      <c r="M11" s="57">
        <f t="shared" si="0"/>
        <v>9.5</v>
      </c>
      <c r="N11" s="57">
        <f t="shared" si="0"/>
        <v>10.5</v>
      </c>
      <c r="O11" s="57">
        <f t="shared" si="0"/>
        <v>11.5</v>
      </c>
      <c r="P11" s="57">
        <f t="shared" si="0"/>
        <v>12.5</v>
      </c>
      <c r="Q11" s="57">
        <f t="shared" si="0"/>
        <v>13.5</v>
      </c>
      <c r="R11" s="57">
        <f t="shared" si="0"/>
        <v>14.5</v>
      </c>
      <c r="S11" s="57">
        <f t="shared" si="0"/>
        <v>15.5</v>
      </c>
      <c r="T11" s="57">
        <f t="shared" si="0"/>
        <v>16.5</v>
      </c>
      <c r="U11" s="57">
        <f t="shared" si="0"/>
        <v>17.5</v>
      </c>
      <c r="V11" s="57">
        <f t="shared" si="0"/>
        <v>18.5</v>
      </c>
      <c r="W11" s="57">
        <f t="shared" si="0"/>
        <v>19.5</v>
      </c>
      <c r="X11" s="58">
        <f t="shared" si="0"/>
        <v>20.5</v>
      </c>
      <c r="Z11" s="136"/>
      <c r="AA11" s="137"/>
      <c r="AB11" s="56">
        <v>0.5</v>
      </c>
      <c r="AC11" s="57">
        <f>AB11+1</f>
        <v>1.5</v>
      </c>
      <c r="AD11" s="57">
        <f t="shared" ref="AD11" si="1">AC11+1</f>
        <v>2.5</v>
      </c>
      <c r="AE11" s="57">
        <f t="shared" ref="AE11" si="2">AD11+1</f>
        <v>3.5</v>
      </c>
      <c r="AF11" s="57">
        <f t="shared" ref="AF11" si="3">AE11+1</f>
        <v>4.5</v>
      </c>
      <c r="AG11" s="57">
        <f t="shared" ref="AG11" si="4">AF11+1</f>
        <v>5.5</v>
      </c>
      <c r="AH11" s="57">
        <f t="shared" ref="AH11" si="5">AG11+1</f>
        <v>6.5</v>
      </c>
      <c r="AI11" s="57">
        <f t="shared" ref="AI11" si="6">AH11+1</f>
        <v>7.5</v>
      </c>
      <c r="AJ11" s="57">
        <f t="shared" ref="AJ11" si="7">AI11+1</f>
        <v>8.5</v>
      </c>
      <c r="AK11" s="57">
        <f t="shared" ref="AK11" si="8">AJ11+1</f>
        <v>9.5</v>
      </c>
      <c r="AL11" s="57">
        <f t="shared" ref="AL11" si="9">AK11+1</f>
        <v>10.5</v>
      </c>
      <c r="AM11" s="57">
        <f t="shared" ref="AM11" si="10">AL11+1</f>
        <v>11.5</v>
      </c>
      <c r="AN11" s="57">
        <f t="shared" ref="AN11" si="11">AM11+1</f>
        <v>12.5</v>
      </c>
      <c r="AO11" s="57">
        <f t="shared" ref="AO11" si="12">AN11+1</f>
        <v>13.5</v>
      </c>
      <c r="AP11" s="57">
        <f t="shared" ref="AP11" si="13">AO11+1</f>
        <v>14.5</v>
      </c>
      <c r="AQ11" s="57">
        <f t="shared" ref="AQ11" si="14">AP11+1</f>
        <v>15.5</v>
      </c>
      <c r="AR11" s="57">
        <f t="shared" ref="AR11" si="15">AQ11+1</f>
        <v>16.5</v>
      </c>
      <c r="AS11" s="57">
        <f t="shared" ref="AS11" si="16">AR11+1</f>
        <v>17.5</v>
      </c>
      <c r="AT11" s="57">
        <f t="shared" ref="AT11" si="17">AS11+1</f>
        <v>18.5</v>
      </c>
      <c r="AU11" s="57">
        <f t="shared" ref="AU11" si="18">AT11+1</f>
        <v>19.5</v>
      </c>
      <c r="AV11" s="58">
        <f t="shared" ref="AV11" si="19">AU11+1</f>
        <v>20.5</v>
      </c>
    </row>
    <row r="12" spans="2:48" ht="15" customHeight="1" x14ac:dyDescent="0.35">
      <c r="B12" s="138" t="s">
        <v>157</v>
      </c>
      <c r="C12" s="59">
        <v>0.25</v>
      </c>
      <c r="D12" s="60"/>
      <c r="E12" s="61"/>
      <c r="F12" s="61"/>
      <c r="G12" s="61"/>
      <c r="H12" s="62"/>
      <c r="I12" s="62"/>
      <c r="J12" s="62"/>
      <c r="K12" s="62">
        <v>1.9579944915088299E-2</v>
      </c>
      <c r="L12" s="62">
        <v>3.3938571186153101E-2</v>
      </c>
      <c r="M12" s="62"/>
      <c r="N12" s="62"/>
      <c r="O12" s="62"/>
      <c r="P12" s="62"/>
      <c r="Q12" s="62"/>
      <c r="R12" s="62"/>
      <c r="S12" s="62"/>
      <c r="T12" s="62"/>
      <c r="U12" s="62"/>
      <c r="V12" s="62"/>
      <c r="W12" s="62"/>
      <c r="X12" s="63"/>
      <c r="Z12" s="138" t="s">
        <v>157</v>
      </c>
      <c r="AA12" s="59">
        <v>0.25</v>
      </c>
      <c r="AB12" s="104">
        <v>0</v>
      </c>
      <c r="AC12" s="105">
        <v>0</v>
      </c>
      <c r="AD12" s="105">
        <v>0</v>
      </c>
      <c r="AE12" s="105">
        <v>0</v>
      </c>
      <c r="AF12" s="105">
        <v>0</v>
      </c>
      <c r="AG12" s="105">
        <v>0</v>
      </c>
      <c r="AH12" s="105">
        <v>0</v>
      </c>
      <c r="AI12" s="105">
        <v>0</v>
      </c>
      <c r="AJ12" s="105">
        <v>0</v>
      </c>
      <c r="AK12" s="105">
        <v>0</v>
      </c>
      <c r="AL12" s="105">
        <v>0</v>
      </c>
      <c r="AM12" s="105">
        <v>0</v>
      </c>
      <c r="AN12" s="105">
        <v>0</v>
      </c>
      <c r="AO12" s="105">
        <v>0</v>
      </c>
      <c r="AP12" s="105">
        <v>0</v>
      </c>
      <c r="AQ12" s="105">
        <v>0</v>
      </c>
      <c r="AR12" s="105">
        <v>0</v>
      </c>
      <c r="AS12" s="105">
        <v>0</v>
      </c>
      <c r="AT12" s="105">
        <v>0</v>
      </c>
      <c r="AU12" s="105">
        <v>0</v>
      </c>
      <c r="AV12" s="106">
        <v>0</v>
      </c>
    </row>
    <row r="13" spans="2:48" x14ac:dyDescent="0.35">
      <c r="B13" s="139"/>
      <c r="C13" s="64">
        <f>C12+0.5</f>
        <v>0.75</v>
      </c>
      <c r="D13" s="65"/>
      <c r="E13" s="66"/>
      <c r="F13" s="66"/>
      <c r="G13" s="66"/>
      <c r="H13" s="67">
        <v>1.9579944915088299E-2</v>
      </c>
      <c r="I13" s="67">
        <v>0.46469735931809603</v>
      </c>
      <c r="J13" s="67">
        <v>1.4867704838857101</v>
      </c>
      <c r="K13" s="67">
        <v>2.68114712370609</v>
      </c>
      <c r="L13" s="67">
        <v>1.9057813050686001</v>
      </c>
      <c r="M13" s="67">
        <v>1.1043088932109799</v>
      </c>
      <c r="N13" s="67">
        <v>0.53387983135140804</v>
      </c>
      <c r="O13" s="67">
        <v>0.17099818559177099</v>
      </c>
      <c r="P13" s="67">
        <v>1.5663955932070601E-2</v>
      </c>
      <c r="Q13" s="67"/>
      <c r="R13" s="67"/>
      <c r="S13" s="67"/>
      <c r="T13" s="67"/>
      <c r="U13" s="67"/>
      <c r="V13" s="67"/>
      <c r="W13" s="67"/>
      <c r="X13" s="68"/>
      <c r="Z13" s="139"/>
      <c r="AA13" s="64">
        <f>AA12+0.5</f>
        <v>0.75</v>
      </c>
      <c r="AB13" s="107">
        <v>0</v>
      </c>
      <c r="AC13" s="103">
        <v>0</v>
      </c>
      <c r="AD13" s="103">
        <v>0</v>
      </c>
      <c r="AE13" s="103">
        <v>0</v>
      </c>
      <c r="AF13" s="103">
        <v>9.9139999999999997</v>
      </c>
      <c r="AG13" s="103">
        <v>11.446</v>
      </c>
      <c r="AH13" s="103">
        <v>12.68</v>
      </c>
      <c r="AI13" s="103">
        <v>13.228</v>
      </c>
      <c r="AJ13" s="103">
        <v>11.269</v>
      </c>
      <c r="AK13" s="103">
        <v>9.52</v>
      </c>
      <c r="AL13" s="103">
        <v>7.85</v>
      </c>
      <c r="AM13" s="103">
        <v>6.6760000000000002</v>
      </c>
      <c r="AN13" s="103">
        <v>5.56</v>
      </c>
      <c r="AO13" s="103">
        <v>4.6050000000000004</v>
      </c>
      <c r="AP13" s="103">
        <v>3.8679999999999999</v>
      </c>
      <c r="AQ13" s="103">
        <v>3.21</v>
      </c>
      <c r="AR13" s="103">
        <v>0</v>
      </c>
      <c r="AS13" s="103">
        <v>0</v>
      </c>
      <c r="AT13" s="103">
        <v>0</v>
      </c>
      <c r="AU13" s="103">
        <v>0</v>
      </c>
      <c r="AV13" s="108">
        <v>0</v>
      </c>
    </row>
    <row r="14" spans="2:48" x14ac:dyDescent="0.35">
      <c r="B14" s="139"/>
      <c r="C14" s="64">
        <f t="shared" ref="C14:C31" si="20">C13+0.5</f>
        <v>1.25</v>
      </c>
      <c r="D14" s="65"/>
      <c r="E14" s="66"/>
      <c r="F14" s="66"/>
      <c r="G14" s="66"/>
      <c r="H14" s="67">
        <v>1.30532966100589E-2</v>
      </c>
      <c r="I14" s="67">
        <v>0.58870367711365501</v>
      </c>
      <c r="J14" s="67">
        <v>4.1065671135245196</v>
      </c>
      <c r="K14" s="67">
        <v>5.5580936965630698</v>
      </c>
      <c r="L14" s="67">
        <v>4.4785860669112001</v>
      </c>
      <c r="M14" s="67">
        <v>2.7359709694683398</v>
      </c>
      <c r="N14" s="67">
        <v>1.27661240846376</v>
      </c>
      <c r="O14" s="67">
        <v>0.67355010507903801</v>
      </c>
      <c r="P14" s="67">
        <v>0.32763774491247799</v>
      </c>
      <c r="Q14" s="67">
        <v>6.7877142372306104E-2</v>
      </c>
      <c r="R14" s="67">
        <v>1.8274615254082398E-2</v>
      </c>
      <c r="S14" s="67">
        <v>1.6969285593076502E-2</v>
      </c>
      <c r="T14" s="67"/>
      <c r="U14" s="67"/>
      <c r="V14" s="67"/>
      <c r="W14" s="67"/>
      <c r="X14" s="68"/>
      <c r="Z14" s="139"/>
      <c r="AA14" s="64">
        <f t="shared" ref="AA14:AA31" si="21">AA13+0.5</f>
        <v>1.25</v>
      </c>
      <c r="AB14" s="107">
        <v>0</v>
      </c>
      <c r="AC14" s="103">
        <v>0</v>
      </c>
      <c r="AD14" s="103">
        <v>0</v>
      </c>
      <c r="AE14" s="103">
        <v>0</v>
      </c>
      <c r="AF14" s="103">
        <v>27.096</v>
      </c>
      <c r="AG14" s="103">
        <v>30.044</v>
      </c>
      <c r="AH14" s="103">
        <v>31.934999999999999</v>
      </c>
      <c r="AI14" s="103">
        <v>32.168999999999997</v>
      </c>
      <c r="AJ14" s="103">
        <v>26.882999999999999</v>
      </c>
      <c r="AK14" s="103">
        <v>22.8</v>
      </c>
      <c r="AL14" s="103">
        <v>18.989999999999998</v>
      </c>
      <c r="AM14" s="103">
        <v>16.364000000000001</v>
      </c>
      <c r="AN14" s="103">
        <v>13.815</v>
      </c>
      <c r="AO14" s="103">
        <v>11.581</v>
      </c>
      <c r="AP14" s="103">
        <v>9.8179999999999996</v>
      </c>
      <c r="AQ14" s="103">
        <v>8.19</v>
      </c>
      <c r="AR14" s="103">
        <v>0</v>
      </c>
      <c r="AS14" s="103">
        <v>0</v>
      </c>
      <c r="AT14" s="103">
        <v>0</v>
      </c>
      <c r="AU14" s="103">
        <v>0</v>
      </c>
      <c r="AV14" s="108">
        <v>0</v>
      </c>
    </row>
    <row r="15" spans="2:48" x14ac:dyDescent="0.35">
      <c r="B15" s="139"/>
      <c r="C15" s="64">
        <f t="shared" si="20"/>
        <v>1.75</v>
      </c>
      <c r="D15" s="65"/>
      <c r="E15" s="66"/>
      <c r="F15" s="66"/>
      <c r="G15" s="66"/>
      <c r="H15" s="67"/>
      <c r="I15" s="67">
        <v>0.11878499915153599</v>
      </c>
      <c r="J15" s="67">
        <v>3.26985080081975</v>
      </c>
      <c r="K15" s="67">
        <v>5.1403882050411802</v>
      </c>
      <c r="L15" s="67">
        <v>4.6247829889438599</v>
      </c>
      <c r="M15" s="67">
        <v>3.9264316203057099</v>
      </c>
      <c r="N15" s="67">
        <v>2.1081074025245101</v>
      </c>
      <c r="O15" s="67">
        <v>1.2361471889725799</v>
      </c>
      <c r="P15" s="67">
        <v>0.76231252202743804</v>
      </c>
      <c r="Q15" s="67">
        <v>0.30936312965839502</v>
      </c>
      <c r="R15" s="67">
        <v>9.6594394914435694E-2</v>
      </c>
      <c r="S15" s="67">
        <v>2.87172525421295E-2</v>
      </c>
      <c r="T15" s="67"/>
      <c r="U15" s="67"/>
      <c r="V15" s="67"/>
      <c r="W15" s="67"/>
      <c r="X15" s="68"/>
      <c r="Z15" s="139"/>
      <c r="AA15" s="64">
        <f t="shared" si="21"/>
        <v>1.75</v>
      </c>
      <c r="AB15" s="107">
        <v>0</v>
      </c>
      <c r="AC15" s="103">
        <v>0</v>
      </c>
      <c r="AD15" s="103">
        <v>0</v>
      </c>
      <c r="AE15" s="103">
        <v>0</v>
      </c>
      <c r="AF15" s="103">
        <v>49.588000000000001</v>
      </c>
      <c r="AG15" s="103">
        <v>54.74</v>
      </c>
      <c r="AH15" s="103">
        <v>57.02</v>
      </c>
      <c r="AI15" s="103">
        <v>56.320999999999998</v>
      </c>
      <c r="AJ15" s="103">
        <v>46.744999999999997</v>
      </c>
      <c r="AK15" s="103">
        <v>39.61</v>
      </c>
      <c r="AL15" s="103">
        <v>33.103999999999999</v>
      </c>
      <c r="AM15" s="103">
        <v>28.681000000000001</v>
      </c>
      <c r="AN15" s="103">
        <v>24.395</v>
      </c>
      <c r="AO15" s="103">
        <v>20.606000000000002</v>
      </c>
      <c r="AP15" s="103">
        <v>17.588000000000001</v>
      </c>
      <c r="AQ15" s="103">
        <v>14.8</v>
      </c>
      <c r="AR15" s="103">
        <v>0</v>
      </c>
      <c r="AS15" s="103">
        <v>0</v>
      </c>
      <c r="AT15" s="103">
        <v>0</v>
      </c>
      <c r="AU15" s="103">
        <v>0</v>
      </c>
      <c r="AV15" s="108">
        <v>0</v>
      </c>
    </row>
    <row r="16" spans="2:48" x14ac:dyDescent="0.35">
      <c r="B16" s="139"/>
      <c r="C16" s="64">
        <f t="shared" si="20"/>
        <v>2.25</v>
      </c>
      <c r="D16" s="65"/>
      <c r="E16" s="66"/>
      <c r="F16" s="66"/>
      <c r="G16" s="66"/>
      <c r="H16" s="67"/>
      <c r="I16" s="67"/>
      <c r="J16" s="67">
        <v>0.91895208134814499</v>
      </c>
      <c r="K16" s="67">
        <v>5.2500358965656799</v>
      </c>
      <c r="L16" s="67">
        <v>3.67580832539258</v>
      </c>
      <c r="M16" s="67">
        <v>4.1392003550496703</v>
      </c>
      <c r="N16" s="67">
        <v>2.8651986059079202</v>
      </c>
      <c r="O16" s="67">
        <v>1.31055097964991</v>
      </c>
      <c r="P16" s="67">
        <v>0.843242961009803</v>
      </c>
      <c r="Q16" s="67">
        <v>0.422926810165907</v>
      </c>
      <c r="R16" s="67">
        <v>0.198410108472895</v>
      </c>
      <c r="S16" s="67">
        <v>7.5709120338341401E-2</v>
      </c>
      <c r="T16" s="67">
        <v>1.9579944915088299E-2</v>
      </c>
      <c r="U16" s="67"/>
      <c r="V16" s="67"/>
      <c r="W16" s="67"/>
      <c r="X16" s="68"/>
      <c r="Z16" s="139"/>
      <c r="AA16" s="64">
        <f t="shared" si="21"/>
        <v>2.25</v>
      </c>
      <c r="AB16" s="107">
        <v>0</v>
      </c>
      <c r="AC16" s="103">
        <v>0</v>
      </c>
      <c r="AD16" s="103">
        <v>0</v>
      </c>
      <c r="AE16" s="103">
        <v>0</v>
      </c>
      <c r="AF16" s="103">
        <v>76.38</v>
      </c>
      <c r="AG16" s="103">
        <v>83.135999999999996</v>
      </c>
      <c r="AH16" s="103">
        <v>84.46</v>
      </c>
      <c r="AI16" s="103">
        <v>82.536000000000001</v>
      </c>
      <c r="AJ16" s="103">
        <v>68.805000000000007</v>
      </c>
      <c r="AK16" s="103">
        <v>58.62</v>
      </c>
      <c r="AL16" s="103">
        <v>49.238</v>
      </c>
      <c r="AM16" s="103">
        <v>42.792000000000002</v>
      </c>
      <c r="AN16" s="103">
        <v>36.549999999999997</v>
      </c>
      <c r="AO16" s="103">
        <v>31.099</v>
      </c>
      <c r="AP16" s="103">
        <v>26.696000000000002</v>
      </c>
      <c r="AQ16" s="103">
        <v>22.59</v>
      </c>
      <c r="AR16" s="103">
        <v>0</v>
      </c>
      <c r="AS16" s="103">
        <v>0</v>
      </c>
      <c r="AT16" s="103">
        <v>0</v>
      </c>
      <c r="AU16" s="103">
        <v>0</v>
      </c>
      <c r="AV16" s="108">
        <v>0</v>
      </c>
    </row>
    <row r="17" spans="2:48" x14ac:dyDescent="0.35">
      <c r="B17" s="139"/>
      <c r="C17" s="64">
        <f t="shared" si="20"/>
        <v>2.75</v>
      </c>
      <c r="D17" s="65"/>
      <c r="E17" s="66"/>
      <c r="F17" s="66"/>
      <c r="G17" s="66"/>
      <c r="H17" s="67"/>
      <c r="I17" s="67"/>
      <c r="J17" s="67">
        <v>0.13705961440561801</v>
      </c>
      <c r="K17" s="67">
        <v>2.4279131694709499</v>
      </c>
      <c r="L17" s="67">
        <v>2.5963006957407102</v>
      </c>
      <c r="M17" s="67">
        <v>2.81820673811171</v>
      </c>
      <c r="N17" s="67">
        <v>2.8469239906538402</v>
      </c>
      <c r="O17" s="67">
        <v>1.5663955932070599</v>
      </c>
      <c r="P17" s="67">
        <v>0.796251093213591</v>
      </c>
      <c r="Q17" s="67">
        <v>0.31719510762443098</v>
      </c>
      <c r="R17" s="67">
        <v>0.144891592371653</v>
      </c>
      <c r="S17" s="67">
        <v>5.6129175423253103E-2</v>
      </c>
      <c r="T17" s="67">
        <v>1.8274615254082398E-2</v>
      </c>
      <c r="U17" s="67"/>
      <c r="V17" s="67"/>
      <c r="W17" s="67"/>
      <c r="X17" s="68"/>
      <c r="Z17" s="139"/>
      <c r="AA17" s="64">
        <f t="shared" si="21"/>
        <v>2.75</v>
      </c>
      <c r="AB17" s="107">
        <v>0</v>
      </c>
      <c r="AC17" s="103">
        <v>0</v>
      </c>
      <c r="AD17" s="103">
        <v>0</v>
      </c>
      <c r="AE17" s="103">
        <v>0</v>
      </c>
      <c r="AF17" s="103">
        <v>106.58199999999999</v>
      </c>
      <c r="AG17" s="103">
        <v>113.43</v>
      </c>
      <c r="AH17" s="103">
        <v>114.4</v>
      </c>
      <c r="AI17" s="103">
        <v>111</v>
      </c>
      <c r="AJ17" s="103">
        <v>92.004000000000005</v>
      </c>
      <c r="AK17" s="103">
        <v>78.510000000000005</v>
      </c>
      <c r="AL17" s="103">
        <v>66.445999999999998</v>
      </c>
      <c r="AM17" s="103">
        <v>58.11</v>
      </c>
      <c r="AN17" s="103">
        <v>49.92</v>
      </c>
      <c r="AO17" s="103">
        <v>42.723999999999997</v>
      </c>
      <c r="AP17" s="103">
        <v>36.765999999999998</v>
      </c>
      <c r="AQ17" s="103">
        <v>31.16</v>
      </c>
      <c r="AR17" s="103">
        <v>0</v>
      </c>
      <c r="AS17" s="103">
        <v>0</v>
      </c>
      <c r="AT17" s="103">
        <v>0</v>
      </c>
      <c r="AU17" s="103">
        <v>0</v>
      </c>
      <c r="AV17" s="108">
        <v>0</v>
      </c>
    </row>
    <row r="18" spans="2:48" x14ac:dyDescent="0.35">
      <c r="B18" s="139"/>
      <c r="C18" s="64">
        <f t="shared" si="20"/>
        <v>3.25</v>
      </c>
      <c r="D18" s="65"/>
      <c r="E18" s="66"/>
      <c r="F18" s="66"/>
      <c r="G18" s="66"/>
      <c r="H18" s="67"/>
      <c r="I18" s="67"/>
      <c r="J18" s="67"/>
      <c r="K18" s="67">
        <v>0.44511741440300701</v>
      </c>
      <c r="L18" s="67">
        <v>1.5428996593089599</v>
      </c>
      <c r="M18" s="67">
        <v>1.46980119829263</v>
      </c>
      <c r="N18" s="67">
        <v>1.95929982116984</v>
      </c>
      <c r="O18" s="67">
        <v>1.4201986711744099</v>
      </c>
      <c r="P18" s="67">
        <v>0.78972444490856197</v>
      </c>
      <c r="Q18" s="67">
        <v>0.31850043728543698</v>
      </c>
      <c r="R18" s="67">
        <v>0.10703703220248301</v>
      </c>
      <c r="S18" s="67">
        <v>4.0465219491182501E-2</v>
      </c>
      <c r="T18" s="67">
        <v>1.9579944915088299E-2</v>
      </c>
      <c r="U18" s="67">
        <v>1.1747966949053E-2</v>
      </c>
      <c r="V18" s="67">
        <v>1.0442637288047099E-2</v>
      </c>
      <c r="W18" s="67"/>
      <c r="X18" s="68"/>
      <c r="Z18" s="139"/>
      <c r="AA18" s="64">
        <f t="shared" si="21"/>
        <v>3.25</v>
      </c>
      <c r="AB18" s="107">
        <v>0</v>
      </c>
      <c r="AC18" s="103">
        <v>0</v>
      </c>
      <c r="AD18" s="103">
        <v>0</v>
      </c>
      <c r="AE18" s="103">
        <v>0</v>
      </c>
      <c r="AF18" s="103">
        <v>0</v>
      </c>
      <c r="AG18" s="103">
        <v>0</v>
      </c>
      <c r="AH18" s="103">
        <v>0</v>
      </c>
      <c r="AI18" s="103">
        <v>0</v>
      </c>
      <c r="AJ18" s="103">
        <v>0</v>
      </c>
      <c r="AK18" s="103">
        <v>0</v>
      </c>
      <c r="AL18" s="103">
        <v>0</v>
      </c>
      <c r="AM18" s="103">
        <v>0</v>
      </c>
      <c r="AN18" s="103">
        <v>0</v>
      </c>
      <c r="AO18" s="103">
        <v>0</v>
      </c>
      <c r="AP18" s="103">
        <v>0</v>
      </c>
      <c r="AQ18" s="103">
        <v>0</v>
      </c>
      <c r="AR18" s="103">
        <v>0</v>
      </c>
      <c r="AS18" s="103">
        <v>0</v>
      </c>
      <c r="AT18" s="103">
        <v>0</v>
      </c>
      <c r="AU18" s="103">
        <v>0</v>
      </c>
      <c r="AV18" s="108">
        <v>0</v>
      </c>
    </row>
    <row r="19" spans="2:48" x14ac:dyDescent="0.35">
      <c r="B19" s="139"/>
      <c r="C19" s="64">
        <f t="shared" si="20"/>
        <v>3.75</v>
      </c>
      <c r="D19" s="65"/>
      <c r="E19" s="66"/>
      <c r="F19" s="66"/>
      <c r="G19" s="66"/>
      <c r="H19" s="67"/>
      <c r="I19" s="67"/>
      <c r="J19" s="67"/>
      <c r="K19" s="67">
        <v>4.8297197457217798E-2</v>
      </c>
      <c r="L19" s="67">
        <v>0.49080395253821402</v>
      </c>
      <c r="M19" s="67">
        <v>0.62916889660483799</v>
      </c>
      <c r="N19" s="67">
        <v>1.0768969703298601</v>
      </c>
      <c r="O19" s="67">
        <v>1.0064091686355401</v>
      </c>
      <c r="P19" s="67">
        <v>0.62786356694383205</v>
      </c>
      <c r="Q19" s="67">
        <v>0.29108851440431299</v>
      </c>
      <c r="R19" s="67">
        <v>0.101815713558459</v>
      </c>
      <c r="S19" s="67">
        <v>4.8297197457217798E-2</v>
      </c>
      <c r="T19" s="67">
        <v>1.8274615254082398E-2</v>
      </c>
      <c r="U19" s="67"/>
      <c r="V19" s="67"/>
      <c r="W19" s="67"/>
      <c r="X19" s="68"/>
      <c r="Z19" s="139"/>
      <c r="AA19" s="64">
        <f t="shared" si="21"/>
        <v>3.75</v>
      </c>
      <c r="AB19" s="107">
        <v>0</v>
      </c>
      <c r="AC19" s="103">
        <v>0</v>
      </c>
      <c r="AD19" s="103">
        <v>0</v>
      </c>
      <c r="AE19" s="103">
        <v>0</v>
      </c>
      <c r="AF19" s="103">
        <v>0</v>
      </c>
      <c r="AG19" s="103">
        <v>0</v>
      </c>
      <c r="AH19" s="103">
        <v>0</v>
      </c>
      <c r="AI19" s="103">
        <v>0</v>
      </c>
      <c r="AJ19" s="103">
        <v>0</v>
      </c>
      <c r="AK19" s="103">
        <v>0</v>
      </c>
      <c r="AL19" s="103">
        <v>0</v>
      </c>
      <c r="AM19" s="103">
        <v>0</v>
      </c>
      <c r="AN19" s="103">
        <v>0</v>
      </c>
      <c r="AO19" s="103">
        <v>0</v>
      </c>
      <c r="AP19" s="103">
        <v>0</v>
      </c>
      <c r="AQ19" s="103">
        <v>0</v>
      </c>
      <c r="AR19" s="103">
        <v>0</v>
      </c>
      <c r="AS19" s="103">
        <v>0</v>
      </c>
      <c r="AT19" s="103">
        <v>0</v>
      </c>
      <c r="AU19" s="103">
        <v>0</v>
      </c>
      <c r="AV19" s="108">
        <v>0</v>
      </c>
    </row>
    <row r="20" spans="2:48" x14ac:dyDescent="0.35">
      <c r="B20" s="139"/>
      <c r="C20" s="64">
        <f t="shared" si="20"/>
        <v>4.25</v>
      </c>
      <c r="D20" s="65"/>
      <c r="E20" s="66"/>
      <c r="F20" s="66"/>
      <c r="G20" s="66"/>
      <c r="H20" s="67"/>
      <c r="I20" s="67"/>
      <c r="J20" s="67"/>
      <c r="K20" s="67"/>
      <c r="L20" s="67">
        <v>9.39837355924239E-2</v>
      </c>
      <c r="M20" s="67">
        <v>0.20885274576094201</v>
      </c>
      <c r="N20" s="67">
        <v>0.44903340338602499</v>
      </c>
      <c r="O20" s="67">
        <v>0.55868109491051998</v>
      </c>
      <c r="P20" s="67">
        <v>0.41640016186087803</v>
      </c>
      <c r="Q20" s="67">
        <v>0.211463405082954</v>
      </c>
      <c r="R20" s="67">
        <v>6.7877142372306104E-2</v>
      </c>
      <c r="S20" s="67">
        <v>2.3495933898105999E-2</v>
      </c>
      <c r="T20" s="67">
        <v>2.0885274576094199E-2</v>
      </c>
      <c r="U20" s="67"/>
      <c r="V20" s="67"/>
      <c r="W20" s="67"/>
      <c r="X20" s="68"/>
      <c r="Z20" s="139"/>
      <c r="AA20" s="64">
        <f t="shared" si="21"/>
        <v>4.25</v>
      </c>
      <c r="AB20" s="107">
        <v>0</v>
      </c>
      <c r="AC20" s="103">
        <v>0</v>
      </c>
      <c r="AD20" s="103">
        <v>0</v>
      </c>
      <c r="AE20" s="103">
        <v>0</v>
      </c>
      <c r="AF20" s="103">
        <v>0</v>
      </c>
      <c r="AG20" s="103">
        <v>0</v>
      </c>
      <c r="AH20" s="103">
        <v>0</v>
      </c>
      <c r="AI20" s="103">
        <v>0</v>
      </c>
      <c r="AJ20" s="103">
        <v>0</v>
      </c>
      <c r="AK20" s="103">
        <v>0</v>
      </c>
      <c r="AL20" s="103">
        <v>0</v>
      </c>
      <c r="AM20" s="103">
        <v>0</v>
      </c>
      <c r="AN20" s="103">
        <v>0</v>
      </c>
      <c r="AO20" s="103">
        <v>0</v>
      </c>
      <c r="AP20" s="103">
        <v>0</v>
      </c>
      <c r="AQ20" s="103">
        <v>0</v>
      </c>
      <c r="AR20" s="103">
        <v>0</v>
      </c>
      <c r="AS20" s="103">
        <v>0</v>
      </c>
      <c r="AT20" s="103">
        <v>0</v>
      </c>
      <c r="AU20" s="103">
        <v>0</v>
      </c>
      <c r="AV20" s="108">
        <v>0</v>
      </c>
    </row>
    <row r="21" spans="2:48" x14ac:dyDescent="0.35">
      <c r="B21" s="139"/>
      <c r="C21" s="64">
        <f t="shared" si="20"/>
        <v>4.75</v>
      </c>
      <c r="D21" s="65"/>
      <c r="E21" s="66"/>
      <c r="F21" s="66"/>
      <c r="G21" s="66"/>
      <c r="H21" s="67"/>
      <c r="I21" s="67"/>
      <c r="J21" s="67"/>
      <c r="K21" s="67"/>
      <c r="L21" s="67">
        <v>1.9579944915088299E-2</v>
      </c>
      <c r="M21" s="67">
        <v>8.2235768643370899E-2</v>
      </c>
      <c r="N21" s="67">
        <v>0.121395658473547</v>
      </c>
      <c r="O21" s="67">
        <v>0.26367659152318901</v>
      </c>
      <c r="P21" s="67">
        <v>0.266287250845201</v>
      </c>
      <c r="Q21" s="67">
        <v>0.186662141523842</v>
      </c>
      <c r="R21" s="67">
        <v>7.1793131355323794E-2</v>
      </c>
      <c r="S21" s="67">
        <v>2.3495933898105999E-2</v>
      </c>
      <c r="T21" s="67">
        <v>1.0442637288047099E-2</v>
      </c>
      <c r="U21" s="67"/>
      <c r="V21" s="67"/>
      <c r="W21" s="67"/>
      <c r="X21" s="68"/>
      <c r="Z21" s="139"/>
      <c r="AA21" s="64">
        <f t="shared" si="21"/>
        <v>4.75</v>
      </c>
      <c r="AB21" s="107">
        <v>0</v>
      </c>
      <c r="AC21" s="103">
        <v>0</v>
      </c>
      <c r="AD21" s="103">
        <v>0</v>
      </c>
      <c r="AE21" s="103">
        <v>0</v>
      </c>
      <c r="AF21" s="103">
        <v>0</v>
      </c>
      <c r="AG21" s="103">
        <v>0</v>
      </c>
      <c r="AH21" s="103">
        <v>0</v>
      </c>
      <c r="AI21" s="103">
        <v>0</v>
      </c>
      <c r="AJ21" s="103">
        <v>0</v>
      </c>
      <c r="AK21" s="103">
        <v>0</v>
      </c>
      <c r="AL21" s="103">
        <v>0</v>
      </c>
      <c r="AM21" s="103">
        <v>0</v>
      </c>
      <c r="AN21" s="103">
        <v>0</v>
      </c>
      <c r="AO21" s="103">
        <v>0</v>
      </c>
      <c r="AP21" s="103">
        <v>0</v>
      </c>
      <c r="AQ21" s="103">
        <v>0</v>
      </c>
      <c r="AR21" s="103">
        <v>0</v>
      </c>
      <c r="AS21" s="103">
        <v>0</v>
      </c>
      <c r="AT21" s="103">
        <v>0</v>
      </c>
      <c r="AU21" s="103">
        <v>0</v>
      </c>
      <c r="AV21" s="108">
        <v>0</v>
      </c>
    </row>
    <row r="22" spans="2:48" x14ac:dyDescent="0.35">
      <c r="B22" s="139"/>
      <c r="C22" s="64">
        <f t="shared" si="20"/>
        <v>5.25</v>
      </c>
      <c r="D22" s="65"/>
      <c r="E22" s="66"/>
      <c r="F22" s="66"/>
      <c r="G22" s="66"/>
      <c r="H22" s="67"/>
      <c r="I22" s="67"/>
      <c r="J22" s="67"/>
      <c r="K22" s="67"/>
      <c r="L22" s="67"/>
      <c r="M22" s="67">
        <v>2.7411922881123599E-2</v>
      </c>
      <c r="N22" s="67">
        <v>2.7411922881123599E-2</v>
      </c>
      <c r="O22" s="67">
        <v>0.105731702541477</v>
      </c>
      <c r="P22" s="67">
        <v>0.151418240676683</v>
      </c>
      <c r="Q22" s="67">
        <v>0.13053296610058901</v>
      </c>
      <c r="R22" s="67">
        <v>7.0487801694317898E-2</v>
      </c>
      <c r="S22" s="67">
        <v>2.0885274576094199E-2</v>
      </c>
      <c r="T22" s="67"/>
      <c r="U22" s="67"/>
      <c r="V22" s="67"/>
      <c r="W22" s="67"/>
      <c r="X22" s="68"/>
      <c r="Z22" s="139"/>
      <c r="AA22" s="64">
        <f t="shared" si="21"/>
        <v>5.25</v>
      </c>
      <c r="AB22" s="107">
        <v>0</v>
      </c>
      <c r="AC22" s="103">
        <v>0</v>
      </c>
      <c r="AD22" s="103">
        <v>0</v>
      </c>
      <c r="AE22" s="103">
        <v>0</v>
      </c>
      <c r="AF22" s="103">
        <v>0</v>
      </c>
      <c r="AG22" s="103">
        <v>0</v>
      </c>
      <c r="AH22" s="103">
        <v>0</v>
      </c>
      <c r="AI22" s="103">
        <v>0</v>
      </c>
      <c r="AJ22" s="103">
        <v>0</v>
      </c>
      <c r="AK22" s="103">
        <v>0</v>
      </c>
      <c r="AL22" s="103">
        <v>0</v>
      </c>
      <c r="AM22" s="103">
        <v>0</v>
      </c>
      <c r="AN22" s="103">
        <v>0</v>
      </c>
      <c r="AO22" s="103">
        <v>0</v>
      </c>
      <c r="AP22" s="103">
        <v>0</v>
      </c>
      <c r="AQ22" s="103">
        <v>0</v>
      </c>
      <c r="AR22" s="103">
        <v>0</v>
      </c>
      <c r="AS22" s="103">
        <v>0</v>
      </c>
      <c r="AT22" s="103">
        <v>0</v>
      </c>
      <c r="AU22" s="103">
        <v>0</v>
      </c>
      <c r="AV22" s="108">
        <v>0</v>
      </c>
    </row>
    <row r="23" spans="2:48" x14ac:dyDescent="0.35">
      <c r="B23" s="139"/>
      <c r="C23" s="64">
        <f t="shared" si="20"/>
        <v>5.75</v>
      </c>
      <c r="D23" s="65"/>
      <c r="E23" s="66"/>
      <c r="F23" s="66"/>
      <c r="G23" s="66"/>
      <c r="H23" s="67"/>
      <c r="I23" s="67"/>
      <c r="J23" s="67"/>
      <c r="K23" s="67"/>
      <c r="L23" s="67"/>
      <c r="M23" s="67"/>
      <c r="N23" s="67"/>
      <c r="O23" s="67">
        <v>2.2190604237100099E-2</v>
      </c>
      <c r="P23" s="67">
        <v>7.3098461016329705E-2</v>
      </c>
      <c r="Q23" s="67">
        <v>5.4823845762247303E-2</v>
      </c>
      <c r="R23" s="67">
        <v>4.5686538135205998E-2</v>
      </c>
      <c r="S23" s="67">
        <v>1.8274615254082398E-2</v>
      </c>
      <c r="T23" s="67"/>
      <c r="U23" s="67"/>
      <c r="V23" s="67"/>
      <c r="W23" s="67"/>
      <c r="X23" s="68"/>
      <c r="Z23" s="139"/>
      <c r="AA23" s="64">
        <f t="shared" si="21"/>
        <v>5.75</v>
      </c>
      <c r="AB23" s="107">
        <v>0</v>
      </c>
      <c r="AC23" s="103">
        <v>0</v>
      </c>
      <c r="AD23" s="103">
        <v>0</v>
      </c>
      <c r="AE23" s="103">
        <v>0</v>
      </c>
      <c r="AF23" s="103">
        <v>0</v>
      </c>
      <c r="AG23" s="103">
        <v>0</v>
      </c>
      <c r="AH23" s="103">
        <v>0</v>
      </c>
      <c r="AI23" s="103">
        <v>0</v>
      </c>
      <c r="AJ23" s="103">
        <v>0</v>
      </c>
      <c r="AK23" s="103">
        <v>0</v>
      </c>
      <c r="AL23" s="103">
        <v>0</v>
      </c>
      <c r="AM23" s="103">
        <v>0</v>
      </c>
      <c r="AN23" s="103">
        <v>0</v>
      </c>
      <c r="AO23" s="103">
        <v>0</v>
      </c>
      <c r="AP23" s="103">
        <v>0</v>
      </c>
      <c r="AQ23" s="103">
        <v>0</v>
      </c>
      <c r="AR23" s="103">
        <v>0</v>
      </c>
      <c r="AS23" s="103">
        <v>0</v>
      </c>
      <c r="AT23" s="103">
        <v>0</v>
      </c>
      <c r="AU23" s="103">
        <v>0</v>
      </c>
      <c r="AV23" s="108">
        <v>0</v>
      </c>
    </row>
    <row r="24" spans="2:48" x14ac:dyDescent="0.35">
      <c r="B24" s="139"/>
      <c r="C24" s="64">
        <f t="shared" si="20"/>
        <v>6.25</v>
      </c>
      <c r="D24" s="65"/>
      <c r="E24" s="66"/>
      <c r="F24" s="66"/>
      <c r="G24" s="66"/>
      <c r="H24" s="67"/>
      <c r="I24" s="67"/>
      <c r="J24" s="67"/>
      <c r="K24" s="67"/>
      <c r="L24" s="67"/>
      <c r="M24" s="67"/>
      <c r="N24" s="67"/>
      <c r="O24" s="67"/>
      <c r="P24" s="67">
        <v>3.2633241525147197E-2</v>
      </c>
      <c r="Q24" s="67">
        <v>4.0465219491182501E-2</v>
      </c>
      <c r="R24" s="67">
        <v>2.0885274576094199E-2</v>
      </c>
      <c r="S24" s="67">
        <v>1.1747966949053E-2</v>
      </c>
      <c r="T24" s="67"/>
      <c r="U24" s="67"/>
      <c r="V24" s="67"/>
      <c r="W24" s="67"/>
      <c r="X24" s="68"/>
      <c r="Z24" s="139"/>
      <c r="AA24" s="64">
        <f t="shared" si="21"/>
        <v>6.25</v>
      </c>
      <c r="AB24" s="107">
        <v>0</v>
      </c>
      <c r="AC24" s="103">
        <v>0</v>
      </c>
      <c r="AD24" s="103">
        <v>0</v>
      </c>
      <c r="AE24" s="103">
        <v>0</v>
      </c>
      <c r="AF24" s="103">
        <v>0</v>
      </c>
      <c r="AG24" s="103">
        <v>0</v>
      </c>
      <c r="AH24" s="103">
        <v>0</v>
      </c>
      <c r="AI24" s="103">
        <v>0</v>
      </c>
      <c r="AJ24" s="103">
        <v>0</v>
      </c>
      <c r="AK24" s="103">
        <v>0</v>
      </c>
      <c r="AL24" s="103">
        <v>0</v>
      </c>
      <c r="AM24" s="103">
        <v>0</v>
      </c>
      <c r="AN24" s="103">
        <v>0</v>
      </c>
      <c r="AO24" s="103">
        <v>0</v>
      </c>
      <c r="AP24" s="103">
        <v>0</v>
      </c>
      <c r="AQ24" s="103">
        <v>0</v>
      </c>
      <c r="AR24" s="103">
        <v>0</v>
      </c>
      <c r="AS24" s="103">
        <v>0</v>
      </c>
      <c r="AT24" s="103">
        <v>0</v>
      </c>
      <c r="AU24" s="103">
        <v>0</v>
      </c>
      <c r="AV24" s="108">
        <v>0</v>
      </c>
    </row>
    <row r="25" spans="2:48" x14ac:dyDescent="0.35">
      <c r="B25" s="139"/>
      <c r="C25" s="64">
        <f t="shared" si="20"/>
        <v>6.75</v>
      </c>
      <c r="D25" s="65"/>
      <c r="E25" s="66"/>
      <c r="F25" s="66"/>
      <c r="G25" s="66"/>
      <c r="H25" s="67"/>
      <c r="I25" s="67"/>
      <c r="J25" s="67"/>
      <c r="K25" s="67"/>
      <c r="L25" s="67"/>
      <c r="M25" s="67"/>
      <c r="N25" s="67"/>
      <c r="O25" s="67"/>
      <c r="P25" s="67"/>
      <c r="Q25" s="67">
        <v>2.0885274576094199E-2</v>
      </c>
      <c r="R25" s="67">
        <v>1.8274615254082398E-2</v>
      </c>
      <c r="S25" s="67"/>
      <c r="T25" s="67"/>
      <c r="U25" s="67"/>
      <c r="V25" s="67"/>
      <c r="W25" s="67"/>
      <c r="X25" s="68"/>
      <c r="Z25" s="139"/>
      <c r="AA25" s="64">
        <f t="shared" si="21"/>
        <v>6.75</v>
      </c>
      <c r="AB25" s="107">
        <v>0</v>
      </c>
      <c r="AC25" s="103">
        <v>0</v>
      </c>
      <c r="AD25" s="103">
        <v>0</v>
      </c>
      <c r="AE25" s="103">
        <v>0</v>
      </c>
      <c r="AF25" s="103">
        <v>0</v>
      </c>
      <c r="AG25" s="103">
        <v>0</v>
      </c>
      <c r="AH25" s="103">
        <v>0</v>
      </c>
      <c r="AI25" s="103">
        <v>0</v>
      </c>
      <c r="AJ25" s="103">
        <v>0</v>
      </c>
      <c r="AK25" s="103">
        <v>0</v>
      </c>
      <c r="AL25" s="103">
        <v>0</v>
      </c>
      <c r="AM25" s="103">
        <v>0</v>
      </c>
      <c r="AN25" s="103">
        <v>0</v>
      </c>
      <c r="AO25" s="103">
        <v>0</v>
      </c>
      <c r="AP25" s="103">
        <v>0</v>
      </c>
      <c r="AQ25" s="103">
        <v>0</v>
      </c>
      <c r="AR25" s="103">
        <v>0</v>
      </c>
      <c r="AS25" s="103">
        <v>0</v>
      </c>
      <c r="AT25" s="103">
        <v>0</v>
      </c>
      <c r="AU25" s="103">
        <v>0</v>
      </c>
      <c r="AV25" s="108">
        <v>0</v>
      </c>
    </row>
    <row r="26" spans="2:48" x14ac:dyDescent="0.35">
      <c r="B26" s="139"/>
      <c r="C26" s="64">
        <f t="shared" si="20"/>
        <v>7.25</v>
      </c>
      <c r="D26" s="65"/>
      <c r="E26" s="66"/>
      <c r="F26" s="66"/>
      <c r="G26" s="66"/>
      <c r="H26" s="67"/>
      <c r="I26" s="67"/>
      <c r="J26" s="67"/>
      <c r="K26" s="67"/>
      <c r="L26" s="67"/>
      <c r="M26" s="67"/>
      <c r="N26" s="67"/>
      <c r="O26" s="67"/>
      <c r="P26" s="67"/>
      <c r="Q26" s="67"/>
      <c r="R26" s="67"/>
      <c r="S26" s="67"/>
      <c r="T26" s="67"/>
      <c r="U26" s="67"/>
      <c r="V26" s="67"/>
      <c r="W26" s="67"/>
      <c r="X26" s="68"/>
      <c r="Z26" s="139"/>
      <c r="AA26" s="64">
        <f t="shared" si="21"/>
        <v>7.25</v>
      </c>
      <c r="AB26" s="107">
        <v>0</v>
      </c>
      <c r="AC26" s="103">
        <v>0</v>
      </c>
      <c r="AD26" s="103">
        <v>0</v>
      </c>
      <c r="AE26" s="103">
        <v>0</v>
      </c>
      <c r="AF26" s="103">
        <v>0</v>
      </c>
      <c r="AG26" s="103">
        <v>0</v>
      </c>
      <c r="AH26" s="103">
        <v>0</v>
      </c>
      <c r="AI26" s="103">
        <v>0</v>
      </c>
      <c r="AJ26" s="103">
        <v>0</v>
      </c>
      <c r="AK26" s="103">
        <v>0</v>
      </c>
      <c r="AL26" s="103">
        <v>0</v>
      </c>
      <c r="AM26" s="103">
        <v>0</v>
      </c>
      <c r="AN26" s="103">
        <v>0</v>
      </c>
      <c r="AO26" s="103">
        <v>0</v>
      </c>
      <c r="AP26" s="103">
        <v>0</v>
      </c>
      <c r="AQ26" s="103">
        <v>0</v>
      </c>
      <c r="AR26" s="103">
        <v>0</v>
      </c>
      <c r="AS26" s="103">
        <v>0</v>
      </c>
      <c r="AT26" s="103">
        <v>0</v>
      </c>
      <c r="AU26" s="103">
        <v>0</v>
      </c>
      <c r="AV26" s="108">
        <v>0</v>
      </c>
    </row>
    <row r="27" spans="2:48" x14ac:dyDescent="0.35">
      <c r="B27" s="139"/>
      <c r="C27" s="64">
        <f t="shared" si="20"/>
        <v>7.75</v>
      </c>
      <c r="D27" s="65"/>
      <c r="E27" s="66"/>
      <c r="F27" s="66"/>
      <c r="G27" s="66"/>
      <c r="H27" s="67"/>
      <c r="I27" s="67"/>
      <c r="J27" s="67"/>
      <c r="K27" s="67"/>
      <c r="L27" s="67"/>
      <c r="M27" s="67"/>
      <c r="N27" s="67"/>
      <c r="O27" s="67"/>
      <c r="P27" s="67"/>
      <c r="Q27" s="67"/>
      <c r="R27" s="67"/>
      <c r="S27" s="67"/>
      <c r="T27" s="67"/>
      <c r="U27" s="67"/>
      <c r="V27" s="67"/>
      <c r="W27" s="67"/>
      <c r="X27" s="68"/>
      <c r="Z27" s="139"/>
      <c r="AA27" s="64">
        <f t="shared" si="21"/>
        <v>7.75</v>
      </c>
      <c r="AB27" s="107">
        <v>0</v>
      </c>
      <c r="AC27" s="103">
        <v>0</v>
      </c>
      <c r="AD27" s="103">
        <v>0</v>
      </c>
      <c r="AE27" s="103">
        <v>0</v>
      </c>
      <c r="AF27" s="103">
        <v>0</v>
      </c>
      <c r="AG27" s="103">
        <v>0</v>
      </c>
      <c r="AH27" s="103">
        <v>0</v>
      </c>
      <c r="AI27" s="103">
        <v>0</v>
      </c>
      <c r="AJ27" s="103">
        <v>0</v>
      </c>
      <c r="AK27" s="103">
        <v>0</v>
      </c>
      <c r="AL27" s="103">
        <v>0</v>
      </c>
      <c r="AM27" s="103">
        <v>0</v>
      </c>
      <c r="AN27" s="103">
        <v>0</v>
      </c>
      <c r="AO27" s="103">
        <v>0</v>
      </c>
      <c r="AP27" s="103">
        <v>0</v>
      </c>
      <c r="AQ27" s="103">
        <v>0</v>
      </c>
      <c r="AR27" s="103">
        <v>0</v>
      </c>
      <c r="AS27" s="103">
        <v>0</v>
      </c>
      <c r="AT27" s="103">
        <v>0</v>
      </c>
      <c r="AU27" s="103">
        <v>0</v>
      </c>
      <c r="AV27" s="108">
        <v>0</v>
      </c>
    </row>
    <row r="28" spans="2:48" x14ac:dyDescent="0.35">
      <c r="B28" s="139"/>
      <c r="C28" s="64">
        <f t="shared" si="20"/>
        <v>8.25</v>
      </c>
      <c r="D28" s="65"/>
      <c r="E28" s="66"/>
      <c r="F28" s="66"/>
      <c r="G28" s="66"/>
      <c r="H28" s="67"/>
      <c r="I28" s="67"/>
      <c r="J28" s="67"/>
      <c r="K28" s="67"/>
      <c r="L28" s="67"/>
      <c r="M28" s="67"/>
      <c r="N28" s="67"/>
      <c r="O28" s="67"/>
      <c r="P28" s="67"/>
      <c r="Q28" s="67"/>
      <c r="R28" s="67"/>
      <c r="S28" s="67"/>
      <c r="T28" s="67"/>
      <c r="U28" s="67"/>
      <c r="V28" s="67"/>
      <c r="W28" s="67"/>
      <c r="X28" s="68"/>
      <c r="Z28" s="139"/>
      <c r="AA28" s="64">
        <f t="shared" si="21"/>
        <v>8.25</v>
      </c>
      <c r="AB28" s="107">
        <v>0</v>
      </c>
      <c r="AC28" s="103">
        <v>0</v>
      </c>
      <c r="AD28" s="103">
        <v>0</v>
      </c>
      <c r="AE28" s="103">
        <v>0</v>
      </c>
      <c r="AF28" s="103">
        <v>0</v>
      </c>
      <c r="AG28" s="103">
        <v>0</v>
      </c>
      <c r="AH28" s="103">
        <v>0</v>
      </c>
      <c r="AI28" s="103">
        <v>0</v>
      </c>
      <c r="AJ28" s="103">
        <v>0</v>
      </c>
      <c r="AK28" s="103">
        <v>0</v>
      </c>
      <c r="AL28" s="103">
        <v>0</v>
      </c>
      <c r="AM28" s="103">
        <v>0</v>
      </c>
      <c r="AN28" s="103">
        <v>0</v>
      </c>
      <c r="AO28" s="103">
        <v>0</v>
      </c>
      <c r="AP28" s="103">
        <v>0</v>
      </c>
      <c r="AQ28" s="103">
        <v>0</v>
      </c>
      <c r="AR28" s="103">
        <v>0</v>
      </c>
      <c r="AS28" s="103">
        <v>0</v>
      </c>
      <c r="AT28" s="103">
        <v>0</v>
      </c>
      <c r="AU28" s="103">
        <v>0</v>
      </c>
      <c r="AV28" s="108">
        <v>0</v>
      </c>
    </row>
    <row r="29" spans="2:48" x14ac:dyDescent="0.35">
      <c r="B29" s="139"/>
      <c r="C29" s="64">
        <f t="shared" si="20"/>
        <v>8.75</v>
      </c>
      <c r="D29" s="65"/>
      <c r="E29" s="66"/>
      <c r="F29" s="66"/>
      <c r="G29" s="66"/>
      <c r="H29" s="67"/>
      <c r="I29" s="67"/>
      <c r="J29" s="67"/>
      <c r="K29" s="67"/>
      <c r="L29" s="67"/>
      <c r="M29" s="67"/>
      <c r="N29" s="67"/>
      <c r="O29" s="67"/>
      <c r="P29" s="67"/>
      <c r="Q29" s="67"/>
      <c r="R29" s="67"/>
      <c r="S29" s="67"/>
      <c r="T29" s="67"/>
      <c r="U29" s="67"/>
      <c r="V29" s="67"/>
      <c r="W29" s="67"/>
      <c r="X29" s="68"/>
      <c r="Z29" s="139"/>
      <c r="AA29" s="64">
        <f t="shared" si="21"/>
        <v>8.75</v>
      </c>
      <c r="AB29" s="107">
        <v>0</v>
      </c>
      <c r="AC29" s="103">
        <v>0</v>
      </c>
      <c r="AD29" s="103">
        <v>0</v>
      </c>
      <c r="AE29" s="103">
        <v>0</v>
      </c>
      <c r="AF29" s="103">
        <v>0</v>
      </c>
      <c r="AG29" s="103">
        <v>0</v>
      </c>
      <c r="AH29" s="103">
        <v>0</v>
      </c>
      <c r="AI29" s="103">
        <v>0</v>
      </c>
      <c r="AJ29" s="103">
        <v>0</v>
      </c>
      <c r="AK29" s="103">
        <v>0</v>
      </c>
      <c r="AL29" s="103">
        <v>0</v>
      </c>
      <c r="AM29" s="103">
        <v>0</v>
      </c>
      <c r="AN29" s="103">
        <v>0</v>
      </c>
      <c r="AO29" s="103">
        <v>0</v>
      </c>
      <c r="AP29" s="103">
        <v>0</v>
      </c>
      <c r="AQ29" s="103">
        <v>0</v>
      </c>
      <c r="AR29" s="103">
        <v>0</v>
      </c>
      <c r="AS29" s="103">
        <v>0</v>
      </c>
      <c r="AT29" s="103">
        <v>0</v>
      </c>
      <c r="AU29" s="103">
        <v>0</v>
      </c>
      <c r="AV29" s="108">
        <v>0</v>
      </c>
    </row>
    <row r="30" spans="2:48" x14ac:dyDescent="0.35">
      <c r="B30" s="139"/>
      <c r="C30" s="64">
        <f t="shared" si="20"/>
        <v>9.25</v>
      </c>
      <c r="D30" s="65"/>
      <c r="E30" s="66"/>
      <c r="F30" s="66"/>
      <c r="G30" s="66"/>
      <c r="H30" s="67"/>
      <c r="I30" s="67"/>
      <c r="J30" s="67"/>
      <c r="K30" s="67"/>
      <c r="L30" s="67"/>
      <c r="M30" s="67"/>
      <c r="N30" s="67"/>
      <c r="O30" s="67"/>
      <c r="P30" s="67"/>
      <c r="Q30" s="67"/>
      <c r="R30" s="67"/>
      <c r="S30" s="67"/>
      <c r="T30" s="67"/>
      <c r="U30" s="67"/>
      <c r="V30" s="67"/>
      <c r="W30" s="67"/>
      <c r="X30" s="68"/>
      <c r="Z30" s="139"/>
      <c r="AA30" s="64">
        <f t="shared" si="21"/>
        <v>9.25</v>
      </c>
      <c r="AB30" s="107">
        <v>0</v>
      </c>
      <c r="AC30" s="103">
        <v>0</v>
      </c>
      <c r="AD30" s="103">
        <v>0</v>
      </c>
      <c r="AE30" s="103">
        <v>0</v>
      </c>
      <c r="AF30" s="103">
        <v>0</v>
      </c>
      <c r="AG30" s="103">
        <v>0</v>
      </c>
      <c r="AH30" s="103">
        <v>0</v>
      </c>
      <c r="AI30" s="103">
        <v>0</v>
      </c>
      <c r="AJ30" s="103">
        <v>0</v>
      </c>
      <c r="AK30" s="103">
        <v>0</v>
      </c>
      <c r="AL30" s="103">
        <v>0</v>
      </c>
      <c r="AM30" s="103">
        <v>0</v>
      </c>
      <c r="AN30" s="103">
        <v>0</v>
      </c>
      <c r="AO30" s="103">
        <v>0</v>
      </c>
      <c r="AP30" s="103">
        <v>0</v>
      </c>
      <c r="AQ30" s="103">
        <v>0</v>
      </c>
      <c r="AR30" s="103">
        <v>0</v>
      </c>
      <c r="AS30" s="103">
        <v>0</v>
      </c>
      <c r="AT30" s="103">
        <v>0</v>
      </c>
      <c r="AU30" s="103">
        <v>0</v>
      </c>
      <c r="AV30" s="108">
        <v>0</v>
      </c>
    </row>
    <row r="31" spans="2:48" ht="15" thickBot="1" x14ac:dyDescent="0.4">
      <c r="B31" s="140"/>
      <c r="C31" s="69">
        <f t="shared" si="20"/>
        <v>9.75</v>
      </c>
      <c r="D31" s="70"/>
      <c r="E31" s="71"/>
      <c r="F31" s="71"/>
      <c r="G31" s="71"/>
      <c r="H31" s="72"/>
      <c r="I31" s="72"/>
      <c r="J31" s="72"/>
      <c r="K31" s="72"/>
      <c r="L31" s="72"/>
      <c r="M31" s="72"/>
      <c r="N31" s="72"/>
      <c r="O31" s="72"/>
      <c r="P31" s="72"/>
      <c r="Q31" s="72"/>
      <c r="R31" s="72"/>
      <c r="S31" s="72"/>
      <c r="T31" s="72"/>
      <c r="U31" s="72"/>
      <c r="V31" s="72"/>
      <c r="W31" s="72"/>
      <c r="X31" s="73"/>
      <c r="Z31" s="140"/>
      <c r="AA31" s="69">
        <f t="shared" si="21"/>
        <v>9.75</v>
      </c>
      <c r="AB31" s="109">
        <v>0</v>
      </c>
      <c r="AC31" s="110">
        <v>0</v>
      </c>
      <c r="AD31" s="110">
        <v>0</v>
      </c>
      <c r="AE31" s="110">
        <v>0</v>
      </c>
      <c r="AF31" s="110">
        <v>0</v>
      </c>
      <c r="AG31" s="110">
        <v>0</v>
      </c>
      <c r="AH31" s="110">
        <v>0</v>
      </c>
      <c r="AI31" s="110">
        <v>0</v>
      </c>
      <c r="AJ31" s="110">
        <v>0</v>
      </c>
      <c r="AK31" s="110">
        <v>0</v>
      </c>
      <c r="AL31" s="110">
        <v>0</v>
      </c>
      <c r="AM31" s="110">
        <v>0</v>
      </c>
      <c r="AN31" s="110">
        <v>0</v>
      </c>
      <c r="AO31" s="110">
        <v>0</v>
      </c>
      <c r="AP31" s="110">
        <v>0</v>
      </c>
      <c r="AQ31" s="110">
        <v>0</v>
      </c>
      <c r="AR31" s="110">
        <v>0</v>
      </c>
      <c r="AS31" s="110">
        <v>0</v>
      </c>
      <c r="AT31" s="110">
        <v>0</v>
      </c>
      <c r="AU31" s="110">
        <v>0</v>
      </c>
      <c r="AV31" s="111">
        <v>0</v>
      </c>
    </row>
    <row r="32" spans="2:48" ht="15" thickBot="1" x14ac:dyDescent="0.4">
      <c r="B32" s="74"/>
      <c r="C32" s="30"/>
      <c r="D32" s="75">
        <f>D11*1.16</f>
        <v>0.57999999999999996</v>
      </c>
      <c r="E32" s="75">
        <f t="shared" ref="E32:X32" si="22">E11*1.16</f>
        <v>1.7399999999999998</v>
      </c>
      <c r="F32" s="75">
        <f t="shared" si="22"/>
        <v>2.9</v>
      </c>
      <c r="G32" s="75">
        <f t="shared" si="22"/>
        <v>4.0599999999999996</v>
      </c>
      <c r="H32" s="75">
        <f t="shared" si="22"/>
        <v>5.22</v>
      </c>
      <c r="I32" s="75">
        <f t="shared" si="22"/>
        <v>6.38</v>
      </c>
      <c r="J32" s="75">
        <f t="shared" si="22"/>
        <v>7.5399999999999991</v>
      </c>
      <c r="K32" s="75">
        <f t="shared" si="22"/>
        <v>8.6999999999999993</v>
      </c>
      <c r="L32" s="75">
        <f t="shared" si="22"/>
        <v>9.86</v>
      </c>
      <c r="M32" s="75">
        <f t="shared" si="22"/>
        <v>11.02</v>
      </c>
      <c r="N32" s="75">
        <f t="shared" si="22"/>
        <v>12.18</v>
      </c>
      <c r="O32" s="75">
        <f t="shared" si="22"/>
        <v>13.34</v>
      </c>
      <c r="P32" s="75">
        <f t="shared" si="22"/>
        <v>14.499999999999998</v>
      </c>
      <c r="Q32" s="75">
        <f t="shared" si="22"/>
        <v>15.659999999999998</v>
      </c>
      <c r="R32" s="75">
        <f t="shared" si="22"/>
        <v>16.82</v>
      </c>
      <c r="S32" s="75">
        <f t="shared" si="22"/>
        <v>17.98</v>
      </c>
      <c r="T32" s="75">
        <f t="shared" si="22"/>
        <v>19.139999999999997</v>
      </c>
      <c r="U32" s="75">
        <f t="shared" si="22"/>
        <v>20.299999999999997</v>
      </c>
      <c r="V32" s="75">
        <f t="shared" si="22"/>
        <v>21.459999999999997</v>
      </c>
      <c r="W32" s="75">
        <f t="shared" si="22"/>
        <v>22.619999999999997</v>
      </c>
      <c r="X32" s="75">
        <f t="shared" si="22"/>
        <v>23.779999999999998</v>
      </c>
      <c r="Z32" s="74"/>
      <c r="AA32" s="30"/>
      <c r="AB32" s="75">
        <f>AB11*1.16</f>
        <v>0.57999999999999996</v>
      </c>
      <c r="AC32" s="75">
        <f t="shared" ref="AC32:AV32" si="23">AC11*1.16</f>
        <v>1.7399999999999998</v>
      </c>
      <c r="AD32" s="75">
        <f t="shared" si="23"/>
        <v>2.9</v>
      </c>
      <c r="AE32" s="75">
        <f t="shared" si="23"/>
        <v>4.0599999999999996</v>
      </c>
      <c r="AF32" s="75">
        <f t="shared" si="23"/>
        <v>5.22</v>
      </c>
      <c r="AG32" s="75">
        <f t="shared" si="23"/>
        <v>6.38</v>
      </c>
      <c r="AH32" s="75">
        <f t="shared" si="23"/>
        <v>7.5399999999999991</v>
      </c>
      <c r="AI32" s="75">
        <f t="shared" si="23"/>
        <v>8.6999999999999993</v>
      </c>
      <c r="AJ32" s="75">
        <f t="shared" si="23"/>
        <v>9.86</v>
      </c>
      <c r="AK32" s="75">
        <f t="shared" si="23"/>
        <v>11.02</v>
      </c>
      <c r="AL32" s="75">
        <f t="shared" si="23"/>
        <v>12.18</v>
      </c>
      <c r="AM32" s="75">
        <f t="shared" si="23"/>
        <v>13.34</v>
      </c>
      <c r="AN32" s="75">
        <f t="shared" si="23"/>
        <v>14.499999999999998</v>
      </c>
      <c r="AO32" s="75">
        <f t="shared" si="23"/>
        <v>15.659999999999998</v>
      </c>
      <c r="AP32" s="75">
        <f t="shared" si="23"/>
        <v>16.82</v>
      </c>
      <c r="AQ32" s="75">
        <f t="shared" si="23"/>
        <v>17.98</v>
      </c>
      <c r="AR32" s="75">
        <f t="shared" si="23"/>
        <v>19.139999999999997</v>
      </c>
      <c r="AS32" s="75">
        <f t="shared" si="23"/>
        <v>20.299999999999997</v>
      </c>
      <c r="AT32" s="75">
        <f t="shared" si="23"/>
        <v>21.459999999999997</v>
      </c>
      <c r="AU32" s="75">
        <f t="shared" si="23"/>
        <v>22.619999999999997</v>
      </c>
      <c r="AV32" s="75">
        <f t="shared" si="23"/>
        <v>23.779999999999998</v>
      </c>
    </row>
    <row r="33" spans="2:48" ht="15.75" customHeight="1" thickBot="1" x14ac:dyDescent="0.4">
      <c r="B33" s="74"/>
      <c r="C33" s="30"/>
      <c r="D33" s="131" t="s">
        <v>158</v>
      </c>
      <c r="E33" s="132"/>
      <c r="F33" s="132"/>
      <c r="G33" s="132"/>
      <c r="H33" s="132"/>
      <c r="I33" s="132"/>
      <c r="J33" s="132"/>
      <c r="K33" s="132"/>
      <c r="L33" s="132"/>
      <c r="M33" s="132"/>
      <c r="N33" s="132"/>
      <c r="O33" s="132"/>
      <c r="P33" s="132"/>
      <c r="Q33" s="132"/>
      <c r="R33" s="132"/>
      <c r="S33" s="132"/>
      <c r="T33" s="132"/>
      <c r="U33" s="132"/>
      <c r="V33" s="132"/>
      <c r="W33" s="132"/>
      <c r="X33" s="133"/>
      <c r="Z33" s="74"/>
      <c r="AA33" s="30"/>
      <c r="AB33" s="131" t="s">
        <v>158</v>
      </c>
      <c r="AC33" s="132"/>
      <c r="AD33" s="132"/>
      <c r="AE33" s="132"/>
      <c r="AF33" s="132"/>
      <c r="AG33" s="132"/>
      <c r="AH33" s="132"/>
      <c r="AI33" s="132"/>
      <c r="AJ33" s="132"/>
      <c r="AK33" s="132"/>
      <c r="AL33" s="132"/>
      <c r="AM33" s="132"/>
      <c r="AN33" s="132"/>
      <c r="AO33" s="132"/>
      <c r="AP33" s="132"/>
      <c r="AQ33" s="132"/>
      <c r="AR33" s="132"/>
      <c r="AS33" s="132"/>
      <c r="AT33" s="132"/>
      <c r="AU33" s="132"/>
      <c r="AV33" s="133"/>
    </row>
    <row r="35" spans="2:48" ht="15" thickBot="1" x14ac:dyDescent="0.4"/>
    <row r="36" spans="2:48" ht="15.75" customHeight="1" thickBot="1" x14ac:dyDescent="0.4">
      <c r="B36" s="134" t="s">
        <v>159</v>
      </c>
      <c r="C36" s="135"/>
      <c r="D36" s="131" t="s">
        <v>156</v>
      </c>
      <c r="E36" s="132"/>
      <c r="F36" s="132"/>
      <c r="G36" s="132"/>
      <c r="H36" s="132"/>
      <c r="I36" s="132"/>
      <c r="J36" s="132"/>
      <c r="K36" s="132"/>
      <c r="L36" s="132"/>
      <c r="M36" s="132"/>
      <c r="N36" s="132"/>
      <c r="O36" s="132"/>
      <c r="P36" s="132"/>
      <c r="Q36" s="132"/>
      <c r="R36" s="132"/>
      <c r="S36" s="132"/>
      <c r="T36" s="132"/>
      <c r="U36" s="132"/>
      <c r="V36" s="132"/>
      <c r="W36" s="132"/>
      <c r="X36" s="133"/>
      <c r="Z36" s="134" t="s">
        <v>165</v>
      </c>
      <c r="AA36" s="135"/>
      <c r="AB36" s="131" t="s">
        <v>156</v>
      </c>
      <c r="AC36" s="132"/>
      <c r="AD36" s="132"/>
      <c r="AE36" s="132"/>
      <c r="AF36" s="132"/>
      <c r="AG36" s="132"/>
      <c r="AH36" s="132"/>
      <c r="AI36" s="132"/>
      <c r="AJ36" s="132"/>
      <c r="AK36" s="132"/>
      <c r="AL36" s="132"/>
      <c r="AM36" s="132"/>
      <c r="AN36" s="132"/>
      <c r="AO36" s="132"/>
      <c r="AP36" s="132"/>
      <c r="AQ36" s="132"/>
      <c r="AR36" s="132"/>
      <c r="AS36" s="132"/>
      <c r="AT36" s="132"/>
      <c r="AU36" s="132"/>
      <c r="AV36" s="133"/>
    </row>
    <row r="37" spans="2:48" ht="15" thickBot="1" x14ac:dyDescent="0.4">
      <c r="B37" s="136"/>
      <c r="C37" s="137"/>
      <c r="D37" s="56">
        <v>0.5</v>
      </c>
      <c r="E37" s="57">
        <f>D37+1</f>
        <v>1.5</v>
      </c>
      <c r="F37" s="57">
        <f t="shared" ref="F37:X37" si="24">E37+1</f>
        <v>2.5</v>
      </c>
      <c r="G37" s="57">
        <f t="shared" si="24"/>
        <v>3.5</v>
      </c>
      <c r="H37" s="57">
        <f t="shared" si="24"/>
        <v>4.5</v>
      </c>
      <c r="I37" s="57">
        <f t="shared" si="24"/>
        <v>5.5</v>
      </c>
      <c r="J37" s="57">
        <f t="shared" si="24"/>
        <v>6.5</v>
      </c>
      <c r="K37" s="57">
        <f t="shared" si="24"/>
        <v>7.5</v>
      </c>
      <c r="L37" s="57">
        <f t="shared" si="24"/>
        <v>8.5</v>
      </c>
      <c r="M37" s="57">
        <f t="shared" si="24"/>
        <v>9.5</v>
      </c>
      <c r="N37" s="57">
        <f t="shared" si="24"/>
        <v>10.5</v>
      </c>
      <c r="O37" s="57">
        <f t="shared" si="24"/>
        <v>11.5</v>
      </c>
      <c r="P37" s="57">
        <f t="shared" si="24"/>
        <v>12.5</v>
      </c>
      <c r="Q37" s="57">
        <f t="shared" si="24"/>
        <v>13.5</v>
      </c>
      <c r="R37" s="57">
        <f t="shared" si="24"/>
        <v>14.5</v>
      </c>
      <c r="S37" s="57">
        <f t="shared" si="24"/>
        <v>15.5</v>
      </c>
      <c r="T37" s="57">
        <f t="shared" si="24"/>
        <v>16.5</v>
      </c>
      <c r="U37" s="57">
        <f t="shared" si="24"/>
        <v>17.5</v>
      </c>
      <c r="V37" s="57">
        <f t="shared" si="24"/>
        <v>18.5</v>
      </c>
      <c r="W37" s="57">
        <f t="shared" si="24"/>
        <v>19.5</v>
      </c>
      <c r="X37" s="58">
        <f t="shared" si="24"/>
        <v>20.5</v>
      </c>
      <c r="Z37" s="136"/>
      <c r="AA37" s="137"/>
      <c r="AB37" s="56">
        <v>0.5</v>
      </c>
      <c r="AC37" s="57">
        <f>AB37+1</f>
        <v>1.5</v>
      </c>
      <c r="AD37" s="57">
        <f t="shared" ref="AD37" si="25">AC37+1</f>
        <v>2.5</v>
      </c>
      <c r="AE37" s="57">
        <f t="shared" ref="AE37" si="26">AD37+1</f>
        <v>3.5</v>
      </c>
      <c r="AF37" s="57">
        <f t="shared" ref="AF37" si="27">AE37+1</f>
        <v>4.5</v>
      </c>
      <c r="AG37" s="57">
        <f t="shared" ref="AG37" si="28">AF37+1</f>
        <v>5.5</v>
      </c>
      <c r="AH37" s="57">
        <f t="shared" ref="AH37" si="29">AG37+1</f>
        <v>6.5</v>
      </c>
      <c r="AI37" s="57">
        <f t="shared" ref="AI37" si="30">AH37+1</f>
        <v>7.5</v>
      </c>
      <c r="AJ37" s="57">
        <f t="shared" ref="AJ37" si="31">AI37+1</f>
        <v>8.5</v>
      </c>
      <c r="AK37" s="57">
        <f t="shared" ref="AK37" si="32">AJ37+1</f>
        <v>9.5</v>
      </c>
      <c r="AL37" s="57">
        <f t="shared" ref="AL37" si="33">AK37+1</f>
        <v>10.5</v>
      </c>
      <c r="AM37" s="57">
        <f t="shared" ref="AM37" si="34">AL37+1</f>
        <v>11.5</v>
      </c>
      <c r="AN37" s="57">
        <f t="shared" ref="AN37" si="35">AM37+1</f>
        <v>12.5</v>
      </c>
      <c r="AO37" s="57">
        <f t="shared" ref="AO37" si="36">AN37+1</f>
        <v>13.5</v>
      </c>
      <c r="AP37" s="57">
        <f t="shared" ref="AP37" si="37">AO37+1</f>
        <v>14.5</v>
      </c>
      <c r="AQ37" s="57">
        <f t="shared" ref="AQ37" si="38">AP37+1</f>
        <v>15.5</v>
      </c>
      <c r="AR37" s="57">
        <f t="shared" ref="AR37" si="39">AQ37+1</f>
        <v>16.5</v>
      </c>
      <c r="AS37" s="57">
        <f t="shared" ref="AS37" si="40">AR37+1</f>
        <v>17.5</v>
      </c>
      <c r="AT37" s="57">
        <f t="shared" ref="AT37" si="41">AS37+1</f>
        <v>18.5</v>
      </c>
      <c r="AU37" s="57">
        <f t="shared" ref="AU37" si="42">AT37+1</f>
        <v>19.5</v>
      </c>
      <c r="AV37" s="58">
        <f t="shared" ref="AV37" si="43">AU37+1</f>
        <v>20.5</v>
      </c>
    </row>
    <row r="38" spans="2:48" x14ac:dyDescent="0.35">
      <c r="B38" s="138" t="s">
        <v>157</v>
      </c>
      <c r="C38" s="59">
        <v>0.25</v>
      </c>
      <c r="D38" s="60"/>
      <c r="E38" s="61"/>
      <c r="F38" s="61"/>
      <c r="G38" s="61"/>
      <c r="H38" s="62"/>
      <c r="I38" s="62"/>
      <c r="J38" s="62"/>
      <c r="K38" s="62"/>
      <c r="L38" s="62"/>
      <c r="M38" s="62"/>
      <c r="N38" s="62"/>
      <c r="O38" s="62"/>
      <c r="P38" s="62"/>
      <c r="Q38" s="62"/>
      <c r="R38" s="62"/>
      <c r="S38" s="62"/>
      <c r="T38" s="62"/>
      <c r="U38" s="62"/>
      <c r="V38" s="62"/>
      <c r="W38" s="62"/>
      <c r="X38" s="63"/>
      <c r="Z38" s="138" t="s">
        <v>157</v>
      </c>
      <c r="AA38" s="59">
        <v>0.25</v>
      </c>
      <c r="AB38" s="104">
        <v>0</v>
      </c>
      <c r="AC38" s="105">
        <v>0</v>
      </c>
      <c r="AD38" s="105">
        <v>0</v>
      </c>
      <c r="AE38" s="105">
        <v>0</v>
      </c>
      <c r="AF38" s="105">
        <v>0</v>
      </c>
      <c r="AG38" s="105">
        <v>0</v>
      </c>
      <c r="AH38" s="105">
        <v>0</v>
      </c>
      <c r="AI38" s="105">
        <v>0</v>
      </c>
      <c r="AJ38" s="105">
        <v>0</v>
      </c>
      <c r="AK38" s="105">
        <v>0</v>
      </c>
      <c r="AL38" s="105">
        <v>0</v>
      </c>
      <c r="AM38" s="105">
        <v>0</v>
      </c>
      <c r="AN38" s="105">
        <v>0</v>
      </c>
      <c r="AO38" s="105">
        <v>0</v>
      </c>
      <c r="AP38" s="105">
        <v>0</v>
      </c>
      <c r="AQ38" s="105">
        <v>0</v>
      </c>
      <c r="AR38" s="105">
        <v>0</v>
      </c>
      <c r="AS38" s="105">
        <v>0</v>
      </c>
      <c r="AT38" s="105">
        <v>0</v>
      </c>
      <c r="AU38" s="105">
        <v>0</v>
      </c>
      <c r="AV38" s="106">
        <v>0</v>
      </c>
    </row>
    <row r="39" spans="2:48" x14ac:dyDescent="0.35">
      <c r="B39" s="139"/>
      <c r="C39" s="64">
        <f>C38+0.5</f>
        <v>0.75</v>
      </c>
      <c r="D39" s="65"/>
      <c r="E39" s="66"/>
      <c r="F39" s="66"/>
      <c r="G39" s="66"/>
      <c r="H39" s="67"/>
      <c r="I39" s="67">
        <v>3.1246179401247302E-2</v>
      </c>
      <c r="J39" s="67">
        <v>0.115807382942947</v>
      </c>
      <c r="K39" s="67">
        <v>0.23785446609379499</v>
      </c>
      <c r="L39" s="67">
        <v>0.18971469858043999</v>
      </c>
      <c r="M39" s="67">
        <v>0.12966553152252799</v>
      </c>
      <c r="N39" s="67">
        <v>6.8372529942455601E-2</v>
      </c>
      <c r="O39" s="67">
        <v>2.5194516549921799E-2</v>
      </c>
      <c r="P39" s="67"/>
      <c r="Q39" s="67"/>
      <c r="R39" s="67"/>
      <c r="S39" s="67"/>
      <c r="T39" s="67"/>
      <c r="U39" s="67"/>
      <c r="V39" s="67"/>
      <c r="W39" s="67"/>
      <c r="X39" s="68"/>
      <c r="Z39" s="139"/>
      <c r="AA39" s="64">
        <f>AA38+0.5</f>
        <v>0.75</v>
      </c>
      <c r="AB39" s="107">
        <v>0</v>
      </c>
      <c r="AC39" s="103">
        <v>0</v>
      </c>
      <c r="AD39" s="103">
        <v>0</v>
      </c>
      <c r="AE39" s="103">
        <v>0</v>
      </c>
      <c r="AF39" s="103">
        <v>6.6180000000000003</v>
      </c>
      <c r="AG39" s="103">
        <v>7.69</v>
      </c>
      <c r="AH39" s="103">
        <v>8.52</v>
      </c>
      <c r="AI39" s="103">
        <v>8.9120000000000008</v>
      </c>
      <c r="AJ39" s="103">
        <v>7.625</v>
      </c>
      <c r="AK39" s="103">
        <v>6.45</v>
      </c>
      <c r="AL39" s="103">
        <v>5.3220000000000001</v>
      </c>
      <c r="AM39" s="103">
        <v>4.5289999999999999</v>
      </c>
      <c r="AN39" s="103">
        <v>3.77</v>
      </c>
      <c r="AO39" s="103">
        <v>3.1230000000000002</v>
      </c>
      <c r="AP39" s="103">
        <v>2.6259999999999999</v>
      </c>
      <c r="AQ39" s="103">
        <v>2.1800000000000002</v>
      </c>
      <c r="AR39" s="103">
        <v>0</v>
      </c>
      <c r="AS39" s="103">
        <v>0</v>
      </c>
      <c r="AT39" s="103">
        <v>0</v>
      </c>
      <c r="AU39" s="103">
        <v>0</v>
      </c>
      <c r="AV39" s="108">
        <v>0</v>
      </c>
    </row>
    <row r="40" spans="2:48" x14ac:dyDescent="0.35">
      <c r="B40" s="139"/>
      <c r="C40" s="64">
        <f t="shared" ref="C40:C57" si="44">C39+0.5</f>
        <v>1.25</v>
      </c>
      <c r="D40" s="65"/>
      <c r="E40" s="66"/>
      <c r="F40" s="66"/>
      <c r="G40" s="66"/>
      <c r="H40" s="67"/>
      <c r="I40" s="67">
        <v>8.3214187600929898E-2</v>
      </c>
      <c r="J40" s="67">
        <v>0.74984898051859195</v>
      </c>
      <c r="K40" s="67">
        <v>1.1530989577031701</v>
      </c>
      <c r="L40" s="67">
        <v>1.0901820187535001</v>
      </c>
      <c r="M40" s="67">
        <v>0.77579668392996703</v>
      </c>
      <c r="N40" s="67">
        <v>0.40205662759287403</v>
      </c>
      <c r="O40" s="67">
        <v>0.23765295135782499</v>
      </c>
      <c r="P40" s="67">
        <v>0.13075880639791501</v>
      </c>
      <c r="Q40" s="67">
        <v>2.8418973124497499E-2</v>
      </c>
      <c r="R40" s="67"/>
      <c r="S40" s="67"/>
      <c r="T40" s="67"/>
      <c r="U40" s="67"/>
      <c r="V40" s="67"/>
      <c r="W40" s="67"/>
      <c r="X40" s="68"/>
      <c r="Z40" s="139"/>
      <c r="AA40" s="64">
        <f t="shared" ref="AA40:AA57" si="45">AA39+0.5</f>
        <v>1.25</v>
      </c>
      <c r="AB40" s="107">
        <v>0</v>
      </c>
      <c r="AC40" s="103">
        <v>0</v>
      </c>
      <c r="AD40" s="103">
        <v>0</v>
      </c>
      <c r="AE40" s="103">
        <v>0</v>
      </c>
      <c r="AF40" s="103">
        <v>17.975999999999999</v>
      </c>
      <c r="AG40" s="103">
        <v>20.071999999999999</v>
      </c>
      <c r="AH40" s="103">
        <v>21.324999999999999</v>
      </c>
      <c r="AI40" s="103">
        <v>21.53</v>
      </c>
      <c r="AJ40" s="103">
        <v>18.088999999999999</v>
      </c>
      <c r="AK40" s="103">
        <v>15.38</v>
      </c>
      <c r="AL40" s="103">
        <v>12.821999999999999</v>
      </c>
      <c r="AM40" s="103">
        <v>11.063000000000001</v>
      </c>
      <c r="AN40" s="103">
        <v>9.3450000000000006</v>
      </c>
      <c r="AO40" s="103">
        <v>7.8369999999999997</v>
      </c>
      <c r="AP40" s="103">
        <v>6.6479999999999997</v>
      </c>
      <c r="AQ40" s="103">
        <v>5.55</v>
      </c>
      <c r="AR40" s="103">
        <v>0</v>
      </c>
      <c r="AS40" s="103">
        <v>0</v>
      </c>
      <c r="AT40" s="103">
        <v>0</v>
      </c>
      <c r="AU40" s="103">
        <v>0</v>
      </c>
      <c r="AV40" s="108">
        <v>0</v>
      </c>
    </row>
    <row r="41" spans="2:48" x14ac:dyDescent="0.35">
      <c r="B41" s="139"/>
      <c r="C41" s="64">
        <f t="shared" si="44"/>
        <v>1.75</v>
      </c>
      <c r="D41" s="65"/>
      <c r="E41" s="66"/>
      <c r="F41" s="66"/>
      <c r="G41" s="66"/>
      <c r="H41" s="67"/>
      <c r="I41" s="67">
        <v>3.1973173317864097E-2</v>
      </c>
      <c r="J41" s="67">
        <v>1.08397317975897</v>
      </c>
      <c r="K41" s="67">
        <v>2.0862401494221099</v>
      </c>
      <c r="L41" s="67">
        <v>2.1563659708491798</v>
      </c>
      <c r="M41" s="67">
        <v>2.1401828462266499</v>
      </c>
      <c r="N41" s="67">
        <v>1.29424134016127</v>
      </c>
      <c r="O41" s="67">
        <v>0.82224653720695295</v>
      </c>
      <c r="P41" s="67">
        <v>0.55265577159893897</v>
      </c>
      <c r="Q41" s="67">
        <v>0.25223300732047998</v>
      </c>
      <c r="R41" s="67">
        <v>8.2892224911267506E-2</v>
      </c>
      <c r="S41" s="67">
        <v>2.4816782336956601E-2</v>
      </c>
      <c r="T41" s="67"/>
      <c r="U41" s="67"/>
      <c r="V41" s="67"/>
      <c r="W41" s="67"/>
      <c r="X41" s="68"/>
      <c r="Z41" s="139"/>
      <c r="AA41" s="64">
        <f t="shared" si="45"/>
        <v>1.75</v>
      </c>
      <c r="AB41" s="107">
        <v>0</v>
      </c>
      <c r="AC41" s="103">
        <v>0</v>
      </c>
      <c r="AD41" s="103">
        <v>0</v>
      </c>
      <c r="AE41" s="103">
        <v>0</v>
      </c>
      <c r="AF41" s="103">
        <v>32.75</v>
      </c>
      <c r="AG41" s="103">
        <v>36.270000000000003</v>
      </c>
      <c r="AH41" s="103">
        <v>37.770000000000003</v>
      </c>
      <c r="AI41" s="103">
        <v>37.423000000000002</v>
      </c>
      <c r="AJ41" s="103">
        <v>31.27</v>
      </c>
      <c r="AK41" s="103">
        <v>26.59</v>
      </c>
      <c r="AL41" s="103">
        <v>22.271999999999998</v>
      </c>
      <c r="AM41" s="103">
        <v>19.329999999999998</v>
      </c>
      <c r="AN41" s="103">
        <v>16.45</v>
      </c>
      <c r="AO41" s="103">
        <v>13.898999999999999</v>
      </c>
      <c r="AP41" s="103">
        <v>11.874000000000001</v>
      </c>
      <c r="AQ41" s="103">
        <v>10.01</v>
      </c>
      <c r="AR41" s="103">
        <v>0</v>
      </c>
      <c r="AS41" s="103">
        <v>0</v>
      </c>
      <c r="AT41" s="103">
        <v>0</v>
      </c>
      <c r="AU41" s="103">
        <v>0</v>
      </c>
      <c r="AV41" s="108">
        <v>0</v>
      </c>
    </row>
    <row r="42" spans="2:48" x14ac:dyDescent="0.35">
      <c r="B42" s="139"/>
      <c r="C42" s="64">
        <f t="shared" si="44"/>
        <v>2.25</v>
      </c>
      <c r="D42" s="65"/>
      <c r="E42" s="66"/>
      <c r="F42" s="66"/>
      <c r="G42" s="66"/>
      <c r="H42" s="67"/>
      <c r="I42" s="67"/>
      <c r="J42" s="67">
        <v>0.50775128344786802</v>
      </c>
      <c r="K42" s="67">
        <v>3.42948348395766</v>
      </c>
      <c r="L42" s="67">
        <v>2.82323355291574</v>
      </c>
      <c r="M42" s="67">
        <v>3.6493180238694398</v>
      </c>
      <c r="N42" s="67">
        <v>2.8355322347033201</v>
      </c>
      <c r="O42" s="67">
        <v>1.4257933029277201</v>
      </c>
      <c r="P42" s="67">
        <v>0.97934433089321704</v>
      </c>
      <c r="Q42" s="67">
        <v>0.52677550894763303</v>
      </c>
      <c r="R42" s="67">
        <v>0.25901653538788599</v>
      </c>
      <c r="S42" s="67">
        <v>0.10801694211804801</v>
      </c>
      <c r="T42" s="67">
        <v>2.8842772881474198E-2</v>
      </c>
      <c r="U42" s="67"/>
      <c r="V42" s="67"/>
      <c r="W42" s="67"/>
      <c r="X42" s="68"/>
      <c r="Z42" s="139"/>
      <c r="AA42" s="64">
        <f t="shared" si="45"/>
        <v>2.25</v>
      </c>
      <c r="AB42" s="107">
        <v>0</v>
      </c>
      <c r="AC42" s="103">
        <v>0</v>
      </c>
      <c r="AD42" s="103">
        <v>0</v>
      </c>
      <c r="AE42" s="103">
        <v>0</v>
      </c>
      <c r="AF42" s="103">
        <v>49.985999999999997</v>
      </c>
      <c r="AG42" s="103">
        <v>54.582000000000001</v>
      </c>
      <c r="AH42" s="103">
        <v>55.57</v>
      </c>
      <c r="AI42" s="103">
        <v>54.534999999999997</v>
      </c>
      <c r="AJ42" s="103">
        <v>45.738999999999997</v>
      </c>
      <c r="AK42" s="103">
        <v>39.119999999999997</v>
      </c>
      <c r="AL42" s="103">
        <v>32.962000000000003</v>
      </c>
      <c r="AM42" s="103">
        <v>28.721</v>
      </c>
      <c r="AN42" s="103">
        <v>24.56</v>
      </c>
      <c r="AO42" s="103">
        <v>20.917000000000002</v>
      </c>
      <c r="AP42" s="103">
        <v>17.994</v>
      </c>
      <c r="AQ42" s="103">
        <v>15.25</v>
      </c>
      <c r="AR42" s="103">
        <v>0</v>
      </c>
      <c r="AS42" s="103">
        <v>0</v>
      </c>
      <c r="AT42" s="103">
        <v>0</v>
      </c>
      <c r="AU42" s="103">
        <v>0</v>
      </c>
      <c r="AV42" s="108">
        <v>0</v>
      </c>
    </row>
    <row r="43" spans="2:48" x14ac:dyDescent="0.35">
      <c r="B43" s="139"/>
      <c r="C43" s="64">
        <f t="shared" si="44"/>
        <v>2.75</v>
      </c>
      <c r="D43" s="65"/>
      <c r="E43" s="66"/>
      <c r="F43" s="66"/>
      <c r="G43" s="66"/>
      <c r="H43" s="67"/>
      <c r="I43" s="67"/>
      <c r="J43" s="67">
        <v>0.112878753400346</v>
      </c>
      <c r="K43" s="67">
        <v>2.3264394832055202</v>
      </c>
      <c r="L43" s="67">
        <v>2.9467313090432201</v>
      </c>
      <c r="M43" s="67">
        <v>3.6794452493434702</v>
      </c>
      <c r="N43" s="67">
        <v>4.1748080038560396</v>
      </c>
      <c r="O43" s="67">
        <v>2.5269363254030299</v>
      </c>
      <c r="P43" s="67">
        <v>1.39636315101099</v>
      </c>
      <c r="Q43" s="67">
        <v>0.59027774394271104</v>
      </c>
      <c r="R43" s="67">
        <v>0.27947969243785098</v>
      </c>
      <c r="S43" s="67">
        <v>0.115999425362977</v>
      </c>
      <c r="T43" s="67">
        <v>4.0777668004422597E-2</v>
      </c>
      <c r="U43" s="67">
        <v>1.22694851988806E-2</v>
      </c>
      <c r="V43" s="67"/>
      <c r="W43" s="67"/>
      <c r="X43" s="68"/>
      <c r="Z43" s="139"/>
      <c r="AA43" s="64">
        <f t="shared" si="45"/>
        <v>2.75</v>
      </c>
      <c r="AB43" s="107">
        <v>0</v>
      </c>
      <c r="AC43" s="103">
        <v>0</v>
      </c>
      <c r="AD43" s="103">
        <v>0</v>
      </c>
      <c r="AE43" s="103">
        <v>0</v>
      </c>
      <c r="AF43" s="103">
        <v>68.944000000000003</v>
      </c>
      <c r="AG43" s="103">
        <v>73.768000000000001</v>
      </c>
      <c r="AH43" s="103">
        <v>74.704999999999998</v>
      </c>
      <c r="AI43" s="103">
        <v>72.819000000000003</v>
      </c>
      <c r="AJ43" s="103">
        <v>60.84</v>
      </c>
      <c r="AK43" s="103">
        <v>52.16</v>
      </c>
      <c r="AL43" s="103">
        <v>44.293999999999997</v>
      </c>
      <c r="AM43" s="103">
        <v>38.844999999999999</v>
      </c>
      <c r="AN43" s="103">
        <v>33.424999999999997</v>
      </c>
      <c r="AO43" s="103">
        <v>28.663</v>
      </c>
      <c r="AP43" s="103">
        <v>24.728000000000002</v>
      </c>
      <c r="AQ43" s="103">
        <v>21.01</v>
      </c>
      <c r="AR43" s="103">
        <v>0</v>
      </c>
      <c r="AS43" s="103">
        <v>0</v>
      </c>
      <c r="AT43" s="103">
        <v>0</v>
      </c>
      <c r="AU43" s="103">
        <v>0</v>
      </c>
      <c r="AV43" s="108">
        <v>0</v>
      </c>
    </row>
    <row r="44" spans="2:48" x14ac:dyDescent="0.35">
      <c r="B44" s="139"/>
      <c r="C44" s="64">
        <f t="shared" si="44"/>
        <v>3.25</v>
      </c>
      <c r="D44" s="65"/>
      <c r="E44" s="66"/>
      <c r="F44" s="66"/>
      <c r="G44" s="66"/>
      <c r="H44" s="67"/>
      <c r="I44" s="67"/>
      <c r="J44" s="67"/>
      <c r="K44" s="67">
        <v>0.60422239944745404</v>
      </c>
      <c r="L44" s="67">
        <v>2.4291871246433998</v>
      </c>
      <c r="M44" s="67">
        <v>2.6619104948055199</v>
      </c>
      <c r="N44" s="67">
        <v>4.0152672562553899</v>
      </c>
      <c r="O44" s="67">
        <v>3.1897182849820598</v>
      </c>
      <c r="P44" s="67">
        <v>1.9317110097436001</v>
      </c>
      <c r="Q44" s="67">
        <v>0.81699253288919604</v>
      </c>
      <c r="R44" s="67">
        <v>0.29906110539796099</v>
      </c>
      <c r="S44" s="67">
        <v>0.120072001103572</v>
      </c>
      <c r="T44" s="67">
        <v>6.0222830903672003E-2</v>
      </c>
      <c r="U44" s="67">
        <v>3.5083512244803799E-2</v>
      </c>
      <c r="V44" s="67">
        <v>3.3813778049400299E-2</v>
      </c>
      <c r="W44" s="67"/>
      <c r="X44" s="68"/>
      <c r="Z44" s="139"/>
      <c r="AA44" s="64">
        <f t="shared" si="45"/>
        <v>3.25</v>
      </c>
      <c r="AB44" s="107">
        <v>0</v>
      </c>
      <c r="AC44" s="103">
        <v>0</v>
      </c>
      <c r="AD44" s="103">
        <v>0</v>
      </c>
      <c r="AE44" s="103">
        <v>0</v>
      </c>
      <c r="AF44" s="103">
        <v>0</v>
      </c>
      <c r="AG44" s="103">
        <v>0</v>
      </c>
      <c r="AH44" s="103">
        <v>0</v>
      </c>
      <c r="AI44" s="103">
        <v>0</v>
      </c>
      <c r="AJ44" s="103">
        <v>0</v>
      </c>
      <c r="AK44" s="103">
        <v>0</v>
      </c>
      <c r="AL44" s="103">
        <v>0</v>
      </c>
      <c r="AM44" s="103">
        <v>0</v>
      </c>
      <c r="AN44" s="103">
        <v>0</v>
      </c>
      <c r="AO44" s="103">
        <v>0</v>
      </c>
      <c r="AP44" s="103">
        <v>0</v>
      </c>
      <c r="AQ44" s="103">
        <v>0</v>
      </c>
      <c r="AR44" s="103">
        <v>0</v>
      </c>
      <c r="AS44" s="103">
        <v>0</v>
      </c>
      <c r="AT44" s="103">
        <v>0</v>
      </c>
      <c r="AU44" s="103">
        <v>0</v>
      </c>
      <c r="AV44" s="108">
        <v>0</v>
      </c>
    </row>
    <row r="45" spans="2:48" x14ac:dyDescent="0.35">
      <c r="B45" s="139"/>
      <c r="C45" s="64">
        <f t="shared" si="44"/>
        <v>3.75</v>
      </c>
      <c r="D45" s="65"/>
      <c r="E45" s="66"/>
      <c r="F45" s="66"/>
      <c r="G45" s="66"/>
      <c r="H45" s="67"/>
      <c r="I45" s="67"/>
      <c r="J45" s="67"/>
      <c r="K45" s="67">
        <v>9.1255677987407899E-2</v>
      </c>
      <c r="L45" s="67">
        <v>1.0260388816680699</v>
      </c>
      <c r="M45" s="67">
        <v>1.5254677423360301</v>
      </c>
      <c r="N45" s="67">
        <v>2.9259294280594799</v>
      </c>
      <c r="O45" s="67">
        <v>3.0216536118247102</v>
      </c>
      <c r="P45" s="67">
        <v>2.0361042590715899</v>
      </c>
      <c r="Q45" s="67">
        <v>1.0163819643754</v>
      </c>
      <c r="R45" s="67">
        <v>0.37292508942707903</v>
      </c>
      <c r="S45" s="67">
        <v>0.18364010532483299</v>
      </c>
      <c r="T45" s="67">
        <v>7.4863102200859094E-2</v>
      </c>
      <c r="U45" s="67">
        <v>2.3345946243621001E-2</v>
      </c>
      <c r="V45" s="67">
        <v>3.1700818512061302E-2</v>
      </c>
      <c r="W45" s="67">
        <v>2.2232853725674701E-2</v>
      </c>
      <c r="X45" s="68"/>
      <c r="Z45" s="139"/>
      <c r="AA45" s="64">
        <f t="shared" si="45"/>
        <v>3.75</v>
      </c>
      <c r="AB45" s="107">
        <v>0</v>
      </c>
      <c r="AC45" s="103">
        <v>0</v>
      </c>
      <c r="AD45" s="103">
        <v>0</v>
      </c>
      <c r="AE45" s="103">
        <v>0</v>
      </c>
      <c r="AF45" s="103">
        <v>0</v>
      </c>
      <c r="AG45" s="103">
        <v>0</v>
      </c>
      <c r="AH45" s="103">
        <v>0</v>
      </c>
      <c r="AI45" s="103">
        <v>0</v>
      </c>
      <c r="AJ45" s="103">
        <v>0</v>
      </c>
      <c r="AK45" s="103">
        <v>0</v>
      </c>
      <c r="AL45" s="103">
        <v>0</v>
      </c>
      <c r="AM45" s="103">
        <v>0</v>
      </c>
      <c r="AN45" s="103">
        <v>0</v>
      </c>
      <c r="AO45" s="103">
        <v>0</v>
      </c>
      <c r="AP45" s="103">
        <v>0</v>
      </c>
      <c r="AQ45" s="103">
        <v>0</v>
      </c>
      <c r="AR45" s="103">
        <v>0</v>
      </c>
      <c r="AS45" s="103">
        <v>0</v>
      </c>
      <c r="AT45" s="103">
        <v>0</v>
      </c>
      <c r="AU45" s="103">
        <v>0</v>
      </c>
      <c r="AV45" s="108">
        <v>0</v>
      </c>
    </row>
    <row r="46" spans="2:48" x14ac:dyDescent="0.35">
      <c r="B46" s="139"/>
      <c r="C46" s="64">
        <f t="shared" si="44"/>
        <v>4.25</v>
      </c>
      <c r="D46" s="65"/>
      <c r="E46" s="66"/>
      <c r="F46" s="66"/>
      <c r="G46" s="66"/>
      <c r="H46" s="67"/>
      <c r="I46" s="67"/>
      <c r="J46" s="67"/>
      <c r="K46" s="67">
        <v>1.5536698173142301E-2</v>
      </c>
      <c r="L46" s="67">
        <v>0.25989142111452801</v>
      </c>
      <c r="M46" s="67">
        <v>0.641372365906416</v>
      </c>
      <c r="N46" s="67">
        <v>1.5497542441019601</v>
      </c>
      <c r="O46" s="67">
        <v>2.14087108206482</v>
      </c>
      <c r="P46" s="67">
        <v>1.74293896447354</v>
      </c>
      <c r="Q46" s="67">
        <v>0.96049221074406199</v>
      </c>
      <c r="R46" s="67">
        <v>0.31971712753471798</v>
      </c>
      <c r="S46" s="67">
        <v>0.11384550933936401</v>
      </c>
      <c r="T46" s="67">
        <v>0.10358952070788</v>
      </c>
      <c r="U46" s="67">
        <v>1.44856060025933E-2</v>
      </c>
      <c r="V46" s="67">
        <v>1.32148208519785E-2</v>
      </c>
      <c r="W46" s="67"/>
      <c r="X46" s="68"/>
      <c r="Z46" s="139"/>
      <c r="AA46" s="64">
        <f t="shared" si="45"/>
        <v>4.25</v>
      </c>
      <c r="AB46" s="107">
        <v>0</v>
      </c>
      <c r="AC46" s="103">
        <v>0</v>
      </c>
      <c r="AD46" s="103">
        <v>0</v>
      </c>
      <c r="AE46" s="103">
        <v>0</v>
      </c>
      <c r="AF46" s="103">
        <v>0</v>
      </c>
      <c r="AG46" s="103">
        <v>0</v>
      </c>
      <c r="AH46" s="103">
        <v>0</v>
      </c>
      <c r="AI46" s="103">
        <v>0</v>
      </c>
      <c r="AJ46" s="103">
        <v>0</v>
      </c>
      <c r="AK46" s="103">
        <v>0</v>
      </c>
      <c r="AL46" s="103">
        <v>0</v>
      </c>
      <c r="AM46" s="103">
        <v>0</v>
      </c>
      <c r="AN46" s="103">
        <v>0</v>
      </c>
      <c r="AO46" s="103">
        <v>0</v>
      </c>
      <c r="AP46" s="103">
        <v>0</v>
      </c>
      <c r="AQ46" s="103">
        <v>0</v>
      </c>
      <c r="AR46" s="103">
        <v>0</v>
      </c>
      <c r="AS46" s="103">
        <v>0</v>
      </c>
      <c r="AT46" s="103">
        <v>0</v>
      </c>
      <c r="AU46" s="103">
        <v>0</v>
      </c>
      <c r="AV46" s="108">
        <v>0</v>
      </c>
    </row>
    <row r="47" spans="2:48" x14ac:dyDescent="0.35">
      <c r="B47" s="139"/>
      <c r="C47" s="64">
        <f t="shared" si="44"/>
        <v>4.75</v>
      </c>
      <c r="D47" s="65"/>
      <c r="E47" s="66"/>
      <c r="F47" s="66"/>
      <c r="G47" s="66"/>
      <c r="H47" s="67"/>
      <c r="I47" s="67"/>
      <c r="J47" s="67"/>
      <c r="K47" s="67"/>
      <c r="L47" s="67">
        <v>6.6046171050673994E-2</v>
      </c>
      <c r="M47" s="67">
        <v>0.31576452606285899</v>
      </c>
      <c r="N47" s="67">
        <v>0.53205852794152098</v>
      </c>
      <c r="O47" s="67">
        <v>1.2751427378896401</v>
      </c>
      <c r="P47" s="67">
        <v>1.3952776089810599</v>
      </c>
      <c r="Q47" s="67">
        <v>1.05105979253897</v>
      </c>
      <c r="R47" s="67">
        <v>0.41903787189952701</v>
      </c>
      <c r="S47" s="67">
        <v>0.14630347268086299</v>
      </c>
      <c r="T47" s="67">
        <v>6.9307084982620504E-2</v>
      </c>
      <c r="U47" s="67">
        <v>5.2995362397709397E-2</v>
      </c>
      <c r="V47" s="67"/>
      <c r="W47" s="67"/>
      <c r="X47" s="68"/>
      <c r="Z47" s="139"/>
      <c r="AA47" s="64">
        <f t="shared" si="45"/>
        <v>4.75</v>
      </c>
      <c r="AB47" s="107">
        <v>0</v>
      </c>
      <c r="AC47" s="103">
        <v>0</v>
      </c>
      <c r="AD47" s="103">
        <v>0</v>
      </c>
      <c r="AE47" s="103">
        <v>0</v>
      </c>
      <c r="AF47" s="103">
        <v>0</v>
      </c>
      <c r="AG47" s="103">
        <v>0</v>
      </c>
      <c r="AH47" s="103">
        <v>0</v>
      </c>
      <c r="AI47" s="103">
        <v>0</v>
      </c>
      <c r="AJ47" s="103">
        <v>0</v>
      </c>
      <c r="AK47" s="103">
        <v>0</v>
      </c>
      <c r="AL47" s="103">
        <v>0</v>
      </c>
      <c r="AM47" s="103">
        <v>0</v>
      </c>
      <c r="AN47" s="103">
        <v>0</v>
      </c>
      <c r="AO47" s="103">
        <v>0</v>
      </c>
      <c r="AP47" s="103">
        <v>0</v>
      </c>
      <c r="AQ47" s="103">
        <v>0</v>
      </c>
      <c r="AR47" s="103">
        <v>0</v>
      </c>
      <c r="AS47" s="103">
        <v>0</v>
      </c>
      <c r="AT47" s="103">
        <v>0</v>
      </c>
      <c r="AU47" s="103">
        <v>0</v>
      </c>
      <c r="AV47" s="108">
        <v>0</v>
      </c>
    </row>
    <row r="48" spans="2:48" x14ac:dyDescent="0.35">
      <c r="B48" s="139"/>
      <c r="C48" s="64">
        <f t="shared" si="44"/>
        <v>5.25</v>
      </c>
      <c r="D48" s="65"/>
      <c r="E48" s="66"/>
      <c r="F48" s="66"/>
      <c r="G48" s="66"/>
      <c r="H48" s="67"/>
      <c r="I48" s="67"/>
      <c r="J48" s="67"/>
      <c r="K48" s="67"/>
      <c r="L48" s="67"/>
      <c r="M48" s="67">
        <v>0.12965528495903</v>
      </c>
      <c r="N48" s="67">
        <v>0.144129744875058</v>
      </c>
      <c r="O48" s="67">
        <v>0.62014558339439996</v>
      </c>
      <c r="P48" s="67">
        <v>0.96318885430147405</v>
      </c>
      <c r="Q48" s="67">
        <v>0.89196686472040698</v>
      </c>
      <c r="R48" s="67">
        <v>0.50993360221517703</v>
      </c>
      <c r="S48" s="67">
        <v>0.16143562779474599</v>
      </c>
      <c r="T48" s="67">
        <v>5.8610425333356898E-2</v>
      </c>
      <c r="U48" s="67">
        <v>2.1740733627905E-2</v>
      </c>
      <c r="V48" s="67">
        <v>1.10281517681622E-2</v>
      </c>
      <c r="W48" s="67"/>
      <c r="X48" s="68"/>
      <c r="Z48" s="139"/>
      <c r="AA48" s="64">
        <f t="shared" si="45"/>
        <v>5.25</v>
      </c>
      <c r="AB48" s="107">
        <v>0</v>
      </c>
      <c r="AC48" s="103">
        <v>0</v>
      </c>
      <c r="AD48" s="103">
        <v>0</v>
      </c>
      <c r="AE48" s="103">
        <v>0</v>
      </c>
      <c r="AF48" s="103">
        <v>0</v>
      </c>
      <c r="AG48" s="103">
        <v>0</v>
      </c>
      <c r="AH48" s="103">
        <v>0</v>
      </c>
      <c r="AI48" s="103">
        <v>0</v>
      </c>
      <c r="AJ48" s="103">
        <v>0</v>
      </c>
      <c r="AK48" s="103">
        <v>0</v>
      </c>
      <c r="AL48" s="103">
        <v>0</v>
      </c>
      <c r="AM48" s="103">
        <v>0</v>
      </c>
      <c r="AN48" s="103">
        <v>0</v>
      </c>
      <c r="AO48" s="103">
        <v>0</v>
      </c>
      <c r="AP48" s="103">
        <v>0</v>
      </c>
      <c r="AQ48" s="103">
        <v>0</v>
      </c>
      <c r="AR48" s="103">
        <v>0</v>
      </c>
      <c r="AS48" s="103">
        <v>0</v>
      </c>
      <c r="AT48" s="103">
        <v>0</v>
      </c>
      <c r="AU48" s="103">
        <v>0</v>
      </c>
      <c r="AV48" s="108">
        <v>0</v>
      </c>
    </row>
    <row r="49" spans="2:48" x14ac:dyDescent="0.35">
      <c r="B49" s="139"/>
      <c r="C49" s="64">
        <f t="shared" si="44"/>
        <v>5.75</v>
      </c>
      <c r="D49" s="65"/>
      <c r="E49" s="66"/>
      <c r="F49" s="66"/>
      <c r="G49" s="66"/>
      <c r="H49" s="67"/>
      <c r="I49" s="67"/>
      <c r="J49" s="67"/>
      <c r="K49" s="67"/>
      <c r="L49" s="67"/>
      <c r="M49" s="67">
        <v>2.2178517542832999E-2</v>
      </c>
      <c r="N49" s="67">
        <v>1.61931705178818E-2</v>
      </c>
      <c r="O49" s="67">
        <v>0.154571675294288</v>
      </c>
      <c r="P49" s="67">
        <v>0.56815621483523004</v>
      </c>
      <c r="Q49" s="67">
        <v>0.442351675033267</v>
      </c>
      <c r="R49" s="67">
        <v>0.40338859482992001</v>
      </c>
      <c r="S49" s="67">
        <v>0.16643448937418701</v>
      </c>
      <c r="T49" s="67">
        <v>1.28196889674896E-2</v>
      </c>
      <c r="U49" s="67"/>
      <c r="V49" s="67"/>
      <c r="W49" s="67"/>
      <c r="X49" s="68"/>
      <c r="Z49" s="139"/>
      <c r="AA49" s="64">
        <f t="shared" si="45"/>
        <v>5.75</v>
      </c>
      <c r="AB49" s="107">
        <v>0</v>
      </c>
      <c r="AC49" s="103">
        <v>0</v>
      </c>
      <c r="AD49" s="103">
        <v>0</v>
      </c>
      <c r="AE49" s="103">
        <v>0</v>
      </c>
      <c r="AF49" s="103">
        <v>0</v>
      </c>
      <c r="AG49" s="103">
        <v>0</v>
      </c>
      <c r="AH49" s="103">
        <v>0</v>
      </c>
      <c r="AI49" s="103">
        <v>0</v>
      </c>
      <c r="AJ49" s="103">
        <v>0</v>
      </c>
      <c r="AK49" s="103">
        <v>0</v>
      </c>
      <c r="AL49" s="103">
        <v>0</v>
      </c>
      <c r="AM49" s="103">
        <v>0</v>
      </c>
      <c r="AN49" s="103">
        <v>0</v>
      </c>
      <c r="AO49" s="103">
        <v>0</v>
      </c>
      <c r="AP49" s="103">
        <v>0</v>
      </c>
      <c r="AQ49" s="103">
        <v>0</v>
      </c>
      <c r="AR49" s="103">
        <v>0</v>
      </c>
      <c r="AS49" s="103">
        <v>0</v>
      </c>
      <c r="AT49" s="103">
        <v>0</v>
      </c>
      <c r="AU49" s="103">
        <v>0</v>
      </c>
      <c r="AV49" s="108">
        <v>0</v>
      </c>
    </row>
    <row r="50" spans="2:48" x14ac:dyDescent="0.35">
      <c r="B50" s="139"/>
      <c r="C50" s="64">
        <f t="shared" si="44"/>
        <v>6.25</v>
      </c>
      <c r="D50" s="65"/>
      <c r="E50" s="66"/>
      <c r="F50" s="66"/>
      <c r="G50" s="66"/>
      <c r="H50" s="67"/>
      <c r="I50" s="67"/>
      <c r="J50" s="67"/>
      <c r="K50" s="67"/>
      <c r="L50" s="67"/>
      <c r="M50" s="67"/>
      <c r="N50" s="67"/>
      <c r="O50" s="67">
        <v>6.4522926633903799E-2</v>
      </c>
      <c r="P50" s="67">
        <v>0.29954351223095299</v>
      </c>
      <c r="Q50" s="67">
        <v>0.39148822956532497</v>
      </c>
      <c r="R50" s="67">
        <v>0.213900247456972</v>
      </c>
      <c r="S50" s="67">
        <v>0.125661198794457</v>
      </c>
      <c r="T50" s="67">
        <v>1.58355268507092E-2</v>
      </c>
      <c r="U50" s="67"/>
      <c r="V50" s="67"/>
      <c r="W50" s="67"/>
      <c r="X50" s="68"/>
      <c r="Z50" s="139"/>
      <c r="AA50" s="64">
        <f t="shared" si="45"/>
        <v>6.25</v>
      </c>
      <c r="AB50" s="107">
        <v>0</v>
      </c>
      <c r="AC50" s="103">
        <v>0</v>
      </c>
      <c r="AD50" s="103">
        <v>0</v>
      </c>
      <c r="AE50" s="103">
        <v>0</v>
      </c>
      <c r="AF50" s="103">
        <v>0</v>
      </c>
      <c r="AG50" s="103">
        <v>0</v>
      </c>
      <c r="AH50" s="103">
        <v>0</v>
      </c>
      <c r="AI50" s="103">
        <v>0</v>
      </c>
      <c r="AJ50" s="103">
        <v>0</v>
      </c>
      <c r="AK50" s="103">
        <v>0</v>
      </c>
      <c r="AL50" s="103">
        <v>0</v>
      </c>
      <c r="AM50" s="103">
        <v>0</v>
      </c>
      <c r="AN50" s="103">
        <v>0</v>
      </c>
      <c r="AO50" s="103">
        <v>0</v>
      </c>
      <c r="AP50" s="103">
        <v>0</v>
      </c>
      <c r="AQ50" s="103">
        <v>0</v>
      </c>
      <c r="AR50" s="103">
        <v>0</v>
      </c>
      <c r="AS50" s="103">
        <v>0</v>
      </c>
      <c r="AT50" s="103">
        <v>0</v>
      </c>
      <c r="AU50" s="103">
        <v>0</v>
      </c>
      <c r="AV50" s="108">
        <v>0</v>
      </c>
    </row>
    <row r="51" spans="2:48" x14ac:dyDescent="0.35">
      <c r="B51" s="139"/>
      <c r="C51" s="64">
        <f t="shared" si="44"/>
        <v>6.75</v>
      </c>
      <c r="D51" s="65"/>
      <c r="E51" s="66"/>
      <c r="F51" s="66"/>
      <c r="G51" s="66"/>
      <c r="H51" s="67"/>
      <c r="I51" s="67"/>
      <c r="J51" s="67"/>
      <c r="K51" s="67"/>
      <c r="L51" s="67"/>
      <c r="M51" s="67"/>
      <c r="N51" s="67">
        <v>1.26526362075121E-2</v>
      </c>
      <c r="O51" s="67">
        <v>6.3934344590169501E-2</v>
      </c>
      <c r="P51" s="67">
        <v>4.2070858206628897E-2</v>
      </c>
      <c r="Q51" s="67">
        <v>0.23130035042017599</v>
      </c>
      <c r="R51" s="67">
        <v>0.219855986611423</v>
      </c>
      <c r="S51" s="67">
        <v>0.116908156822259</v>
      </c>
      <c r="T51" s="67"/>
      <c r="U51" s="67">
        <v>1.6776528122539099E-2</v>
      </c>
      <c r="V51" s="67">
        <v>1.8501851613786299E-2</v>
      </c>
      <c r="W51" s="67"/>
      <c r="X51" s="68"/>
      <c r="Z51" s="139"/>
      <c r="AA51" s="64">
        <f t="shared" si="45"/>
        <v>6.75</v>
      </c>
      <c r="AB51" s="107">
        <v>0</v>
      </c>
      <c r="AC51" s="103">
        <v>0</v>
      </c>
      <c r="AD51" s="103">
        <v>0</v>
      </c>
      <c r="AE51" s="103">
        <v>0</v>
      </c>
      <c r="AF51" s="103">
        <v>0</v>
      </c>
      <c r="AG51" s="103">
        <v>0</v>
      </c>
      <c r="AH51" s="103">
        <v>0</v>
      </c>
      <c r="AI51" s="103">
        <v>0</v>
      </c>
      <c r="AJ51" s="103">
        <v>0</v>
      </c>
      <c r="AK51" s="103">
        <v>0</v>
      </c>
      <c r="AL51" s="103">
        <v>0</v>
      </c>
      <c r="AM51" s="103">
        <v>0</v>
      </c>
      <c r="AN51" s="103">
        <v>0</v>
      </c>
      <c r="AO51" s="103">
        <v>0</v>
      </c>
      <c r="AP51" s="103">
        <v>0</v>
      </c>
      <c r="AQ51" s="103">
        <v>0</v>
      </c>
      <c r="AR51" s="103">
        <v>0</v>
      </c>
      <c r="AS51" s="103">
        <v>0</v>
      </c>
      <c r="AT51" s="103">
        <v>0</v>
      </c>
      <c r="AU51" s="103">
        <v>0</v>
      </c>
      <c r="AV51" s="108">
        <v>0</v>
      </c>
    </row>
    <row r="52" spans="2:48" x14ac:dyDescent="0.35">
      <c r="B52" s="139"/>
      <c r="C52" s="64">
        <f t="shared" si="44"/>
        <v>7.25</v>
      </c>
      <c r="D52" s="65"/>
      <c r="E52" s="66"/>
      <c r="F52" s="66"/>
      <c r="G52" s="66"/>
      <c r="H52" s="67"/>
      <c r="I52" s="67"/>
      <c r="J52" s="67"/>
      <c r="K52" s="67"/>
      <c r="L52" s="67"/>
      <c r="M52" s="67"/>
      <c r="N52" s="67"/>
      <c r="O52" s="67"/>
      <c r="P52" s="67"/>
      <c r="Q52" s="67">
        <v>6.9055360311792796E-2</v>
      </c>
      <c r="R52" s="67">
        <v>3.3943278345269098E-2</v>
      </c>
      <c r="S52" s="67"/>
      <c r="T52" s="67">
        <v>1.9350805850281198E-2</v>
      </c>
      <c r="U52" s="67"/>
      <c r="V52" s="67"/>
      <c r="W52" s="67"/>
      <c r="X52" s="68"/>
      <c r="Z52" s="139"/>
      <c r="AA52" s="64">
        <f t="shared" si="45"/>
        <v>7.25</v>
      </c>
      <c r="AB52" s="107">
        <v>0</v>
      </c>
      <c r="AC52" s="103">
        <v>0</v>
      </c>
      <c r="AD52" s="103">
        <v>0</v>
      </c>
      <c r="AE52" s="103">
        <v>0</v>
      </c>
      <c r="AF52" s="103">
        <v>0</v>
      </c>
      <c r="AG52" s="103">
        <v>0</v>
      </c>
      <c r="AH52" s="103">
        <v>0</v>
      </c>
      <c r="AI52" s="103">
        <v>0</v>
      </c>
      <c r="AJ52" s="103">
        <v>0</v>
      </c>
      <c r="AK52" s="103">
        <v>0</v>
      </c>
      <c r="AL52" s="103">
        <v>0</v>
      </c>
      <c r="AM52" s="103">
        <v>0</v>
      </c>
      <c r="AN52" s="103">
        <v>0</v>
      </c>
      <c r="AO52" s="103">
        <v>0</v>
      </c>
      <c r="AP52" s="103">
        <v>0</v>
      </c>
      <c r="AQ52" s="103">
        <v>0</v>
      </c>
      <c r="AR52" s="103">
        <v>0</v>
      </c>
      <c r="AS52" s="103">
        <v>0</v>
      </c>
      <c r="AT52" s="103">
        <v>0</v>
      </c>
      <c r="AU52" s="103">
        <v>0</v>
      </c>
      <c r="AV52" s="108">
        <v>0</v>
      </c>
    </row>
    <row r="53" spans="2:48" x14ac:dyDescent="0.35">
      <c r="B53" s="139"/>
      <c r="C53" s="64">
        <f t="shared" si="44"/>
        <v>7.75</v>
      </c>
      <c r="D53" s="65"/>
      <c r="E53" s="66"/>
      <c r="F53" s="66"/>
      <c r="G53" s="66"/>
      <c r="H53" s="67"/>
      <c r="I53" s="67"/>
      <c r="J53" s="67"/>
      <c r="K53" s="67"/>
      <c r="L53" s="67"/>
      <c r="M53" s="67"/>
      <c r="N53" s="67"/>
      <c r="O53" s="67">
        <v>1.6204066288523701E-2</v>
      </c>
      <c r="P53" s="67"/>
      <c r="Q53" s="67">
        <v>1.94950058879047E-2</v>
      </c>
      <c r="R53" s="67">
        <v>2.1474697772582301E-2</v>
      </c>
      <c r="S53" s="67"/>
      <c r="T53" s="67"/>
      <c r="U53" s="67"/>
      <c r="V53" s="67"/>
      <c r="W53" s="67"/>
      <c r="X53" s="68"/>
      <c r="Z53" s="139"/>
      <c r="AA53" s="64">
        <f t="shared" si="45"/>
        <v>7.75</v>
      </c>
      <c r="AB53" s="107">
        <v>0</v>
      </c>
      <c r="AC53" s="103">
        <v>0</v>
      </c>
      <c r="AD53" s="103">
        <v>0</v>
      </c>
      <c r="AE53" s="103">
        <v>0</v>
      </c>
      <c r="AF53" s="103">
        <v>0</v>
      </c>
      <c r="AG53" s="103">
        <v>0</v>
      </c>
      <c r="AH53" s="103">
        <v>0</v>
      </c>
      <c r="AI53" s="103">
        <v>0</v>
      </c>
      <c r="AJ53" s="103">
        <v>0</v>
      </c>
      <c r="AK53" s="103">
        <v>0</v>
      </c>
      <c r="AL53" s="103">
        <v>0</v>
      </c>
      <c r="AM53" s="103">
        <v>0</v>
      </c>
      <c r="AN53" s="103">
        <v>0</v>
      </c>
      <c r="AO53" s="103">
        <v>0</v>
      </c>
      <c r="AP53" s="103">
        <v>0</v>
      </c>
      <c r="AQ53" s="103">
        <v>0</v>
      </c>
      <c r="AR53" s="103">
        <v>0</v>
      </c>
      <c r="AS53" s="103">
        <v>0</v>
      </c>
      <c r="AT53" s="103">
        <v>0</v>
      </c>
      <c r="AU53" s="103">
        <v>0</v>
      </c>
      <c r="AV53" s="108">
        <v>0</v>
      </c>
    </row>
    <row r="54" spans="2:48" x14ac:dyDescent="0.35">
      <c r="B54" s="139"/>
      <c r="C54" s="64">
        <f t="shared" si="44"/>
        <v>8.25</v>
      </c>
      <c r="D54" s="65"/>
      <c r="E54" s="66"/>
      <c r="F54" s="66"/>
      <c r="G54" s="66"/>
      <c r="H54" s="67"/>
      <c r="I54" s="67"/>
      <c r="J54" s="67"/>
      <c r="K54" s="67"/>
      <c r="L54" s="67"/>
      <c r="M54" s="67"/>
      <c r="N54" s="67"/>
      <c r="O54" s="67"/>
      <c r="P54" s="67">
        <v>2.18527757288722E-2</v>
      </c>
      <c r="Q54" s="67">
        <v>2.08146855917315E-2</v>
      </c>
      <c r="R54" s="67">
        <v>6.82740825833901E-2</v>
      </c>
      <c r="S54" s="67"/>
      <c r="T54" s="67"/>
      <c r="U54" s="67"/>
      <c r="V54" s="67"/>
      <c r="W54" s="67"/>
      <c r="X54" s="68"/>
      <c r="Z54" s="139"/>
      <c r="AA54" s="64">
        <f t="shared" si="45"/>
        <v>8.25</v>
      </c>
      <c r="AB54" s="107">
        <v>0</v>
      </c>
      <c r="AC54" s="103">
        <v>0</v>
      </c>
      <c r="AD54" s="103">
        <v>0</v>
      </c>
      <c r="AE54" s="103">
        <v>0</v>
      </c>
      <c r="AF54" s="103">
        <v>0</v>
      </c>
      <c r="AG54" s="103">
        <v>0</v>
      </c>
      <c r="AH54" s="103">
        <v>0</v>
      </c>
      <c r="AI54" s="103">
        <v>0</v>
      </c>
      <c r="AJ54" s="103">
        <v>0</v>
      </c>
      <c r="AK54" s="103">
        <v>0</v>
      </c>
      <c r="AL54" s="103">
        <v>0</v>
      </c>
      <c r="AM54" s="103">
        <v>0</v>
      </c>
      <c r="AN54" s="103">
        <v>0</v>
      </c>
      <c r="AO54" s="103">
        <v>0</v>
      </c>
      <c r="AP54" s="103">
        <v>0</v>
      </c>
      <c r="AQ54" s="103">
        <v>0</v>
      </c>
      <c r="AR54" s="103">
        <v>0</v>
      </c>
      <c r="AS54" s="103">
        <v>0</v>
      </c>
      <c r="AT54" s="103">
        <v>0</v>
      </c>
      <c r="AU54" s="103">
        <v>0</v>
      </c>
      <c r="AV54" s="108">
        <v>0</v>
      </c>
    </row>
    <row r="55" spans="2:48" x14ac:dyDescent="0.35">
      <c r="B55" s="139"/>
      <c r="C55" s="64">
        <f t="shared" si="44"/>
        <v>8.75</v>
      </c>
      <c r="D55" s="65"/>
      <c r="E55" s="66"/>
      <c r="F55" s="66"/>
      <c r="G55" s="66"/>
      <c r="H55" s="67"/>
      <c r="I55" s="67"/>
      <c r="J55" s="67"/>
      <c r="K55" s="67"/>
      <c r="L55" s="67"/>
      <c r="M55" s="67"/>
      <c r="N55" s="67"/>
      <c r="O55" s="67"/>
      <c r="P55" s="67"/>
      <c r="Q55" s="67"/>
      <c r="R55" s="67">
        <v>2.5103150742113702E-2</v>
      </c>
      <c r="S55" s="67"/>
      <c r="T55" s="67"/>
      <c r="U55" s="67"/>
      <c r="V55" s="67"/>
      <c r="W55" s="67"/>
      <c r="X55" s="68"/>
      <c r="Z55" s="139"/>
      <c r="AA55" s="64">
        <f t="shared" si="45"/>
        <v>8.75</v>
      </c>
      <c r="AB55" s="107">
        <v>0</v>
      </c>
      <c r="AC55" s="103">
        <v>0</v>
      </c>
      <c r="AD55" s="103">
        <v>0</v>
      </c>
      <c r="AE55" s="103">
        <v>0</v>
      </c>
      <c r="AF55" s="103">
        <v>0</v>
      </c>
      <c r="AG55" s="103">
        <v>0</v>
      </c>
      <c r="AH55" s="103">
        <v>0</v>
      </c>
      <c r="AI55" s="103">
        <v>0</v>
      </c>
      <c r="AJ55" s="103">
        <v>0</v>
      </c>
      <c r="AK55" s="103">
        <v>0</v>
      </c>
      <c r="AL55" s="103">
        <v>0</v>
      </c>
      <c r="AM55" s="103">
        <v>0</v>
      </c>
      <c r="AN55" s="103">
        <v>0</v>
      </c>
      <c r="AO55" s="103">
        <v>0</v>
      </c>
      <c r="AP55" s="103">
        <v>0</v>
      </c>
      <c r="AQ55" s="103">
        <v>0</v>
      </c>
      <c r="AR55" s="103">
        <v>0</v>
      </c>
      <c r="AS55" s="103">
        <v>0</v>
      </c>
      <c r="AT55" s="103">
        <v>0</v>
      </c>
      <c r="AU55" s="103">
        <v>0</v>
      </c>
      <c r="AV55" s="108">
        <v>0</v>
      </c>
    </row>
    <row r="56" spans="2:48" x14ac:dyDescent="0.35">
      <c r="B56" s="139"/>
      <c r="C56" s="64">
        <f t="shared" si="44"/>
        <v>9.25</v>
      </c>
      <c r="D56" s="65"/>
      <c r="E56" s="66"/>
      <c r="F56" s="66"/>
      <c r="G56" s="66"/>
      <c r="H56" s="67"/>
      <c r="I56" s="67"/>
      <c r="J56" s="67"/>
      <c r="K56" s="67"/>
      <c r="L56" s="67"/>
      <c r="M56" s="67"/>
      <c r="N56" s="67"/>
      <c r="O56" s="67"/>
      <c r="P56" s="67"/>
      <c r="Q56" s="67"/>
      <c r="R56" s="67"/>
      <c r="S56" s="67"/>
      <c r="T56" s="67"/>
      <c r="U56" s="67"/>
      <c r="V56" s="67"/>
      <c r="W56" s="67"/>
      <c r="X56" s="68"/>
      <c r="Z56" s="139"/>
      <c r="AA56" s="64">
        <f t="shared" si="45"/>
        <v>9.25</v>
      </c>
      <c r="AB56" s="107">
        <v>0</v>
      </c>
      <c r="AC56" s="103">
        <v>0</v>
      </c>
      <c r="AD56" s="103">
        <v>0</v>
      </c>
      <c r="AE56" s="103">
        <v>0</v>
      </c>
      <c r="AF56" s="103">
        <v>0</v>
      </c>
      <c r="AG56" s="103">
        <v>0</v>
      </c>
      <c r="AH56" s="103">
        <v>0</v>
      </c>
      <c r="AI56" s="103">
        <v>0</v>
      </c>
      <c r="AJ56" s="103">
        <v>0</v>
      </c>
      <c r="AK56" s="103">
        <v>0</v>
      </c>
      <c r="AL56" s="103">
        <v>0</v>
      </c>
      <c r="AM56" s="103">
        <v>0</v>
      </c>
      <c r="AN56" s="103">
        <v>0</v>
      </c>
      <c r="AO56" s="103">
        <v>0</v>
      </c>
      <c r="AP56" s="103">
        <v>0</v>
      </c>
      <c r="AQ56" s="103">
        <v>0</v>
      </c>
      <c r="AR56" s="103">
        <v>0</v>
      </c>
      <c r="AS56" s="103">
        <v>0</v>
      </c>
      <c r="AT56" s="103">
        <v>0</v>
      </c>
      <c r="AU56" s="103">
        <v>0</v>
      </c>
      <c r="AV56" s="108">
        <v>0</v>
      </c>
    </row>
    <row r="57" spans="2:48" ht="15" thickBot="1" x14ac:dyDescent="0.4">
      <c r="B57" s="140"/>
      <c r="C57" s="69">
        <f t="shared" si="44"/>
        <v>9.75</v>
      </c>
      <c r="D57" s="70"/>
      <c r="E57" s="71"/>
      <c r="F57" s="71"/>
      <c r="G57" s="71"/>
      <c r="H57" s="72"/>
      <c r="I57" s="72"/>
      <c r="J57" s="72"/>
      <c r="K57" s="72"/>
      <c r="L57" s="72"/>
      <c r="M57" s="72"/>
      <c r="N57" s="72"/>
      <c r="O57" s="72"/>
      <c r="P57" s="72"/>
      <c r="Q57" s="72"/>
      <c r="R57" s="72"/>
      <c r="S57" s="72"/>
      <c r="T57" s="72"/>
      <c r="U57" s="72"/>
      <c r="V57" s="72"/>
      <c r="W57" s="72"/>
      <c r="X57" s="73"/>
      <c r="Z57" s="140"/>
      <c r="AA57" s="69">
        <f t="shared" si="45"/>
        <v>9.75</v>
      </c>
      <c r="AB57" s="109">
        <v>0</v>
      </c>
      <c r="AC57" s="110">
        <v>0</v>
      </c>
      <c r="AD57" s="110">
        <v>0</v>
      </c>
      <c r="AE57" s="110">
        <v>0</v>
      </c>
      <c r="AF57" s="110">
        <v>0</v>
      </c>
      <c r="AG57" s="110">
        <v>0</v>
      </c>
      <c r="AH57" s="110">
        <v>0</v>
      </c>
      <c r="AI57" s="110">
        <v>0</v>
      </c>
      <c r="AJ57" s="110">
        <v>0</v>
      </c>
      <c r="AK57" s="110">
        <v>0</v>
      </c>
      <c r="AL57" s="110">
        <v>0</v>
      </c>
      <c r="AM57" s="110">
        <v>0</v>
      </c>
      <c r="AN57" s="110">
        <v>0</v>
      </c>
      <c r="AO57" s="110">
        <v>0</v>
      </c>
      <c r="AP57" s="110">
        <v>0</v>
      </c>
      <c r="AQ57" s="110">
        <v>0</v>
      </c>
      <c r="AR57" s="110">
        <v>0</v>
      </c>
      <c r="AS57" s="110">
        <v>0</v>
      </c>
      <c r="AT57" s="110">
        <v>0</v>
      </c>
      <c r="AU57" s="110">
        <v>0</v>
      </c>
      <c r="AV57" s="111">
        <v>0</v>
      </c>
    </row>
    <row r="58" spans="2:48" ht="15" thickBot="1" x14ac:dyDescent="0.4">
      <c r="D58" s="75">
        <f>D37*1.16</f>
        <v>0.57999999999999996</v>
      </c>
      <c r="E58" s="75">
        <f t="shared" ref="E58:X58" si="46">E37*1.16</f>
        <v>1.7399999999999998</v>
      </c>
      <c r="F58" s="75">
        <f t="shared" si="46"/>
        <v>2.9</v>
      </c>
      <c r="G58" s="75">
        <f t="shared" si="46"/>
        <v>4.0599999999999996</v>
      </c>
      <c r="H58" s="75">
        <f t="shared" si="46"/>
        <v>5.22</v>
      </c>
      <c r="I58" s="75">
        <f t="shared" si="46"/>
        <v>6.38</v>
      </c>
      <c r="J58" s="75">
        <f t="shared" si="46"/>
        <v>7.5399999999999991</v>
      </c>
      <c r="K58" s="75">
        <f t="shared" si="46"/>
        <v>8.6999999999999993</v>
      </c>
      <c r="L58" s="75">
        <f t="shared" si="46"/>
        <v>9.86</v>
      </c>
      <c r="M58" s="75">
        <f t="shared" si="46"/>
        <v>11.02</v>
      </c>
      <c r="N58" s="75">
        <f t="shared" si="46"/>
        <v>12.18</v>
      </c>
      <c r="O58" s="75">
        <f t="shared" si="46"/>
        <v>13.34</v>
      </c>
      <c r="P58" s="75">
        <f t="shared" si="46"/>
        <v>14.499999999999998</v>
      </c>
      <c r="Q58" s="75">
        <f t="shared" si="46"/>
        <v>15.659999999999998</v>
      </c>
      <c r="R58" s="75">
        <f t="shared" si="46"/>
        <v>16.82</v>
      </c>
      <c r="S58" s="75">
        <f t="shared" si="46"/>
        <v>17.98</v>
      </c>
      <c r="T58" s="75">
        <f t="shared" si="46"/>
        <v>19.139999999999997</v>
      </c>
      <c r="U58" s="75">
        <f t="shared" si="46"/>
        <v>20.299999999999997</v>
      </c>
      <c r="V58" s="75">
        <f t="shared" si="46"/>
        <v>21.459999999999997</v>
      </c>
      <c r="W58" s="75">
        <f t="shared" si="46"/>
        <v>22.619999999999997</v>
      </c>
      <c r="X58" s="75">
        <f t="shared" si="46"/>
        <v>23.779999999999998</v>
      </c>
      <c r="Z58" s="74"/>
      <c r="AA58" s="30"/>
      <c r="AB58" s="75">
        <f>AB37*1.16</f>
        <v>0.57999999999999996</v>
      </c>
      <c r="AC58" s="75">
        <f t="shared" ref="AC58:AV58" si="47">AC37*1.16</f>
        <v>1.7399999999999998</v>
      </c>
      <c r="AD58" s="75">
        <f t="shared" si="47"/>
        <v>2.9</v>
      </c>
      <c r="AE58" s="75">
        <f t="shared" si="47"/>
        <v>4.0599999999999996</v>
      </c>
      <c r="AF58" s="75">
        <f t="shared" si="47"/>
        <v>5.22</v>
      </c>
      <c r="AG58" s="75">
        <f t="shared" si="47"/>
        <v>6.38</v>
      </c>
      <c r="AH58" s="75">
        <f t="shared" si="47"/>
        <v>7.5399999999999991</v>
      </c>
      <c r="AI58" s="75">
        <f t="shared" si="47"/>
        <v>8.6999999999999993</v>
      </c>
      <c r="AJ58" s="75">
        <f t="shared" si="47"/>
        <v>9.86</v>
      </c>
      <c r="AK58" s="75">
        <f t="shared" si="47"/>
        <v>11.02</v>
      </c>
      <c r="AL58" s="75">
        <f t="shared" si="47"/>
        <v>12.18</v>
      </c>
      <c r="AM58" s="75">
        <f t="shared" si="47"/>
        <v>13.34</v>
      </c>
      <c r="AN58" s="75">
        <f t="shared" si="47"/>
        <v>14.499999999999998</v>
      </c>
      <c r="AO58" s="75">
        <f t="shared" si="47"/>
        <v>15.659999999999998</v>
      </c>
      <c r="AP58" s="75">
        <f t="shared" si="47"/>
        <v>16.82</v>
      </c>
      <c r="AQ58" s="75">
        <f t="shared" si="47"/>
        <v>17.98</v>
      </c>
      <c r="AR58" s="75">
        <f t="shared" si="47"/>
        <v>19.139999999999997</v>
      </c>
      <c r="AS58" s="75">
        <f t="shared" si="47"/>
        <v>20.299999999999997</v>
      </c>
      <c r="AT58" s="75">
        <f t="shared" si="47"/>
        <v>21.459999999999997</v>
      </c>
      <c r="AU58" s="75">
        <f t="shared" si="47"/>
        <v>22.619999999999997</v>
      </c>
      <c r="AV58" s="75">
        <f t="shared" si="47"/>
        <v>23.779999999999998</v>
      </c>
    </row>
    <row r="59" spans="2:48" ht="15" thickBot="1" x14ac:dyDescent="0.4">
      <c r="D59" s="131" t="s">
        <v>158</v>
      </c>
      <c r="E59" s="132"/>
      <c r="F59" s="132"/>
      <c r="G59" s="132"/>
      <c r="H59" s="132"/>
      <c r="I59" s="132"/>
      <c r="J59" s="132"/>
      <c r="K59" s="132"/>
      <c r="L59" s="132"/>
      <c r="M59" s="132"/>
      <c r="N59" s="132"/>
      <c r="O59" s="132"/>
      <c r="P59" s="132"/>
      <c r="Q59" s="132"/>
      <c r="R59" s="132"/>
      <c r="S59" s="132"/>
      <c r="T59" s="132"/>
      <c r="U59" s="132"/>
      <c r="V59" s="132"/>
      <c r="W59" s="132"/>
      <c r="X59" s="133"/>
      <c r="Z59" s="74"/>
      <c r="AA59" s="30"/>
      <c r="AB59" s="131" t="s">
        <v>158</v>
      </c>
      <c r="AC59" s="132"/>
      <c r="AD59" s="132"/>
      <c r="AE59" s="132"/>
      <c r="AF59" s="132"/>
      <c r="AG59" s="132"/>
      <c r="AH59" s="132"/>
      <c r="AI59" s="132"/>
      <c r="AJ59" s="132"/>
      <c r="AK59" s="132"/>
      <c r="AL59" s="132"/>
      <c r="AM59" s="132"/>
      <c r="AN59" s="132"/>
      <c r="AO59" s="132"/>
      <c r="AP59" s="132"/>
      <c r="AQ59" s="132"/>
      <c r="AR59" s="132"/>
      <c r="AS59" s="132"/>
      <c r="AT59" s="132"/>
      <c r="AU59" s="132"/>
      <c r="AV59" s="133"/>
    </row>
  </sheetData>
  <mergeCells count="18">
    <mergeCell ref="B2:X2"/>
    <mergeCell ref="B3:X3"/>
    <mergeCell ref="B38:B57"/>
    <mergeCell ref="D59:X59"/>
    <mergeCell ref="Z10:AA11"/>
    <mergeCell ref="Z38:Z57"/>
    <mergeCell ref="AB59:AV59"/>
    <mergeCell ref="B10:C11"/>
    <mergeCell ref="D10:X10"/>
    <mergeCell ref="B12:B31"/>
    <mergeCell ref="D33:X33"/>
    <mergeCell ref="B36:C37"/>
    <mergeCell ref="D36:X36"/>
    <mergeCell ref="AB10:AV10"/>
    <mergeCell ref="Z12:Z31"/>
    <mergeCell ref="AB33:AV33"/>
    <mergeCell ref="Z36:AA37"/>
    <mergeCell ref="AB36:AV36"/>
  </mergeCells>
  <conditionalFormatting sqref="D12:W31">
    <cfRule type="colorScale" priority="7">
      <colorScale>
        <cfvo type="min"/>
        <cfvo type="percentile" val="50"/>
        <cfvo type="max"/>
        <color rgb="FF63BE7B"/>
        <color rgb="FFFFEB84"/>
        <color rgb="FFF8696B"/>
      </colorScale>
    </cfRule>
  </conditionalFormatting>
  <conditionalFormatting sqref="D38:W57">
    <cfRule type="colorScale" priority="6">
      <colorScale>
        <cfvo type="min"/>
        <cfvo type="percentile" val="50"/>
        <cfvo type="max"/>
        <color rgb="FF63BE7B"/>
        <color rgb="FFFFEB84"/>
        <color rgb="FFF8696B"/>
      </colorScale>
    </cfRule>
  </conditionalFormatting>
  <conditionalFormatting sqref="AB38:AV57">
    <cfRule type="colorScale" priority="3">
      <colorScale>
        <cfvo type="min"/>
        <cfvo type="percentile" val="50"/>
        <cfvo type="max"/>
        <color rgb="FF63BE7B"/>
        <color rgb="FFFFEB84"/>
        <color rgb="FFF8696B"/>
      </colorScale>
    </cfRule>
  </conditionalFormatting>
  <conditionalFormatting sqref="AB12:AV31">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C66"/>
  <sheetViews>
    <sheetView topLeftCell="A32" workbookViewId="0">
      <selection activeCell="C56" sqref="C56"/>
    </sheetView>
  </sheetViews>
  <sheetFormatPr defaultColWidth="8.54296875" defaultRowHeight="14.5" x14ac:dyDescent="0.35"/>
  <cols>
    <col min="1" max="1" width="5.453125" customWidth="1"/>
    <col min="2" max="2" width="28.453125" customWidth="1"/>
    <col min="3" max="3" width="119.54296875" customWidth="1"/>
  </cols>
  <sheetData>
    <row r="1" spans="1:3" x14ac:dyDescent="0.35">
      <c r="A1" s="144" t="s">
        <v>14</v>
      </c>
      <c r="B1" s="144"/>
      <c r="C1" s="144"/>
    </row>
    <row r="2" spans="1:3" x14ac:dyDescent="0.35">
      <c r="A2" s="144"/>
      <c r="B2" s="144"/>
      <c r="C2" s="144"/>
    </row>
    <row r="4" spans="1:3" ht="18.5" x14ac:dyDescent="0.45">
      <c r="A4" s="145" t="s">
        <v>47</v>
      </c>
      <c r="B4" s="145"/>
      <c r="C4" s="145"/>
    </row>
    <row r="5" spans="1:3" s="94" customFormat="1" ht="18.5" x14ac:dyDescent="0.45">
      <c r="A5" s="143" t="s">
        <v>109</v>
      </c>
      <c r="B5" s="143"/>
      <c r="C5" s="143"/>
    </row>
    <row r="6" spans="1:3" s="94" customFormat="1" ht="29" x14ac:dyDescent="0.35">
      <c r="B6" s="97" t="s">
        <v>110</v>
      </c>
      <c r="C6" s="98" t="s">
        <v>111</v>
      </c>
    </row>
    <row r="7" spans="1:3" s="94" customFormat="1" ht="43.5" x14ac:dyDescent="0.35">
      <c r="B7" s="97" t="s">
        <v>25</v>
      </c>
      <c r="C7" s="98" t="s">
        <v>112</v>
      </c>
    </row>
    <row r="8" spans="1:3" s="94" customFormat="1" ht="29" x14ac:dyDescent="0.35">
      <c r="B8" s="97" t="s">
        <v>26</v>
      </c>
      <c r="C8" s="98" t="s">
        <v>113</v>
      </c>
    </row>
    <row r="9" spans="1:3" s="94" customFormat="1" ht="58" x14ac:dyDescent="0.35">
      <c r="B9" s="97" t="s">
        <v>100</v>
      </c>
      <c r="C9" s="98" t="s">
        <v>114</v>
      </c>
    </row>
    <row r="10" spans="1:3" s="94" customFormat="1" ht="29" x14ac:dyDescent="0.35">
      <c r="B10" s="97" t="s">
        <v>115</v>
      </c>
      <c r="C10" s="98" t="s">
        <v>116</v>
      </c>
    </row>
    <row r="11" spans="1:3" s="94" customFormat="1" ht="43.5" x14ac:dyDescent="0.35">
      <c r="B11" s="97" t="s">
        <v>117</v>
      </c>
      <c r="C11" s="98" t="s">
        <v>118</v>
      </c>
    </row>
    <row r="12" spans="1:3" s="94" customFormat="1" ht="58" x14ac:dyDescent="0.35">
      <c r="B12" s="97" t="s">
        <v>119</v>
      </c>
      <c r="C12" s="98" t="s">
        <v>120</v>
      </c>
    </row>
    <row r="13" spans="1:3" s="94" customFormat="1" ht="43.5" x14ac:dyDescent="0.35">
      <c r="B13" s="97" t="s">
        <v>121</v>
      </c>
      <c r="C13" s="98" t="s">
        <v>122</v>
      </c>
    </row>
    <row r="14" spans="1:3" s="94" customFormat="1" x14ac:dyDescent="0.35">
      <c r="B14" s="97" t="s">
        <v>123</v>
      </c>
      <c r="C14" s="98"/>
    </row>
    <row r="15" spans="1:3" s="94" customFormat="1" ht="28.5" x14ac:dyDescent="0.35">
      <c r="A15" s="101"/>
      <c r="B15" s="101"/>
      <c r="C15" s="101"/>
    </row>
    <row r="16" spans="1:3" s="94" customFormat="1" ht="18.5" x14ac:dyDescent="0.45">
      <c r="A16" s="143" t="s">
        <v>234</v>
      </c>
      <c r="B16" s="143"/>
      <c r="C16" s="143"/>
    </row>
    <row r="17" spans="1:3" s="94" customFormat="1" ht="29" x14ac:dyDescent="0.35">
      <c r="B17" s="97" t="s">
        <v>129</v>
      </c>
      <c r="C17" s="98" t="s">
        <v>130</v>
      </c>
    </row>
    <row r="18" spans="1:3" s="94" customFormat="1" ht="29" x14ac:dyDescent="0.35">
      <c r="B18" s="97" t="s">
        <v>131</v>
      </c>
      <c r="C18" s="98" t="s">
        <v>132</v>
      </c>
    </row>
    <row r="19" spans="1:3" s="94" customFormat="1" ht="29" x14ac:dyDescent="0.35">
      <c r="B19" s="97" t="s">
        <v>133</v>
      </c>
      <c r="C19" s="98" t="s">
        <v>134</v>
      </c>
    </row>
    <row r="20" spans="1:3" s="94" customFormat="1" ht="43.5" x14ac:dyDescent="0.35">
      <c r="B20" s="97" t="s">
        <v>135</v>
      </c>
      <c r="C20" s="98" t="s">
        <v>136</v>
      </c>
    </row>
    <row r="21" spans="1:3" s="94" customFormat="1" ht="29" x14ac:dyDescent="0.35">
      <c r="B21" s="97" t="s">
        <v>137</v>
      </c>
      <c r="C21" s="98" t="s">
        <v>138</v>
      </c>
    </row>
    <row r="22" spans="1:3" s="94" customFormat="1" ht="29" x14ac:dyDescent="0.35">
      <c r="B22" s="97" t="s">
        <v>139</v>
      </c>
      <c r="C22" s="98" t="s">
        <v>140</v>
      </c>
    </row>
    <row r="23" spans="1:3" s="94" customFormat="1" x14ac:dyDescent="0.35">
      <c r="B23" s="97" t="s">
        <v>123</v>
      </c>
      <c r="C23" s="98"/>
    </row>
    <row r="24" spans="1:3" s="94" customFormat="1" x14ac:dyDescent="0.35">
      <c r="B24" s="29"/>
      <c r="C24" s="30"/>
    </row>
    <row r="25" spans="1:3" s="3" customFormat="1" ht="18.5" x14ac:dyDescent="0.45">
      <c r="A25" s="145" t="s">
        <v>59</v>
      </c>
      <c r="B25" s="145"/>
      <c r="C25" s="145"/>
    </row>
    <row r="26" spans="1:3" s="3" customFormat="1" ht="72.5" x14ac:dyDescent="0.35">
      <c r="B26" s="32" t="s">
        <v>60</v>
      </c>
      <c r="C26" s="4" t="s">
        <v>235</v>
      </c>
    </row>
    <row r="27" spans="1:3" s="3" customFormat="1" ht="101.5" x14ac:dyDescent="0.35">
      <c r="B27" s="32" t="s">
        <v>61</v>
      </c>
      <c r="C27" s="4" t="s">
        <v>101</v>
      </c>
    </row>
    <row r="28" spans="1:3" s="3" customFormat="1" ht="29" x14ac:dyDescent="0.35">
      <c r="B28" s="37" t="s">
        <v>62</v>
      </c>
      <c r="C28" s="4" t="s">
        <v>63</v>
      </c>
    </row>
    <row r="29" spans="1:3" s="3" customFormat="1" x14ac:dyDescent="0.35">
      <c r="B29" s="29"/>
      <c r="C29" s="30"/>
    </row>
    <row r="30" spans="1:3" ht="18.5" x14ac:dyDescent="0.45">
      <c r="A30" s="145" t="s">
        <v>67</v>
      </c>
      <c r="B30" s="145"/>
      <c r="C30" s="145"/>
    </row>
    <row r="31" spans="1:3" ht="58" x14ac:dyDescent="0.35">
      <c r="A31" s="3"/>
      <c r="B31" s="32" t="s">
        <v>68</v>
      </c>
      <c r="C31" s="4" t="s">
        <v>73</v>
      </c>
    </row>
    <row r="32" spans="1:3" ht="43.5" x14ac:dyDescent="0.35">
      <c r="A32" s="3"/>
      <c r="B32" s="32" t="s">
        <v>69</v>
      </c>
      <c r="C32" s="4" t="s">
        <v>74</v>
      </c>
    </row>
    <row r="33" spans="1:3" s="3" customFormat="1" x14ac:dyDescent="0.35">
      <c r="B33" s="29"/>
      <c r="C33" s="30"/>
    </row>
    <row r="34" spans="1:3" s="3" customFormat="1" ht="18.5" x14ac:dyDescent="0.45">
      <c r="A34" s="143" t="s">
        <v>109</v>
      </c>
      <c r="B34" s="143"/>
      <c r="C34" s="143"/>
    </row>
    <row r="35" spans="1:3" s="3" customFormat="1" ht="29" x14ac:dyDescent="0.35">
      <c r="B35" s="2" t="s">
        <v>110</v>
      </c>
      <c r="C35" s="4" t="s">
        <v>111</v>
      </c>
    </row>
    <row r="36" spans="1:3" s="3" customFormat="1" ht="43.5" x14ac:dyDescent="0.35">
      <c r="B36" s="2" t="s">
        <v>25</v>
      </c>
      <c r="C36" s="4" t="s">
        <v>112</v>
      </c>
    </row>
    <row r="37" spans="1:3" s="3" customFormat="1" ht="29" x14ac:dyDescent="0.35">
      <c r="B37" s="2" t="s">
        <v>26</v>
      </c>
      <c r="C37" s="4" t="s">
        <v>113</v>
      </c>
    </row>
    <row r="38" spans="1:3" s="3" customFormat="1" ht="58" x14ac:dyDescent="0.35">
      <c r="B38" s="2" t="s">
        <v>100</v>
      </c>
      <c r="C38" s="4" t="s">
        <v>114</v>
      </c>
    </row>
    <row r="39" spans="1:3" s="3" customFormat="1" ht="29" x14ac:dyDescent="0.35">
      <c r="B39" s="2" t="s">
        <v>115</v>
      </c>
      <c r="C39" s="4" t="s">
        <v>116</v>
      </c>
    </row>
    <row r="40" spans="1:3" s="3" customFormat="1" ht="43.5" x14ac:dyDescent="0.35">
      <c r="B40" s="2" t="s">
        <v>117</v>
      </c>
      <c r="C40" s="4" t="s">
        <v>118</v>
      </c>
    </row>
    <row r="41" spans="1:3" s="3" customFormat="1" ht="58" x14ac:dyDescent="0.35">
      <c r="B41" s="2" t="s">
        <v>119</v>
      </c>
      <c r="C41" s="4" t="s">
        <v>120</v>
      </c>
    </row>
    <row r="42" spans="1:3" s="3" customFormat="1" ht="43.5" x14ac:dyDescent="0.35">
      <c r="B42" s="2" t="s">
        <v>121</v>
      </c>
      <c r="C42" s="4" t="s">
        <v>122</v>
      </c>
    </row>
    <row r="43" spans="1:3" s="3" customFormat="1" x14ac:dyDescent="0.35">
      <c r="B43" s="2" t="s">
        <v>123</v>
      </c>
      <c r="C43" s="4"/>
    </row>
    <row r="44" spans="1:3" s="3" customFormat="1" x14ac:dyDescent="0.35">
      <c r="B44" s="30"/>
      <c r="C44" s="46"/>
    </row>
    <row r="45" spans="1:3" s="3" customFormat="1" ht="18.5" x14ac:dyDescent="0.45">
      <c r="A45" s="143" t="s">
        <v>141</v>
      </c>
      <c r="B45" s="143"/>
      <c r="C45" s="143"/>
    </row>
    <row r="46" spans="1:3" s="3" customFormat="1" ht="29" x14ac:dyDescent="0.35">
      <c r="B46" s="2" t="s">
        <v>129</v>
      </c>
      <c r="C46" s="4" t="s">
        <v>130</v>
      </c>
    </row>
    <row r="47" spans="1:3" s="3" customFormat="1" ht="29" x14ac:dyDescent="0.35">
      <c r="B47" s="2" t="s">
        <v>131</v>
      </c>
      <c r="C47" s="4" t="s">
        <v>132</v>
      </c>
    </row>
    <row r="48" spans="1:3" s="3" customFormat="1" ht="29" x14ac:dyDescent="0.35">
      <c r="B48" s="2" t="s">
        <v>133</v>
      </c>
      <c r="C48" s="4" t="s">
        <v>134</v>
      </c>
    </row>
    <row r="49" spans="1:3" ht="43.5" x14ac:dyDescent="0.35">
      <c r="A49" s="3"/>
      <c r="B49" s="2" t="s">
        <v>135</v>
      </c>
      <c r="C49" s="4" t="s">
        <v>136</v>
      </c>
    </row>
    <row r="50" spans="1:3" s="3" customFormat="1" ht="29" x14ac:dyDescent="0.35">
      <c r="B50" s="2" t="s">
        <v>137</v>
      </c>
      <c r="C50" s="4" t="s">
        <v>138</v>
      </c>
    </row>
    <row r="51" spans="1:3" s="3" customFormat="1" ht="29" x14ac:dyDescent="0.35">
      <c r="B51" s="2" t="s">
        <v>139</v>
      </c>
      <c r="C51" s="4" t="s">
        <v>140</v>
      </c>
    </row>
    <row r="52" spans="1:3" s="3" customFormat="1" x14ac:dyDescent="0.35">
      <c r="B52" s="2" t="s">
        <v>123</v>
      </c>
      <c r="C52" s="4"/>
    </row>
    <row r="53" spans="1:3" s="3" customFormat="1" ht="28.5" x14ac:dyDescent="0.35">
      <c r="A53" s="42"/>
      <c r="B53" s="42"/>
      <c r="C53" s="42"/>
    </row>
    <row r="54" spans="1:3" s="3" customFormat="1" ht="18.5" x14ac:dyDescent="0.45">
      <c r="B54" s="29"/>
      <c r="C54" s="33"/>
    </row>
    <row r="55" spans="1:3" s="3" customFormat="1" ht="18.5" x14ac:dyDescent="0.45">
      <c r="A55" s="33" t="s">
        <v>30</v>
      </c>
      <c r="B55" s="33"/>
      <c r="C55" s="43"/>
    </row>
    <row r="56" spans="1:3" s="3" customFormat="1" x14ac:dyDescent="0.35">
      <c r="B56" s="31" t="s">
        <v>29</v>
      </c>
      <c r="C56" s="28" t="s">
        <v>28</v>
      </c>
    </row>
    <row r="57" spans="1:3" s="3" customFormat="1" x14ac:dyDescent="0.35">
      <c r="B57" s="31">
        <v>1</v>
      </c>
      <c r="C57" s="3" t="s">
        <v>32</v>
      </c>
    </row>
    <row r="58" spans="1:3" ht="43.5" x14ac:dyDescent="0.35">
      <c r="B58" s="31">
        <v>2</v>
      </c>
      <c r="C58" s="4" t="s">
        <v>31</v>
      </c>
    </row>
    <row r="59" spans="1:3" ht="29" x14ac:dyDescent="0.35">
      <c r="A59" s="3"/>
      <c r="B59" s="31">
        <v>3</v>
      </c>
      <c r="C59" s="4" t="s">
        <v>33</v>
      </c>
    </row>
    <row r="60" spans="1:3" ht="43.5" x14ac:dyDescent="0.35">
      <c r="A60" s="3"/>
      <c r="B60" s="31">
        <v>4</v>
      </c>
      <c r="C60" s="4" t="s">
        <v>34</v>
      </c>
    </row>
    <row r="61" spans="1:3" ht="43.5" x14ac:dyDescent="0.35">
      <c r="A61" s="3"/>
      <c r="B61" s="31">
        <v>5</v>
      </c>
      <c r="C61" s="4" t="s">
        <v>35</v>
      </c>
    </row>
    <row r="62" spans="1:3" ht="43.5" x14ac:dyDescent="0.35">
      <c r="A62" s="3"/>
      <c r="B62" s="31">
        <v>6</v>
      </c>
      <c r="C62" s="4" t="s">
        <v>36</v>
      </c>
    </row>
    <row r="63" spans="1:3" ht="43.5" x14ac:dyDescent="0.35">
      <c r="A63" s="3"/>
      <c r="B63" s="31">
        <v>7</v>
      </c>
      <c r="C63" s="4" t="s">
        <v>37</v>
      </c>
    </row>
    <row r="64" spans="1:3" ht="43.5" x14ac:dyDescent="0.35">
      <c r="A64" s="3"/>
      <c r="B64" s="31">
        <v>8</v>
      </c>
      <c r="C64" s="4" t="s">
        <v>38</v>
      </c>
    </row>
    <row r="65" spans="1:3" ht="29" x14ac:dyDescent="0.35">
      <c r="A65" s="3"/>
      <c r="B65" s="31">
        <v>9</v>
      </c>
      <c r="C65" s="4" t="s">
        <v>39</v>
      </c>
    </row>
    <row r="66" spans="1:3" x14ac:dyDescent="0.35">
      <c r="A66" s="3"/>
      <c r="B66" s="3"/>
    </row>
  </sheetData>
  <mergeCells count="8">
    <mergeCell ref="A34:C34"/>
    <mergeCell ref="A45:C45"/>
    <mergeCell ref="A1:C2"/>
    <mergeCell ref="A25:C25"/>
    <mergeCell ref="A30:C30"/>
    <mergeCell ref="A4:C4"/>
    <mergeCell ref="A5:C5"/>
    <mergeCell ref="A16:C16"/>
  </mergeCells>
  <hyperlinks>
    <hyperlink ref="C56"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0"/>
  <sheetViews>
    <sheetView workbookViewId="0">
      <selection activeCell="B7" sqref="B7"/>
    </sheetView>
  </sheetViews>
  <sheetFormatPr defaultColWidth="11.453125" defaultRowHeight="14.5" x14ac:dyDescent="0.35"/>
  <cols>
    <col min="2" max="2" width="66.1796875" customWidth="1"/>
    <col min="3" max="3" width="27.54296875" customWidth="1"/>
  </cols>
  <sheetData>
    <row r="1" spans="1:4" s="3" customFormat="1" ht="15" thickBot="1" x14ac:dyDescent="0.4">
      <c r="A1" s="13" t="s">
        <v>12</v>
      </c>
      <c r="B1" s="13" t="s">
        <v>42</v>
      </c>
      <c r="C1" s="13" t="s">
        <v>13</v>
      </c>
      <c r="D1" s="12"/>
    </row>
    <row r="2" spans="1:4" x14ac:dyDescent="0.35">
      <c r="A2" s="6" t="s">
        <v>0</v>
      </c>
      <c r="B2" s="7" t="s">
        <v>40</v>
      </c>
      <c r="C2" s="14" t="s">
        <v>6</v>
      </c>
      <c r="D2" s="12"/>
    </row>
    <row r="3" spans="1:4" x14ac:dyDescent="0.35">
      <c r="A3" s="8" t="s">
        <v>1</v>
      </c>
      <c r="B3" s="102">
        <v>2.1</v>
      </c>
      <c r="C3" s="15" t="s">
        <v>7</v>
      </c>
      <c r="D3" s="12"/>
    </row>
    <row r="4" spans="1:4" ht="132" customHeight="1" x14ac:dyDescent="0.35">
      <c r="A4" s="9" t="s">
        <v>2</v>
      </c>
      <c r="B4" s="5" t="s">
        <v>43</v>
      </c>
      <c r="C4" s="16" t="s">
        <v>10</v>
      </c>
      <c r="D4" s="12"/>
    </row>
    <row r="5" spans="1:4" ht="29" x14ac:dyDescent="0.35">
      <c r="A5" s="8" t="s">
        <v>3</v>
      </c>
      <c r="B5" s="94" t="str">
        <f>"https://mhkdr.openei.org/models/LCOE%20Content%20Model%20v"&amp;B3&amp;".xlsx"</f>
        <v>https://mhkdr.openei.org/models/LCOE%20Content%20Model%20v2.1.xlsx</v>
      </c>
      <c r="C5" s="15" t="s">
        <v>5</v>
      </c>
      <c r="D5" s="12"/>
    </row>
    <row r="6" spans="1:4" ht="43.5" x14ac:dyDescent="0.35">
      <c r="A6" s="8" t="s">
        <v>4</v>
      </c>
      <c r="B6" s="4" t="s">
        <v>236</v>
      </c>
      <c r="C6" s="15" t="s">
        <v>8</v>
      </c>
      <c r="D6" s="12"/>
    </row>
    <row r="7" spans="1:4" s="3" customFormat="1" x14ac:dyDescent="0.35">
      <c r="A7" s="18" t="s">
        <v>15</v>
      </c>
      <c r="B7" s="19" t="s">
        <v>24</v>
      </c>
      <c r="C7" s="20" t="s">
        <v>16</v>
      </c>
      <c r="D7" s="12"/>
    </row>
    <row r="8" spans="1:4" ht="29.5" thickBot="1" x14ac:dyDescent="0.4">
      <c r="A8" s="10" t="s">
        <v>9</v>
      </c>
      <c r="B8" s="11" t="s">
        <v>23</v>
      </c>
      <c r="C8" s="17" t="s">
        <v>11</v>
      </c>
      <c r="D8" s="12"/>
    </row>
    <row r="9" spans="1:4" x14ac:dyDescent="0.35">
      <c r="A9" s="12"/>
      <c r="B9" s="12"/>
      <c r="C9" s="12"/>
      <c r="D9" s="12"/>
    </row>
    <row r="10" spans="1:4" x14ac:dyDescent="0.35">
      <c r="A10" s="12"/>
      <c r="B10" s="12"/>
      <c r="C10" s="12"/>
      <c r="D10" s="12"/>
    </row>
  </sheetData>
  <sheetProtection password="C46C"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Metadata</vt:lpstr>
      <vt:lpstr>Characteristics</vt:lpstr>
      <vt:lpstr>Data</vt:lpstr>
      <vt:lpstr>CEC Resource and Power</vt:lpstr>
      <vt:lpstr>WEC Resource and Power</vt:lpstr>
      <vt:lpstr>Field Values</vt:lpstr>
      <vt:lpstr>About</vt:lpstr>
    </vt:vector>
  </TitlesOfParts>
  <Company>NREL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Driscoll</dc:creator>
  <cp:lastModifiedBy>Mirko</cp:lastModifiedBy>
  <dcterms:created xsi:type="dcterms:W3CDTF">2015-05-28T14:50:57Z</dcterms:created>
  <dcterms:modified xsi:type="dcterms:W3CDTF">2017-07-14T23:17:14Z</dcterms:modified>
</cp:coreProperties>
</file>