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codeName="ThisWorkbook" autoCompressPictures="0"/>
  <mc:AlternateContent xmlns:mc="http://schemas.openxmlformats.org/markup-compatibility/2006">
    <mc:Choice Requires="x15">
      <x15ac:absPath xmlns:x15ac="http://schemas.microsoft.com/office/spreadsheetml/2010/11/ac" url="K:\Projects\DOE Advanced TidGen\Design Reviews, Reports and Presentations\Go-No-Go 1 (April 2018)\MHK-DR upload\uploaded\"/>
    </mc:Choice>
  </mc:AlternateContent>
  <xr:revisionPtr revIDLastSave="0" documentId="13_ncr:1_{79D8638C-80B7-49E5-8921-5765EBE5296E}" xr6:coauthVersionLast="34" xr6:coauthVersionMax="34" xr10:uidLastSave="{00000000-0000-0000-0000-000000000000}"/>
  <bookViews>
    <workbookView xWindow="0" yWindow="0" windowWidth="19200" windowHeight="9080" tabRatio="850" xr2:uid="{00000000-000D-0000-FFFF-FFFF00000000}"/>
  </bookViews>
  <sheets>
    <sheet name="Document Summary" sheetId="12" r:id="rId1"/>
    <sheet name="LCOE Metrics" sheetId="4" r:id="rId2"/>
    <sheet name="Resource&amp;Performance - Wave" sheetId="9" r:id="rId3"/>
    <sheet name="Resource&amp;Performance - Current" sheetId="8" r:id="rId4"/>
    <sheet name="Cost Breakdown Structure_043018" sheetId="2" r:id="rId5"/>
    <sheet name="REF Cost models" sheetId="11" r:id="rId6"/>
    <sheet name="Hidden" sheetId="5" state="hidden" r:id="rId7"/>
  </sheets>
  <externalReferences>
    <externalReference r:id="rId8"/>
    <externalReference r:id="rId9"/>
    <externalReference r:id="rId10"/>
    <externalReference r:id="rId11"/>
    <externalReference r:id="rId12"/>
  </externalReferences>
  <definedNames>
    <definedName name="_xlnm._FilterDatabase" localSheetId="4" hidden="1">'Cost Breakdown Structure_043018'!#REF!</definedName>
    <definedName name="AEP" localSheetId="5">'[1]Device Cost Reductions'!$E$43</definedName>
    <definedName name="AEP">'[2]Device Cost Reductions'!$E$43</definedName>
    <definedName name="Applicant">'LCOE Metrics'!$B$12</definedName>
    <definedName name="area_total" localSheetId="5">#REF!</definedName>
    <definedName name="area_total">#REF!</definedName>
    <definedName name="area_total_A" localSheetId="5">'[1]ENG 1  Inputs'!$F$10</definedName>
    <definedName name="area_total_A">'[2]ENG 1  Inputs'!$F$10</definedName>
    <definedName name="area_total_proposed" localSheetId="5">'[1]ENG 1  Inputs'!$C$10</definedName>
    <definedName name="area_total_proposed">'[2]ENG 1  Inputs'!$C$10</definedName>
    <definedName name="ArrayAEP">'LCOE Metrics'!$B$36:$C$36</definedName>
    <definedName name="ArrayCapacity">'LCOE Metrics'!$B$35:$C$35</definedName>
    <definedName name="ArrayCapEx">'LCOE Metrics'!$B$44:$C$44</definedName>
    <definedName name="ArrayEfficiency">'LCOE Metrics'!$B$34:$C$34</definedName>
    <definedName name="ArrayLCOE">'LCOE Metrics'!$B$50:$C$50</definedName>
    <definedName name="ArrayLossFactor">'LCOE Metrics'!$B$34:$C$34</definedName>
    <definedName name="ArrayOM">'LCOE Metrics'!$B$45:$C$45</definedName>
    <definedName name="availability" localSheetId="5">'[1]ENG 4  Availability'!$E$11</definedName>
    <definedName name="Availability">'LCOE Metrics'!$B$24:$C$24</definedName>
    <definedName name="availability_A" localSheetId="5">'[1]ENG 1  Inputs'!$F$14</definedName>
    <definedName name="availability_A">'[2]ENG 1  Inputs'!$F$14</definedName>
    <definedName name="availability_proposed" localSheetId="5">'[1]ENG 1  Inputs'!$C$14</definedName>
    <definedName name="availability_proposed">'[2]ENG 1  Inputs'!$C$14</definedName>
    <definedName name="CapacityFactor">'LCOE Metrics'!$B$28:$C$28</definedName>
    <definedName name="CapacityFactorDevice1">[3]RAWDATA!$M$356</definedName>
    <definedName name="CapacityFactorSustained" localSheetId="2">'LCOE Metrics'!#REF!</definedName>
    <definedName name="CapacityFactorSustained">'LCOE Metrics'!#REF!</definedName>
    <definedName name="control_eff" localSheetId="5">#REF!</definedName>
    <definedName name="control_eff">#REF!</definedName>
    <definedName name="ControlNo">'LCOE Metrics'!$B$11</definedName>
    <definedName name="converter_eff_array" localSheetId="5">#REF!</definedName>
    <definedName name="converter_eff_array">#REF!</definedName>
    <definedName name="converter_eff_single" localSheetId="5">#REF!</definedName>
    <definedName name="converter_eff_single">#REF!</definedName>
    <definedName name="cp_max" localSheetId="5">#REF!</definedName>
    <definedName name="cp_max">#REF!</definedName>
    <definedName name="cp_max_A" localSheetId="5">'[1]ENG 1  Inputs'!$F$16</definedName>
    <definedName name="cp_max_A">'[2]ENG 1  Inputs'!$F$16</definedName>
    <definedName name="cp_max_proposed" localSheetId="5">'[1]ENG 1  Inputs'!$C$16</definedName>
    <definedName name="cp_max_proposed">'[2]ENG 1  Inputs'!$C$16</definedName>
    <definedName name="ct_dl_proposed" localSheetId="5">'[1]ENG 1  Inputs'!$C$23</definedName>
    <definedName name="ct_dl_proposed">'[2]ENG 1  Inputs'!$C$23</definedName>
    <definedName name="ct_max" localSheetId="5">#REF!</definedName>
    <definedName name="ct_max">#REF!</definedName>
    <definedName name="ct_max_A" localSheetId="5">'[1]ENG 1  Inputs'!$F$19</definedName>
    <definedName name="ct_max_A">'[2]ENG 1  Inputs'!$F$19</definedName>
    <definedName name="ct_max_proposed" localSheetId="5">'[1]ENG 1  Inputs'!$C$19</definedName>
    <definedName name="ct_max_proposed">'[2]ENG 1  Inputs'!$C$19</definedName>
    <definedName name="ct_tsr_b_A" localSheetId="5">'[1]ENG 1  Inputs'!$F$27</definedName>
    <definedName name="ct_tsr_b_A">'[2]ENG 1  Inputs'!$F$27</definedName>
    <definedName name="ct_tsr_b_proposed" localSheetId="5">'[1]ENG 1  Inputs'!$C$27</definedName>
    <definedName name="ct_tsr_b_proposed">'[2]ENG 1  Inputs'!$C$27</definedName>
    <definedName name="ct_tsr_m_A" localSheetId="5">'[1]ENG 1  Inputs'!$F$26</definedName>
    <definedName name="ct_tsr_m_A">'[2]ENG 1  Inputs'!$F$26</definedName>
    <definedName name="ct_tsr_m_proposed" localSheetId="5">'[1]ENG 1  Inputs'!$C$26</definedName>
    <definedName name="ct_tsr_m_proposed">'[2]ENG 1  Inputs'!$C$26</definedName>
    <definedName name="CurrentResource" localSheetId="2">CurrentPerformance[Current Velocity (m/s)]</definedName>
    <definedName name="CurrentResource">CurrentPerformance[Current Velocity (m/s)]</definedName>
    <definedName name="CurrentResourceNormalizer">'Resource&amp;Performance - Current'!$B$13</definedName>
    <definedName name="CurrentSingleDeviceAEP" localSheetId="2">CurrentPerformance[Energy Production (MWh/year)]</definedName>
    <definedName name="CurrentSingleDeviceAEP">CurrentPerformance[Energy Production (MWh/year)]</definedName>
    <definedName name="CurrentSingleDeviceAEPImproved">CurrentPerformance5[Energy Production (MWh/year)]</definedName>
    <definedName name="CurrentTheoreticalAE">'Resource&amp;Performance - Current'!#REF!</definedName>
    <definedName name="CurrentTheoreticalAEP">'Resource&amp;Performance - Current'!$B$18</definedName>
    <definedName name="cut_in_A" localSheetId="5">'[1]ENG 1  Inputs'!$F$11</definedName>
    <definedName name="cut_in_A">'[2]ENG 1  Inputs'!$F$11</definedName>
    <definedName name="cut_in_proposed" localSheetId="5">'[1]ENG 1  Inputs'!$C$11</definedName>
    <definedName name="cut_in_proposed">'[2]ENG 1  Inputs'!$C$11</definedName>
    <definedName name="cut_in_speed" localSheetId="5">#REF!</definedName>
    <definedName name="cut_in_speed">#REF!</definedName>
    <definedName name="Device">'LCOE Metrics'!$B$13</definedName>
    <definedName name="Device_Technology_Type">Hidden!$B$2:$B$3</definedName>
    <definedName name="DeviceAEP">'LCOE Metrics'!$B$27:$C$27</definedName>
    <definedName name="DeviceCapEx">'LCOE Metrics'!$B$41:$C$41</definedName>
    <definedName name="DeviceLCOE">'LCOE Metrics'!$B$49:$C$49</definedName>
    <definedName name="DeviceOM">'LCOE Metrics'!$B$42:$C$42</definedName>
    <definedName name="DeviceRating">'LCOE Metrics'!$B$23:$C$23</definedName>
    <definedName name="DeviceSustainedOutput" localSheetId="2">'LCOE Metrics'!#REF!</definedName>
    <definedName name="DeviceSustainedOutput">'LCOE Metrics'!#REF!</definedName>
    <definedName name="DR_cost">[4]OPEX!$F$84</definedName>
    <definedName name="ElectricalPowerMatrix" localSheetId="2">'Resource&amp;Performance - Wave'!$H$55:$AB$74</definedName>
    <definedName name="ElectricalPowerMatrix">#REF!</definedName>
    <definedName name="FixedChargeRate">'LCOE Metrics'!$B$17:$B$17</definedName>
    <definedName name="gen_peak_A" localSheetId="5">'[1]ENG 1  Inputs'!$F$24</definedName>
    <definedName name="gen_peak_A">'[2]ENG 1  Inputs'!$F$24</definedName>
    <definedName name="gen_peak_eff">#REF!</definedName>
    <definedName name="gen_peak_proposed" localSheetId="5">'[1]ENG 1  Inputs'!$C$24</definedName>
    <definedName name="gen_peak_proposed">'[2]ENG 1  Inputs'!$C$24</definedName>
    <definedName name="gen_torque_A" localSheetId="5">'[1]ENG 1  Inputs'!$F$12</definedName>
    <definedName name="gen_torque_A">'[2]ENG 1  Inputs'!$F$12</definedName>
    <definedName name="gen_torque_limit" localSheetId="5">#REF!</definedName>
    <definedName name="gen_torque_limit">#REF!</definedName>
    <definedName name="gen_torque_proposed" localSheetId="5">'[1]ENG 1  Inputs'!$C$12</definedName>
    <definedName name="gen_torque_proposed">'[2]ENG 1  Inputs'!$C$12</definedName>
    <definedName name="geneff_by_RPM" localSheetId="5">#REF!</definedName>
    <definedName name="geneff_by_RPM">#REF!</definedName>
    <definedName name="HoursPerYear">'LCOE Metrics'!$B$18</definedName>
    <definedName name="length_total" localSheetId="5">#REF!</definedName>
    <definedName name="length_total">#REF!</definedName>
    <definedName name="length_total_A" localSheetId="5">'[1]ENG 1  Inputs'!$F$9</definedName>
    <definedName name="length_total_A">'[2]ENG 1  Inputs'!$F$9</definedName>
    <definedName name="length_total_proposed" localSheetId="5">'[1]ENG 1  Inputs'!$C$9</definedName>
    <definedName name="length_total_proposed">'[2]ENG 1  Inputs'!$C$9</definedName>
    <definedName name="max_nameplate_capacity" localSheetId="5">#REF!</definedName>
    <definedName name="max_nameplate_capacity">'[5]1  Inputs'!$E$15</definedName>
    <definedName name="max_nameplate_capacity_new">'[5]1  Inputs'!$G$15</definedName>
    <definedName name="max_npcap_A" localSheetId="5">'[1]ENG 1  Inputs'!$F$13</definedName>
    <definedName name="max_npcap_A">'[2]ENG 1  Inputs'!$F$13</definedName>
    <definedName name="max_npcap_proposed" localSheetId="5">'[1]ENG 1  Inputs'!$C$13</definedName>
    <definedName name="max_npcap_proposed">'[2]ENG 1  Inputs'!$C$13</definedName>
    <definedName name="mechanical_eff">#REF!</definedName>
    <definedName name="mecheff_A" localSheetId="5">'[1]ENG 1  Inputs'!$F$20</definedName>
    <definedName name="mecheff_A">'[2]ENG 1  Inputs'!$F$20</definedName>
    <definedName name="mecheff_proposed" localSheetId="5">'[1]ENG 1  Inputs'!$C$20</definedName>
    <definedName name="mecheff_proposed">'[2]ENG 1  Inputs'!$C$20</definedName>
    <definedName name="ms_cost">[4]OPEX!$F$110</definedName>
    <definedName name="ms_interval">'[4]Summary Inputs Outputs'!$D$11</definedName>
    <definedName name="nameplate_capacity_95">'[4]Summary Inputs Outputs'!$D$26</definedName>
    <definedName name="num_aggregators">'[4]Summary Inputs Outputs'!$D$15</definedName>
    <definedName name="num_TGUs" localSheetId="5">'[1]Device Cost Reductions'!$C$43</definedName>
    <definedName name="num_TGUs_95">'[4]Summary Inputs Outputs'!$D$21</definedName>
    <definedName name="NumberOfDevices">'LCOE Metrics'!$B$33:$C$33</definedName>
    <definedName name="pe_eff_array" localSheetId="5">#REF!</definedName>
    <definedName name="pe_eff_array">#REF!</definedName>
    <definedName name="pe_eff_array_A" localSheetId="5">'[1]ENG 1  Inputs'!$F$31</definedName>
    <definedName name="pe_eff_array_A">'[2]ENG 1  Inputs'!$F$31</definedName>
    <definedName name="pe_eff_array_proposed" localSheetId="5">'[1]ENG 1  Inputs'!$C$31</definedName>
    <definedName name="pe_eff_array_proposed">'[2]ENG 1  Inputs'!$C$31</definedName>
    <definedName name="pe_eff_single" localSheetId="5">#REF!</definedName>
    <definedName name="pe_eff_single">#REF!</definedName>
    <definedName name="pe_eff_single_A" localSheetId="5">'[1]ENG 1  Inputs'!$F$29</definedName>
    <definedName name="pe_eff_single_A">'[2]ENG 1  Inputs'!$F$29</definedName>
    <definedName name="pe_eff_single_proposed" localSheetId="5">'[1]ENG 1  Inputs'!$C$29</definedName>
    <definedName name="pe_eff_single_proposed">'[2]ENG 1  Inputs'!$C$29</definedName>
    <definedName name="PowerCoefficient" localSheetId="2">#REF!</definedName>
    <definedName name="PowerCoefficient">#REF!</definedName>
    <definedName name="proposed_num">'Cost Breakdown Structure_043018'!$C$10</definedName>
    <definedName name="pwr_curve_eff_no_limit_no_gen" localSheetId="5">#REF!</definedName>
    <definedName name="pwr_curve_eff_no_limit_no_gen">#REF!</definedName>
    <definedName name="pwr_curve_eff_no_limit_peak" localSheetId="5">#REF!</definedName>
    <definedName name="pwr_curve_eff_no_limit_peak">#REF!</definedName>
    <definedName name="radius" localSheetId="5">#REF!</definedName>
    <definedName name="radius">#REF!</definedName>
    <definedName name="radius_A" localSheetId="5">'[1]ENG 1  Inputs'!$F$6</definedName>
    <definedName name="radius_A">'[2]ENG 1  Inputs'!$F$6</definedName>
    <definedName name="radius_proposed" localSheetId="5">'[1]ENG 1  Inputs'!$C$6</definedName>
    <definedName name="radius_proposed">'[2]ENG 1  Inputs'!$C$6</definedName>
    <definedName name="rho" localSheetId="5">'[1]ENG 1  Inputs'!$C$5</definedName>
    <definedName name="rho">'[2]ENG 1  Inputs'!$C$5</definedName>
    <definedName name="RotorArea">'Resource&amp;Performance - Current'!$B$11</definedName>
    <definedName name="SingleDeviceAEP">'LCOE Metrics'!$B$27</definedName>
    <definedName name="SingleDeviceAEP_baseline">'LCOE Metrics'!$B$27</definedName>
    <definedName name="SingleDeviceRating">'LCOE Metrics'!$B$23</definedName>
    <definedName name="SingleDeviceRatingSustained" localSheetId="2">'LCOE Metrics'!#REF!</definedName>
    <definedName name="SingleDeviceRatingSustained">'LCOE Metrics'!#REF!</definedName>
    <definedName name="TechType">'LCOE Metrics'!$B$14</definedName>
    <definedName name="TheoreticalAEP">'LCOE Metrics'!$B$26:$C$26</definedName>
    <definedName name="tlim_omega_b" localSheetId="5">#REF!</definedName>
    <definedName name="tlim_omega_b">#REF!</definedName>
    <definedName name="tlim_omega_m" localSheetId="5">#REF!</definedName>
    <definedName name="tlim_omega_m">#REF!</definedName>
    <definedName name="trans_eff_array" localSheetId="5">#REF!</definedName>
    <definedName name="trans_eff_array">#REF!</definedName>
    <definedName name="trans_eff_single" localSheetId="5">#REF!</definedName>
    <definedName name="trans_eff_single">#REF!</definedName>
    <definedName name="TransmissionLoss">'LCOE Metrics'!$B$25:$C$25</definedName>
    <definedName name="tsr_max_cp" localSheetId="5">#REF!</definedName>
    <definedName name="tsr_max_cp">#REF!</definedName>
    <definedName name="um_cost">[4]OPEX!$F$113</definedName>
    <definedName name="WaterDensity">'LCOE Metrics'!$B$19</definedName>
    <definedName name="WaveApplicantResource" localSheetId="2">'Resource&amp;Performance - Wave'!$H$29:$AB$48</definedName>
    <definedName name="WaveApplicantResource">#REF!</definedName>
    <definedName name="WaveDevicePowerCapture" localSheetId="2">'Resource&amp;Performance - Wave'!$H$82:$AB$101</definedName>
    <definedName name="WaveDevicePowerCapture">#REF!</definedName>
    <definedName name="WaveDevicePowerCaptureImproved">'Resource&amp;Performance - Wave'!$AF$82:$AZ$101</definedName>
    <definedName name="WaveImprovedDevicePerformance">'Resource&amp;Performance - Wave'!$AF$55:$AZ$74</definedName>
    <definedName name="WaveImprovedDevicePowerCapture">'Resource&amp;Performance - Wave'!$AF$82:$AZ$101</definedName>
    <definedName name="WaveResource" localSheetId="2">'Resource&amp;Performance - Wave'!$H$29:$AB$48</definedName>
    <definedName name="WaveResource">#REF!</definedName>
    <definedName name="WaveResourceNormalizer" localSheetId="2">'Resource&amp;Performance - Wave'!$B$13</definedName>
    <definedName name="WaveResourceNormalizer">#REF!</definedName>
    <definedName name="WaveTheoreticalAEP">'Resource&amp;Performance - Wave'!$B$17</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I292" i="2" l="1"/>
  <c r="J273" i="2" l="1"/>
  <c r="C10" i="2"/>
  <c r="C11" i="11"/>
  <c r="D468" i="11" s="1"/>
  <c r="E468" i="11" s="1"/>
  <c r="I284" i="2" l="1"/>
  <c r="J159" i="2"/>
  <c r="D18" i="11"/>
  <c r="E18" i="11" s="1"/>
  <c r="D26" i="11"/>
  <c r="E26" i="11" s="1"/>
  <c r="D34" i="11"/>
  <c r="E34" i="11" s="1"/>
  <c r="D46" i="11"/>
  <c r="E46" i="11" s="1"/>
  <c r="D48" i="11"/>
  <c r="E48" i="11" s="1"/>
  <c r="D66" i="11"/>
  <c r="E66" i="11" s="1"/>
  <c r="D70" i="11"/>
  <c r="E70" i="11" s="1"/>
  <c r="D76" i="11"/>
  <c r="E76" i="11" s="1"/>
  <c r="D78" i="11"/>
  <c r="E78" i="11" s="1"/>
  <c r="D80" i="11"/>
  <c r="E80" i="11" s="1"/>
  <c r="D82" i="11"/>
  <c r="E82" i="11" s="1"/>
  <c r="D15" i="11"/>
  <c r="E15" i="11" s="1"/>
  <c r="D17" i="11"/>
  <c r="E17" i="11" s="1"/>
  <c r="D20" i="11"/>
  <c r="E20" i="11" s="1"/>
  <c r="D22" i="11"/>
  <c r="E22" i="11" s="1"/>
  <c r="D24" i="11"/>
  <c r="D464" i="11"/>
  <c r="E464" i="11" s="1"/>
  <c r="F468" i="11"/>
  <c r="D471" i="11"/>
  <c r="E471" i="11" s="1"/>
  <c r="D472" i="11"/>
  <c r="E472" i="11" s="1"/>
  <c r="D84" i="11"/>
  <c r="E84" i="11" s="1"/>
  <c r="D86" i="11"/>
  <c r="E86" i="11" s="1"/>
  <c r="D88" i="11"/>
  <c r="E88" i="11" s="1"/>
  <c r="D90" i="11"/>
  <c r="E90" i="11" s="1"/>
  <c r="D92" i="11"/>
  <c r="E92" i="11" s="1"/>
  <c r="D94" i="11"/>
  <c r="E94" i="11" s="1"/>
  <c r="D96" i="11"/>
  <c r="E96" i="11" s="1"/>
  <c r="D98" i="11"/>
  <c r="E98" i="11" s="1"/>
  <c r="D100" i="11"/>
  <c r="E100" i="11" s="1"/>
  <c r="D102" i="11"/>
  <c r="E102" i="11" s="1"/>
  <c r="D104" i="11"/>
  <c r="E104" i="11" s="1"/>
  <c r="D106" i="11"/>
  <c r="E106" i="11" s="1"/>
  <c r="D108" i="11"/>
  <c r="E108" i="11" s="1"/>
  <c r="D110" i="11"/>
  <c r="E110" i="11" s="1"/>
  <c r="D112" i="11"/>
  <c r="E112" i="11" s="1"/>
  <c r="D114" i="11"/>
  <c r="E114" i="11" s="1"/>
  <c r="D116" i="11"/>
  <c r="E116" i="11" s="1"/>
  <c r="D118" i="11"/>
  <c r="E118" i="11" s="1"/>
  <c r="D120" i="11"/>
  <c r="E120" i="11" s="1"/>
  <c r="D122" i="11"/>
  <c r="E122" i="11" s="1"/>
  <c r="D124" i="11"/>
  <c r="E124" i="11" s="1"/>
  <c r="D126" i="11"/>
  <c r="E126" i="11" s="1"/>
  <c r="D128" i="11"/>
  <c r="E128" i="11" s="1"/>
  <c r="D130" i="11"/>
  <c r="E130" i="11" s="1"/>
  <c r="D132" i="11"/>
  <c r="E132" i="11" s="1"/>
  <c r="D134" i="11"/>
  <c r="E134" i="11" s="1"/>
  <c r="D136" i="11"/>
  <c r="E136" i="11" s="1"/>
  <c r="D138" i="11"/>
  <c r="E138" i="11" s="1"/>
  <c r="D140" i="11"/>
  <c r="E140" i="11" s="1"/>
  <c r="D142" i="11"/>
  <c r="E142" i="11" s="1"/>
  <c r="D144" i="11"/>
  <c r="E144" i="11" s="1"/>
  <c r="D146" i="11"/>
  <c r="E146" i="11" s="1"/>
  <c r="D148" i="11"/>
  <c r="E148" i="11" s="1"/>
  <c r="D150" i="11"/>
  <c r="E150" i="11" s="1"/>
  <c r="D152" i="11"/>
  <c r="E152" i="11" s="1"/>
  <c r="D154" i="11"/>
  <c r="E154" i="11" s="1"/>
  <c r="D156" i="11"/>
  <c r="E156" i="11" s="1"/>
  <c r="D158" i="11"/>
  <c r="E158" i="11" s="1"/>
  <c r="D160" i="11"/>
  <c r="E160" i="11" s="1"/>
  <c r="D162" i="11"/>
  <c r="E162" i="11" s="1"/>
  <c r="D164" i="11"/>
  <c r="E164" i="11" s="1"/>
  <c r="D166" i="11"/>
  <c r="E166" i="11" s="1"/>
  <c r="D168" i="11"/>
  <c r="E168" i="11" s="1"/>
  <c r="D170" i="11"/>
  <c r="E170" i="11" s="1"/>
  <c r="D172" i="11"/>
  <c r="E172" i="11" s="1"/>
  <c r="D174" i="11"/>
  <c r="E174" i="11" s="1"/>
  <c r="D176" i="11"/>
  <c r="E176" i="11" s="1"/>
  <c r="D178" i="11"/>
  <c r="E178" i="11" s="1"/>
  <c r="D180" i="11"/>
  <c r="E180" i="11" s="1"/>
  <c r="D182" i="11"/>
  <c r="E182" i="11" s="1"/>
  <c r="D184" i="11"/>
  <c r="E184" i="11" s="1"/>
  <c r="D186" i="11"/>
  <c r="E186" i="11" s="1"/>
  <c r="D188" i="11"/>
  <c r="E188" i="11" s="1"/>
  <c r="D190" i="11"/>
  <c r="E190" i="11" s="1"/>
  <c r="D192" i="11"/>
  <c r="E192" i="11" s="1"/>
  <c r="D194" i="11"/>
  <c r="E194" i="11" s="1"/>
  <c r="D196" i="11"/>
  <c r="E196" i="11" s="1"/>
  <c r="D198" i="11"/>
  <c r="E198" i="11" s="1"/>
  <c r="D200" i="11"/>
  <c r="E200" i="11" s="1"/>
  <c r="D202" i="11"/>
  <c r="E202" i="11" s="1"/>
  <c r="D204" i="11"/>
  <c r="E204" i="11" s="1"/>
  <c r="D206" i="11"/>
  <c r="E206" i="11" s="1"/>
  <c r="D208" i="11"/>
  <c r="E208" i="11" s="1"/>
  <c r="D210" i="11"/>
  <c r="E210" i="11" s="1"/>
  <c r="D212" i="11"/>
  <c r="E212" i="11" s="1"/>
  <c r="D214" i="11"/>
  <c r="E214" i="11" s="1"/>
  <c r="D216" i="11"/>
  <c r="E216" i="11" s="1"/>
  <c r="D218" i="11"/>
  <c r="E218" i="11" s="1"/>
  <c r="D220" i="11"/>
  <c r="E220" i="11" s="1"/>
  <c r="D222" i="11"/>
  <c r="E222" i="11" s="1"/>
  <c r="D224" i="11"/>
  <c r="E224" i="11" s="1"/>
  <c r="D226" i="11"/>
  <c r="E226" i="11" s="1"/>
  <c r="D228" i="11"/>
  <c r="E228" i="11" s="1"/>
  <c r="D230" i="11"/>
  <c r="E230" i="11" s="1"/>
  <c r="D232" i="11"/>
  <c r="E232" i="11" s="1"/>
  <c r="D234" i="11"/>
  <c r="E234" i="11" s="1"/>
  <c r="D236" i="11"/>
  <c r="E236" i="11" s="1"/>
  <c r="D238" i="11"/>
  <c r="E238" i="11" s="1"/>
  <c r="D240" i="11"/>
  <c r="E240" i="11" s="1"/>
  <c r="D242" i="11"/>
  <c r="E242" i="11" s="1"/>
  <c r="D244" i="11"/>
  <c r="E244" i="11" s="1"/>
  <c r="D246" i="11"/>
  <c r="E246" i="11" s="1"/>
  <c r="D248" i="11"/>
  <c r="E248" i="11" s="1"/>
  <c r="D250" i="11"/>
  <c r="E250" i="11" s="1"/>
  <c r="D252" i="11"/>
  <c r="E252" i="11" s="1"/>
  <c r="D254" i="11"/>
  <c r="E254" i="11" s="1"/>
  <c r="D256" i="11"/>
  <c r="E256" i="11" s="1"/>
  <c r="D258" i="11"/>
  <c r="E258" i="11" s="1"/>
  <c r="D260" i="11"/>
  <c r="E260" i="11" s="1"/>
  <c r="D262" i="11"/>
  <c r="E262" i="11" s="1"/>
  <c r="D264" i="11"/>
  <c r="E264" i="11" s="1"/>
  <c r="D266" i="11"/>
  <c r="E266" i="11" s="1"/>
  <c r="D268" i="11"/>
  <c r="E268" i="11" s="1"/>
  <c r="D270" i="11"/>
  <c r="E270" i="11" s="1"/>
  <c r="D272" i="11"/>
  <c r="E272" i="11" s="1"/>
  <c r="D274" i="11"/>
  <c r="E274" i="11" s="1"/>
  <c r="D276" i="11"/>
  <c r="E276" i="11" s="1"/>
  <c r="D278" i="11"/>
  <c r="E278" i="11" s="1"/>
  <c r="D280" i="11"/>
  <c r="E280" i="11" s="1"/>
  <c r="D282" i="11"/>
  <c r="E282" i="11" s="1"/>
  <c r="D284" i="11"/>
  <c r="E284" i="11" s="1"/>
  <c r="D286" i="11"/>
  <c r="E286" i="11" s="1"/>
  <c r="D288" i="11"/>
  <c r="E288" i="11" s="1"/>
  <c r="D290" i="11"/>
  <c r="E290" i="11" s="1"/>
  <c r="D292" i="11"/>
  <c r="E292" i="11" s="1"/>
  <c r="D294" i="11"/>
  <c r="E294" i="11" s="1"/>
  <c r="D296" i="11"/>
  <c r="E296" i="11" s="1"/>
  <c r="D298" i="11"/>
  <c r="E298" i="11" s="1"/>
  <c r="D300" i="11"/>
  <c r="E300" i="11" s="1"/>
  <c r="D302" i="11"/>
  <c r="E302" i="11" s="1"/>
  <c r="D304" i="11"/>
  <c r="E304" i="11" s="1"/>
  <c r="D306" i="11"/>
  <c r="E306" i="11" s="1"/>
  <c r="D308" i="11"/>
  <c r="E308" i="11" s="1"/>
  <c r="D310" i="11"/>
  <c r="E310" i="11" s="1"/>
  <c r="D312" i="11"/>
  <c r="E312" i="11" s="1"/>
  <c r="D314" i="11"/>
  <c r="E314" i="11" s="1"/>
  <c r="D316" i="11"/>
  <c r="E316" i="11" s="1"/>
  <c r="D318" i="11"/>
  <c r="E318" i="11" s="1"/>
  <c r="D320" i="11"/>
  <c r="E320" i="11" s="1"/>
  <c r="D322" i="11"/>
  <c r="E322" i="11" s="1"/>
  <c r="D324" i="11"/>
  <c r="E324" i="11" s="1"/>
  <c r="D326" i="11"/>
  <c r="E326" i="11" s="1"/>
  <c r="D328" i="11"/>
  <c r="E328" i="11" s="1"/>
  <c r="D330" i="11"/>
  <c r="E330" i="11" s="1"/>
  <c r="D332" i="11"/>
  <c r="E332" i="11" s="1"/>
  <c r="D334" i="11"/>
  <c r="E334" i="11" s="1"/>
  <c r="D336" i="11"/>
  <c r="E336" i="11" s="1"/>
  <c r="D338" i="11"/>
  <c r="E338" i="11" s="1"/>
  <c r="D340" i="11"/>
  <c r="E340" i="11" s="1"/>
  <c r="D342" i="11"/>
  <c r="E342" i="11" s="1"/>
  <c r="D344" i="11"/>
  <c r="E344" i="11" s="1"/>
  <c r="D346" i="11"/>
  <c r="E346" i="11" s="1"/>
  <c r="D348" i="11"/>
  <c r="E348" i="11" s="1"/>
  <c r="D350" i="11"/>
  <c r="E350" i="11" s="1"/>
  <c r="D352" i="11"/>
  <c r="E352" i="11" s="1"/>
  <c r="D354" i="11"/>
  <c r="E354" i="11" s="1"/>
  <c r="D356" i="11"/>
  <c r="E356" i="11" s="1"/>
  <c r="D358" i="11"/>
  <c r="E358" i="11" s="1"/>
  <c r="D360" i="11"/>
  <c r="E360" i="11" s="1"/>
  <c r="D362" i="11"/>
  <c r="E362" i="11" s="1"/>
  <c r="D364" i="11"/>
  <c r="E364" i="11" s="1"/>
  <c r="D366" i="11"/>
  <c r="E366" i="11" s="1"/>
  <c r="D368" i="11"/>
  <c r="E368" i="11" s="1"/>
  <c r="D370" i="11"/>
  <c r="E370" i="11" s="1"/>
  <c r="D372" i="11"/>
  <c r="E372" i="11" s="1"/>
  <c r="D374" i="11"/>
  <c r="E374" i="11" s="1"/>
  <c r="D376" i="11"/>
  <c r="E376" i="11" s="1"/>
  <c r="D378" i="11"/>
  <c r="E378" i="11" s="1"/>
  <c r="D380" i="11"/>
  <c r="E380" i="11" s="1"/>
  <c r="D382" i="11"/>
  <c r="E382" i="11" s="1"/>
  <c r="D384" i="11"/>
  <c r="E384" i="11" s="1"/>
  <c r="D386" i="11"/>
  <c r="E386" i="11" s="1"/>
  <c r="D388" i="11"/>
  <c r="E388" i="11" s="1"/>
  <c r="D390" i="11"/>
  <c r="E390" i="11" s="1"/>
  <c r="D392" i="11"/>
  <c r="E392" i="11" s="1"/>
  <c r="D394" i="11"/>
  <c r="E394" i="11" s="1"/>
  <c r="D396" i="11"/>
  <c r="E396" i="11" s="1"/>
  <c r="D398" i="11"/>
  <c r="E398" i="11" s="1"/>
  <c r="D400" i="11"/>
  <c r="E400" i="11" s="1"/>
  <c r="D402" i="11"/>
  <c r="E402" i="11" s="1"/>
  <c r="D404" i="11"/>
  <c r="E404" i="11" s="1"/>
  <c r="D406" i="11"/>
  <c r="E406" i="11" s="1"/>
  <c r="D408" i="11"/>
  <c r="E408" i="11" s="1"/>
  <c r="D410" i="11"/>
  <c r="E410" i="11" s="1"/>
  <c r="D412" i="11"/>
  <c r="E412" i="11" s="1"/>
  <c r="D414" i="11"/>
  <c r="E414" i="11" s="1"/>
  <c r="D416" i="11"/>
  <c r="E416" i="11" s="1"/>
  <c r="D418" i="11"/>
  <c r="E418" i="11" s="1"/>
  <c r="D420" i="11"/>
  <c r="E420" i="11" s="1"/>
  <c r="D422" i="11"/>
  <c r="E422" i="11" s="1"/>
  <c r="D424" i="11"/>
  <c r="E424" i="11" s="1"/>
  <c r="D426" i="11"/>
  <c r="E426" i="11" s="1"/>
  <c r="D428" i="11"/>
  <c r="E428" i="11" s="1"/>
  <c r="D430" i="11"/>
  <c r="E430" i="11" s="1"/>
  <c r="D432" i="11"/>
  <c r="E432" i="11" s="1"/>
  <c r="D434" i="11"/>
  <c r="E434" i="11" s="1"/>
  <c r="D436" i="11"/>
  <c r="E436" i="11" s="1"/>
  <c r="D438" i="11"/>
  <c r="E438" i="11" s="1"/>
  <c r="D440" i="11"/>
  <c r="E440" i="11" s="1"/>
  <c r="D442" i="11"/>
  <c r="E442" i="11" s="1"/>
  <c r="D444" i="11"/>
  <c r="E444" i="11" s="1"/>
  <c r="D446" i="11"/>
  <c r="E446" i="11" s="1"/>
  <c r="D448" i="11"/>
  <c r="E448" i="11" s="1"/>
  <c r="D450" i="11"/>
  <c r="E450" i="11" s="1"/>
  <c r="D452" i="11"/>
  <c r="E452" i="11" s="1"/>
  <c r="D454" i="11"/>
  <c r="E454" i="11" s="1"/>
  <c r="D456" i="11"/>
  <c r="E456" i="11" s="1"/>
  <c r="D458" i="11"/>
  <c r="E458" i="11" s="1"/>
  <c r="D460" i="11"/>
  <c r="E460" i="11" s="1"/>
  <c r="D462" i="11"/>
  <c r="E462" i="11" s="1"/>
  <c r="D465" i="11"/>
  <c r="E465" i="11" s="1"/>
  <c r="D466" i="11"/>
  <c r="D28" i="11"/>
  <c r="E28" i="11" s="1"/>
  <c r="D32" i="11"/>
  <c r="E32" i="11" s="1"/>
  <c r="D36" i="11"/>
  <c r="D40" i="11"/>
  <c r="E40" i="11" s="1"/>
  <c r="D52" i="11"/>
  <c r="E52" i="11" s="1"/>
  <c r="D58" i="11"/>
  <c r="E58" i="11" s="1"/>
  <c r="D60" i="11"/>
  <c r="E60" i="11" s="1"/>
  <c r="D62" i="11"/>
  <c r="E62" i="11" s="1"/>
  <c r="D72" i="11"/>
  <c r="E72" i="11" s="1"/>
  <c r="D14" i="11"/>
  <c r="D16" i="11"/>
  <c r="E16" i="11" s="1"/>
  <c r="D19" i="11"/>
  <c r="E19" i="11" s="1"/>
  <c r="F20" i="11"/>
  <c r="D21" i="11"/>
  <c r="E21" i="11" s="1"/>
  <c r="D23" i="11"/>
  <c r="E23" i="11" s="1"/>
  <c r="F464" i="11"/>
  <c r="D467" i="11"/>
  <c r="E467" i="11" s="1"/>
  <c r="D2013" i="11"/>
  <c r="E2013" i="11" s="1"/>
  <c r="D2011" i="11"/>
  <c r="D2009" i="11"/>
  <c r="D2007" i="11"/>
  <c r="E2007" i="11" s="1"/>
  <c r="D2005" i="11"/>
  <c r="E2005" i="11" s="1"/>
  <c r="D2003" i="11"/>
  <c r="D2001" i="11"/>
  <c r="E2001" i="11" s="1"/>
  <c r="D1999" i="11"/>
  <c r="D2008" i="11"/>
  <c r="E2008" i="11" s="1"/>
  <c r="D2000" i="11"/>
  <c r="E2000" i="11" s="1"/>
  <c r="D1998" i="11"/>
  <c r="D1996" i="11"/>
  <c r="D1994" i="11"/>
  <c r="E1994" i="11" s="1"/>
  <c r="D1992" i="11"/>
  <c r="E1992" i="11" s="1"/>
  <c r="D1990" i="11"/>
  <c r="E1990" i="11" s="1"/>
  <c r="D1988" i="11"/>
  <c r="D2010" i="11"/>
  <c r="E2010" i="11" s="1"/>
  <c r="D2002" i="11"/>
  <c r="D2012" i="11"/>
  <c r="D2004" i="11"/>
  <c r="D1997" i="11"/>
  <c r="E1997" i="11" s="1"/>
  <c r="D1995" i="11"/>
  <c r="E1995" i="11" s="1"/>
  <c r="D1993" i="11"/>
  <c r="E1993" i="11" s="1"/>
  <c r="D1991" i="11"/>
  <c r="D1989" i="11"/>
  <c r="E1989" i="11" s="1"/>
  <c r="D1987" i="11"/>
  <c r="E1987" i="11" s="1"/>
  <c r="D1986" i="11"/>
  <c r="D1984" i="11"/>
  <c r="D1982" i="11"/>
  <c r="E1982" i="11" s="1"/>
  <c r="D1980" i="11"/>
  <c r="D1978" i="11"/>
  <c r="E1978" i="11" s="1"/>
  <c r="D1976" i="11"/>
  <c r="E1976" i="11" s="1"/>
  <c r="D1974" i="11"/>
  <c r="E1974" i="11" s="1"/>
  <c r="D2006" i="11"/>
  <c r="D1985" i="11"/>
  <c r="E1985" i="11" s="1"/>
  <c r="D1983" i="11"/>
  <c r="D1981" i="11"/>
  <c r="E1981" i="11" s="1"/>
  <c r="D1979" i="11"/>
  <c r="D1977" i="11"/>
  <c r="D1975" i="11"/>
  <c r="D1973" i="11"/>
  <c r="E1973" i="11" s="1"/>
  <c r="D1971" i="11"/>
  <c r="D1969" i="11"/>
  <c r="E1969" i="11" s="1"/>
  <c r="D1967" i="11"/>
  <c r="E1967" i="11" s="1"/>
  <c r="D1965" i="11"/>
  <c r="E1965" i="11" s="1"/>
  <c r="D1963" i="11"/>
  <c r="D1961" i="11"/>
  <c r="D1959" i="11"/>
  <c r="D1957" i="11"/>
  <c r="E1957" i="11" s="1"/>
  <c r="D1955" i="11"/>
  <c r="E1955" i="11" s="1"/>
  <c r="D1953" i="11"/>
  <c r="D1951" i="11"/>
  <c r="D1949" i="11"/>
  <c r="E1949" i="11" s="1"/>
  <c r="D1968" i="11"/>
  <c r="E1968" i="11" s="1"/>
  <c r="D1964" i="11"/>
  <c r="E1964" i="11" s="1"/>
  <c r="D1960" i="11"/>
  <c r="D1956" i="11"/>
  <c r="E1956" i="11" s="1"/>
  <c r="D1952" i="11"/>
  <c r="E1952" i="11" s="1"/>
  <c r="D1948" i="11"/>
  <c r="E1948" i="11" s="1"/>
  <c r="D1946" i="11"/>
  <c r="E1946" i="11" s="1"/>
  <c r="D1944" i="11"/>
  <c r="E1944" i="11" s="1"/>
  <c r="D1942" i="11"/>
  <c r="E1942" i="11" s="1"/>
  <c r="D1940" i="11"/>
  <c r="E1940" i="11" s="1"/>
  <c r="D1938" i="11"/>
  <c r="D1936" i="11"/>
  <c r="E1936" i="11" s="1"/>
  <c r="D1934" i="11"/>
  <c r="D1932" i="11"/>
  <c r="D1930" i="11"/>
  <c r="D1970" i="11"/>
  <c r="E1970" i="11" s="1"/>
  <c r="D1972" i="11"/>
  <c r="D1962" i="11"/>
  <c r="D1954" i="11"/>
  <c r="D1945" i="11"/>
  <c r="E1945" i="11" s="1"/>
  <c r="D1941" i="11"/>
  <c r="E1941" i="11" s="1"/>
  <c r="D1937" i="11"/>
  <c r="E1937" i="11" s="1"/>
  <c r="D1933" i="11"/>
  <c r="D1929" i="11"/>
  <c r="E1929" i="11" s="1"/>
  <c r="D1966" i="11"/>
  <c r="D1928" i="11"/>
  <c r="D1926" i="11"/>
  <c r="E1926" i="11" s="1"/>
  <c r="D1924" i="11"/>
  <c r="E1924" i="11" s="1"/>
  <c r="D1922" i="11"/>
  <c r="D1920" i="11"/>
  <c r="D1918" i="11"/>
  <c r="D1916" i="11"/>
  <c r="E1916" i="11" s="1"/>
  <c r="D1958" i="11"/>
  <c r="D1950" i="11"/>
  <c r="D1947" i="11"/>
  <c r="D1943" i="11"/>
  <c r="E1943" i="11" s="1"/>
  <c r="D1939" i="11"/>
  <c r="D1935" i="11"/>
  <c r="D1931" i="11"/>
  <c r="D1927" i="11"/>
  <c r="E1927" i="11" s="1"/>
  <c r="D1923" i="11"/>
  <c r="D1919" i="11"/>
  <c r="E1919" i="11" s="1"/>
  <c r="D1915" i="11"/>
  <c r="E1915" i="11" s="1"/>
  <c r="D1914" i="11"/>
  <c r="E1914" i="11" s="1"/>
  <c r="D1907" i="11"/>
  <c r="D1906" i="11"/>
  <c r="D1901" i="11"/>
  <c r="D1899" i="11"/>
  <c r="E1899" i="11" s="1"/>
  <c r="D1897" i="11"/>
  <c r="E1897" i="11" s="1"/>
  <c r="D1895" i="11"/>
  <c r="E1895" i="11" s="1"/>
  <c r="D1893" i="11"/>
  <c r="D1891" i="11"/>
  <c r="E1891" i="11" s="1"/>
  <c r="D1889" i="11"/>
  <c r="E1889" i="11" s="1"/>
  <c r="D1887" i="11"/>
  <c r="D1885" i="11"/>
  <c r="E1885" i="11" s="1"/>
  <c r="D1883" i="11"/>
  <c r="E1883" i="11" s="1"/>
  <c r="D1881" i="11"/>
  <c r="E1881" i="11" s="1"/>
  <c r="D1879" i="11"/>
  <c r="E1879" i="11" s="1"/>
  <c r="D1877" i="11"/>
  <c r="D1875" i="11"/>
  <c r="E1875" i="11" s="1"/>
  <c r="D1873" i="11"/>
  <c r="E1873" i="11" s="1"/>
  <c r="D1871" i="11"/>
  <c r="D1869" i="11"/>
  <c r="D1867" i="11"/>
  <c r="E1867" i="11" s="1"/>
  <c r="D1865" i="11"/>
  <c r="E1865" i="11" s="1"/>
  <c r="D1863" i="11"/>
  <c r="E1863" i="11" s="1"/>
  <c r="D1861" i="11"/>
  <c r="D1913" i="11"/>
  <c r="E1913" i="11" s="1"/>
  <c r="D1912" i="11"/>
  <c r="D1905" i="11"/>
  <c r="D1904" i="11"/>
  <c r="D1925" i="11"/>
  <c r="E1925" i="11" s="1"/>
  <c r="D1921" i="11"/>
  <c r="D1917" i="11"/>
  <c r="D1911" i="11"/>
  <c r="D1910" i="11"/>
  <c r="E1910" i="11" s="1"/>
  <c r="D1903" i="11"/>
  <c r="D1902" i="11"/>
  <c r="E1902" i="11" s="1"/>
  <c r="D1900" i="11"/>
  <c r="E1900" i="11" s="1"/>
  <c r="D1898" i="11"/>
  <c r="E1898" i="11" s="1"/>
  <c r="D1896" i="11"/>
  <c r="E1896" i="11" s="1"/>
  <c r="D1894" i="11"/>
  <c r="D1892" i="11"/>
  <c r="D1890" i="11"/>
  <c r="E1890" i="11" s="1"/>
  <c r="D1888" i="11"/>
  <c r="E1888" i="11" s="1"/>
  <c r="D1886" i="11"/>
  <c r="E1886" i="11" s="1"/>
  <c r="D1884" i="11"/>
  <c r="D1882" i="11"/>
  <c r="E1882" i="11" s="1"/>
  <c r="D1880" i="11"/>
  <c r="E1880" i="11" s="1"/>
  <c r="D1878" i="11"/>
  <c r="D1876" i="11"/>
  <c r="D1874" i="11"/>
  <c r="E1874" i="11" s="1"/>
  <c r="D1872" i="11"/>
  <c r="E1872" i="11" s="1"/>
  <c r="D1870" i="11"/>
  <c r="E1870" i="11" s="1"/>
  <c r="D1868" i="11"/>
  <c r="D1866" i="11"/>
  <c r="E1866" i="11" s="1"/>
  <c r="D1864" i="11"/>
  <c r="E1864" i="11" s="1"/>
  <c r="D1862" i="11"/>
  <c r="D1859" i="11"/>
  <c r="E1859" i="11" s="1"/>
  <c r="D1857" i="11"/>
  <c r="E1857" i="11" s="1"/>
  <c r="D1855" i="11"/>
  <c r="D1853" i="11"/>
  <c r="E1853" i="11" s="1"/>
  <c r="D1851" i="11"/>
  <c r="D1849" i="11"/>
  <c r="E1849" i="11" s="1"/>
  <c r="D1847" i="11"/>
  <c r="D1845" i="11"/>
  <c r="D1843" i="11"/>
  <c r="E1843" i="11" s="1"/>
  <c r="D1841" i="11"/>
  <c r="E1841" i="11" s="1"/>
  <c r="D1839" i="11"/>
  <c r="D1837" i="11"/>
  <c r="E1837" i="11" s="1"/>
  <c r="D1835" i="11"/>
  <c r="D1833" i="11"/>
  <c r="E1833" i="11" s="1"/>
  <c r="D1831" i="11"/>
  <c r="D1829" i="11"/>
  <c r="D1827" i="11"/>
  <c r="D1825" i="11"/>
  <c r="E1825" i="11" s="1"/>
  <c r="D1823" i="11"/>
  <c r="D1821" i="11"/>
  <c r="E1821" i="11" s="1"/>
  <c r="D1819" i="11"/>
  <c r="E1819" i="11" s="1"/>
  <c r="D1817" i="11"/>
  <c r="E1817" i="11" s="1"/>
  <c r="D1815" i="11"/>
  <c r="D1860" i="11"/>
  <c r="E1860" i="11" s="1"/>
  <c r="D1858" i="11"/>
  <c r="D1856" i="11"/>
  <c r="E1856" i="11" s="1"/>
  <c r="D1854" i="11"/>
  <c r="D1852" i="11"/>
  <c r="D1850" i="11"/>
  <c r="D1848" i="11"/>
  <c r="E1848" i="11" s="1"/>
  <c r="D1846" i="11"/>
  <c r="D1844" i="11"/>
  <c r="E1844" i="11" s="1"/>
  <c r="D1842" i="11"/>
  <c r="D1840" i="11"/>
  <c r="E1840" i="11" s="1"/>
  <c r="D1838" i="11"/>
  <c r="D1836" i="11"/>
  <c r="D1834" i="11"/>
  <c r="E1834" i="11" s="1"/>
  <c r="D1832" i="11"/>
  <c r="E1832" i="11" s="1"/>
  <c r="D1830" i="11"/>
  <c r="D1828" i="11"/>
  <c r="E1828" i="11" s="1"/>
  <c r="D1826" i="11"/>
  <c r="D1824" i="11"/>
  <c r="E1824" i="11" s="1"/>
  <c r="D1822" i="11"/>
  <c r="D1820" i="11"/>
  <c r="D1818" i="11"/>
  <c r="E1818" i="11" s="1"/>
  <c r="D1816" i="11"/>
  <c r="E1816" i="11" s="1"/>
  <c r="D1814" i="11"/>
  <c r="D1909" i="11"/>
  <c r="D1908" i="11"/>
  <c r="D1813" i="11"/>
  <c r="E1813" i="11" s="1"/>
  <c r="D1811" i="11"/>
  <c r="D1809" i="11"/>
  <c r="E1809" i="11" s="1"/>
  <c r="D1807" i="11"/>
  <c r="D1805" i="11"/>
  <c r="E1805" i="11" s="1"/>
  <c r="D1803" i="11"/>
  <c r="D1801" i="11"/>
  <c r="E1801" i="11" s="1"/>
  <c r="D1799" i="11"/>
  <c r="E1799" i="11" s="1"/>
  <c r="D1797" i="11"/>
  <c r="E1797" i="11" s="1"/>
  <c r="D1795" i="11"/>
  <c r="E1795" i="11" s="1"/>
  <c r="D1793" i="11"/>
  <c r="D1791" i="11"/>
  <c r="D1789" i="11"/>
  <c r="E1789" i="11" s="1"/>
  <c r="D1787" i="11"/>
  <c r="D1785" i="11"/>
  <c r="D1783" i="11"/>
  <c r="D1781" i="11"/>
  <c r="E1781" i="11" s="1"/>
  <c r="D1779" i="11"/>
  <c r="D1777" i="11"/>
  <c r="E1777" i="11" s="1"/>
  <c r="D1775" i="11"/>
  <c r="E1775" i="11" s="1"/>
  <c r="D1773" i="11"/>
  <c r="E1773" i="11" s="1"/>
  <c r="D1771" i="11"/>
  <c r="D1769" i="11"/>
  <c r="E1769" i="11" s="1"/>
  <c r="D1812" i="11"/>
  <c r="D1804" i="11"/>
  <c r="E1804" i="11" s="1"/>
  <c r="D1806" i="11"/>
  <c r="D1798" i="11"/>
  <c r="E1798" i="11" s="1"/>
  <c r="D1790" i="11"/>
  <c r="D1782" i="11"/>
  <c r="E1782" i="11" s="1"/>
  <c r="D1774" i="11"/>
  <c r="D1765" i="11"/>
  <c r="D1808" i="11"/>
  <c r="D1800" i="11"/>
  <c r="E1800" i="11" s="1"/>
  <c r="D1792" i="11"/>
  <c r="D1784" i="11"/>
  <c r="E1784" i="11" s="1"/>
  <c r="D1776" i="11"/>
  <c r="E1776" i="11" s="1"/>
  <c r="D1768" i="11"/>
  <c r="E1768" i="11" s="1"/>
  <c r="D1766" i="11"/>
  <c r="E1766" i="11" s="1"/>
  <c r="D1762" i="11"/>
  <c r="D1760" i="11"/>
  <c r="D1758" i="11"/>
  <c r="E1758" i="11" s="1"/>
  <c r="D1756" i="11"/>
  <c r="D1754" i="11"/>
  <c r="E1754" i="11" s="1"/>
  <c r="D1752" i="11"/>
  <c r="D1750" i="11"/>
  <c r="E1750" i="11" s="1"/>
  <c r="D1748" i="11"/>
  <c r="D1746" i="11"/>
  <c r="E1746" i="11" s="1"/>
  <c r="D1744" i="11"/>
  <c r="E1744" i="11" s="1"/>
  <c r="D1742" i="11"/>
  <c r="E1742" i="11" s="1"/>
  <c r="D1740" i="11"/>
  <c r="D1738" i="11"/>
  <c r="E1738" i="11" s="1"/>
  <c r="D1736" i="11"/>
  <c r="D1734" i="11"/>
  <c r="E1734" i="11" s="1"/>
  <c r="D1732" i="11"/>
  <c r="D1730" i="11"/>
  <c r="E1730" i="11" s="1"/>
  <c r="D1728" i="11"/>
  <c r="D1726" i="11"/>
  <c r="E1726" i="11" s="1"/>
  <c r="D1724" i="11"/>
  <c r="D1722" i="11"/>
  <c r="E1722" i="11" s="1"/>
  <c r="D1720" i="11"/>
  <c r="D1718" i="11"/>
  <c r="E1718" i="11" s="1"/>
  <c r="D1716" i="11"/>
  <c r="D1714" i="11"/>
  <c r="E1714" i="11" s="1"/>
  <c r="D1712" i="11"/>
  <c r="E1712" i="11" s="1"/>
  <c r="D1710" i="11"/>
  <c r="E1710" i="11" s="1"/>
  <c r="D1708" i="11"/>
  <c r="D1706" i="11"/>
  <c r="E1706" i="11" s="1"/>
  <c r="D1704" i="11"/>
  <c r="D1702" i="11"/>
  <c r="E1702" i="11" s="1"/>
  <c r="D1700" i="11"/>
  <c r="D1698" i="11"/>
  <c r="E1698" i="11" s="1"/>
  <c r="D1696" i="11"/>
  <c r="D1694" i="11"/>
  <c r="E1694" i="11" s="1"/>
  <c r="D1692" i="11"/>
  <c r="D1690" i="11"/>
  <c r="E1690" i="11" s="1"/>
  <c r="D1688" i="11"/>
  <c r="D1686" i="11"/>
  <c r="E1686" i="11" s="1"/>
  <c r="D1684" i="11"/>
  <c r="D1682" i="11"/>
  <c r="E1682" i="11" s="1"/>
  <c r="D1680" i="11"/>
  <c r="E1680" i="11" s="1"/>
  <c r="D1678" i="11"/>
  <c r="E1678" i="11" s="1"/>
  <c r="D1676" i="11"/>
  <c r="D1674" i="11"/>
  <c r="E1674" i="11" s="1"/>
  <c r="D1672" i="11"/>
  <c r="D1670" i="11"/>
  <c r="E1670" i="11" s="1"/>
  <c r="D1668" i="11"/>
  <c r="D1666" i="11"/>
  <c r="E1666" i="11" s="1"/>
  <c r="D1664" i="11"/>
  <c r="D1662" i="11"/>
  <c r="E1662" i="11" s="1"/>
  <c r="D1660" i="11"/>
  <c r="D1658" i="11"/>
  <c r="E1658" i="11" s="1"/>
  <c r="D1796" i="11"/>
  <c r="E1796" i="11" s="1"/>
  <c r="D1780" i="11"/>
  <c r="E1780" i="11" s="1"/>
  <c r="D1759" i="11"/>
  <c r="D1755" i="11"/>
  <c r="E1755" i="11" s="1"/>
  <c r="D1751" i="11"/>
  <c r="D1747" i="11"/>
  <c r="E1747" i="11" s="1"/>
  <c r="D1743" i="11"/>
  <c r="D1739" i="11"/>
  <c r="E1739" i="11" s="1"/>
  <c r="D1735" i="11"/>
  <c r="D1731" i="11"/>
  <c r="E1731" i="11" s="1"/>
  <c r="D1727" i="11"/>
  <c r="D1723" i="11"/>
  <c r="E1723" i="11" s="1"/>
  <c r="D1719" i="11"/>
  <c r="E1719" i="11" s="1"/>
  <c r="D1715" i="11"/>
  <c r="E1715" i="11" s="1"/>
  <c r="D1711" i="11"/>
  <c r="D1707" i="11"/>
  <c r="E1707" i="11" s="1"/>
  <c r="D1703" i="11"/>
  <c r="D1699" i="11"/>
  <c r="E1699" i="11" s="1"/>
  <c r="D1695" i="11"/>
  <c r="D1691" i="11"/>
  <c r="D1687" i="11"/>
  <c r="D1683" i="11"/>
  <c r="E1683" i="11" s="1"/>
  <c r="D1679" i="11"/>
  <c r="D1675" i="11"/>
  <c r="D1671" i="11"/>
  <c r="D1667" i="11"/>
  <c r="E1667" i="11" s="1"/>
  <c r="D1663" i="11"/>
  <c r="D1659" i="11"/>
  <c r="D1655" i="11"/>
  <c r="D1653" i="11"/>
  <c r="E1653" i="11" s="1"/>
  <c r="D1651" i="11"/>
  <c r="D1649" i="11"/>
  <c r="D1647" i="11"/>
  <c r="E1647" i="11" s="1"/>
  <c r="D1645" i="11"/>
  <c r="E1645" i="11" s="1"/>
  <c r="D1643" i="11"/>
  <c r="D1641" i="11"/>
  <c r="E1641" i="11" s="1"/>
  <c r="D1639" i="11"/>
  <c r="D1637" i="11"/>
  <c r="E1637" i="11" s="1"/>
  <c r="D1635" i="11"/>
  <c r="D1633" i="11"/>
  <c r="D1631" i="11"/>
  <c r="E1631" i="11" s="1"/>
  <c r="D1629" i="11"/>
  <c r="E1629" i="11" s="1"/>
  <c r="D1627" i="11"/>
  <c r="D1625" i="11"/>
  <c r="E1625" i="11" s="1"/>
  <c r="D1623" i="11"/>
  <c r="D1621" i="11"/>
  <c r="E1621" i="11" s="1"/>
  <c r="D1619" i="11"/>
  <c r="D1617" i="11"/>
  <c r="D1615" i="11"/>
  <c r="D1613" i="11"/>
  <c r="E1613" i="11" s="1"/>
  <c r="D1611" i="11"/>
  <c r="D1609" i="11"/>
  <c r="E1609" i="11" s="1"/>
  <c r="D1607" i="11"/>
  <c r="E1607" i="11" s="1"/>
  <c r="D1605" i="11"/>
  <c r="E1605" i="11" s="1"/>
  <c r="D1603" i="11"/>
  <c r="D1601" i="11"/>
  <c r="D1599" i="11"/>
  <c r="D1597" i="11"/>
  <c r="E1597" i="11" s="1"/>
  <c r="D1595" i="11"/>
  <c r="D1593" i="11"/>
  <c r="E1593" i="11" s="1"/>
  <c r="D1794" i="11"/>
  <c r="D1778" i="11"/>
  <c r="E1778" i="11" s="1"/>
  <c r="D1767" i="11"/>
  <c r="E1767" i="11" s="1"/>
  <c r="D1810" i="11"/>
  <c r="D1788" i="11"/>
  <c r="D1772" i="11"/>
  <c r="E1772" i="11" s="1"/>
  <c r="D1764" i="11"/>
  <c r="D1761" i="11"/>
  <c r="E1761" i="11" s="1"/>
  <c r="D1757" i="11"/>
  <c r="D1753" i="11"/>
  <c r="E1753" i="11" s="1"/>
  <c r="D1749" i="11"/>
  <c r="E1749" i="11" s="1"/>
  <c r="D1745" i="11"/>
  <c r="E1745" i="11" s="1"/>
  <c r="D1741" i="11"/>
  <c r="D1737" i="11"/>
  <c r="E1737" i="11" s="1"/>
  <c r="D1733" i="11"/>
  <c r="E1733" i="11" s="1"/>
  <c r="D1729" i="11"/>
  <c r="E1729" i="11" s="1"/>
  <c r="D1725" i="11"/>
  <c r="D1721" i="11"/>
  <c r="E1721" i="11" s="1"/>
  <c r="D1717" i="11"/>
  <c r="E1717" i="11" s="1"/>
  <c r="D1713" i="11"/>
  <c r="E1713" i="11" s="1"/>
  <c r="D1709" i="11"/>
  <c r="D1705" i="11"/>
  <c r="E1705" i="11" s="1"/>
  <c r="D1701" i="11"/>
  <c r="E1701" i="11" s="1"/>
  <c r="D1697" i="11"/>
  <c r="D1693" i="11"/>
  <c r="E1693" i="11" s="1"/>
  <c r="D1689" i="11"/>
  <c r="E1689" i="11" s="1"/>
  <c r="D1685" i="11"/>
  <c r="E1685" i="11" s="1"/>
  <c r="D1681" i="11"/>
  <c r="D1677" i="11"/>
  <c r="E1677" i="11" s="1"/>
  <c r="D1673" i="11"/>
  <c r="E1673" i="11" s="1"/>
  <c r="D1669" i="11"/>
  <c r="E1669" i="11" s="1"/>
  <c r="D1665" i="11"/>
  <c r="D1661" i="11"/>
  <c r="E1661" i="11" s="1"/>
  <c r="D1657" i="11"/>
  <c r="E1657" i="11" s="1"/>
  <c r="D1656" i="11"/>
  <c r="E1656" i="11" s="1"/>
  <c r="D1654" i="11"/>
  <c r="E1654" i="11" s="1"/>
  <c r="D1652" i="11"/>
  <c r="D1650" i="11"/>
  <c r="E1650" i="11" s="1"/>
  <c r="D1648" i="11"/>
  <c r="E1648" i="11" s="1"/>
  <c r="D1646" i="11"/>
  <c r="E1646" i="11" s="1"/>
  <c r="D1644" i="11"/>
  <c r="D1642" i="11"/>
  <c r="E1642" i="11" s="1"/>
  <c r="D1640" i="11"/>
  <c r="E1640" i="11" s="1"/>
  <c r="D1638" i="11"/>
  <c r="E1638" i="11" s="1"/>
  <c r="D1636" i="11"/>
  <c r="D1634" i="11"/>
  <c r="E1634" i="11" s="1"/>
  <c r="D1632" i="11"/>
  <c r="E1632" i="11" s="1"/>
  <c r="D1630" i="11"/>
  <c r="E1630" i="11" s="1"/>
  <c r="D1628" i="11"/>
  <c r="D1626" i="11"/>
  <c r="E1626" i="11" s="1"/>
  <c r="D1624" i="11"/>
  <c r="E1624" i="11" s="1"/>
  <c r="D1622" i="11"/>
  <c r="E1622" i="11" s="1"/>
  <c r="D1620" i="11"/>
  <c r="D1618" i="11"/>
  <c r="E1618" i="11" s="1"/>
  <c r="D1616" i="11"/>
  <c r="E1616" i="11" s="1"/>
  <c r="D1614" i="11"/>
  <c r="E1614" i="11" s="1"/>
  <c r="D1612" i="11"/>
  <c r="D1610" i="11"/>
  <c r="E1610" i="11" s="1"/>
  <c r="D1608" i="11"/>
  <c r="E1608" i="11" s="1"/>
  <c r="D1606" i="11"/>
  <c r="E1606" i="11" s="1"/>
  <c r="D1604" i="11"/>
  <c r="D1602" i="11"/>
  <c r="E1602" i="11" s="1"/>
  <c r="D1600" i="11"/>
  <c r="E1600" i="11" s="1"/>
  <c r="D1598" i="11"/>
  <c r="E1598" i="11" s="1"/>
  <c r="D1596" i="11"/>
  <c r="D1594" i="11"/>
  <c r="E1594" i="11" s="1"/>
  <c r="D1592" i="11"/>
  <c r="D1590" i="11"/>
  <c r="E1590" i="11" s="1"/>
  <c r="D1588" i="11"/>
  <c r="D1586" i="11"/>
  <c r="E1586" i="11" s="1"/>
  <c r="D1584" i="11"/>
  <c r="D1582" i="11"/>
  <c r="D1580" i="11"/>
  <c r="E1580" i="11" s="1"/>
  <c r="D1578" i="11"/>
  <c r="E1578" i="11" s="1"/>
  <c r="D1576" i="11"/>
  <c r="E1576" i="11" s="1"/>
  <c r="D1574" i="11"/>
  <c r="E1574" i="11" s="1"/>
  <c r="D1572" i="11"/>
  <c r="D1570" i="11"/>
  <c r="E1570" i="11" s="1"/>
  <c r="D1568" i="11"/>
  <c r="D1566" i="11"/>
  <c r="D1564" i="11"/>
  <c r="D1562" i="11"/>
  <c r="E1562" i="11" s="1"/>
  <c r="D1560" i="11"/>
  <c r="D1558" i="11"/>
  <c r="E1558" i="11" s="1"/>
  <c r="D1556" i="11"/>
  <c r="E1556" i="11" s="1"/>
  <c r="D1554" i="11"/>
  <c r="E1554" i="11" s="1"/>
  <c r="D1552" i="11"/>
  <c r="D1550" i="11"/>
  <c r="D1548" i="11"/>
  <c r="D1546" i="11"/>
  <c r="E1546" i="11" s="1"/>
  <c r="D1544" i="11"/>
  <c r="E1544" i="11" s="1"/>
  <c r="D1542" i="11"/>
  <c r="E1542" i="11" s="1"/>
  <c r="D1540" i="11"/>
  <c r="D1538" i="11"/>
  <c r="E1538" i="11" s="1"/>
  <c r="D1536" i="11"/>
  <c r="D1534" i="11"/>
  <c r="D1786" i="11"/>
  <c r="E1786" i="11" s="1"/>
  <c r="D1587" i="11"/>
  <c r="E1587" i="11" s="1"/>
  <c r="D1579" i="11"/>
  <c r="D1571" i="11"/>
  <c r="D1563" i="11"/>
  <c r="D1555" i="11"/>
  <c r="E1555" i="11" s="1"/>
  <c r="D1547" i="11"/>
  <c r="D1539" i="11"/>
  <c r="E1539" i="11" s="1"/>
  <c r="D1533" i="11"/>
  <c r="D1531" i="11"/>
  <c r="E1531" i="11" s="1"/>
  <c r="D1529" i="11"/>
  <c r="D1527" i="11"/>
  <c r="E1527" i="11" s="1"/>
  <c r="D1525" i="11"/>
  <c r="D1523" i="11"/>
  <c r="E1523" i="11" s="1"/>
  <c r="D1521" i="11"/>
  <c r="D1519" i="11"/>
  <c r="E1519" i="11" s="1"/>
  <c r="D1517" i="11"/>
  <c r="E1517" i="11" s="1"/>
  <c r="D1515" i="11"/>
  <c r="E1515" i="11" s="1"/>
  <c r="D1513" i="11"/>
  <c r="D1511" i="11"/>
  <c r="E1511" i="11" s="1"/>
  <c r="D1509" i="11"/>
  <c r="D1507" i="11"/>
  <c r="E1507" i="11" s="1"/>
  <c r="D1505" i="11"/>
  <c r="D1503" i="11"/>
  <c r="E1503" i="11" s="1"/>
  <c r="D1501" i="11"/>
  <c r="D1499" i="11"/>
  <c r="E1499" i="11" s="1"/>
  <c r="D1497" i="11"/>
  <c r="D1495" i="11"/>
  <c r="E1495" i="11" s="1"/>
  <c r="D1493" i="11"/>
  <c r="D1491" i="11"/>
  <c r="E1491" i="11" s="1"/>
  <c r="D1489" i="11"/>
  <c r="D1487" i="11"/>
  <c r="D1485" i="11"/>
  <c r="D1802" i="11"/>
  <c r="E1802" i="11" s="1"/>
  <c r="D1585" i="11"/>
  <c r="E1585" i="11" s="1"/>
  <c r="D1577" i="11"/>
  <c r="D1569" i="11"/>
  <c r="E1569" i="11" s="1"/>
  <c r="D1561" i="11"/>
  <c r="E1561" i="11" s="1"/>
  <c r="D1553" i="11"/>
  <c r="E1553" i="11" s="1"/>
  <c r="D1545" i="11"/>
  <c r="D1537" i="11"/>
  <c r="E1537" i="11" s="1"/>
  <c r="D1591" i="11"/>
  <c r="E1591" i="11" s="1"/>
  <c r="D1575" i="11"/>
  <c r="D1559" i="11"/>
  <c r="D1543" i="11"/>
  <c r="D1532" i="11"/>
  <c r="E1532" i="11" s="1"/>
  <c r="D1528" i="11"/>
  <c r="E1528" i="11" s="1"/>
  <c r="D1524" i="11"/>
  <c r="E1524" i="11" s="1"/>
  <c r="D1520" i="11"/>
  <c r="D1516" i="11"/>
  <c r="E1516" i="11" s="1"/>
  <c r="D1512" i="11"/>
  <c r="E1512" i="11" s="1"/>
  <c r="D1508" i="11"/>
  <c r="E1508" i="11" s="1"/>
  <c r="D1504" i="11"/>
  <c r="D1500" i="11"/>
  <c r="E1500" i="11" s="1"/>
  <c r="D1496" i="11"/>
  <c r="E1496" i="11" s="1"/>
  <c r="D1492" i="11"/>
  <c r="E1492" i="11" s="1"/>
  <c r="D1589" i="11"/>
  <c r="D1573" i="11"/>
  <c r="E1573" i="11" s="1"/>
  <c r="D1557" i="11"/>
  <c r="D1541" i="11"/>
  <c r="D1490" i="11"/>
  <c r="D1484" i="11"/>
  <c r="E1484" i="11" s="1"/>
  <c r="D1482" i="11"/>
  <c r="D1480" i="11"/>
  <c r="E1480" i="11" s="1"/>
  <c r="D1478" i="11"/>
  <c r="D1476" i="11"/>
  <c r="E1476" i="11" s="1"/>
  <c r="D1474" i="11"/>
  <c r="D1472" i="11"/>
  <c r="E1472" i="11" s="1"/>
  <c r="D1470" i="11"/>
  <c r="D1468" i="11"/>
  <c r="E1468" i="11" s="1"/>
  <c r="D1466" i="11"/>
  <c r="E1466" i="11" s="1"/>
  <c r="D1464" i="11"/>
  <c r="D1462" i="11"/>
  <c r="D1460" i="11"/>
  <c r="E1460" i="11" s="1"/>
  <c r="D1458" i="11"/>
  <c r="D1456" i="11"/>
  <c r="E1456" i="11" s="1"/>
  <c r="D1454" i="11"/>
  <c r="D1452" i="11"/>
  <c r="E1452" i="11" s="1"/>
  <c r="D1450" i="11"/>
  <c r="D1448" i="11"/>
  <c r="D1446" i="11"/>
  <c r="E1446" i="11" s="1"/>
  <c r="D1444" i="11"/>
  <c r="E1444" i="11" s="1"/>
  <c r="D1442" i="11"/>
  <c r="D1440" i="11"/>
  <c r="E1440" i="11" s="1"/>
  <c r="D1438" i="11"/>
  <c r="D1436" i="11"/>
  <c r="E1436" i="11" s="1"/>
  <c r="D1434" i="11"/>
  <c r="E1434" i="11" s="1"/>
  <c r="D1432" i="11"/>
  <c r="D1430" i="11"/>
  <c r="D1428" i="11"/>
  <c r="E1428" i="11" s="1"/>
  <c r="D1426" i="11"/>
  <c r="D1424" i="11"/>
  <c r="E1424" i="11" s="1"/>
  <c r="D1422" i="11"/>
  <c r="D1420" i="11"/>
  <c r="E1420" i="11" s="1"/>
  <c r="D1418" i="11"/>
  <c r="D1416" i="11"/>
  <c r="D1414" i="11"/>
  <c r="E1414" i="11" s="1"/>
  <c r="D1412" i="11"/>
  <c r="E1412" i="11" s="1"/>
  <c r="D1410" i="11"/>
  <c r="D1408" i="11"/>
  <c r="E1408" i="11" s="1"/>
  <c r="D1406" i="11"/>
  <c r="D1404" i="11"/>
  <c r="E1404" i="11" s="1"/>
  <c r="D1402" i="11"/>
  <c r="E1402" i="11" s="1"/>
  <c r="D1400" i="11"/>
  <c r="D1398" i="11"/>
  <c r="D1396" i="11"/>
  <c r="E1396" i="11" s="1"/>
  <c r="D1394" i="11"/>
  <c r="D1392" i="11"/>
  <c r="E1392" i="11" s="1"/>
  <c r="D1390" i="11"/>
  <c r="D1388" i="11"/>
  <c r="E1388" i="11" s="1"/>
  <c r="D1386" i="11"/>
  <c r="D1384" i="11"/>
  <c r="D1382" i="11"/>
  <c r="E1382" i="11" s="1"/>
  <c r="D1380" i="11"/>
  <c r="E1380" i="11" s="1"/>
  <c r="D1378" i="11"/>
  <c r="D1376" i="11"/>
  <c r="E1376" i="11" s="1"/>
  <c r="D1374" i="11"/>
  <c r="D1372" i="11"/>
  <c r="E1372" i="11" s="1"/>
  <c r="D1370" i="11"/>
  <c r="E1370" i="11" s="1"/>
  <c r="D1368" i="11"/>
  <c r="D1366" i="11"/>
  <c r="D1364" i="11"/>
  <c r="E1364" i="11" s="1"/>
  <c r="D1362" i="11"/>
  <c r="D1360" i="11"/>
  <c r="E1360" i="11" s="1"/>
  <c r="D1358" i="11"/>
  <c r="D1356" i="11"/>
  <c r="E1356" i="11" s="1"/>
  <c r="D1354" i="11"/>
  <c r="D1352" i="11"/>
  <c r="D1350" i="11"/>
  <c r="E1350" i="11" s="1"/>
  <c r="D1348" i="11"/>
  <c r="E1348" i="11" s="1"/>
  <c r="D1346" i="11"/>
  <c r="D1344" i="11"/>
  <c r="E1344" i="11" s="1"/>
  <c r="D1342" i="11"/>
  <c r="D1340" i="11"/>
  <c r="E1340" i="11" s="1"/>
  <c r="D1338" i="11"/>
  <c r="E1338" i="11" s="1"/>
  <c r="D1336" i="11"/>
  <c r="D1334" i="11"/>
  <c r="D1332" i="11"/>
  <c r="E1332" i="11" s="1"/>
  <c r="D1330" i="11"/>
  <c r="D1328" i="11"/>
  <c r="E1328" i="11" s="1"/>
  <c r="D1326" i="11"/>
  <c r="D1324" i="11"/>
  <c r="E1324" i="11" s="1"/>
  <c r="D1322" i="11"/>
  <c r="D1320" i="11"/>
  <c r="D1318" i="11"/>
  <c r="D1316" i="11"/>
  <c r="E1316" i="11" s="1"/>
  <c r="D1314" i="11"/>
  <c r="E1314" i="11" s="1"/>
  <c r="D1312" i="11"/>
  <c r="D1310" i="11"/>
  <c r="D1308" i="11"/>
  <c r="E1308" i="11" s="1"/>
  <c r="D1583" i="11"/>
  <c r="D1567" i="11"/>
  <c r="D1551" i="11"/>
  <c r="D1535" i="11"/>
  <c r="E1535" i="11" s="1"/>
  <c r="D1530" i="11"/>
  <c r="D1526" i="11"/>
  <c r="D1522" i="11"/>
  <c r="D1518" i="11"/>
  <c r="E1518" i="11" s="1"/>
  <c r="D1514" i="11"/>
  <c r="D1510" i="11"/>
  <c r="D1506" i="11"/>
  <c r="D1502" i="11"/>
  <c r="E1502" i="11" s="1"/>
  <c r="D1498" i="11"/>
  <c r="D1494" i="11"/>
  <c r="D1488" i="11"/>
  <c r="D1770" i="11"/>
  <c r="E1770" i="11" s="1"/>
  <c r="D1763" i="11"/>
  <c r="D1581" i="11"/>
  <c r="E1581" i="11" s="1"/>
  <c r="D1479" i="11"/>
  <c r="D1565" i="11"/>
  <c r="E1565" i="11" s="1"/>
  <c r="D1481" i="11"/>
  <c r="D1475" i="11"/>
  <c r="D1473" i="11"/>
  <c r="E1473" i="11" s="1"/>
  <c r="D1465" i="11"/>
  <c r="E1465" i="11" s="1"/>
  <c r="D1457" i="11"/>
  <c r="D1449" i="11"/>
  <c r="E1449" i="11" s="1"/>
  <c r="D1441" i="11"/>
  <c r="D1433" i="11"/>
  <c r="E1433" i="11" s="1"/>
  <c r="D1425" i="11"/>
  <c r="D1417" i="11"/>
  <c r="D1409" i="11"/>
  <c r="E1409" i="11" s="1"/>
  <c r="D1401" i="11"/>
  <c r="E1401" i="11" s="1"/>
  <c r="D1393" i="11"/>
  <c r="D1385" i="11"/>
  <c r="D1377" i="11"/>
  <c r="D1369" i="11"/>
  <c r="E1369" i="11" s="1"/>
  <c r="D1361" i="11"/>
  <c r="D1353" i="11"/>
  <c r="E1353" i="11" s="1"/>
  <c r="D1345" i="11"/>
  <c r="D1337" i="11"/>
  <c r="E1337" i="11" s="1"/>
  <c r="D1329" i="11"/>
  <c r="D1321" i="11"/>
  <c r="E1321" i="11" s="1"/>
  <c r="D1467" i="11"/>
  <c r="D1459" i="11"/>
  <c r="E1459" i="11" s="1"/>
  <c r="D1451" i="11"/>
  <c r="E1451" i="11" s="1"/>
  <c r="D1443" i="11"/>
  <c r="D1435" i="11"/>
  <c r="E1435" i="11" s="1"/>
  <c r="D1427" i="11"/>
  <c r="E1427" i="11" s="1"/>
  <c r="D1419" i="11"/>
  <c r="E1419" i="11" s="1"/>
  <c r="D1411" i="11"/>
  <c r="E1411" i="11" s="1"/>
  <c r="D1403" i="11"/>
  <c r="D1395" i="11"/>
  <c r="E1395" i="11" s="1"/>
  <c r="D1387" i="11"/>
  <c r="E1387" i="11" s="1"/>
  <c r="D1379" i="11"/>
  <c r="E1379" i="11" s="1"/>
  <c r="D1371" i="11"/>
  <c r="D1363" i="11"/>
  <c r="E1363" i="11" s="1"/>
  <c r="D1355" i="11"/>
  <c r="E1355" i="11" s="1"/>
  <c r="D1347" i="11"/>
  <c r="D1339" i="11"/>
  <c r="D1331" i="11"/>
  <c r="E1331" i="11" s="1"/>
  <c r="D1323" i="11"/>
  <c r="E1323" i="11" s="1"/>
  <c r="D1549" i="11"/>
  <c r="E1549" i="11" s="1"/>
  <c r="D1483" i="11"/>
  <c r="D1469" i="11"/>
  <c r="E1469" i="11" s="1"/>
  <c r="D1461" i="11"/>
  <c r="D1453" i="11"/>
  <c r="D1445" i="11"/>
  <c r="D1437" i="11"/>
  <c r="E1437" i="11" s="1"/>
  <c r="D1429" i="11"/>
  <c r="D1421" i="11"/>
  <c r="D1413" i="11"/>
  <c r="D1405" i="11"/>
  <c r="E1405" i="11" s="1"/>
  <c r="D1397" i="11"/>
  <c r="D1389" i="11"/>
  <c r="E1389" i="11" s="1"/>
  <c r="D1381" i="11"/>
  <c r="E1381" i="11" s="1"/>
  <c r="D1373" i="11"/>
  <c r="E1373" i="11" s="1"/>
  <c r="D1365" i="11"/>
  <c r="D1357" i="11"/>
  <c r="D1349" i="11"/>
  <c r="E1349" i="11" s="1"/>
  <c r="D1341" i="11"/>
  <c r="E1341" i="11" s="1"/>
  <c r="D1333" i="11"/>
  <c r="D1325" i="11"/>
  <c r="D1317" i="11"/>
  <c r="D1315" i="11"/>
  <c r="E1315" i="11" s="1"/>
  <c r="D1311" i="11"/>
  <c r="D1307" i="11"/>
  <c r="E1307" i="11" s="1"/>
  <c r="D1306" i="11"/>
  <c r="D1300" i="11"/>
  <c r="E1300" i="11" s="1"/>
  <c r="D1298" i="11"/>
  <c r="D1296" i="11"/>
  <c r="D1294" i="11"/>
  <c r="D1292" i="11"/>
  <c r="E1292" i="11" s="1"/>
  <c r="D1290" i="11"/>
  <c r="E1290" i="11" s="1"/>
  <c r="D1288" i="11"/>
  <c r="E1288" i="11" s="1"/>
  <c r="D1286" i="11"/>
  <c r="E1286" i="11" s="1"/>
  <c r="D1284" i="11"/>
  <c r="E1284" i="11" s="1"/>
  <c r="D1282" i="11"/>
  <c r="D1280" i="11"/>
  <c r="D1486" i="11"/>
  <c r="D1477" i="11"/>
  <c r="E1477" i="11" s="1"/>
  <c r="D1471" i="11"/>
  <c r="D1463" i="11"/>
  <c r="E1463" i="11" s="1"/>
  <c r="D1455" i="11"/>
  <c r="D1447" i="11"/>
  <c r="E1447" i="11" s="1"/>
  <c r="D1439" i="11"/>
  <c r="D1431" i="11"/>
  <c r="E1431" i="11" s="1"/>
  <c r="D1423" i="11"/>
  <c r="D1415" i="11"/>
  <c r="E1415" i="11" s="1"/>
  <c r="D1407" i="11"/>
  <c r="D1399" i="11"/>
  <c r="D1391" i="11"/>
  <c r="D1383" i="11"/>
  <c r="E1383" i="11" s="1"/>
  <c r="D1375" i="11"/>
  <c r="D1343" i="11"/>
  <c r="D1305" i="11"/>
  <c r="D1304" i="11"/>
  <c r="E1304" i="11" s="1"/>
  <c r="D1297" i="11"/>
  <c r="E1297" i="11" s="1"/>
  <c r="D1289" i="11"/>
  <c r="E1289" i="11" s="1"/>
  <c r="D1281" i="11"/>
  <c r="E1281" i="11" s="1"/>
  <c r="D1351" i="11"/>
  <c r="E1351" i="11" s="1"/>
  <c r="D1303" i="11"/>
  <c r="D1302" i="11"/>
  <c r="E1302" i="11" s="1"/>
  <c r="D1295" i="11"/>
  <c r="D1287" i="11"/>
  <c r="E1287" i="11" s="1"/>
  <c r="D1359" i="11"/>
  <c r="D1327" i="11"/>
  <c r="E1327" i="11" s="1"/>
  <c r="D1319" i="11"/>
  <c r="D1313" i="11"/>
  <c r="E1313" i="11" s="1"/>
  <c r="D1301" i="11"/>
  <c r="D1293" i="11"/>
  <c r="E1293" i="11" s="1"/>
  <c r="D1285" i="11"/>
  <c r="D1367" i="11"/>
  <c r="E1367" i="11" s="1"/>
  <c r="D1335" i="11"/>
  <c r="D1309" i="11"/>
  <c r="D1299" i="11"/>
  <c r="D1291" i="11"/>
  <c r="E1291" i="11" s="1"/>
  <c r="D1283" i="11"/>
  <c r="D1277" i="11"/>
  <c r="D1275" i="11"/>
  <c r="D1273" i="11"/>
  <c r="E1273" i="11" s="1"/>
  <c r="D1271" i="11"/>
  <c r="D1269" i="11"/>
  <c r="D1267" i="11"/>
  <c r="D1265" i="11"/>
  <c r="E1265" i="11" s="1"/>
  <c r="D1263" i="11"/>
  <c r="D1261" i="11"/>
  <c r="D1259" i="11"/>
  <c r="D1257" i="11"/>
  <c r="E1257" i="11" s="1"/>
  <c r="D1255" i="11"/>
  <c r="E1255" i="11" s="1"/>
  <c r="D1253" i="11"/>
  <c r="D1251" i="11"/>
  <c r="D1249" i="11"/>
  <c r="E1249" i="11" s="1"/>
  <c r="D1247" i="11"/>
  <c r="D1245" i="11"/>
  <c r="D1274" i="11"/>
  <c r="D1242" i="11"/>
  <c r="E1242" i="11" s="1"/>
  <c r="D1241" i="11"/>
  <c r="D1279" i="11"/>
  <c r="E1279" i="11" s="1"/>
  <c r="D1276" i="11"/>
  <c r="E1276" i="11" s="1"/>
  <c r="D1268" i="11"/>
  <c r="E1268" i="11" s="1"/>
  <c r="D1264" i="11"/>
  <c r="E1264" i="11" s="1"/>
  <c r="D1260" i="11"/>
  <c r="E1260" i="11" s="1"/>
  <c r="D1256" i="11"/>
  <c r="D1252" i="11"/>
  <c r="E1252" i="11" s="1"/>
  <c r="D1248" i="11"/>
  <c r="E1248" i="11" s="1"/>
  <c r="D1240" i="11"/>
  <c r="D1239" i="11"/>
  <c r="D1235" i="11"/>
  <c r="E1235" i="11" s="1"/>
  <c r="D1233" i="11"/>
  <c r="D1231" i="11"/>
  <c r="D1229" i="11"/>
  <c r="D1227" i="11"/>
  <c r="E1227" i="11" s="1"/>
  <c r="D1225" i="11"/>
  <c r="D1223" i="11"/>
  <c r="E1223" i="11" s="1"/>
  <c r="D1221" i="11"/>
  <c r="E1221" i="11" s="1"/>
  <c r="D1219" i="11"/>
  <c r="E1219" i="11" s="1"/>
  <c r="D1217" i="11"/>
  <c r="D1215" i="11"/>
  <c r="D1213" i="11"/>
  <c r="D1211" i="11"/>
  <c r="E1211" i="11" s="1"/>
  <c r="D1209" i="11"/>
  <c r="D1207" i="11"/>
  <c r="E1207" i="11" s="1"/>
  <c r="D1205" i="11"/>
  <c r="E1205" i="11" s="1"/>
  <c r="D1203" i="11"/>
  <c r="E1203" i="11" s="1"/>
  <c r="D1201" i="11"/>
  <c r="D1199" i="11"/>
  <c r="D1197" i="11"/>
  <c r="D1195" i="11"/>
  <c r="E1195" i="11" s="1"/>
  <c r="D1193" i="11"/>
  <c r="D1191" i="11"/>
  <c r="E1191" i="11" s="1"/>
  <c r="D1189" i="11"/>
  <c r="E1189" i="11" s="1"/>
  <c r="D1187" i="11"/>
  <c r="E1187" i="11" s="1"/>
  <c r="D1185" i="11"/>
  <c r="D1183" i="11"/>
  <c r="D1181" i="11"/>
  <c r="D1179" i="11"/>
  <c r="E1179" i="11" s="1"/>
  <c r="D1177" i="11"/>
  <c r="D1175" i="11"/>
  <c r="E1175" i="11" s="1"/>
  <c r="D1173" i="11"/>
  <c r="D1171" i="11"/>
  <c r="E1171" i="11" s="1"/>
  <c r="D1169" i="11"/>
  <c r="D1167" i="11"/>
  <c r="D1165" i="11"/>
  <c r="D1163" i="11"/>
  <c r="E1163" i="11" s="1"/>
  <c r="D1161" i="11"/>
  <c r="D1159" i="11"/>
  <c r="D1157" i="11"/>
  <c r="E1157" i="11" s="1"/>
  <c r="D1155" i="11"/>
  <c r="E1155" i="11" s="1"/>
  <c r="D1153" i="11"/>
  <c r="D1151" i="11"/>
  <c r="E1151" i="11" s="1"/>
  <c r="D1149" i="11"/>
  <c r="D1147" i="11"/>
  <c r="E1147" i="11" s="1"/>
  <c r="D1145" i="11"/>
  <c r="E1145" i="11" s="1"/>
  <c r="D1143" i="11"/>
  <c r="D1141" i="11"/>
  <c r="D1139" i="11"/>
  <c r="E1139" i="11" s="1"/>
  <c r="D1137" i="11"/>
  <c r="D1135" i="11"/>
  <c r="E1135" i="11" s="1"/>
  <c r="D1133" i="11"/>
  <c r="D1131" i="11"/>
  <c r="E1131" i="11" s="1"/>
  <c r="D1129" i="11"/>
  <c r="D1127" i="11"/>
  <c r="D1125" i="11"/>
  <c r="E1125" i="11" s="1"/>
  <c r="D1123" i="11"/>
  <c r="E1123" i="11" s="1"/>
  <c r="D1121" i="11"/>
  <c r="D1119" i="11"/>
  <c r="E1119" i="11" s="1"/>
  <c r="D1117" i="11"/>
  <c r="D1115" i="11"/>
  <c r="E1115" i="11" s="1"/>
  <c r="D1113" i="11"/>
  <c r="E1113" i="11" s="1"/>
  <c r="D1111" i="11"/>
  <c r="D1109" i="11"/>
  <c r="D1107" i="11"/>
  <c r="E1107" i="11" s="1"/>
  <c r="D1105" i="11"/>
  <c r="D1103" i="11"/>
  <c r="E1103" i="11" s="1"/>
  <c r="D1101" i="11"/>
  <c r="D1099" i="11"/>
  <c r="E1099" i="11" s="1"/>
  <c r="D1097" i="11"/>
  <c r="D1095" i="11"/>
  <c r="D1093" i="11"/>
  <c r="E1093" i="11" s="1"/>
  <c r="D1091" i="11"/>
  <c r="E1091" i="11" s="1"/>
  <c r="D1089" i="11"/>
  <c r="D1087" i="11"/>
  <c r="E1087" i="11" s="1"/>
  <c r="D1085" i="11"/>
  <c r="D1083" i="11"/>
  <c r="E1083" i="11" s="1"/>
  <c r="D1081" i="11"/>
  <c r="E1081" i="11" s="1"/>
  <c r="D1079" i="11"/>
  <c r="D1077" i="11"/>
  <c r="D1075" i="11"/>
  <c r="E1075" i="11" s="1"/>
  <c r="D1073" i="11"/>
  <c r="D1071" i="11"/>
  <c r="E1071" i="11" s="1"/>
  <c r="D1069" i="11"/>
  <c r="D1067" i="11"/>
  <c r="E1067" i="11" s="1"/>
  <c r="D1065" i="11"/>
  <c r="D1063" i="11"/>
  <c r="D1061" i="11"/>
  <c r="E1061" i="11" s="1"/>
  <c r="D1059" i="11"/>
  <c r="E1059" i="11" s="1"/>
  <c r="D1057" i="11"/>
  <c r="D1055" i="11"/>
  <c r="E1055" i="11" s="1"/>
  <c r="D1053" i="11"/>
  <c r="D1051" i="11"/>
  <c r="E1051" i="11" s="1"/>
  <c r="D1049" i="11"/>
  <c r="E1049" i="11" s="1"/>
  <c r="D1047" i="11"/>
  <c r="D1045" i="11"/>
  <c r="D1043" i="11"/>
  <c r="E1043" i="11" s="1"/>
  <c r="D1041" i="11"/>
  <c r="D1039" i="11"/>
  <c r="E1039" i="11" s="1"/>
  <c r="D1037" i="11"/>
  <c r="D1035" i="11"/>
  <c r="E1035" i="11" s="1"/>
  <c r="D1033" i="11"/>
  <c r="D1031" i="11"/>
  <c r="D1029" i="11"/>
  <c r="E1029" i="11" s="1"/>
  <c r="D1027" i="11"/>
  <c r="E1027" i="11" s="1"/>
  <c r="D1025" i="11"/>
  <c r="D1023" i="11"/>
  <c r="E1023" i="11" s="1"/>
  <c r="D1021" i="11"/>
  <c r="D1019" i="11"/>
  <c r="E1019" i="11" s="1"/>
  <c r="D1017" i="11"/>
  <c r="E1017" i="11" s="1"/>
  <c r="D1015" i="11"/>
  <c r="E1015" i="11" s="1"/>
  <c r="D1013" i="11"/>
  <c r="E1013" i="11" s="1"/>
  <c r="D1011" i="11"/>
  <c r="E1011" i="11" s="1"/>
  <c r="D1278" i="11"/>
  <c r="D1238" i="11"/>
  <c r="D1237" i="11"/>
  <c r="E1237" i="11" s="1"/>
  <c r="D1272" i="11"/>
  <c r="E1272" i="11" s="1"/>
  <c r="D1270" i="11"/>
  <c r="D1266" i="11"/>
  <c r="E1266" i="11" s="1"/>
  <c r="D1262" i="11"/>
  <c r="D1258" i="11"/>
  <c r="E1258" i="11" s="1"/>
  <c r="D1254" i="11"/>
  <c r="D1250" i="11"/>
  <c r="E1250" i="11" s="1"/>
  <c r="D1246" i="11"/>
  <c r="D1244" i="11"/>
  <c r="E1244" i="11" s="1"/>
  <c r="D1243" i="11"/>
  <c r="D1236" i="11"/>
  <c r="E1236" i="11" s="1"/>
  <c r="D1234" i="11"/>
  <c r="D1232" i="11"/>
  <c r="E1232" i="11" s="1"/>
  <c r="D1230" i="11"/>
  <c r="D1228" i="11"/>
  <c r="D1226" i="11"/>
  <c r="E1226" i="11" s="1"/>
  <c r="D1224" i="11"/>
  <c r="D1222" i="11"/>
  <c r="D1220" i="11"/>
  <c r="E1220" i="11" s="1"/>
  <c r="D1218" i="11"/>
  <c r="D1216" i="11"/>
  <c r="E1216" i="11" s="1"/>
  <c r="D1214" i="11"/>
  <c r="D1212" i="11"/>
  <c r="D1210" i="11"/>
  <c r="E1210" i="11" s="1"/>
  <c r="D1208" i="11"/>
  <c r="D1206" i="11"/>
  <c r="D1204" i="11"/>
  <c r="E1204" i="11" s="1"/>
  <c r="D1202" i="11"/>
  <c r="D1200" i="11"/>
  <c r="E1200" i="11" s="1"/>
  <c r="D1198" i="11"/>
  <c r="D1196" i="11"/>
  <c r="D1194" i="11"/>
  <c r="E1194" i="11" s="1"/>
  <c r="D1192" i="11"/>
  <c r="D1190" i="11"/>
  <c r="D1188" i="11"/>
  <c r="E1188" i="11" s="1"/>
  <c r="D1186" i="11"/>
  <c r="D1184" i="11"/>
  <c r="E1184" i="11" s="1"/>
  <c r="D1182" i="11"/>
  <c r="D1180" i="11"/>
  <c r="D1178" i="11"/>
  <c r="E1178" i="11" s="1"/>
  <c r="D1176" i="11"/>
  <c r="D1174" i="11"/>
  <c r="D1172" i="11"/>
  <c r="E1172" i="11" s="1"/>
  <c r="D1170" i="11"/>
  <c r="D1168" i="11"/>
  <c r="E1168" i="11" s="1"/>
  <c r="D1166" i="11"/>
  <c r="D1158" i="11"/>
  <c r="E1158" i="11" s="1"/>
  <c r="D1150" i="11"/>
  <c r="E1150" i="11" s="1"/>
  <c r="D1142" i="11"/>
  <c r="D1134" i="11"/>
  <c r="D1126" i="11"/>
  <c r="E1126" i="11" s="1"/>
  <c r="D1118" i="11"/>
  <c r="D1110" i="11"/>
  <c r="D1102" i="11"/>
  <c r="D1094" i="11"/>
  <c r="E1094" i="11" s="1"/>
  <c r="D1086" i="11"/>
  <c r="D1078" i="11"/>
  <c r="E1078" i="11" s="1"/>
  <c r="D1070" i="11"/>
  <c r="D1062" i="11"/>
  <c r="D1054" i="11"/>
  <c r="E1054" i="11" s="1"/>
  <c r="D1046" i="11"/>
  <c r="E1046" i="11" s="1"/>
  <c r="D1038" i="11"/>
  <c r="D1030" i="11"/>
  <c r="D1022" i="11"/>
  <c r="E1022" i="11" s="1"/>
  <c r="D1018" i="11"/>
  <c r="D1014" i="11"/>
  <c r="D1010" i="11"/>
  <c r="E1010" i="11" s="1"/>
  <c r="D1160" i="11"/>
  <c r="D1152" i="11"/>
  <c r="E1152" i="11" s="1"/>
  <c r="D1144" i="11"/>
  <c r="D1136" i="11"/>
  <c r="E1136" i="11" s="1"/>
  <c r="D1128" i="11"/>
  <c r="E1128" i="11" s="1"/>
  <c r="D1120" i="11"/>
  <c r="E1120" i="11" s="1"/>
  <c r="D1112" i="11"/>
  <c r="D1104" i="11"/>
  <c r="E1104" i="11" s="1"/>
  <c r="D1096" i="11"/>
  <c r="D1088" i="11"/>
  <c r="E1088" i="11" s="1"/>
  <c r="D1080" i="11"/>
  <c r="D1072" i="11"/>
  <c r="D1064" i="11"/>
  <c r="D1056" i="11"/>
  <c r="D1048" i="11"/>
  <c r="D1040" i="11"/>
  <c r="D1032" i="11"/>
  <c r="D1024" i="11"/>
  <c r="D1008" i="11"/>
  <c r="E1008" i="11" s="1"/>
  <c r="D1006" i="11"/>
  <c r="E1006" i="11" s="1"/>
  <c r="D1004" i="11"/>
  <c r="D1002" i="11"/>
  <c r="E1002" i="11" s="1"/>
  <c r="D1000" i="11"/>
  <c r="E1000" i="11" s="1"/>
  <c r="D998" i="11"/>
  <c r="D996" i="11"/>
  <c r="E996" i="11" s="1"/>
  <c r="D994" i="11"/>
  <c r="D992" i="11"/>
  <c r="E992" i="11" s="1"/>
  <c r="D990" i="11"/>
  <c r="E990" i="11" s="1"/>
  <c r="D988" i="11"/>
  <c r="D986" i="11"/>
  <c r="E986" i="11" s="1"/>
  <c r="D984" i="11"/>
  <c r="E984" i="11" s="1"/>
  <c r="D982" i="11"/>
  <c r="D980" i="11"/>
  <c r="D978" i="11"/>
  <c r="D976" i="11"/>
  <c r="E976" i="11" s="1"/>
  <c r="D974" i="11"/>
  <c r="E974" i="11" s="1"/>
  <c r="D972" i="11"/>
  <c r="E972" i="11" s="1"/>
  <c r="D970" i="11"/>
  <c r="E970" i="11" s="1"/>
  <c r="D968" i="11"/>
  <c r="E968" i="11" s="1"/>
  <c r="D966" i="11"/>
  <c r="D964" i="11"/>
  <c r="D962" i="11"/>
  <c r="D960" i="11"/>
  <c r="E960" i="11" s="1"/>
  <c r="D958" i="11"/>
  <c r="E958" i="11" s="1"/>
  <c r="D1162" i="11"/>
  <c r="E1162" i="11" s="1"/>
  <c r="D1154" i="11"/>
  <c r="D1146" i="11"/>
  <c r="E1146" i="11" s="1"/>
  <c r="D1138" i="11"/>
  <c r="D1130" i="11"/>
  <c r="D1122" i="11"/>
  <c r="D1114" i="11"/>
  <c r="E1114" i="11" s="1"/>
  <c r="D1106" i="11"/>
  <c r="D1098" i="11"/>
  <c r="D1090" i="11"/>
  <c r="D1082" i="11"/>
  <c r="E1082" i="11" s="1"/>
  <c r="D1074" i="11"/>
  <c r="E1074" i="11" s="1"/>
  <c r="D1066" i="11"/>
  <c r="D1058" i="11"/>
  <c r="E1058" i="11" s="1"/>
  <c r="D1050" i="11"/>
  <c r="E1050" i="11" s="1"/>
  <c r="D1042" i="11"/>
  <c r="E1042" i="11" s="1"/>
  <c r="D1034" i="11"/>
  <c r="D1026" i="11"/>
  <c r="E1026" i="11" s="1"/>
  <c r="D1020" i="11"/>
  <c r="D1016" i="11"/>
  <c r="E1016" i="11" s="1"/>
  <c r="D1012" i="11"/>
  <c r="D1164" i="11"/>
  <c r="D1156" i="11"/>
  <c r="D1148" i="11"/>
  <c r="E1148" i="11" s="1"/>
  <c r="D1140" i="11"/>
  <c r="D1132" i="11"/>
  <c r="D1124" i="11"/>
  <c r="D1116" i="11"/>
  <c r="E1116" i="11" s="1"/>
  <c r="D1108" i="11"/>
  <c r="D1100" i="11"/>
  <c r="D1092" i="11"/>
  <c r="D1084" i="11"/>
  <c r="E1084" i="11" s="1"/>
  <c r="D1076" i="11"/>
  <c r="D1068" i="11"/>
  <c r="E1068" i="11" s="1"/>
  <c r="D1060" i="11"/>
  <c r="D1052" i="11"/>
  <c r="D1044" i="11"/>
  <c r="D1036" i="11"/>
  <c r="E1036" i="11" s="1"/>
  <c r="D1028" i="11"/>
  <c r="D1009" i="11"/>
  <c r="D1007" i="11"/>
  <c r="D1005" i="11"/>
  <c r="D1003" i="11"/>
  <c r="D1001" i="11"/>
  <c r="E1001" i="11" s="1"/>
  <c r="D999" i="11"/>
  <c r="D997" i="11"/>
  <c r="E997" i="11" s="1"/>
  <c r="D995" i="11"/>
  <c r="D993" i="11"/>
  <c r="D991" i="11"/>
  <c r="E991" i="11" s="1"/>
  <c r="D989" i="11"/>
  <c r="D987" i="11"/>
  <c r="D985" i="11"/>
  <c r="E985" i="11" s="1"/>
  <c r="D983" i="11"/>
  <c r="D981" i="11"/>
  <c r="E981" i="11" s="1"/>
  <c r="D979" i="11"/>
  <c r="D977" i="11"/>
  <c r="D975" i="11"/>
  <c r="D973" i="11"/>
  <c r="D971" i="11"/>
  <c r="D969" i="11"/>
  <c r="E969" i="11" s="1"/>
  <c r="D967" i="11"/>
  <c r="E967" i="11" s="1"/>
  <c r="D965" i="11"/>
  <c r="E965" i="11" s="1"/>
  <c r="D963" i="11"/>
  <c r="D961" i="11"/>
  <c r="D959" i="11"/>
  <c r="D957" i="11"/>
  <c r="E957" i="11" s="1"/>
  <c r="D955" i="11"/>
  <c r="E955" i="11" s="1"/>
  <c r="D953" i="11"/>
  <c r="E953" i="11" s="1"/>
  <c r="D951" i="11"/>
  <c r="E951" i="11" s="1"/>
  <c r="D949" i="11"/>
  <c r="E949" i="11" s="1"/>
  <c r="D947" i="11"/>
  <c r="D945" i="11"/>
  <c r="D943" i="11"/>
  <c r="D941" i="11"/>
  <c r="E941" i="11" s="1"/>
  <c r="D939" i="11"/>
  <c r="D937" i="11"/>
  <c r="E937" i="11" s="1"/>
  <c r="D935" i="11"/>
  <c r="E935" i="11" s="1"/>
  <c r="D933" i="11"/>
  <c r="E933" i="11" s="1"/>
  <c r="D931" i="11"/>
  <c r="E931" i="11" s="1"/>
  <c r="D929" i="11"/>
  <c r="D956" i="11"/>
  <c r="D948" i="11"/>
  <c r="D940" i="11"/>
  <c r="D932" i="11"/>
  <c r="D926" i="11"/>
  <c r="D922" i="11"/>
  <c r="E922" i="11" s="1"/>
  <c r="D918" i="11"/>
  <c r="E918" i="11" s="1"/>
  <c r="D912" i="11"/>
  <c r="E912" i="11" s="1"/>
  <c r="D911" i="11"/>
  <c r="D950" i="11"/>
  <c r="E950" i="11" s="1"/>
  <c r="D942" i="11"/>
  <c r="E942" i="11" s="1"/>
  <c r="D934" i="11"/>
  <c r="E934" i="11" s="1"/>
  <c r="D927" i="11"/>
  <c r="D923" i="11"/>
  <c r="D919" i="11"/>
  <c r="D910" i="11"/>
  <c r="E910" i="11" s="1"/>
  <c r="D908" i="11"/>
  <c r="D906" i="11"/>
  <c r="E906" i="11" s="1"/>
  <c r="D904" i="11"/>
  <c r="E904" i="11" s="1"/>
  <c r="D902" i="11"/>
  <c r="E902" i="11" s="1"/>
  <c r="D900" i="11"/>
  <c r="D898" i="11"/>
  <c r="E898" i="11" s="1"/>
  <c r="D896" i="11"/>
  <c r="E896" i="11" s="1"/>
  <c r="D894" i="11"/>
  <c r="E894" i="11" s="1"/>
  <c r="D892" i="11"/>
  <c r="D890" i="11"/>
  <c r="E890" i="11" s="1"/>
  <c r="D888" i="11"/>
  <c r="E888" i="11" s="1"/>
  <c r="D886" i="11"/>
  <c r="E886" i="11" s="1"/>
  <c r="D884" i="11"/>
  <c r="D882" i="11"/>
  <c r="E882" i="11" s="1"/>
  <c r="D880" i="11"/>
  <c r="E880" i="11" s="1"/>
  <c r="D878" i="11"/>
  <c r="E878" i="11" s="1"/>
  <c r="D876" i="11"/>
  <c r="D874" i="11"/>
  <c r="E874" i="11" s="1"/>
  <c r="D872" i="11"/>
  <c r="E872" i="11" s="1"/>
  <c r="D870" i="11"/>
  <c r="E870" i="11" s="1"/>
  <c r="D868" i="11"/>
  <c r="D866" i="11"/>
  <c r="E866" i="11" s="1"/>
  <c r="D864" i="11"/>
  <c r="E864" i="11" s="1"/>
  <c r="D862" i="11"/>
  <c r="E862" i="11" s="1"/>
  <c r="D860" i="11"/>
  <c r="D858" i="11"/>
  <c r="E858" i="11" s="1"/>
  <c r="D856" i="11"/>
  <c r="E856" i="11" s="1"/>
  <c r="D854" i="11"/>
  <c r="E854" i="11" s="1"/>
  <c r="D852" i="11"/>
  <c r="E852" i="11" s="1"/>
  <c r="D850" i="11"/>
  <c r="E850" i="11" s="1"/>
  <c r="D848" i="11"/>
  <c r="E848" i="11" s="1"/>
  <c r="D846" i="11"/>
  <c r="E846" i="11" s="1"/>
  <c r="D844" i="11"/>
  <c r="D842" i="11"/>
  <c r="E842" i="11" s="1"/>
  <c r="D840" i="11"/>
  <c r="E840" i="11" s="1"/>
  <c r="D838" i="11"/>
  <c r="E838" i="11" s="1"/>
  <c r="D836" i="11"/>
  <c r="E836" i="11" s="1"/>
  <c r="D834" i="11"/>
  <c r="E834" i="11" s="1"/>
  <c r="D832" i="11"/>
  <c r="E832" i="11" s="1"/>
  <c r="D830" i="11"/>
  <c r="E830" i="11" s="1"/>
  <c r="D828" i="11"/>
  <c r="D826" i="11"/>
  <c r="E826" i="11" s="1"/>
  <c r="D824" i="11"/>
  <c r="E824" i="11" s="1"/>
  <c r="D822" i="11"/>
  <c r="E822" i="11" s="1"/>
  <c r="D820" i="11"/>
  <c r="E820" i="11" s="1"/>
  <c r="D818" i="11"/>
  <c r="E818" i="11" s="1"/>
  <c r="D816" i="11"/>
  <c r="E816" i="11" s="1"/>
  <c r="D814" i="11"/>
  <c r="E814" i="11" s="1"/>
  <c r="D812" i="11"/>
  <c r="D810" i="11"/>
  <c r="E810" i="11" s="1"/>
  <c r="D808" i="11"/>
  <c r="E808" i="11" s="1"/>
  <c r="D806" i="11"/>
  <c r="E806" i="11" s="1"/>
  <c r="D804" i="11"/>
  <c r="E804" i="11" s="1"/>
  <c r="D802" i="11"/>
  <c r="E802" i="11" s="1"/>
  <c r="D800" i="11"/>
  <c r="E800" i="11" s="1"/>
  <c r="D798" i="11"/>
  <c r="E798" i="11" s="1"/>
  <c r="D796" i="11"/>
  <c r="D794" i="11"/>
  <c r="E794" i="11" s="1"/>
  <c r="D792" i="11"/>
  <c r="E792" i="11" s="1"/>
  <c r="D790" i="11"/>
  <c r="E790" i="11" s="1"/>
  <c r="D788" i="11"/>
  <c r="E788" i="11" s="1"/>
  <c r="D786" i="11"/>
  <c r="E786" i="11" s="1"/>
  <c r="D784" i="11"/>
  <c r="E784" i="11" s="1"/>
  <c r="D782" i="11"/>
  <c r="E782" i="11" s="1"/>
  <c r="D780" i="11"/>
  <c r="D778" i="11"/>
  <c r="E778" i="11" s="1"/>
  <c r="D776" i="11"/>
  <c r="E776" i="11" s="1"/>
  <c r="D774" i="11"/>
  <c r="E774" i="11" s="1"/>
  <c r="D772" i="11"/>
  <c r="E772" i="11" s="1"/>
  <c r="D770" i="11"/>
  <c r="E770" i="11" s="1"/>
  <c r="D768" i="11"/>
  <c r="E768" i="11" s="1"/>
  <c r="D766" i="11"/>
  <c r="E766" i="11" s="1"/>
  <c r="D764" i="11"/>
  <c r="D762" i="11"/>
  <c r="E762" i="11" s="1"/>
  <c r="D760" i="11"/>
  <c r="E760" i="11" s="1"/>
  <c r="D758" i="11"/>
  <c r="E758" i="11" s="1"/>
  <c r="D756" i="11"/>
  <c r="E756" i="11" s="1"/>
  <c r="D754" i="11"/>
  <c r="E754" i="11" s="1"/>
  <c r="D752" i="11"/>
  <c r="E752" i="11" s="1"/>
  <c r="D750" i="11"/>
  <c r="E750" i="11" s="1"/>
  <c r="D748" i="11"/>
  <c r="D746" i="11"/>
  <c r="E746" i="11" s="1"/>
  <c r="D744" i="11"/>
  <c r="E744" i="11" s="1"/>
  <c r="D742" i="11"/>
  <c r="E742" i="11" s="1"/>
  <c r="D740" i="11"/>
  <c r="E740" i="11" s="1"/>
  <c r="D738" i="11"/>
  <c r="E738" i="11" s="1"/>
  <c r="D736" i="11"/>
  <c r="E736" i="11" s="1"/>
  <c r="D734" i="11"/>
  <c r="E734" i="11" s="1"/>
  <c r="D732" i="11"/>
  <c r="D730" i="11"/>
  <c r="E730" i="11" s="1"/>
  <c r="D728" i="11"/>
  <c r="E728" i="11" s="1"/>
  <c r="D726" i="11"/>
  <c r="E726" i="11" s="1"/>
  <c r="D724" i="11"/>
  <c r="E724" i="11" s="1"/>
  <c r="D722" i="11"/>
  <c r="E722" i="11" s="1"/>
  <c r="D720" i="11"/>
  <c r="E720" i="11" s="1"/>
  <c r="D718" i="11"/>
  <c r="E718" i="11" s="1"/>
  <c r="D716" i="11"/>
  <c r="D714" i="11"/>
  <c r="E714" i="11" s="1"/>
  <c r="D712" i="11"/>
  <c r="E712" i="11" s="1"/>
  <c r="D710" i="11"/>
  <c r="E710" i="11" s="1"/>
  <c r="D708" i="11"/>
  <c r="E708" i="11" s="1"/>
  <c r="D706" i="11"/>
  <c r="E706" i="11" s="1"/>
  <c r="D704" i="11"/>
  <c r="E704" i="11" s="1"/>
  <c r="D702" i="11"/>
  <c r="E702" i="11" s="1"/>
  <c r="D700" i="11"/>
  <c r="D698" i="11"/>
  <c r="E698" i="11" s="1"/>
  <c r="D696" i="11"/>
  <c r="E696" i="11" s="1"/>
  <c r="D694" i="11"/>
  <c r="E694" i="11" s="1"/>
  <c r="D692" i="11"/>
  <c r="E692" i="11" s="1"/>
  <c r="D690" i="11"/>
  <c r="E690" i="11" s="1"/>
  <c r="D688" i="11"/>
  <c r="E688" i="11" s="1"/>
  <c r="D686" i="11"/>
  <c r="E686" i="11" s="1"/>
  <c r="D684" i="11"/>
  <c r="D682" i="11"/>
  <c r="E682" i="11" s="1"/>
  <c r="D680" i="11"/>
  <c r="E680" i="11" s="1"/>
  <c r="D678" i="11"/>
  <c r="E678" i="11" s="1"/>
  <c r="D676" i="11"/>
  <c r="E676" i="11" s="1"/>
  <c r="D952" i="11"/>
  <c r="D944" i="11"/>
  <c r="E944" i="11" s="1"/>
  <c r="D936" i="11"/>
  <c r="D928" i="11"/>
  <c r="E928" i="11" s="1"/>
  <c r="D924" i="11"/>
  <c r="D920" i="11"/>
  <c r="D916" i="11"/>
  <c r="E916" i="11" s="1"/>
  <c r="D915" i="11"/>
  <c r="D954" i="11"/>
  <c r="E954" i="11" s="1"/>
  <c r="D946" i="11"/>
  <c r="D938" i="11"/>
  <c r="E938" i="11" s="1"/>
  <c r="D930" i="11"/>
  <c r="D925" i="11"/>
  <c r="E925" i="11" s="1"/>
  <c r="D921" i="11"/>
  <c r="E921" i="11" s="1"/>
  <c r="D917" i="11"/>
  <c r="E917" i="11" s="1"/>
  <c r="D914" i="11"/>
  <c r="E914" i="11" s="1"/>
  <c r="D913" i="11"/>
  <c r="E913" i="11" s="1"/>
  <c r="D909" i="11"/>
  <c r="E909" i="11" s="1"/>
  <c r="D907" i="11"/>
  <c r="E907" i="11" s="1"/>
  <c r="D905" i="11"/>
  <c r="D903" i="11"/>
  <c r="E903" i="11" s="1"/>
  <c r="D901" i="11"/>
  <c r="E901" i="11" s="1"/>
  <c r="D899" i="11"/>
  <c r="D897" i="11"/>
  <c r="E897" i="11" s="1"/>
  <c r="D895" i="11"/>
  <c r="D893" i="11"/>
  <c r="E893" i="11" s="1"/>
  <c r="D891" i="11"/>
  <c r="E891" i="11" s="1"/>
  <c r="D889" i="11"/>
  <c r="D887" i="11"/>
  <c r="E887" i="11" s="1"/>
  <c r="D885" i="11"/>
  <c r="E885" i="11" s="1"/>
  <c r="D883" i="11"/>
  <c r="D881" i="11"/>
  <c r="E881" i="11" s="1"/>
  <c r="D879" i="11"/>
  <c r="D877" i="11"/>
  <c r="E877" i="11" s="1"/>
  <c r="D875" i="11"/>
  <c r="E875" i="11" s="1"/>
  <c r="D873" i="11"/>
  <c r="D871" i="11"/>
  <c r="E871" i="11" s="1"/>
  <c r="D869" i="11"/>
  <c r="E869" i="11" s="1"/>
  <c r="D867" i="11"/>
  <c r="E867" i="11" s="1"/>
  <c r="D865" i="11"/>
  <c r="D863" i="11"/>
  <c r="E863" i="11" s="1"/>
  <c r="D861" i="11"/>
  <c r="E861" i="11" s="1"/>
  <c r="D859" i="11"/>
  <c r="D853" i="11"/>
  <c r="E853" i="11" s="1"/>
  <c r="D845" i="11"/>
  <c r="E845" i="11" s="1"/>
  <c r="D837" i="11"/>
  <c r="E837" i="11" s="1"/>
  <c r="D829" i="11"/>
  <c r="E829" i="11" s="1"/>
  <c r="D821" i="11"/>
  <c r="D813" i="11"/>
  <c r="E813" i="11" s="1"/>
  <c r="D805" i="11"/>
  <c r="E805" i="11" s="1"/>
  <c r="D797" i="11"/>
  <c r="E797" i="11" s="1"/>
  <c r="D789" i="11"/>
  <c r="D781" i="11"/>
  <c r="E781" i="11" s="1"/>
  <c r="D773" i="11"/>
  <c r="E773" i="11" s="1"/>
  <c r="D765" i="11"/>
  <c r="D757" i="11"/>
  <c r="E757" i="11" s="1"/>
  <c r="D749" i="11"/>
  <c r="E749" i="11" s="1"/>
  <c r="D741" i="11"/>
  <c r="E741" i="11" s="1"/>
  <c r="D733" i="11"/>
  <c r="D725" i="11"/>
  <c r="E725" i="11" s="1"/>
  <c r="D717" i="11"/>
  <c r="E717" i="11" s="1"/>
  <c r="D709" i="11"/>
  <c r="E709" i="11" s="1"/>
  <c r="D701" i="11"/>
  <c r="E701" i="11" s="1"/>
  <c r="D693" i="11"/>
  <c r="D685" i="11"/>
  <c r="E685" i="11" s="1"/>
  <c r="D677" i="11"/>
  <c r="E677" i="11" s="1"/>
  <c r="D671" i="11"/>
  <c r="E671" i="11" s="1"/>
  <c r="D670" i="11"/>
  <c r="E670" i="11" s="1"/>
  <c r="D855" i="11"/>
  <c r="E855" i="11" s="1"/>
  <c r="D847" i="11"/>
  <c r="E847" i="11" s="1"/>
  <c r="D839" i="11"/>
  <c r="D831" i="11"/>
  <c r="D823" i="11"/>
  <c r="E823" i="11" s="1"/>
  <c r="D815" i="11"/>
  <c r="E815" i="11" s="1"/>
  <c r="D807" i="11"/>
  <c r="E807" i="11" s="1"/>
  <c r="D799" i="11"/>
  <c r="D791" i="11"/>
  <c r="E791" i="11" s="1"/>
  <c r="D783" i="11"/>
  <c r="E783" i="11" s="1"/>
  <c r="D775" i="11"/>
  <c r="E775" i="11" s="1"/>
  <c r="D767" i="11"/>
  <c r="D759" i="11"/>
  <c r="E759" i="11" s="1"/>
  <c r="D751" i="11"/>
  <c r="E751" i="11" s="1"/>
  <c r="D743" i="11"/>
  <c r="D735" i="11"/>
  <c r="D727" i="11"/>
  <c r="E727" i="11" s="1"/>
  <c r="D719" i="11"/>
  <c r="E719" i="11" s="1"/>
  <c r="D711" i="11"/>
  <c r="D703" i="11"/>
  <c r="D695" i="11"/>
  <c r="E695" i="11" s="1"/>
  <c r="D687" i="11"/>
  <c r="E687" i="11" s="1"/>
  <c r="D669" i="11"/>
  <c r="E669" i="11" s="1"/>
  <c r="D668" i="11"/>
  <c r="E668" i="11" s="1"/>
  <c r="D666" i="11"/>
  <c r="E666" i="11" s="1"/>
  <c r="D664" i="11"/>
  <c r="E664" i="11" s="1"/>
  <c r="D662" i="11"/>
  <c r="D660" i="11"/>
  <c r="E660" i="11" s="1"/>
  <c r="D658" i="11"/>
  <c r="E658" i="11" s="1"/>
  <c r="D656" i="11"/>
  <c r="E656" i="11" s="1"/>
  <c r="D654" i="11"/>
  <c r="D652" i="11"/>
  <c r="E652" i="11" s="1"/>
  <c r="D650" i="11"/>
  <c r="E650" i="11" s="1"/>
  <c r="D648" i="11"/>
  <c r="E648" i="11" s="1"/>
  <c r="D646" i="11"/>
  <c r="E646" i="11" s="1"/>
  <c r="D644" i="11"/>
  <c r="E644" i="11" s="1"/>
  <c r="D642" i="11"/>
  <c r="E642" i="11" s="1"/>
  <c r="D640" i="11"/>
  <c r="E640" i="11" s="1"/>
  <c r="D638" i="11"/>
  <c r="E638" i="11" s="1"/>
  <c r="D636" i="11"/>
  <c r="E636" i="11" s="1"/>
  <c r="D634" i="11"/>
  <c r="E634" i="11" s="1"/>
  <c r="D632" i="11"/>
  <c r="E632" i="11" s="1"/>
  <c r="D630" i="11"/>
  <c r="D628" i="11"/>
  <c r="E628" i="11" s="1"/>
  <c r="D626" i="11"/>
  <c r="E626" i="11" s="1"/>
  <c r="D624" i="11"/>
  <c r="E624" i="11" s="1"/>
  <c r="D622" i="11"/>
  <c r="D620" i="11"/>
  <c r="E620" i="11" s="1"/>
  <c r="D618" i="11"/>
  <c r="E618" i="11" s="1"/>
  <c r="D616" i="11"/>
  <c r="E616" i="11" s="1"/>
  <c r="D614" i="11"/>
  <c r="E614" i="11" s="1"/>
  <c r="D612" i="11"/>
  <c r="E612" i="11" s="1"/>
  <c r="D610" i="11"/>
  <c r="E610" i="11" s="1"/>
  <c r="D608" i="11"/>
  <c r="E608" i="11" s="1"/>
  <c r="D606" i="11"/>
  <c r="E606" i="11" s="1"/>
  <c r="D604" i="11"/>
  <c r="E604" i="11" s="1"/>
  <c r="D602" i="11"/>
  <c r="E602" i="11" s="1"/>
  <c r="D600" i="11"/>
  <c r="E600" i="11" s="1"/>
  <c r="D598" i="11"/>
  <c r="D596" i="11"/>
  <c r="E596" i="11" s="1"/>
  <c r="D594" i="11"/>
  <c r="E594" i="11" s="1"/>
  <c r="D592" i="11"/>
  <c r="E592" i="11" s="1"/>
  <c r="D590" i="11"/>
  <c r="D588" i="11"/>
  <c r="E588" i="11" s="1"/>
  <c r="D586" i="11"/>
  <c r="E586" i="11" s="1"/>
  <c r="D584" i="11"/>
  <c r="E584" i="11" s="1"/>
  <c r="D582" i="11"/>
  <c r="E582" i="11" s="1"/>
  <c r="D580" i="11"/>
  <c r="E580" i="11" s="1"/>
  <c r="D578" i="11"/>
  <c r="E578" i="11" s="1"/>
  <c r="D576" i="11"/>
  <c r="E576" i="11" s="1"/>
  <c r="D574" i="11"/>
  <c r="E574" i="11" s="1"/>
  <c r="D572" i="11"/>
  <c r="E572" i="11" s="1"/>
  <c r="D570" i="11"/>
  <c r="E570" i="11" s="1"/>
  <c r="D568" i="11"/>
  <c r="E568" i="11" s="1"/>
  <c r="D566" i="11"/>
  <c r="D564" i="11"/>
  <c r="E564" i="11" s="1"/>
  <c r="D562" i="11"/>
  <c r="E562" i="11" s="1"/>
  <c r="D560" i="11"/>
  <c r="E560" i="11" s="1"/>
  <c r="D558" i="11"/>
  <c r="D556" i="11"/>
  <c r="E556" i="11" s="1"/>
  <c r="D554" i="11"/>
  <c r="E554" i="11" s="1"/>
  <c r="D552" i="11"/>
  <c r="E552" i="11" s="1"/>
  <c r="D550" i="11"/>
  <c r="E550" i="11" s="1"/>
  <c r="D548" i="11"/>
  <c r="E548" i="11" s="1"/>
  <c r="D546" i="11"/>
  <c r="E546" i="11" s="1"/>
  <c r="D544" i="11"/>
  <c r="E544" i="11" s="1"/>
  <c r="D542" i="11"/>
  <c r="E542" i="11" s="1"/>
  <c r="D540" i="11"/>
  <c r="E540" i="11" s="1"/>
  <c r="D538" i="11"/>
  <c r="E538" i="11" s="1"/>
  <c r="D536" i="11"/>
  <c r="E536" i="11" s="1"/>
  <c r="D534" i="11"/>
  <c r="D532" i="11"/>
  <c r="E532" i="11" s="1"/>
  <c r="D530" i="11"/>
  <c r="E530" i="11" s="1"/>
  <c r="D528" i="11"/>
  <c r="E528" i="11" s="1"/>
  <c r="D526" i="11"/>
  <c r="D524" i="11"/>
  <c r="E524" i="11" s="1"/>
  <c r="D522" i="11"/>
  <c r="E522" i="11" s="1"/>
  <c r="D520" i="11"/>
  <c r="E520" i="11" s="1"/>
  <c r="D518" i="11"/>
  <c r="E518" i="11" s="1"/>
  <c r="D516" i="11"/>
  <c r="E516" i="11" s="1"/>
  <c r="D514" i="11"/>
  <c r="E514" i="11" s="1"/>
  <c r="D512" i="11"/>
  <c r="E512" i="11" s="1"/>
  <c r="D510" i="11"/>
  <c r="E510" i="11" s="1"/>
  <c r="D508" i="11"/>
  <c r="E508" i="11" s="1"/>
  <c r="D506" i="11"/>
  <c r="E506" i="11" s="1"/>
  <c r="D504" i="11"/>
  <c r="E504" i="11" s="1"/>
  <c r="D502" i="11"/>
  <c r="D500" i="11"/>
  <c r="E500" i="11" s="1"/>
  <c r="D498" i="11"/>
  <c r="E498" i="11" s="1"/>
  <c r="D496" i="11"/>
  <c r="E496" i="11" s="1"/>
  <c r="D494" i="11"/>
  <c r="D492" i="11"/>
  <c r="E492" i="11" s="1"/>
  <c r="D490" i="11"/>
  <c r="E490" i="11" s="1"/>
  <c r="D488" i="11"/>
  <c r="E488" i="11" s="1"/>
  <c r="D486" i="11"/>
  <c r="E486" i="11" s="1"/>
  <c r="D484" i="11"/>
  <c r="E484" i="11" s="1"/>
  <c r="D482" i="11"/>
  <c r="E482" i="11" s="1"/>
  <c r="D480" i="11"/>
  <c r="E480" i="11" s="1"/>
  <c r="D478" i="11"/>
  <c r="E478" i="11" s="1"/>
  <c r="D476" i="11"/>
  <c r="E476" i="11" s="1"/>
  <c r="D474" i="11"/>
  <c r="E474" i="11" s="1"/>
  <c r="D857" i="11"/>
  <c r="D849" i="11"/>
  <c r="D841" i="11"/>
  <c r="E841" i="11" s="1"/>
  <c r="D833" i="11"/>
  <c r="E833" i="11" s="1"/>
  <c r="D825" i="11"/>
  <c r="D817" i="11"/>
  <c r="E817" i="11" s="1"/>
  <c r="D809" i="11"/>
  <c r="D801" i="11"/>
  <c r="E801" i="11" s="1"/>
  <c r="D793" i="11"/>
  <c r="D785" i="11"/>
  <c r="E785" i="11" s="1"/>
  <c r="D777" i="11"/>
  <c r="D769" i="11"/>
  <c r="E769" i="11" s="1"/>
  <c r="D761" i="11"/>
  <c r="D753" i="11"/>
  <c r="D745" i="11"/>
  <c r="D737" i="11"/>
  <c r="E737" i="11" s="1"/>
  <c r="D729" i="11"/>
  <c r="D721" i="11"/>
  <c r="D713" i="11"/>
  <c r="E713" i="11" s="1"/>
  <c r="D705" i="11"/>
  <c r="E705" i="11" s="1"/>
  <c r="D697" i="11"/>
  <c r="E697" i="11" s="1"/>
  <c r="D689" i="11"/>
  <c r="E689" i="11" s="1"/>
  <c r="D681" i="11"/>
  <c r="E681" i="11" s="1"/>
  <c r="D679" i="11"/>
  <c r="E679" i="11" s="1"/>
  <c r="D675" i="11"/>
  <c r="E675" i="11" s="1"/>
  <c r="D674" i="11"/>
  <c r="D667" i="11"/>
  <c r="D851" i="11"/>
  <c r="E851" i="11" s="1"/>
  <c r="D843" i="11"/>
  <c r="D835" i="11"/>
  <c r="E835" i="11" s="1"/>
  <c r="D827" i="11"/>
  <c r="D819" i="11"/>
  <c r="E819" i="11" s="1"/>
  <c r="D811" i="11"/>
  <c r="D803" i="11"/>
  <c r="E803" i="11" s="1"/>
  <c r="D795" i="11"/>
  <c r="D787" i="11"/>
  <c r="E787" i="11" s="1"/>
  <c r="D779" i="11"/>
  <c r="D771" i="11"/>
  <c r="D763" i="11"/>
  <c r="D755" i="11"/>
  <c r="E755" i="11" s="1"/>
  <c r="D747" i="11"/>
  <c r="D739" i="11"/>
  <c r="D731" i="11"/>
  <c r="E731" i="11" s="1"/>
  <c r="D723" i="11"/>
  <c r="E723" i="11" s="1"/>
  <c r="D715" i="11"/>
  <c r="D707" i="11"/>
  <c r="E707" i="11" s="1"/>
  <c r="D699" i="11"/>
  <c r="D691" i="11"/>
  <c r="E691" i="11" s="1"/>
  <c r="D683" i="11"/>
  <c r="E683" i="11" s="1"/>
  <c r="D673" i="11"/>
  <c r="D672" i="11"/>
  <c r="E672" i="11" s="1"/>
  <c r="D665" i="11"/>
  <c r="E665" i="11" s="1"/>
  <c r="D663" i="11"/>
  <c r="E663" i="11" s="1"/>
  <c r="D661" i="11"/>
  <c r="E661" i="11" s="1"/>
  <c r="D659" i="11"/>
  <c r="E659" i="11" s="1"/>
  <c r="D657" i="11"/>
  <c r="E657" i="11" s="1"/>
  <c r="D655" i="11"/>
  <c r="E655" i="11" s="1"/>
  <c r="D653" i="11"/>
  <c r="E653" i="11" s="1"/>
  <c r="D651" i="11"/>
  <c r="E651" i="11" s="1"/>
  <c r="D649" i="11"/>
  <c r="E649" i="11" s="1"/>
  <c r="D647" i="11"/>
  <c r="E647" i="11" s="1"/>
  <c r="D645" i="11"/>
  <c r="D643" i="11"/>
  <c r="E643" i="11" s="1"/>
  <c r="D641" i="11"/>
  <c r="E641" i="11" s="1"/>
  <c r="D639" i="11"/>
  <c r="E639" i="11" s="1"/>
  <c r="D637" i="11"/>
  <c r="D635" i="11"/>
  <c r="E635" i="11" s="1"/>
  <c r="D633" i="11"/>
  <c r="E633" i="11" s="1"/>
  <c r="D631" i="11"/>
  <c r="E631" i="11" s="1"/>
  <c r="D629" i="11"/>
  <c r="E629" i="11" s="1"/>
  <c r="D627" i="11"/>
  <c r="E627" i="11" s="1"/>
  <c r="D625" i="11"/>
  <c r="E625" i="11" s="1"/>
  <c r="D623" i="11"/>
  <c r="E623" i="11" s="1"/>
  <c r="D621" i="11"/>
  <c r="E621" i="11" s="1"/>
  <c r="D619" i="11"/>
  <c r="D617" i="11"/>
  <c r="E617" i="11" s="1"/>
  <c r="D615" i="11"/>
  <c r="E615" i="11" s="1"/>
  <c r="D613" i="11"/>
  <c r="D611" i="11"/>
  <c r="D609" i="11"/>
  <c r="E609" i="11" s="1"/>
  <c r="D607" i="11"/>
  <c r="E607" i="11" s="1"/>
  <c r="D605" i="11"/>
  <c r="D603" i="11"/>
  <c r="E603" i="11" s="1"/>
  <c r="D601" i="11"/>
  <c r="E601" i="11" s="1"/>
  <c r="D599" i="11"/>
  <c r="E599" i="11" s="1"/>
  <c r="D597" i="11"/>
  <c r="E597" i="11" s="1"/>
  <c r="D595" i="11"/>
  <c r="E595" i="11" s="1"/>
  <c r="D593" i="11"/>
  <c r="E593" i="11" s="1"/>
  <c r="D591" i="11"/>
  <c r="E591" i="11" s="1"/>
  <c r="D589" i="11"/>
  <c r="E589" i="11" s="1"/>
  <c r="D587" i="11"/>
  <c r="E587" i="11" s="1"/>
  <c r="D585" i="11"/>
  <c r="E585" i="11" s="1"/>
  <c r="D583" i="11"/>
  <c r="E583" i="11" s="1"/>
  <c r="D581" i="11"/>
  <c r="D579" i="11"/>
  <c r="E579" i="11" s="1"/>
  <c r="D577" i="11"/>
  <c r="E577" i="11" s="1"/>
  <c r="D575" i="11"/>
  <c r="E575" i="11" s="1"/>
  <c r="D573" i="11"/>
  <c r="D571" i="11"/>
  <c r="E571" i="11" s="1"/>
  <c r="D569" i="11"/>
  <c r="E569" i="11" s="1"/>
  <c r="D567" i="11"/>
  <c r="E567" i="11" s="1"/>
  <c r="D565" i="11"/>
  <c r="E565" i="11" s="1"/>
  <c r="D563" i="11"/>
  <c r="E563" i="11" s="1"/>
  <c r="D561" i="11"/>
  <c r="E561" i="11" s="1"/>
  <c r="D559" i="11"/>
  <c r="E559" i="11" s="1"/>
  <c r="D557" i="11"/>
  <c r="E557" i="11" s="1"/>
  <c r="D555" i="11"/>
  <c r="E555" i="11" s="1"/>
  <c r="D553" i="11"/>
  <c r="E553" i="11" s="1"/>
  <c r="D551" i="11"/>
  <c r="E551" i="11" s="1"/>
  <c r="D549" i="11"/>
  <c r="D547" i="11"/>
  <c r="E547" i="11" s="1"/>
  <c r="D545" i="11"/>
  <c r="E545" i="11" s="1"/>
  <c r="D543" i="11"/>
  <c r="E543" i="11" s="1"/>
  <c r="D541" i="11"/>
  <c r="D539" i="11"/>
  <c r="E539" i="11" s="1"/>
  <c r="D537" i="11"/>
  <c r="E537" i="11" s="1"/>
  <c r="D535" i="11"/>
  <c r="E535" i="11" s="1"/>
  <c r="D533" i="11"/>
  <c r="E533" i="11" s="1"/>
  <c r="D531" i="11"/>
  <c r="E531" i="11" s="1"/>
  <c r="D529" i="11"/>
  <c r="E529" i="11" s="1"/>
  <c r="D527" i="11"/>
  <c r="E527" i="11" s="1"/>
  <c r="D525" i="11"/>
  <c r="E525" i="11" s="1"/>
  <c r="D523" i="11"/>
  <c r="E523" i="11" s="1"/>
  <c r="D521" i="11"/>
  <c r="E521" i="11" s="1"/>
  <c r="D519" i="11"/>
  <c r="E519" i="11" s="1"/>
  <c r="D517" i="11"/>
  <c r="D515" i="11"/>
  <c r="E515" i="11" s="1"/>
  <c r="D513" i="11"/>
  <c r="E513" i="11" s="1"/>
  <c r="D511" i="11"/>
  <c r="E511" i="11" s="1"/>
  <c r="D509" i="11"/>
  <c r="D507" i="11"/>
  <c r="E507" i="11" s="1"/>
  <c r="D505" i="11"/>
  <c r="E505" i="11" s="1"/>
  <c r="D503" i="11"/>
  <c r="E503" i="11" s="1"/>
  <c r="D501" i="11"/>
  <c r="E501" i="11" s="1"/>
  <c r="D499" i="11"/>
  <c r="E499" i="11" s="1"/>
  <c r="D497" i="11"/>
  <c r="E497" i="11" s="1"/>
  <c r="D495" i="11"/>
  <c r="E495" i="11" s="1"/>
  <c r="D493" i="11"/>
  <c r="E493" i="11" s="1"/>
  <c r="D491" i="11"/>
  <c r="E491" i="11" s="1"/>
  <c r="D489" i="11"/>
  <c r="E489" i="11" s="1"/>
  <c r="D487" i="11"/>
  <c r="E487" i="11" s="1"/>
  <c r="D485" i="11"/>
  <c r="D483" i="11"/>
  <c r="E483" i="11" s="1"/>
  <c r="D481" i="11"/>
  <c r="E481" i="11" s="1"/>
  <c r="D479" i="11"/>
  <c r="E479" i="11" s="1"/>
  <c r="D477" i="11"/>
  <c r="D475" i="11"/>
  <c r="E475" i="11" s="1"/>
  <c r="D473" i="11"/>
  <c r="E473" i="11" s="1"/>
  <c r="D30" i="11"/>
  <c r="E30" i="11" s="1"/>
  <c r="D38" i="11"/>
  <c r="E38" i="11" s="1"/>
  <c r="D42" i="11"/>
  <c r="E42" i="11" s="1"/>
  <c r="D44" i="11"/>
  <c r="E44" i="11" s="1"/>
  <c r="D50" i="11"/>
  <c r="E50" i="11" s="1"/>
  <c r="D54" i="11"/>
  <c r="D56" i="11"/>
  <c r="E56" i="11" s="1"/>
  <c r="D64" i="11"/>
  <c r="E64" i="11" s="1"/>
  <c r="D68" i="11"/>
  <c r="E68" i="11" s="1"/>
  <c r="D74" i="11"/>
  <c r="F2010" i="11"/>
  <c r="F2008" i="11"/>
  <c r="F2013" i="11"/>
  <c r="F2005" i="11"/>
  <c r="F1997" i="11"/>
  <c r="F1989" i="11"/>
  <c r="F2007" i="11"/>
  <c r="F2001" i="11"/>
  <c r="F1994" i="11"/>
  <c r="F1985" i="11"/>
  <c r="F1981" i="11"/>
  <c r="F1982" i="11"/>
  <c r="F1976" i="11"/>
  <c r="F1974" i="11"/>
  <c r="F1970" i="11"/>
  <c r="F1956" i="11"/>
  <c r="F1973" i="11"/>
  <c r="F1965" i="11"/>
  <c r="F1957" i="11"/>
  <c r="F1949" i="11"/>
  <c r="F1945" i="11"/>
  <c r="F1943" i="11"/>
  <c r="F1929" i="11"/>
  <c r="F1967" i="11"/>
  <c r="F1969" i="11"/>
  <c r="F1946" i="11"/>
  <c r="F1927" i="11"/>
  <c r="F1925" i="11"/>
  <c r="F1915" i="11"/>
  <c r="F1944" i="11"/>
  <c r="F1936" i="11"/>
  <c r="F1924" i="11"/>
  <c r="F1916" i="11"/>
  <c r="F1900" i="11"/>
  <c r="F1898" i="11"/>
  <c r="F1890" i="11"/>
  <c r="F1886" i="11"/>
  <c r="F1882" i="11"/>
  <c r="F1874" i="11"/>
  <c r="F1866" i="11"/>
  <c r="F1910" i="11"/>
  <c r="F1926" i="11"/>
  <c r="F1899" i="11"/>
  <c r="F1895" i="11"/>
  <c r="F1891" i="11"/>
  <c r="F1885" i="11"/>
  <c r="F1883" i="11"/>
  <c r="F1879" i="11"/>
  <c r="F1875" i="11"/>
  <c r="F1867" i="11"/>
  <c r="F1860" i="11"/>
  <c r="F1856" i="11"/>
  <c r="F1848" i="11"/>
  <c r="F1844" i="11"/>
  <c r="F1840" i="11"/>
  <c r="F1834" i="11"/>
  <c r="F1832" i="11"/>
  <c r="F1824" i="11"/>
  <c r="F1818" i="11"/>
  <c r="F1816" i="11"/>
  <c r="F1914" i="11"/>
  <c r="F1913" i="11"/>
  <c r="F1859" i="11"/>
  <c r="F1857" i="11"/>
  <c r="F1849" i="11"/>
  <c r="F1843" i="11"/>
  <c r="F1841" i="11"/>
  <c r="F1837" i="11"/>
  <c r="F1833" i="11"/>
  <c r="F1825" i="11"/>
  <c r="F1821" i="11"/>
  <c r="F1819" i="11"/>
  <c r="F1817" i="11"/>
  <c r="F1804" i="11"/>
  <c r="F1802" i="11"/>
  <c r="F1800" i="11"/>
  <c r="F1798" i="11"/>
  <c r="F1786" i="11"/>
  <c r="F1782" i="11"/>
  <c r="F1780" i="11"/>
  <c r="F1778" i="11"/>
  <c r="F1776" i="11"/>
  <c r="F1772" i="11"/>
  <c r="F1770" i="11"/>
  <c r="F1768" i="11"/>
  <c r="F1795" i="11"/>
  <c r="F1813" i="11"/>
  <c r="F1805" i="11"/>
  <c r="F1797" i="11"/>
  <c r="F1789" i="11"/>
  <c r="F1781" i="11"/>
  <c r="F1773" i="11"/>
  <c r="F1755" i="11"/>
  <c r="F1753" i="11"/>
  <c r="F1747" i="11"/>
  <c r="F1745" i="11"/>
  <c r="F1737" i="11"/>
  <c r="F1731" i="11"/>
  <c r="F1723" i="11"/>
  <c r="F1721" i="11"/>
  <c r="F1715" i="11"/>
  <c r="F1713" i="11"/>
  <c r="F1705" i="11"/>
  <c r="F1701" i="11"/>
  <c r="F1699" i="11"/>
  <c r="F1689" i="11"/>
  <c r="F1683" i="11"/>
  <c r="F1677" i="11"/>
  <c r="F1673" i="11"/>
  <c r="F1667" i="11"/>
  <c r="F1657" i="11"/>
  <c r="F1744" i="11"/>
  <c r="F1712" i="11"/>
  <c r="F1656" i="11"/>
  <c r="F1654" i="11"/>
  <c r="F1650" i="11"/>
  <c r="F1648" i="11"/>
  <c r="F1646" i="11"/>
  <c r="F1642" i="11"/>
  <c r="F1640" i="11"/>
  <c r="F1638" i="11"/>
  <c r="F1634" i="11"/>
  <c r="F1632" i="11"/>
  <c r="F1630" i="11"/>
  <c r="F1626" i="11"/>
  <c r="F1624" i="11"/>
  <c r="F1622" i="11"/>
  <c r="F1618" i="11"/>
  <c r="F1616" i="11"/>
  <c r="F1614" i="11"/>
  <c r="F1610" i="11"/>
  <c r="F1608" i="11"/>
  <c r="F1606" i="11"/>
  <c r="F1602" i="11"/>
  <c r="F1600" i="11"/>
  <c r="F1598" i="11"/>
  <c r="F1594" i="11"/>
  <c r="F1775" i="11"/>
  <c r="F1769" i="11"/>
  <c r="F1758" i="11"/>
  <c r="F1750" i="11"/>
  <c r="F1746" i="11"/>
  <c r="F1742" i="11"/>
  <c r="F1734" i="11"/>
  <c r="F1730" i="11"/>
  <c r="F1726" i="11"/>
  <c r="F1718" i="11"/>
  <c r="F1714" i="11"/>
  <c r="F1710" i="11"/>
  <c r="F1702" i="11"/>
  <c r="F1698" i="11"/>
  <c r="F1694" i="11"/>
  <c r="F1686" i="11"/>
  <c r="F1682" i="11"/>
  <c r="F1678" i="11"/>
  <c r="F1670" i="11"/>
  <c r="F1666" i="11"/>
  <c r="F1662" i="11"/>
  <c r="F1653" i="11"/>
  <c r="F1647" i="11"/>
  <c r="F1645" i="11"/>
  <c r="F1637" i="11"/>
  <c r="F1629" i="11"/>
  <c r="F1625" i="11"/>
  <c r="F1621" i="11"/>
  <c r="F1613" i="11"/>
  <c r="F1609" i="11"/>
  <c r="F1605" i="11"/>
  <c r="F1597" i="11"/>
  <c r="F1591" i="11"/>
  <c r="F1587" i="11"/>
  <c r="F1573" i="11"/>
  <c r="F1565" i="11"/>
  <c r="F1561" i="11"/>
  <c r="F1555" i="11"/>
  <c r="F1539" i="11"/>
  <c r="F1537" i="11"/>
  <c r="F1535" i="11"/>
  <c r="F1576" i="11"/>
  <c r="F1532" i="11"/>
  <c r="F1524" i="11"/>
  <c r="F1518" i="11"/>
  <c r="F1516" i="11"/>
  <c r="F1502" i="11"/>
  <c r="F1500" i="11"/>
  <c r="F1574" i="11"/>
  <c r="F1558" i="11"/>
  <c r="F1517" i="11"/>
  <c r="F1799" i="11"/>
  <c r="F1586" i="11"/>
  <c r="F1570" i="11"/>
  <c r="F1554" i="11"/>
  <c r="F1538" i="11"/>
  <c r="F1477" i="11"/>
  <c r="F1469" i="11"/>
  <c r="F1465" i="11"/>
  <c r="F1459" i="11"/>
  <c r="F1447" i="11"/>
  <c r="F1437" i="11"/>
  <c r="F1433" i="11"/>
  <c r="F1427" i="11"/>
  <c r="F1419" i="11"/>
  <c r="F1415" i="11"/>
  <c r="F1411" i="11"/>
  <c r="F1405" i="11"/>
  <c r="F1401" i="11"/>
  <c r="F1395" i="11"/>
  <c r="F1389" i="11"/>
  <c r="F1383" i="11"/>
  <c r="F1373" i="11"/>
  <c r="F1369" i="11"/>
  <c r="F1367" i="11"/>
  <c r="F1363" i="11"/>
  <c r="F1351" i="11"/>
  <c r="F1341" i="11"/>
  <c r="F1337" i="11"/>
  <c r="F1331" i="11"/>
  <c r="F1315" i="11"/>
  <c r="F1313" i="11"/>
  <c r="F1307" i="11"/>
  <c r="F1580" i="11"/>
  <c r="F1531" i="11"/>
  <c r="F1523" i="11"/>
  <c r="F1519" i="11"/>
  <c r="F1515" i="11"/>
  <c r="F1507" i="11"/>
  <c r="F1503" i="11"/>
  <c r="F1499" i="11"/>
  <c r="F1491" i="11"/>
  <c r="F1546" i="11"/>
  <c r="F1484" i="11"/>
  <c r="F1476" i="11"/>
  <c r="F1578" i="11"/>
  <c r="F1414" i="11"/>
  <c r="F1350" i="11"/>
  <c r="F1562" i="11"/>
  <c r="F1440" i="11"/>
  <c r="F1424" i="11"/>
  <c r="F1376" i="11"/>
  <c r="F1360" i="11"/>
  <c r="F1480" i="11"/>
  <c r="F1466" i="11"/>
  <c r="F1338" i="11"/>
  <c r="F1308" i="11"/>
  <c r="F1304" i="11"/>
  <c r="F1291" i="11"/>
  <c r="F1287" i="11"/>
  <c r="F1281" i="11"/>
  <c r="F1279" i="11"/>
  <c r="F1468" i="11"/>
  <c r="F1460" i="11"/>
  <c r="F1452" i="11"/>
  <c r="F1444" i="11"/>
  <c r="F1436" i="11"/>
  <c r="F1428" i="11"/>
  <c r="F1420" i="11"/>
  <c r="F1412" i="11"/>
  <c r="F1404" i="11"/>
  <c r="F1396" i="11"/>
  <c r="F1388" i="11"/>
  <c r="F1372" i="11"/>
  <c r="F1340" i="11"/>
  <c r="F1380" i="11"/>
  <c r="F1348" i="11"/>
  <c r="F1316" i="11"/>
  <c r="F1300" i="11"/>
  <c r="F1292" i="11"/>
  <c r="F1284" i="11"/>
  <c r="F1356" i="11"/>
  <c r="F1324" i="11"/>
  <c r="F1364" i="11"/>
  <c r="F1332" i="11"/>
  <c r="F1288" i="11"/>
  <c r="F1272" i="11"/>
  <c r="F1268" i="11"/>
  <c r="F1258" i="11"/>
  <c r="F1252" i="11"/>
  <c r="F1273" i="11"/>
  <c r="F1265" i="11"/>
  <c r="F1257" i="11"/>
  <c r="F1249" i="11"/>
  <c r="F1244" i="11"/>
  <c r="F1237" i="11"/>
  <c r="F1236" i="11"/>
  <c r="F1232" i="11"/>
  <c r="F1216" i="11"/>
  <c r="F1210" i="11"/>
  <c r="F1200" i="11"/>
  <c r="F1184" i="11"/>
  <c r="F1178" i="11"/>
  <c r="F1168" i="11"/>
  <c r="F1158" i="11"/>
  <c r="F1152" i="11"/>
  <c r="F1150" i="11"/>
  <c r="F1128" i="11"/>
  <c r="F1120" i="11"/>
  <c r="F1094" i="11"/>
  <c r="F1088" i="11"/>
  <c r="F1082" i="11"/>
  <c r="F1078" i="11"/>
  <c r="F1068" i="11"/>
  <c r="F1058" i="11"/>
  <c r="F1054" i="11"/>
  <c r="F1046" i="11"/>
  <c r="F1036" i="11"/>
  <c r="F1026" i="11"/>
  <c r="F1242" i="11"/>
  <c r="F1235" i="11"/>
  <c r="F1227" i="11"/>
  <c r="F1219" i="11"/>
  <c r="F1211" i="11"/>
  <c r="F1205" i="11"/>
  <c r="F1203" i="11"/>
  <c r="F1195" i="11"/>
  <c r="F1187" i="11"/>
  <c r="F1179" i="11"/>
  <c r="F1171" i="11"/>
  <c r="F1163" i="11"/>
  <c r="F1155" i="11"/>
  <c r="F1147" i="11"/>
  <c r="F1139" i="11"/>
  <c r="F1131" i="11"/>
  <c r="F1123" i="11"/>
  <c r="F1115" i="11"/>
  <c r="F1107" i="11"/>
  <c r="F1099" i="11"/>
  <c r="F1091" i="11"/>
  <c r="F1083" i="11"/>
  <c r="F1075" i="11"/>
  <c r="F1067" i="11"/>
  <c r="F1059" i="11"/>
  <c r="F1051" i="11"/>
  <c r="F1043" i="11"/>
  <c r="F1035" i="11"/>
  <c r="F1027" i="11"/>
  <c r="F1019" i="11"/>
  <c r="F1011" i="11"/>
  <c r="F1157" i="11"/>
  <c r="F1093" i="11"/>
  <c r="F1029" i="11"/>
  <c r="F997" i="11"/>
  <c r="F991" i="11"/>
  <c r="F981" i="11"/>
  <c r="F967" i="11"/>
  <c r="F965" i="11"/>
  <c r="F1119" i="11"/>
  <c r="F1013" i="11"/>
  <c r="F1113" i="11"/>
  <c r="F1002" i="11"/>
  <c r="F986" i="11"/>
  <c r="F970" i="11"/>
  <c r="F954" i="11"/>
  <c r="F950" i="11"/>
  <c r="F928" i="11"/>
  <c r="F937" i="11"/>
  <c r="F914" i="11"/>
  <c r="F903" i="11"/>
  <c r="F891" i="11"/>
  <c r="F887" i="11"/>
  <c r="F881" i="11"/>
  <c r="F871" i="11"/>
  <c r="F863" i="11"/>
  <c r="F855" i="11"/>
  <c r="F853" i="11"/>
  <c r="F851" i="11"/>
  <c r="F847" i="11"/>
  <c r="F845" i="11"/>
  <c r="F841" i="11"/>
  <c r="F837" i="11"/>
  <c r="F833" i="11"/>
  <c r="F823" i="11"/>
  <c r="F819" i="11"/>
  <c r="F813" i="11"/>
  <c r="F801" i="11"/>
  <c r="F791" i="11"/>
  <c r="F787" i="11"/>
  <c r="F783" i="11"/>
  <c r="F781" i="11"/>
  <c r="F773" i="11"/>
  <c r="F769" i="11"/>
  <c r="F759" i="11"/>
  <c r="F757" i="11"/>
  <c r="F755" i="11"/>
  <c r="F749" i="11"/>
  <c r="F737" i="11"/>
  <c r="F731" i="11"/>
  <c r="F727" i="11"/>
  <c r="F725" i="11"/>
  <c r="F723" i="11"/>
  <c r="F719" i="11"/>
  <c r="F717" i="11"/>
  <c r="F713" i="11"/>
  <c r="F709" i="11"/>
  <c r="F705" i="11"/>
  <c r="F695" i="11"/>
  <c r="F691" i="11"/>
  <c r="F685" i="11"/>
  <c r="F679" i="11"/>
  <c r="F677" i="11"/>
  <c r="F957" i="11"/>
  <c r="F949" i="11"/>
  <c r="F941" i="11"/>
  <c r="F933" i="11"/>
  <c r="F925" i="11"/>
  <c r="F913" i="11"/>
  <c r="F935" i="11"/>
  <c r="F922" i="11"/>
  <c r="F906" i="11"/>
  <c r="F904" i="11"/>
  <c r="F898" i="11"/>
  <c r="F896" i="11"/>
  <c r="F894" i="11"/>
  <c r="F890" i="11"/>
  <c r="F888" i="11"/>
  <c r="F882" i="11"/>
  <c r="F880" i="11"/>
  <c r="F874" i="11"/>
  <c r="F872" i="11"/>
  <c r="F866" i="11"/>
  <c r="F864" i="11"/>
  <c r="F862" i="11"/>
  <c r="F858" i="11"/>
  <c r="F850" i="11"/>
  <c r="F842" i="11"/>
  <c r="F834" i="11"/>
  <c r="F826" i="11"/>
  <c r="F818" i="11"/>
  <c r="F810" i="11"/>
  <c r="F802" i="11"/>
  <c r="F794" i="11"/>
  <c r="F786" i="11"/>
  <c r="F778" i="11"/>
  <c r="F770" i="11"/>
  <c r="F762" i="11"/>
  <c r="F754" i="11"/>
  <c r="F746" i="11"/>
  <c r="F738" i="11"/>
  <c r="F730" i="11"/>
  <c r="F722" i="11"/>
  <c r="F714" i="11"/>
  <c r="F706" i="11"/>
  <c r="F698" i="11"/>
  <c r="F690" i="11"/>
  <c r="F682" i="11"/>
  <c r="F678" i="11"/>
  <c r="F852" i="11"/>
  <c r="F820" i="11"/>
  <c r="F788" i="11"/>
  <c r="F756" i="11"/>
  <c r="F724" i="11"/>
  <c r="F692" i="11"/>
  <c r="F665" i="11"/>
  <c r="F661" i="11"/>
  <c r="F657" i="11"/>
  <c r="F649" i="11"/>
  <c r="F641" i="11"/>
  <c r="F633" i="11"/>
  <c r="F625" i="11"/>
  <c r="F617" i="11"/>
  <c r="F609" i="11"/>
  <c r="F603" i="11"/>
  <c r="F601" i="11"/>
  <c r="F593" i="11"/>
  <c r="F585" i="11"/>
  <c r="F577" i="11"/>
  <c r="F569" i="11"/>
  <c r="F561" i="11"/>
  <c r="F555" i="11"/>
  <c r="F553" i="11"/>
  <c r="F547" i="11"/>
  <c r="F545" i="11"/>
  <c r="F539" i="11"/>
  <c r="F537" i="11"/>
  <c r="F533" i="11"/>
  <c r="F529" i="11"/>
  <c r="F521" i="11"/>
  <c r="F513" i="11"/>
  <c r="F505" i="11"/>
  <c r="F497" i="11"/>
  <c r="F491" i="11"/>
  <c r="F489" i="11"/>
  <c r="F483" i="11"/>
  <c r="F481" i="11"/>
  <c r="F475" i="11"/>
  <c r="F473" i="11"/>
  <c r="F798" i="11"/>
  <c r="F734" i="11"/>
  <c r="F672" i="11"/>
  <c r="F856" i="11"/>
  <c r="F824" i="11"/>
  <c r="F792" i="11"/>
  <c r="F760" i="11"/>
  <c r="F728" i="11"/>
  <c r="F696" i="11"/>
  <c r="F670" i="11"/>
  <c r="F666" i="11"/>
  <c r="F658" i="11"/>
  <c r="F650" i="11"/>
  <c r="F644" i="11"/>
  <c r="F642" i="11"/>
  <c r="F638" i="11"/>
  <c r="F634" i="11"/>
  <c r="F626" i="11"/>
  <c r="F618" i="11"/>
  <c r="F614" i="11"/>
  <c r="F612" i="11"/>
  <c r="F610" i="11"/>
  <c r="F602" i="11"/>
  <c r="F594" i="11"/>
  <c r="F586" i="11"/>
  <c r="F580" i="11"/>
  <c r="F578" i="11"/>
  <c r="F570" i="11"/>
  <c r="F562" i="11"/>
  <c r="F554" i="11"/>
  <c r="F548" i="11"/>
  <c r="F546" i="11"/>
  <c r="F538" i="11"/>
  <c r="F530" i="11"/>
  <c r="F522" i="11"/>
  <c r="F516" i="11"/>
  <c r="F514" i="11"/>
  <c r="F510" i="11"/>
  <c r="F506" i="11"/>
  <c r="F498" i="11"/>
  <c r="F490" i="11"/>
  <c r="F486" i="11"/>
  <c r="F484" i="11"/>
  <c r="F482" i="11"/>
  <c r="F474" i="11"/>
  <c r="F14" i="11"/>
  <c r="G14" i="11" s="1"/>
  <c r="F18" i="11"/>
  <c r="D25" i="11"/>
  <c r="F26" i="11"/>
  <c r="D27" i="11"/>
  <c r="F28" i="11"/>
  <c r="D29" i="11"/>
  <c r="D31" i="11"/>
  <c r="F32" i="11"/>
  <c r="D33" i="11"/>
  <c r="F34" i="11"/>
  <c r="D35" i="11"/>
  <c r="D37" i="11"/>
  <c r="D39" i="11"/>
  <c r="F40" i="11"/>
  <c r="D41" i="11"/>
  <c r="F42" i="11"/>
  <c r="D43" i="11"/>
  <c r="F44" i="11"/>
  <c r="D45" i="11"/>
  <c r="D47" i="11"/>
  <c r="F48" i="11"/>
  <c r="D49" i="11"/>
  <c r="D51" i="11"/>
  <c r="F52" i="11"/>
  <c r="D53" i="11"/>
  <c r="D55" i="11"/>
  <c r="D57" i="11"/>
  <c r="F58" i="11"/>
  <c r="D59" i="11"/>
  <c r="D61" i="11"/>
  <c r="F62" i="11"/>
  <c r="D63" i="11"/>
  <c r="F64" i="11"/>
  <c r="D65" i="11"/>
  <c r="F66" i="11"/>
  <c r="D67" i="11"/>
  <c r="F68" i="11"/>
  <c r="D69" i="11"/>
  <c r="F70" i="11"/>
  <c r="D71" i="11"/>
  <c r="F72" i="11"/>
  <c r="D73" i="11"/>
  <c r="D75" i="11"/>
  <c r="D77" i="11"/>
  <c r="F78" i="11"/>
  <c r="D79" i="11"/>
  <c r="F80" i="11"/>
  <c r="D81" i="11"/>
  <c r="F82" i="11"/>
  <c r="D83" i="11"/>
  <c r="E83" i="11" s="1"/>
  <c r="F84" i="11"/>
  <c r="D85" i="11"/>
  <c r="E85" i="11" s="1"/>
  <c r="F86" i="11"/>
  <c r="D87" i="11"/>
  <c r="E87" i="11" s="1"/>
  <c r="F88" i="11"/>
  <c r="D89" i="11"/>
  <c r="E89" i="11" s="1"/>
  <c r="D91" i="11"/>
  <c r="E91" i="11" s="1"/>
  <c r="F92" i="11"/>
  <c r="D93" i="11"/>
  <c r="E93" i="11" s="1"/>
  <c r="F94" i="11"/>
  <c r="D95" i="11"/>
  <c r="E95" i="11" s="1"/>
  <c r="F96" i="11"/>
  <c r="D97" i="11"/>
  <c r="E97" i="11" s="1"/>
  <c r="D99" i="11"/>
  <c r="E99" i="11" s="1"/>
  <c r="F100" i="11"/>
  <c r="D101" i="11"/>
  <c r="E101" i="11" s="1"/>
  <c r="F102" i="11"/>
  <c r="D103" i="11"/>
  <c r="E103" i="11" s="1"/>
  <c r="F104" i="11"/>
  <c r="D105" i="11"/>
  <c r="E105" i="11" s="1"/>
  <c r="D107" i="11"/>
  <c r="E107" i="11" s="1"/>
  <c r="F108" i="11"/>
  <c r="D109" i="11"/>
  <c r="E109" i="11" s="1"/>
  <c r="F110" i="11"/>
  <c r="D111" i="11"/>
  <c r="E111" i="11" s="1"/>
  <c r="F112" i="11"/>
  <c r="D113" i="11"/>
  <c r="E113" i="11" s="1"/>
  <c r="D115" i="11"/>
  <c r="E115" i="11" s="1"/>
  <c r="F116" i="11"/>
  <c r="D117" i="11"/>
  <c r="E117" i="11" s="1"/>
  <c r="F118" i="11"/>
  <c r="D119" i="11"/>
  <c r="E119" i="11" s="1"/>
  <c r="F120" i="11"/>
  <c r="D121" i="11"/>
  <c r="E121" i="11" s="1"/>
  <c r="D123" i="11"/>
  <c r="E123" i="11" s="1"/>
  <c r="F124" i="11"/>
  <c r="D125" i="11"/>
  <c r="E125" i="11" s="1"/>
  <c r="F126" i="11"/>
  <c r="D127" i="11"/>
  <c r="E127" i="11" s="1"/>
  <c r="F128" i="11"/>
  <c r="D129" i="11"/>
  <c r="E129" i="11" s="1"/>
  <c r="D131" i="11"/>
  <c r="E131" i="11" s="1"/>
  <c r="F132" i="11"/>
  <c r="D133" i="11"/>
  <c r="E133" i="11" s="1"/>
  <c r="F134" i="11"/>
  <c r="D135" i="11"/>
  <c r="E135" i="11" s="1"/>
  <c r="F136" i="11"/>
  <c r="D137" i="11"/>
  <c r="E137" i="11" s="1"/>
  <c r="D139" i="11"/>
  <c r="E139" i="11" s="1"/>
  <c r="F140" i="11"/>
  <c r="D141" i="11"/>
  <c r="E141" i="11" s="1"/>
  <c r="F142" i="11"/>
  <c r="D143" i="11"/>
  <c r="E143" i="11" s="1"/>
  <c r="F144" i="11"/>
  <c r="D145" i="11"/>
  <c r="E145" i="11" s="1"/>
  <c r="D147" i="11"/>
  <c r="E147" i="11" s="1"/>
  <c r="F148" i="11"/>
  <c r="D149" i="11"/>
  <c r="E149" i="11" s="1"/>
  <c r="F150" i="11"/>
  <c r="D151" i="11"/>
  <c r="E151" i="11" s="1"/>
  <c r="F152" i="11"/>
  <c r="D153" i="11"/>
  <c r="E153" i="11" s="1"/>
  <c r="D155" i="11"/>
  <c r="E155" i="11" s="1"/>
  <c r="F156" i="11"/>
  <c r="D157" i="11"/>
  <c r="E157" i="11" s="1"/>
  <c r="F158" i="11"/>
  <c r="D159" i="11"/>
  <c r="E159" i="11" s="1"/>
  <c r="F160" i="11"/>
  <c r="D161" i="11"/>
  <c r="E161" i="11" s="1"/>
  <c r="D163" i="11"/>
  <c r="E163" i="11" s="1"/>
  <c r="F164" i="11"/>
  <c r="D165" i="11"/>
  <c r="E165" i="11" s="1"/>
  <c r="F166" i="11"/>
  <c r="D167" i="11"/>
  <c r="E167" i="11" s="1"/>
  <c r="F168" i="11"/>
  <c r="D169" i="11"/>
  <c r="E169" i="11" s="1"/>
  <c r="D171" i="11"/>
  <c r="E171" i="11" s="1"/>
  <c r="F172" i="11"/>
  <c r="D173" i="11"/>
  <c r="E173" i="11" s="1"/>
  <c r="F174" i="11"/>
  <c r="D175" i="11"/>
  <c r="E175" i="11" s="1"/>
  <c r="F176" i="11"/>
  <c r="D177" i="11"/>
  <c r="E177" i="11" s="1"/>
  <c r="D179" i="11"/>
  <c r="E179" i="11" s="1"/>
  <c r="F180" i="11"/>
  <c r="D181" i="11"/>
  <c r="E181" i="11" s="1"/>
  <c r="F182" i="11"/>
  <c r="D183" i="11"/>
  <c r="E183" i="11" s="1"/>
  <c r="F184" i="11"/>
  <c r="D185" i="11"/>
  <c r="E185" i="11" s="1"/>
  <c r="D187" i="11"/>
  <c r="E187" i="11" s="1"/>
  <c r="F188" i="11"/>
  <c r="D189" i="11"/>
  <c r="E189" i="11" s="1"/>
  <c r="F190" i="11"/>
  <c r="D191" i="11"/>
  <c r="E191" i="11" s="1"/>
  <c r="F192" i="11"/>
  <c r="D193" i="11"/>
  <c r="E193" i="11" s="1"/>
  <c r="D195" i="11"/>
  <c r="E195" i="11" s="1"/>
  <c r="F196" i="11"/>
  <c r="D197" i="11"/>
  <c r="E197" i="11" s="1"/>
  <c r="F198" i="11"/>
  <c r="D199" i="11"/>
  <c r="E199" i="11" s="1"/>
  <c r="F200" i="11"/>
  <c r="D201" i="11"/>
  <c r="E201" i="11" s="1"/>
  <c r="D203" i="11"/>
  <c r="E203" i="11" s="1"/>
  <c r="F204" i="11"/>
  <c r="D205" i="11"/>
  <c r="E205" i="11" s="1"/>
  <c r="F206" i="11"/>
  <c r="D207" i="11"/>
  <c r="E207" i="11" s="1"/>
  <c r="F208" i="11"/>
  <c r="D209" i="11"/>
  <c r="E209" i="11" s="1"/>
  <c r="D211" i="11"/>
  <c r="E211" i="11" s="1"/>
  <c r="F212" i="11"/>
  <c r="D213" i="11"/>
  <c r="E213" i="11" s="1"/>
  <c r="F214" i="11"/>
  <c r="D215" i="11"/>
  <c r="E215" i="11" s="1"/>
  <c r="F216" i="11"/>
  <c r="D217" i="11"/>
  <c r="E217" i="11" s="1"/>
  <c r="D219" i="11"/>
  <c r="E219" i="11" s="1"/>
  <c r="F220" i="11"/>
  <c r="D221" i="11"/>
  <c r="E221" i="11" s="1"/>
  <c r="F222" i="11"/>
  <c r="D223" i="11"/>
  <c r="E223" i="11" s="1"/>
  <c r="F224" i="11"/>
  <c r="D225" i="11"/>
  <c r="E225" i="11" s="1"/>
  <c r="D227" i="11"/>
  <c r="E227" i="11" s="1"/>
  <c r="F228" i="11"/>
  <c r="D229" i="11"/>
  <c r="E229" i="11" s="1"/>
  <c r="F230" i="11"/>
  <c r="D231" i="11"/>
  <c r="E231" i="11" s="1"/>
  <c r="F232" i="11"/>
  <c r="D233" i="11"/>
  <c r="E233" i="11" s="1"/>
  <c r="D235" i="11"/>
  <c r="E235" i="11" s="1"/>
  <c r="F236" i="11"/>
  <c r="D237" i="11"/>
  <c r="E237" i="11" s="1"/>
  <c r="F238" i="11"/>
  <c r="D239" i="11"/>
  <c r="E239" i="11" s="1"/>
  <c r="F240" i="11"/>
  <c r="D241" i="11"/>
  <c r="E241" i="11" s="1"/>
  <c r="D243" i="11"/>
  <c r="E243" i="11" s="1"/>
  <c r="F244" i="11"/>
  <c r="D245" i="11"/>
  <c r="E245" i="11" s="1"/>
  <c r="F246" i="11"/>
  <c r="D247" i="11"/>
  <c r="E247" i="11" s="1"/>
  <c r="F248" i="11"/>
  <c r="D249" i="11"/>
  <c r="E249" i="11" s="1"/>
  <c r="D251" i="11"/>
  <c r="E251" i="11" s="1"/>
  <c r="F252" i="11"/>
  <c r="D253" i="11"/>
  <c r="E253" i="11" s="1"/>
  <c r="F254" i="11"/>
  <c r="D255" i="11"/>
  <c r="E255" i="11" s="1"/>
  <c r="F256" i="11"/>
  <c r="D257" i="11"/>
  <c r="E257" i="11" s="1"/>
  <c r="D259" i="11"/>
  <c r="E259" i="11" s="1"/>
  <c r="F260" i="11"/>
  <c r="D261" i="11"/>
  <c r="E261" i="11" s="1"/>
  <c r="F262" i="11"/>
  <c r="D263" i="11"/>
  <c r="E263" i="11" s="1"/>
  <c r="F264" i="11"/>
  <c r="D265" i="11"/>
  <c r="E265" i="11" s="1"/>
  <c r="D267" i="11"/>
  <c r="E267" i="11" s="1"/>
  <c r="F268" i="11"/>
  <c r="D269" i="11"/>
  <c r="E269" i="11" s="1"/>
  <c r="F270" i="11"/>
  <c r="D271" i="11"/>
  <c r="E271" i="11" s="1"/>
  <c r="F272" i="11"/>
  <c r="D273" i="11"/>
  <c r="E273" i="11" s="1"/>
  <c r="D275" i="11"/>
  <c r="E275" i="11" s="1"/>
  <c r="F276" i="11"/>
  <c r="D277" i="11"/>
  <c r="E277" i="11" s="1"/>
  <c r="F278" i="11"/>
  <c r="D279" i="11"/>
  <c r="E279" i="11" s="1"/>
  <c r="F280" i="11"/>
  <c r="D281" i="11"/>
  <c r="E281" i="11" s="1"/>
  <c r="D283" i="11"/>
  <c r="E283" i="11" s="1"/>
  <c r="F284" i="11"/>
  <c r="D285" i="11"/>
  <c r="E285" i="11" s="1"/>
  <c r="F286" i="11"/>
  <c r="D287" i="11"/>
  <c r="E287" i="11" s="1"/>
  <c r="F288" i="11"/>
  <c r="D289" i="11"/>
  <c r="E289" i="11" s="1"/>
  <c r="D291" i="11"/>
  <c r="E291" i="11" s="1"/>
  <c r="F292" i="11"/>
  <c r="D293" i="11"/>
  <c r="E293" i="11" s="1"/>
  <c r="F294" i="11"/>
  <c r="D295" i="11"/>
  <c r="E295" i="11" s="1"/>
  <c r="F296" i="11"/>
  <c r="D297" i="11"/>
  <c r="E297" i="11" s="1"/>
  <c r="D299" i="11"/>
  <c r="E299" i="11" s="1"/>
  <c r="F300" i="11"/>
  <c r="D301" i="11"/>
  <c r="E301" i="11" s="1"/>
  <c r="F302" i="11"/>
  <c r="D303" i="11"/>
  <c r="E303" i="11" s="1"/>
  <c r="F304" i="11"/>
  <c r="D305" i="11"/>
  <c r="E305" i="11" s="1"/>
  <c r="D307" i="11"/>
  <c r="E307" i="11" s="1"/>
  <c r="F308" i="11"/>
  <c r="D309" i="11"/>
  <c r="E309" i="11" s="1"/>
  <c r="F310" i="11"/>
  <c r="D311" i="11"/>
  <c r="E311" i="11" s="1"/>
  <c r="F312" i="11"/>
  <c r="D313" i="11"/>
  <c r="E313" i="11" s="1"/>
  <c r="D315" i="11"/>
  <c r="E315" i="11" s="1"/>
  <c r="F316" i="11"/>
  <c r="D317" i="11"/>
  <c r="E317" i="11" s="1"/>
  <c r="F318" i="11"/>
  <c r="D319" i="11"/>
  <c r="E319" i="11" s="1"/>
  <c r="F320" i="11"/>
  <c r="D321" i="11"/>
  <c r="E321" i="11" s="1"/>
  <c r="D323" i="11"/>
  <c r="E323" i="11" s="1"/>
  <c r="F324" i="11"/>
  <c r="D325" i="11"/>
  <c r="E325" i="11" s="1"/>
  <c r="F326" i="11"/>
  <c r="D327" i="11"/>
  <c r="E327" i="11" s="1"/>
  <c r="F328" i="11"/>
  <c r="D329" i="11"/>
  <c r="E329" i="11" s="1"/>
  <c r="D331" i="11"/>
  <c r="E331" i="11" s="1"/>
  <c r="F332" i="11"/>
  <c r="D333" i="11"/>
  <c r="E333" i="11" s="1"/>
  <c r="F334" i="11"/>
  <c r="D335" i="11"/>
  <c r="E335" i="11" s="1"/>
  <c r="F336" i="11"/>
  <c r="D337" i="11"/>
  <c r="E337" i="11" s="1"/>
  <c r="D339" i="11"/>
  <c r="E339" i="11" s="1"/>
  <c r="F340" i="11"/>
  <c r="D341" i="11"/>
  <c r="E341" i="11" s="1"/>
  <c r="F342" i="11"/>
  <c r="D343" i="11"/>
  <c r="E343" i="11" s="1"/>
  <c r="F344" i="11"/>
  <c r="D345" i="11"/>
  <c r="E345" i="11" s="1"/>
  <c r="D347" i="11"/>
  <c r="E347" i="11" s="1"/>
  <c r="F348" i="11"/>
  <c r="D349" i="11"/>
  <c r="E349" i="11" s="1"/>
  <c r="F350" i="11"/>
  <c r="D351" i="11"/>
  <c r="E351" i="11" s="1"/>
  <c r="F352" i="11"/>
  <c r="D353" i="11"/>
  <c r="E353" i="11" s="1"/>
  <c r="D355" i="11"/>
  <c r="E355" i="11" s="1"/>
  <c r="F356" i="11"/>
  <c r="D357" i="11"/>
  <c r="E357" i="11" s="1"/>
  <c r="F358" i="11"/>
  <c r="D359" i="11"/>
  <c r="E359" i="11" s="1"/>
  <c r="F360" i="11"/>
  <c r="D361" i="11"/>
  <c r="E361" i="11" s="1"/>
  <c r="D363" i="11"/>
  <c r="E363" i="11" s="1"/>
  <c r="F364" i="11"/>
  <c r="D365" i="11"/>
  <c r="E365" i="11" s="1"/>
  <c r="F366" i="11"/>
  <c r="D367" i="11"/>
  <c r="E367" i="11" s="1"/>
  <c r="F368" i="11"/>
  <c r="D369" i="11"/>
  <c r="E369" i="11" s="1"/>
  <c r="D371" i="11"/>
  <c r="E371" i="11" s="1"/>
  <c r="F372" i="11"/>
  <c r="D373" i="11"/>
  <c r="E373" i="11" s="1"/>
  <c r="F374" i="11"/>
  <c r="D375" i="11"/>
  <c r="E375" i="11" s="1"/>
  <c r="F376" i="11"/>
  <c r="D377" i="11"/>
  <c r="E377" i="11" s="1"/>
  <c r="D379" i="11"/>
  <c r="E379" i="11" s="1"/>
  <c r="F380" i="11"/>
  <c r="D381" i="11"/>
  <c r="E381" i="11" s="1"/>
  <c r="F382" i="11"/>
  <c r="D383" i="11"/>
  <c r="E383" i="11" s="1"/>
  <c r="F384" i="11"/>
  <c r="D385" i="11"/>
  <c r="E385" i="11" s="1"/>
  <c r="D387" i="11"/>
  <c r="E387" i="11" s="1"/>
  <c r="F388" i="11"/>
  <c r="D389" i="11"/>
  <c r="E389" i="11" s="1"/>
  <c r="F390" i="11"/>
  <c r="D391" i="11"/>
  <c r="E391" i="11" s="1"/>
  <c r="F392" i="11"/>
  <c r="D393" i="11"/>
  <c r="E393" i="11" s="1"/>
  <c r="D395" i="11"/>
  <c r="E395" i="11" s="1"/>
  <c r="F396" i="11"/>
  <c r="D397" i="11"/>
  <c r="E397" i="11" s="1"/>
  <c r="F398" i="11"/>
  <c r="D399" i="11"/>
  <c r="E399" i="11" s="1"/>
  <c r="F400" i="11"/>
  <c r="D401" i="11"/>
  <c r="E401" i="11" s="1"/>
  <c r="D403" i="11"/>
  <c r="E403" i="11" s="1"/>
  <c r="F404" i="11"/>
  <c r="D405" i="11"/>
  <c r="E405" i="11" s="1"/>
  <c r="F406" i="11"/>
  <c r="D407" i="11"/>
  <c r="E407" i="11" s="1"/>
  <c r="F408" i="11"/>
  <c r="D409" i="11"/>
  <c r="E409" i="11" s="1"/>
  <c r="D411" i="11"/>
  <c r="E411" i="11" s="1"/>
  <c r="F412" i="11"/>
  <c r="D413" i="11"/>
  <c r="E413" i="11" s="1"/>
  <c r="F414" i="11"/>
  <c r="D415" i="11"/>
  <c r="E415" i="11" s="1"/>
  <c r="F416" i="11"/>
  <c r="D417" i="11"/>
  <c r="E417" i="11" s="1"/>
  <c r="D419" i="11"/>
  <c r="E419" i="11" s="1"/>
  <c r="F420" i="11"/>
  <c r="D421" i="11"/>
  <c r="E421" i="11" s="1"/>
  <c r="F422" i="11"/>
  <c r="D423" i="11"/>
  <c r="E423" i="11" s="1"/>
  <c r="F424" i="11"/>
  <c r="D425" i="11"/>
  <c r="E425" i="11" s="1"/>
  <c r="D427" i="11"/>
  <c r="E427" i="11" s="1"/>
  <c r="F428" i="11"/>
  <c r="D429" i="11"/>
  <c r="E429" i="11" s="1"/>
  <c r="F430" i="11"/>
  <c r="D431" i="11"/>
  <c r="E431" i="11" s="1"/>
  <c r="F432" i="11"/>
  <c r="D433" i="11"/>
  <c r="E433" i="11" s="1"/>
  <c r="D435" i="11"/>
  <c r="E435" i="11" s="1"/>
  <c r="F436" i="11"/>
  <c r="D437" i="11"/>
  <c r="E437" i="11" s="1"/>
  <c r="F438" i="11"/>
  <c r="D439" i="11"/>
  <c r="E439" i="11" s="1"/>
  <c r="F440" i="11"/>
  <c r="D441" i="11"/>
  <c r="E441" i="11" s="1"/>
  <c r="D443" i="11"/>
  <c r="E443" i="11" s="1"/>
  <c r="F444" i="11"/>
  <c r="D445" i="11"/>
  <c r="E445" i="11" s="1"/>
  <c r="F446" i="11"/>
  <c r="D447" i="11"/>
  <c r="E447" i="11" s="1"/>
  <c r="F448" i="11"/>
  <c r="D449" i="11"/>
  <c r="E449" i="11" s="1"/>
  <c r="D451" i="11"/>
  <c r="E451" i="11" s="1"/>
  <c r="F452" i="11"/>
  <c r="D453" i="11"/>
  <c r="E453" i="11" s="1"/>
  <c r="F454" i="11"/>
  <c r="D455" i="11"/>
  <c r="E455" i="11" s="1"/>
  <c r="F456" i="11"/>
  <c r="D457" i="11"/>
  <c r="E457" i="11" s="1"/>
  <c r="D459" i="11"/>
  <c r="E459" i="11" s="1"/>
  <c r="F460" i="11"/>
  <c r="D461" i="11"/>
  <c r="E461" i="11" s="1"/>
  <c r="F462" i="11"/>
  <c r="D463" i="11"/>
  <c r="E463" i="11" s="1"/>
  <c r="F467" i="11"/>
  <c r="D469" i="11"/>
  <c r="E469" i="11" s="1"/>
  <c r="D470" i="11"/>
  <c r="E470" i="11" s="1"/>
  <c r="J241" i="2"/>
  <c r="J239" i="2"/>
  <c r="J202" i="2"/>
  <c r="J206" i="2"/>
  <c r="J205" i="2" s="1"/>
  <c r="J129" i="2"/>
  <c r="J110" i="2"/>
  <c r="J106" i="2"/>
  <c r="J102" i="2"/>
  <c r="J94" i="2"/>
  <c r="J89" i="2"/>
  <c r="J78" i="2"/>
  <c r="J69" i="2"/>
  <c r="J59" i="2"/>
  <c r="J36" i="2"/>
  <c r="J55" i="2"/>
  <c r="J74" i="2"/>
  <c r="J85" i="2"/>
  <c r="J144" i="2"/>
  <c r="J168" i="2"/>
  <c r="J178" i="2"/>
  <c r="J181" i="2"/>
  <c r="J185" i="2"/>
  <c r="J210" i="2"/>
  <c r="J245" i="2"/>
  <c r="J250" i="2"/>
  <c r="J263" i="2"/>
  <c r="F478" i="11" l="1"/>
  <c r="F582" i="11"/>
  <c r="F606" i="11"/>
  <c r="F694" i="11"/>
  <c r="F758" i="11"/>
  <c r="F822" i="11"/>
  <c r="F597" i="11"/>
  <c r="F886" i="11"/>
  <c r="F912" i="11"/>
  <c r="F701" i="11"/>
  <c r="F807" i="11"/>
  <c r="F829" i="11"/>
  <c r="F875" i="11"/>
  <c r="F1135" i="11"/>
  <c r="F1116" i="11"/>
  <c r="F1148" i="11"/>
  <c r="F1188" i="11"/>
  <c r="F1266" i="11"/>
  <c r="F1449" i="11"/>
  <c r="F38" i="11"/>
  <c r="F550" i="11"/>
  <c r="F574" i="11"/>
  <c r="F702" i="11"/>
  <c r="F766" i="11"/>
  <c r="F830" i="11"/>
  <c r="F493" i="11"/>
  <c r="F621" i="11"/>
  <c r="F878" i="11"/>
  <c r="F910" i="11"/>
  <c r="F775" i="11"/>
  <c r="F907" i="11"/>
  <c r="F934" i="11"/>
  <c r="F1055" i="11"/>
  <c r="F1042" i="11"/>
  <c r="F1084" i="11"/>
  <c r="F1172" i="11"/>
  <c r="F1220" i="11"/>
  <c r="F518" i="11"/>
  <c r="F542" i="11"/>
  <c r="F646" i="11"/>
  <c r="F669" i="11"/>
  <c r="F671" i="11"/>
  <c r="F726" i="11"/>
  <c r="F790" i="11"/>
  <c r="F854" i="11"/>
  <c r="F557" i="11"/>
  <c r="F870" i="11"/>
  <c r="F902" i="11"/>
  <c r="F797" i="11"/>
  <c r="F867" i="11"/>
  <c r="F1071" i="11"/>
  <c r="F1175" i="11"/>
  <c r="F1223" i="11"/>
  <c r="F1010" i="11"/>
  <c r="F1074" i="11"/>
  <c r="F1126" i="11"/>
  <c r="F1204" i="11"/>
  <c r="F1289" i="11"/>
  <c r="F1463" i="11"/>
  <c r="F76" i="11"/>
  <c r="F476" i="11"/>
  <c r="F500" i="11"/>
  <c r="F524" i="11"/>
  <c r="F540" i="11"/>
  <c r="F564" i="11"/>
  <c r="F588" i="11"/>
  <c r="F604" i="11"/>
  <c r="F628" i="11"/>
  <c r="F652" i="11"/>
  <c r="F507" i="11"/>
  <c r="F523" i="11"/>
  <c r="F563" i="11"/>
  <c r="F579" i="11"/>
  <c r="F595" i="11"/>
  <c r="F627" i="11"/>
  <c r="F643" i="11"/>
  <c r="F659" i="11"/>
  <c r="F708" i="11"/>
  <c r="F772" i="11"/>
  <c r="F836" i="11"/>
  <c r="F951" i="11"/>
  <c r="F972" i="11"/>
  <c r="F1061" i="11"/>
  <c r="F1189" i="11"/>
  <c r="F1022" i="11"/>
  <c r="F1194" i="11"/>
  <c r="F1276" i="11"/>
  <c r="F1286" i="11"/>
  <c r="F1446" i="11"/>
  <c r="F1349" i="11"/>
  <c r="F1409" i="11"/>
  <c r="F1607" i="11"/>
  <c r="F1680" i="11"/>
  <c r="F1661" i="11"/>
  <c r="F1719" i="11"/>
  <c r="F1796" i="11"/>
  <c r="F15" i="11"/>
  <c r="E611" i="11"/>
  <c r="F611" i="11"/>
  <c r="E699" i="11"/>
  <c r="F699" i="11"/>
  <c r="E795" i="11"/>
  <c r="F795" i="11"/>
  <c r="E745" i="11"/>
  <c r="F745" i="11"/>
  <c r="E767" i="11"/>
  <c r="F767" i="11"/>
  <c r="E789" i="11"/>
  <c r="F789" i="11"/>
  <c r="E873" i="11"/>
  <c r="F873" i="11"/>
  <c r="E889" i="11"/>
  <c r="F889" i="11"/>
  <c r="E915" i="11"/>
  <c r="F915" i="11"/>
  <c r="E684" i="11"/>
  <c r="F684" i="11"/>
  <c r="E700" i="11"/>
  <c r="F700" i="11"/>
  <c r="E716" i="11"/>
  <c r="F716" i="11"/>
  <c r="E732" i="11"/>
  <c r="F732" i="11"/>
  <c r="E780" i="11"/>
  <c r="F780" i="11"/>
  <c r="E796" i="11"/>
  <c r="F796" i="11"/>
  <c r="E812" i="11"/>
  <c r="F812" i="11"/>
  <c r="E828" i="11"/>
  <c r="F828" i="11"/>
  <c r="E844" i="11"/>
  <c r="F844" i="11"/>
  <c r="E860" i="11"/>
  <c r="F860" i="11"/>
  <c r="E876" i="11"/>
  <c r="F876" i="11"/>
  <c r="E900" i="11"/>
  <c r="F900" i="11"/>
  <c r="E927" i="11"/>
  <c r="F927" i="11"/>
  <c r="E926" i="11"/>
  <c r="F926" i="11"/>
  <c r="E956" i="11"/>
  <c r="F956" i="11"/>
  <c r="E943" i="11"/>
  <c r="F943" i="11"/>
  <c r="E975" i="11"/>
  <c r="F975" i="11"/>
  <c r="E983" i="11"/>
  <c r="F983" i="11"/>
  <c r="E999" i="11"/>
  <c r="F999" i="11"/>
  <c r="E1007" i="11"/>
  <c r="F1007" i="11"/>
  <c r="E1044" i="11"/>
  <c r="F1044" i="11"/>
  <c r="E1076" i="11"/>
  <c r="F1076" i="11"/>
  <c r="E1108" i="11"/>
  <c r="F1108" i="11"/>
  <c r="E1140" i="11"/>
  <c r="F1140" i="11"/>
  <c r="E1012" i="11"/>
  <c r="F1012" i="11"/>
  <c r="E1034" i="11"/>
  <c r="F1034" i="11"/>
  <c r="E1066" i="11"/>
  <c r="F1066" i="11"/>
  <c r="E1098" i="11"/>
  <c r="F1098" i="11"/>
  <c r="E1130" i="11"/>
  <c r="F1130" i="11"/>
  <c r="E964" i="11"/>
  <c r="F964" i="11"/>
  <c r="E980" i="11"/>
  <c r="F980" i="11"/>
  <c r="E988" i="11"/>
  <c r="F988" i="11"/>
  <c r="E1004" i="11"/>
  <c r="F1004" i="11"/>
  <c r="E1032" i="11"/>
  <c r="F1032" i="11"/>
  <c r="E1064" i="11"/>
  <c r="F1064" i="11"/>
  <c r="E1096" i="11"/>
  <c r="F1096" i="11"/>
  <c r="E1160" i="11"/>
  <c r="F1160" i="11"/>
  <c r="E1086" i="11"/>
  <c r="F1086" i="11"/>
  <c r="E1118" i="11"/>
  <c r="F1118" i="11"/>
  <c r="E1170" i="11"/>
  <c r="F1170" i="11"/>
  <c r="E1186" i="11"/>
  <c r="F1186" i="11"/>
  <c r="E1202" i="11"/>
  <c r="F1202" i="11"/>
  <c r="E1218" i="11"/>
  <c r="F1218" i="11"/>
  <c r="E1234" i="11"/>
  <c r="F1234" i="11"/>
  <c r="E1246" i="11"/>
  <c r="F1246" i="11"/>
  <c r="E1262" i="11"/>
  <c r="F1262" i="11"/>
  <c r="E1021" i="11"/>
  <c r="F1021" i="11"/>
  <c r="E1037" i="11"/>
  <c r="F1037" i="11"/>
  <c r="E1053" i="11"/>
  <c r="F1053" i="11"/>
  <c r="E1069" i="11"/>
  <c r="F1069" i="11"/>
  <c r="E1077" i="11"/>
  <c r="F1077" i="11"/>
  <c r="E1085" i="11"/>
  <c r="F1085" i="11"/>
  <c r="E1101" i="11"/>
  <c r="F1101" i="11"/>
  <c r="E1109" i="11"/>
  <c r="F1109" i="11"/>
  <c r="E1117" i="11"/>
  <c r="F1117" i="11"/>
  <c r="E1133" i="11"/>
  <c r="F1133" i="11"/>
  <c r="E1141" i="11"/>
  <c r="F1141" i="11"/>
  <c r="E1149" i="11"/>
  <c r="F1149" i="11"/>
  <c r="E1165" i="11"/>
  <c r="F1165" i="11"/>
  <c r="E1173" i="11"/>
  <c r="F1173" i="11"/>
  <c r="E1181" i="11"/>
  <c r="F1181" i="11"/>
  <c r="E1197" i="11"/>
  <c r="F1197" i="11"/>
  <c r="E1213" i="11"/>
  <c r="F1213" i="11"/>
  <c r="E1229" i="11"/>
  <c r="F1229" i="11"/>
  <c r="E1239" i="11"/>
  <c r="F1239" i="11"/>
  <c r="E1256" i="11"/>
  <c r="F1256" i="11"/>
  <c r="E1274" i="11"/>
  <c r="F1274" i="11"/>
  <c r="E1251" i="11"/>
  <c r="F1251" i="11"/>
  <c r="E1259" i="11"/>
  <c r="F1259" i="11"/>
  <c r="E1267" i="11"/>
  <c r="F1267" i="11"/>
  <c r="E1275" i="11"/>
  <c r="F1275" i="11"/>
  <c r="E1299" i="11"/>
  <c r="F1299" i="11"/>
  <c r="E1285" i="11"/>
  <c r="F1285" i="11"/>
  <c r="E1319" i="11"/>
  <c r="F1319" i="11"/>
  <c r="E1295" i="11"/>
  <c r="F1295" i="11"/>
  <c r="E1305" i="11"/>
  <c r="F1305" i="11"/>
  <c r="E1391" i="11"/>
  <c r="F1391" i="11"/>
  <c r="E1423" i="11"/>
  <c r="F1423" i="11"/>
  <c r="E1455" i="11"/>
  <c r="F1455" i="11"/>
  <c r="E1486" i="11"/>
  <c r="F1486" i="11"/>
  <c r="E1294" i="11"/>
  <c r="F1294" i="11"/>
  <c r="E1306" i="11"/>
  <c r="F1306" i="11"/>
  <c r="E1317" i="11"/>
  <c r="F1317" i="11"/>
  <c r="E1413" i="11"/>
  <c r="F1413" i="11"/>
  <c r="E1445" i="11"/>
  <c r="F1445" i="11"/>
  <c r="E1483" i="11"/>
  <c r="F1483" i="11"/>
  <c r="E1339" i="11"/>
  <c r="F1339" i="11"/>
  <c r="E1371" i="11"/>
  <c r="F1371" i="11"/>
  <c r="E1403" i="11"/>
  <c r="F1403" i="11"/>
  <c r="E1467" i="11"/>
  <c r="F1467" i="11"/>
  <c r="E1345" i="11"/>
  <c r="F1345" i="11"/>
  <c r="E1377" i="11"/>
  <c r="F1377" i="11"/>
  <c r="E1441" i="11"/>
  <c r="F1441" i="11"/>
  <c r="E1479" i="11"/>
  <c r="F1479" i="11"/>
  <c r="E1488" i="11"/>
  <c r="F1488" i="11"/>
  <c r="E1506" i="11"/>
  <c r="F1506" i="11"/>
  <c r="E1522" i="11"/>
  <c r="F1522" i="11"/>
  <c r="E1551" i="11"/>
  <c r="F1551" i="11"/>
  <c r="E1310" i="11"/>
  <c r="F1310" i="11"/>
  <c r="E1318" i="11"/>
  <c r="F1318" i="11"/>
  <c r="E1326" i="11"/>
  <c r="F1326" i="11"/>
  <c r="E1334" i="11"/>
  <c r="F1334" i="11"/>
  <c r="E1342" i="11"/>
  <c r="F1342" i="11"/>
  <c r="E1358" i="11"/>
  <c r="F1358" i="11"/>
  <c r="E1366" i="11"/>
  <c r="F1366" i="11"/>
  <c r="E1374" i="11"/>
  <c r="F1374" i="11"/>
  <c r="E1390" i="11"/>
  <c r="F1390" i="11"/>
  <c r="E1398" i="11"/>
  <c r="F1398" i="11"/>
  <c r="E1406" i="11"/>
  <c r="F1406" i="11"/>
  <c r="E1422" i="11"/>
  <c r="F1422" i="11"/>
  <c r="E1430" i="11"/>
  <c r="F1430" i="11"/>
  <c r="E1438" i="11"/>
  <c r="F1438" i="11"/>
  <c r="E1454" i="11"/>
  <c r="F1454" i="11"/>
  <c r="E1462" i="11"/>
  <c r="F1462" i="11"/>
  <c r="E1470" i="11"/>
  <c r="F1470" i="11"/>
  <c r="E1478" i="11"/>
  <c r="F1478" i="11"/>
  <c r="E1490" i="11"/>
  <c r="F1490" i="11"/>
  <c r="E1589" i="11"/>
  <c r="F1589" i="11"/>
  <c r="E1504" i="11"/>
  <c r="F1504" i="11"/>
  <c r="E1520" i="11"/>
  <c r="F1520" i="11"/>
  <c r="E1543" i="11"/>
  <c r="F1543" i="11"/>
  <c r="E1485" i="11"/>
  <c r="F1485" i="11"/>
  <c r="E1493" i="11"/>
  <c r="F1493" i="11"/>
  <c r="E1501" i="11"/>
  <c r="F1501" i="11"/>
  <c r="E1509" i="11"/>
  <c r="F1509" i="11"/>
  <c r="E1525" i="11"/>
  <c r="F1525" i="11"/>
  <c r="E1533" i="11"/>
  <c r="F1533" i="11"/>
  <c r="E1563" i="11"/>
  <c r="F1563" i="11"/>
  <c r="E1540" i="11"/>
  <c r="F1540" i="11"/>
  <c r="E1548" i="11"/>
  <c r="F1548" i="11"/>
  <c r="E1564" i="11"/>
  <c r="F1564" i="11"/>
  <c r="E1572" i="11"/>
  <c r="F1572" i="11"/>
  <c r="E1588" i="11"/>
  <c r="F1588" i="11"/>
  <c r="E1596" i="11"/>
  <c r="F1596" i="11"/>
  <c r="E1604" i="11"/>
  <c r="F1604" i="11"/>
  <c r="E1612" i="11"/>
  <c r="F1612" i="11"/>
  <c r="E1620" i="11"/>
  <c r="F1620" i="11"/>
  <c r="E1628" i="11"/>
  <c r="F1628" i="11"/>
  <c r="E1636" i="11"/>
  <c r="F1636" i="11"/>
  <c r="E1644" i="11"/>
  <c r="F1644" i="11"/>
  <c r="E1652" i="11"/>
  <c r="F1652" i="11"/>
  <c r="E1709" i="11"/>
  <c r="F1709" i="11"/>
  <c r="E1725" i="11"/>
  <c r="F1725" i="11"/>
  <c r="E1741" i="11"/>
  <c r="F1741" i="11"/>
  <c r="E1757" i="11"/>
  <c r="F1757" i="11"/>
  <c r="E1788" i="11"/>
  <c r="F1788" i="11"/>
  <c r="E1794" i="11"/>
  <c r="F1794" i="11"/>
  <c r="E1599" i="11"/>
  <c r="F1599" i="11"/>
  <c r="E1615" i="11"/>
  <c r="F1615" i="11"/>
  <c r="E1623" i="11"/>
  <c r="F1623" i="11"/>
  <c r="E1639" i="11"/>
  <c r="F1639" i="11"/>
  <c r="E1655" i="11"/>
  <c r="F1655" i="11"/>
  <c r="E1671" i="11"/>
  <c r="F1671" i="11"/>
  <c r="E1687" i="11"/>
  <c r="F1687" i="11"/>
  <c r="E1703" i="11"/>
  <c r="F1703" i="11"/>
  <c r="E1735" i="11"/>
  <c r="F1735" i="11"/>
  <c r="E1751" i="11"/>
  <c r="F1751" i="11"/>
  <c r="E1664" i="11"/>
  <c r="F1664" i="11"/>
  <c r="E1672" i="11"/>
  <c r="F1672" i="11"/>
  <c r="E1688" i="11"/>
  <c r="F1688" i="11"/>
  <c r="E1696" i="11"/>
  <c r="F1696" i="11"/>
  <c r="E1704" i="11"/>
  <c r="F1704" i="11"/>
  <c r="E1720" i="11"/>
  <c r="F1720" i="11"/>
  <c r="E1728" i="11"/>
  <c r="F1728" i="11"/>
  <c r="E1736" i="11"/>
  <c r="F1736" i="11"/>
  <c r="E1752" i="11"/>
  <c r="F1752" i="11"/>
  <c r="E1760" i="11"/>
  <c r="F1760" i="11"/>
  <c r="E1808" i="11"/>
  <c r="F1808" i="11"/>
  <c r="E1790" i="11"/>
  <c r="F1790" i="11"/>
  <c r="E1812" i="11"/>
  <c r="F1812" i="11"/>
  <c r="E1783" i="11"/>
  <c r="F1783" i="11"/>
  <c r="E1791" i="11"/>
  <c r="F1791" i="11"/>
  <c r="E1807" i="11"/>
  <c r="F1807" i="11"/>
  <c r="E1908" i="11"/>
  <c r="F1908" i="11"/>
  <c r="E1826" i="11"/>
  <c r="F1826" i="11"/>
  <c r="E1842" i="11"/>
  <c r="F1842" i="11"/>
  <c r="E1850" i="11"/>
  <c r="F1850" i="11"/>
  <c r="E1858" i="11"/>
  <c r="F1858" i="11"/>
  <c r="E1827" i="11"/>
  <c r="F1827" i="11"/>
  <c r="E1835" i="11"/>
  <c r="F1835" i="11"/>
  <c r="E1851" i="11"/>
  <c r="F1851" i="11"/>
  <c r="E1868" i="11"/>
  <c r="F1868" i="11"/>
  <c r="E1876" i="11"/>
  <c r="F1876" i="11"/>
  <c r="E1884" i="11"/>
  <c r="F1884" i="11"/>
  <c r="E1892" i="11"/>
  <c r="F1892" i="11"/>
  <c r="E1911" i="11"/>
  <c r="F1911" i="11"/>
  <c r="E1904" i="11"/>
  <c r="F1904" i="11"/>
  <c r="E1861" i="11"/>
  <c r="F1861" i="11"/>
  <c r="E1869" i="11"/>
  <c r="F1869" i="11"/>
  <c r="E1877" i="11"/>
  <c r="F1877" i="11"/>
  <c r="E1893" i="11"/>
  <c r="F1893" i="11"/>
  <c r="E1901" i="11"/>
  <c r="F1901" i="11"/>
  <c r="E1931" i="11"/>
  <c r="F1931" i="11"/>
  <c r="E1947" i="11"/>
  <c r="F1947" i="11"/>
  <c r="E1918" i="11"/>
  <c r="F1918" i="11"/>
  <c r="E1933" i="11"/>
  <c r="F1933" i="11"/>
  <c r="E1954" i="11"/>
  <c r="F1954" i="11"/>
  <c r="E1930" i="11"/>
  <c r="F1930" i="11"/>
  <c r="E1938" i="11"/>
  <c r="F1938" i="11"/>
  <c r="E1960" i="11"/>
  <c r="F1960" i="11"/>
  <c r="E1951" i="11"/>
  <c r="F1951" i="11"/>
  <c r="E1959" i="11"/>
  <c r="F1959" i="11"/>
  <c r="E1975" i="11"/>
  <c r="F1975" i="11"/>
  <c r="E1983" i="11"/>
  <c r="F1983" i="11"/>
  <c r="E1984" i="11"/>
  <c r="F1984" i="11"/>
  <c r="E1991" i="11"/>
  <c r="F1991" i="11"/>
  <c r="E2004" i="11"/>
  <c r="F2004" i="11"/>
  <c r="E1988" i="11"/>
  <c r="F1988" i="11"/>
  <c r="E1996" i="11"/>
  <c r="F1996" i="11"/>
  <c r="E1999" i="11"/>
  <c r="F1999" i="11"/>
  <c r="E619" i="11"/>
  <c r="F619" i="11"/>
  <c r="E763" i="11"/>
  <c r="F763" i="11"/>
  <c r="E827" i="11"/>
  <c r="F827" i="11"/>
  <c r="E667" i="11"/>
  <c r="F667" i="11"/>
  <c r="E777" i="11"/>
  <c r="F777" i="11"/>
  <c r="E809" i="11"/>
  <c r="F809" i="11"/>
  <c r="E703" i="11"/>
  <c r="F703" i="11"/>
  <c r="E735" i="11"/>
  <c r="F735" i="11"/>
  <c r="E799" i="11"/>
  <c r="F799" i="11"/>
  <c r="E831" i="11"/>
  <c r="F831" i="11"/>
  <c r="E693" i="11"/>
  <c r="F693" i="11"/>
  <c r="E821" i="11"/>
  <c r="F821" i="11"/>
  <c r="E865" i="11"/>
  <c r="F865" i="11"/>
  <c r="E905" i="11"/>
  <c r="F905" i="11"/>
  <c r="E930" i="11"/>
  <c r="F930" i="11"/>
  <c r="E748" i="11"/>
  <c r="F748" i="11"/>
  <c r="E764" i="11"/>
  <c r="F764" i="11"/>
  <c r="E868" i="11"/>
  <c r="F868" i="11"/>
  <c r="E884" i="11"/>
  <c r="F884" i="11"/>
  <c r="E892" i="11"/>
  <c r="F892" i="11"/>
  <c r="E908" i="11"/>
  <c r="F908" i="11"/>
  <c r="E911" i="11"/>
  <c r="F911" i="11"/>
  <c r="E959" i="11"/>
  <c r="F959" i="11"/>
  <c r="E1045" i="11"/>
  <c r="F1045" i="11"/>
  <c r="F56" i="11"/>
  <c r="F492" i="11"/>
  <c r="F508" i="11"/>
  <c r="F532" i="11"/>
  <c r="F556" i="11"/>
  <c r="F572" i="11"/>
  <c r="F596" i="11"/>
  <c r="F620" i="11"/>
  <c r="F636" i="11"/>
  <c r="F660" i="11"/>
  <c r="F676" i="11"/>
  <c r="F499" i="11"/>
  <c r="F515" i="11"/>
  <c r="F531" i="11"/>
  <c r="F571" i="11"/>
  <c r="F587" i="11"/>
  <c r="F635" i="11"/>
  <c r="F651" i="11"/>
  <c r="F740" i="11"/>
  <c r="F804" i="11"/>
  <c r="F668" i="11"/>
  <c r="F681" i="11"/>
  <c r="F897" i="11"/>
  <c r="F996" i="11"/>
  <c r="F1125" i="11"/>
  <c r="F1221" i="11"/>
  <c r="F1162" i="11"/>
  <c r="F1226" i="11"/>
  <c r="F1382" i="11"/>
  <c r="F1381" i="11"/>
  <c r="F1435" i="11"/>
  <c r="F1473" i="11"/>
  <c r="F1556" i="11"/>
  <c r="F1569" i="11"/>
  <c r="F1631" i="11"/>
  <c r="F1693" i="11"/>
  <c r="F22" i="11"/>
  <c r="F471" i="11"/>
  <c r="E36" i="11"/>
  <c r="F36" i="11"/>
  <c r="E466" i="11"/>
  <c r="F466" i="11"/>
  <c r="E24" i="11"/>
  <c r="F24" i="11"/>
  <c r="E74" i="11"/>
  <c r="F74" i="11"/>
  <c r="E54" i="11"/>
  <c r="F54" i="11"/>
  <c r="E477" i="11"/>
  <c r="F477" i="11"/>
  <c r="E509" i="11"/>
  <c r="F509" i="11"/>
  <c r="E517" i="11"/>
  <c r="F517" i="11"/>
  <c r="E541" i="11"/>
  <c r="F541" i="11"/>
  <c r="E549" i="11"/>
  <c r="F549" i="11"/>
  <c r="E573" i="11"/>
  <c r="F573" i="11"/>
  <c r="E581" i="11"/>
  <c r="F581" i="11"/>
  <c r="E605" i="11"/>
  <c r="F605" i="11"/>
  <c r="E613" i="11"/>
  <c r="F613" i="11"/>
  <c r="E637" i="11"/>
  <c r="F637" i="11"/>
  <c r="E645" i="11"/>
  <c r="F645" i="11"/>
  <c r="E673" i="11"/>
  <c r="F673" i="11"/>
  <c r="E739" i="11"/>
  <c r="F739" i="11"/>
  <c r="E771" i="11"/>
  <c r="F771" i="11"/>
  <c r="E674" i="11"/>
  <c r="F674" i="11"/>
  <c r="E721" i="11"/>
  <c r="F721" i="11"/>
  <c r="E753" i="11"/>
  <c r="F753" i="11"/>
  <c r="E849" i="11"/>
  <c r="F849" i="11"/>
  <c r="E494" i="11"/>
  <c r="F494" i="11"/>
  <c r="E502" i="11"/>
  <c r="F502" i="11"/>
  <c r="E526" i="11"/>
  <c r="F526" i="11"/>
  <c r="E534" i="11"/>
  <c r="F534" i="11"/>
  <c r="E558" i="11"/>
  <c r="F558" i="11"/>
  <c r="E566" i="11"/>
  <c r="F566" i="11"/>
  <c r="E590" i="11"/>
  <c r="F590" i="11"/>
  <c r="E598" i="11"/>
  <c r="F598" i="11"/>
  <c r="E622" i="11"/>
  <c r="F622" i="11"/>
  <c r="E630" i="11"/>
  <c r="F630" i="11"/>
  <c r="E654" i="11"/>
  <c r="F654" i="11"/>
  <c r="E662" i="11"/>
  <c r="F662" i="11"/>
  <c r="E711" i="11"/>
  <c r="F711" i="11"/>
  <c r="E743" i="11"/>
  <c r="F743" i="11"/>
  <c r="E839" i="11"/>
  <c r="F839" i="11"/>
  <c r="E733" i="11"/>
  <c r="F733" i="11"/>
  <c r="E765" i="11"/>
  <c r="F765" i="11"/>
  <c r="E859" i="11"/>
  <c r="F859" i="11"/>
  <c r="E485" i="11"/>
  <c r="F485" i="11"/>
  <c r="F60" i="11"/>
  <c r="F525" i="11"/>
  <c r="F589" i="11"/>
  <c r="F653" i="11"/>
  <c r="F689" i="11"/>
  <c r="F707" i="11"/>
  <c r="F785" i="11"/>
  <c r="F803" i="11"/>
  <c r="F817" i="11"/>
  <c r="F835" i="11"/>
  <c r="F501" i="11"/>
  <c r="F565" i="11"/>
  <c r="F629" i="11"/>
  <c r="E1030" i="11"/>
  <c r="F1030" i="11"/>
  <c r="E1196" i="11"/>
  <c r="F1196" i="11"/>
  <c r="E1228" i="11"/>
  <c r="F1228" i="11"/>
  <c r="E1215" i="11"/>
  <c r="F1215" i="11"/>
  <c r="E1261" i="11"/>
  <c r="F1261" i="11"/>
  <c r="E1309" i="11"/>
  <c r="F1309" i="11"/>
  <c r="E1343" i="11"/>
  <c r="F1343" i="11"/>
  <c r="E1347" i="11"/>
  <c r="F1347" i="11"/>
  <c r="E1443" i="11"/>
  <c r="F1443" i="11"/>
  <c r="E1385" i="11"/>
  <c r="F1385" i="11"/>
  <c r="E1494" i="11"/>
  <c r="F1494" i="11"/>
  <c r="E1432" i="11"/>
  <c r="F1432" i="11"/>
  <c r="E1464" i="11"/>
  <c r="F1464" i="11"/>
  <c r="E1577" i="11"/>
  <c r="F1577" i="11"/>
  <c r="E1649" i="11"/>
  <c r="F1649" i="11"/>
  <c r="E1675" i="11"/>
  <c r="F1675" i="11"/>
  <c r="E1762" i="11"/>
  <c r="F1762" i="11"/>
  <c r="E1765" i="11"/>
  <c r="F1765" i="11"/>
  <c r="E1785" i="11"/>
  <c r="F1785" i="11"/>
  <c r="E1793" i="11"/>
  <c r="F1793" i="11"/>
  <c r="E1909" i="11"/>
  <c r="F1909" i="11"/>
  <c r="E1820" i="11"/>
  <c r="F1820" i="11"/>
  <c r="E1836" i="11"/>
  <c r="F1836" i="11"/>
  <c r="E1852" i="11"/>
  <c r="F1852" i="11"/>
  <c r="E1829" i="11"/>
  <c r="F1829" i="11"/>
  <c r="E1845" i="11"/>
  <c r="F1845" i="11"/>
  <c r="E1862" i="11"/>
  <c r="F1862" i="11"/>
  <c r="E1878" i="11"/>
  <c r="F1878" i="11"/>
  <c r="E1894" i="11"/>
  <c r="F1894" i="11"/>
  <c r="E1917" i="11"/>
  <c r="F1917" i="11"/>
  <c r="E1905" i="11"/>
  <c r="F1905" i="11"/>
  <c r="E1871" i="11"/>
  <c r="F1871" i="11"/>
  <c r="E1887" i="11"/>
  <c r="F1887" i="11"/>
  <c r="E1906" i="11"/>
  <c r="F1906" i="11"/>
  <c r="E1935" i="11"/>
  <c r="F1935" i="11"/>
  <c r="E1950" i="11"/>
  <c r="F1950" i="11"/>
  <c r="E1920" i="11"/>
  <c r="F1920" i="11"/>
  <c r="E1928" i="11"/>
  <c r="F1928" i="11"/>
  <c r="E1962" i="11"/>
  <c r="F1962" i="11"/>
  <c r="E1932" i="11"/>
  <c r="F1932" i="11"/>
  <c r="E1953" i="11"/>
  <c r="F1953" i="11"/>
  <c r="E1961" i="11"/>
  <c r="F1961" i="11"/>
  <c r="E1977" i="11"/>
  <c r="F1977" i="11"/>
  <c r="E1986" i="11"/>
  <c r="F1986" i="11"/>
  <c r="E2012" i="11"/>
  <c r="F2012" i="11"/>
  <c r="E1998" i="11"/>
  <c r="F1998" i="11"/>
  <c r="E2009" i="11"/>
  <c r="F2009" i="11"/>
  <c r="E883" i="11"/>
  <c r="F883" i="11"/>
  <c r="E929" i="11"/>
  <c r="F929" i="11"/>
  <c r="E945" i="11"/>
  <c r="F945" i="11"/>
  <c r="E977" i="11"/>
  <c r="F977" i="11"/>
  <c r="E993" i="11"/>
  <c r="F993" i="11"/>
  <c r="E1009" i="11"/>
  <c r="F1009" i="11"/>
  <c r="E1106" i="11"/>
  <c r="F1106" i="11"/>
  <c r="E1138" i="11"/>
  <c r="F1138" i="11"/>
  <c r="E1072" i="11"/>
  <c r="F1072" i="11"/>
  <c r="E1062" i="11"/>
  <c r="F1062" i="11"/>
  <c r="E1180" i="11"/>
  <c r="F1180" i="11"/>
  <c r="E1238" i="11"/>
  <c r="F1238" i="11"/>
  <c r="E1031" i="11"/>
  <c r="F1031" i="11"/>
  <c r="E1047" i="11"/>
  <c r="F1047" i="11"/>
  <c r="E1159" i="11"/>
  <c r="F1159" i="11"/>
  <c r="E1231" i="11"/>
  <c r="F1231" i="11"/>
  <c r="E1240" i="11"/>
  <c r="F1240" i="11"/>
  <c r="E1253" i="11"/>
  <c r="F1253" i="11"/>
  <c r="E1269" i="11"/>
  <c r="F1269" i="11"/>
  <c r="E1399" i="11"/>
  <c r="F1399" i="11"/>
  <c r="E1296" i="11"/>
  <c r="F1296" i="11"/>
  <c r="E1325" i="11"/>
  <c r="F1325" i="11"/>
  <c r="E1421" i="11"/>
  <c r="F1421" i="11"/>
  <c r="E1453" i="11"/>
  <c r="F1453" i="11"/>
  <c r="E1417" i="11"/>
  <c r="F1417" i="11"/>
  <c r="E1526" i="11"/>
  <c r="F1526" i="11"/>
  <c r="E1312" i="11"/>
  <c r="F1312" i="11"/>
  <c r="E1336" i="11"/>
  <c r="F1336" i="11"/>
  <c r="E1352" i="11"/>
  <c r="F1352" i="11"/>
  <c r="E1368" i="11"/>
  <c r="F1368" i="11"/>
  <c r="E1384" i="11"/>
  <c r="F1384" i="11"/>
  <c r="E1400" i="11"/>
  <c r="F1400" i="11"/>
  <c r="E1559" i="11"/>
  <c r="F1559" i="11"/>
  <c r="E1487" i="11"/>
  <c r="F1487" i="11"/>
  <c r="E1534" i="11"/>
  <c r="F1534" i="11"/>
  <c r="E1681" i="11"/>
  <c r="F1681" i="11"/>
  <c r="E1601" i="11"/>
  <c r="F1601" i="11"/>
  <c r="E1617" i="11"/>
  <c r="F1617" i="11"/>
  <c r="F710" i="11"/>
  <c r="F742" i="11"/>
  <c r="F774" i="11"/>
  <c r="F806" i="11"/>
  <c r="F838" i="11"/>
  <c r="F917" i="11"/>
  <c r="F953" i="11"/>
  <c r="F938" i="11"/>
  <c r="F958" i="11"/>
  <c r="F974" i="11"/>
  <c r="F990" i="11"/>
  <c r="F1006" i="11"/>
  <c r="F1023" i="11"/>
  <c r="F1087" i="11"/>
  <c r="F1151" i="11"/>
  <c r="F969" i="11"/>
  <c r="F985" i="11"/>
  <c r="F1001" i="11"/>
  <c r="F1015" i="11"/>
  <c r="F1191" i="11"/>
  <c r="F1250" i="11"/>
  <c r="F1260" i="11"/>
  <c r="F1302" i="11"/>
  <c r="F1293" i="11"/>
  <c r="F1328" i="11"/>
  <c r="F1392" i="11"/>
  <c r="F1456" i="11"/>
  <c r="F1321" i="11"/>
  <c r="F1379" i="11"/>
  <c r="F1431" i="11"/>
  <c r="F1590" i="11"/>
  <c r="F1492" i="11"/>
  <c r="F1641" i="11"/>
  <c r="F1801" i="11"/>
  <c r="F1707" i="11"/>
  <c r="F1729" i="11"/>
  <c r="F1739" i="11"/>
  <c r="F1761" i="11"/>
  <c r="F1809" i="11"/>
  <c r="F1784" i="11"/>
  <c r="F1853" i="11"/>
  <c r="F1919" i="11"/>
  <c r="F1937" i="11"/>
  <c r="F1948" i="11"/>
  <c r="F1964" i="11"/>
  <c r="F1978" i="11"/>
  <c r="F1990" i="11"/>
  <c r="F1993" i="11"/>
  <c r="E899" i="11"/>
  <c r="F899" i="11"/>
  <c r="E936" i="11"/>
  <c r="F936" i="11"/>
  <c r="E932" i="11"/>
  <c r="F932" i="11"/>
  <c r="E961" i="11"/>
  <c r="F961" i="11"/>
  <c r="E1052" i="11"/>
  <c r="F1052" i="11"/>
  <c r="E966" i="11"/>
  <c r="F966" i="11"/>
  <c r="E982" i="11"/>
  <c r="F982" i="11"/>
  <c r="E998" i="11"/>
  <c r="F998" i="11"/>
  <c r="E1040" i="11"/>
  <c r="F1040" i="11"/>
  <c r="E1212" i="11"/>
  <c r="F1212" i="11"/>
  <c r="E1063" i="11"/>
  <c r="F1063" i="11"/>
  <c r="E1079" i="11"/>
  <c r="F1079" i="11"/>
  <c r="E1095" i="11"/>
  <c r="F1095" i="11"/>
  <c r="E1111" i="11"/>
  <c r="F1111" i="11"/>
  <c r="E1127" i="11"/>
  <c r="F1127" i="11"/>
  <c r="E1143" i="11"/>
  <c r="F1143" i="11"/>
  <c r="E1167" i="11"/>
  <c r="F1167" i="11"/>
  <c r="E1183" i="11"/>
  <c r="F1183" i="11"/>
  <c r="E1199" i="11"/>
  <c r="F1199" i="11"/>
  <c r="E1245" i="11"/>
  <c r="F1245" i="11"/>
  <c r="E1277" i="11"/>
  <c r="F1277" i="11"/>
  <c r="E1280" i="11"/>
  <c r="F1280" i="11"/>
  <c r="E1357" i="11"/>
  <c r="F1357" i="11"/>
  <c r="E1475" i="11"/>
  <c r="F1475" i="11"/>
  <c r="E1510" i="11"/>
  <c r="F1510" i="11"/>
  <c r="E1567" i="11"/>
  <c r="F1567" i="11"/>
  <c r="E1320" i="11"/>
  <c r="F1320" i="11"/>
  <c r="E1416" i="11"/>
  <c r="F1416" i="11"/>
  <c r="E1448" i="11"/>
  <c r="F1448" i="11"/>
  <c r="E1541" i="11"/>
  <c r="F1541" i="11"/>
  <c r="E1545" i="11"/>
  <c r="F1545" i="11"/>
  <c r="E1571" i="11"/>
  <c r="F1571" i="11"/>
  <c r="E1550" i="11"/>
  <c r="F1550" i="11"/>
  <c r="E1566" i="11"/>
  <c r="F1566" i="11"/>
  <c r="E1582" i="11"/>
  <c r="F1582" i="11"/>
  <c r="E1665" i="11"/>
  <c r="F1665" i="11"/>
  <c r="E1697" i="11"/>
  <c r="F1697" i="11"/>
  <c r="E1810" i="11"/>
  <c r="F1810" i="11"/>
  <c r="E1633" i="11"/>
  <c r="F1633" i="11"/>
  <c r="E1659" i="11"/>
  <c r="F1659" i="11"/>
  <c r="E1691" i="11"/>
  <c r="F1691" i="11"/>
  <c r="F686" i="11"/>
  <c r="F718" i="11"/>
  <c r="F750" i="11"/>
  <c r="F782" i="11"/>
  <c r="F814" i="11"/>
  <c r="F846" i="11"/>
  <c r="F916" i="11"/>
  <c r="F1039" i="11"/>
  <c r="F1103" i="11"/>
  <c r="F1207" i="11"/>
  <c r="F1016" i="11"/>
  <c r="F1104" i="11"/>
  <c r="F1136" i="11"/>
  <c r="F1344" i="11"/>
  <c r="F1408" i="11"/>
  <c r="F1472" i="11"/>
  <c r="F1495" i="11"/>
  <c r="F1511" i="11"/>
  <c r="F1527" i="11"/>
  <c r="F1327" i="11"/>
  <c r="F1353" i="11"/>
  <c r="F1542" i="11"/>
  <c r="F1508" i="11"/>
  <c r="F1549" i="11"/>
  <c r="F1581" i="11"/>
  <c r="F1593" i="11"/>
  <c r="F1658" i="11"/>
  <c r="F1674" i="11"/>
  <c r="F1690" i="11"/>
  <c r="F1706" i="11"/>
  <c r="F1722" i="11"/>
  <c r="F1738" i="11"/>
  <c r="F1754" i="11"/>
  <c r="F1777" i="11"/>
  <c r="F1828" i="11"/>
  <c r="F1863" i="11"/>
  <c r="F1902" i="11"/>
  <c r="F1870" i="11"/>
  <c r="F1940" i="11"/>
  <c r="E879" i="11"/>
  <c r="F879" i="11"/>
  <c r="E895" i="11"/>
  <c r="F895" i="11"/>
  <c r="E924" i="11"/>
  <c r="F924" i="11"/>
  <c r="E952" i="11"/>
  <c r="F952" i="11"/>
  <c r="E923" i="11"/>
  <c r="F923" i="11"/>
  <c r="E948" i="11"/>
  <c r="F948" i="11"/>
  <c r="E973" i="11"/>
  <c r="F973" i="11"/>
  <c r="E989" i="11"/>
  <c r="F989" i="11"/>
  <c r="E1005" i="11"/>
  <c r="F1005" i="11"/>
  <c r="E1100" i="11"/>
  <c r="F1100" i="11"/>
  <c r="E1132" i="11"/>
  <c r="F1132" i="11"/>
  <c r="E1164" i="11"/>
  <c r="F1164" i="11"/>
  <c r="E1090" i="11"/>
  <c r="F1090" i="11"/>
  <c r="E1122" i="11"/>
  <c r="F1122" i="11"/>
  <c r="E1154" i="11"/>
  <c r="F1154" i="11"/>
  <c r="E962" i="11"/>
  <c r="F962" i="11"/>
  <c r="E978" i="11"/>
  <c r="F978" i="11"/>
  <c r="E994" i="11"/>
  <c r="F994" i="11"/>
  <c r="E1024" i="11"/>
  <c r="F1024" i="11"/>
  <c r="E1056" i="11"/>
  <c r="F1056" i="11"/>
  <c r="E1018" i="11"/>
  <c r="F1018" i="11"/>
  <c r="E1110" i="11"/>
  <c r="F1110" i="11"/>
  <c r="E1142" i="11"/>
  <c r="F1142" i="11"/>
  <c r="E1176" i="11"/>
  <c r="F1176" i="11"/>
  <c r="E1192" i="11"/>
  <c r="F1192" i="11"/>
  <c r="E1208" i="11"/>
  <c r="F1208" i="11"/>
  <c r="E1224" i="11"/>
  <c r="F1224" i="11"/>
  <c r="F17" i="11"/>
  <c r="E747" i="11"/>
  <c r="F747" i="11"/>
  <c r="E920" i="11"/>
  <c r="F920" i="11"/>
  <c r="E919" i="11"/>
  <c r="F919" i="11"/>
  <c r="E940" i="11"/>
  <c r="F940" i="11"/>
  <c r="E947" i="11"/>
  <c r="F947" i="11"/>
  <c r="E987" i="11"/>
  <c r="F987" i="11"/>
  <c r="E1060" i="11"/>
  <c r="F1060" i="11"/>
  <c r="E1020" i="11"/>
  <c r="F1020" i="11"/>
  <c r="E1144" i="11"/>
  <c r="F1144" i="11"/>
  <c r="E1134" i="11"/>
  <c r="F1134" i="11"/>
  <c r="E1190" i="11"/>
  <c r="F1190" i="11"/>
  <c r="E1230" i="11"/>
  <c r="F1230" i="11"/>
  <c r="E1270" i="11"/>
  <c r="F1270" i="11"/>
  <c r="E1033" i="11"/>
  <c r="F1033" i="11"/>
  <c r="E1065" i="11"/>
  <c r="F1065" i="11"/>
  <c r="E1097" i="11"/>
  <c r="F1097" i="11"/>
  <c r="E1121" i="11"/>
  <c r="F1121" i="11"/>
  <c r="E1161" i="11"/>
  <c r="F1161" i="11"/>
  <c r="E1201" i="11"/>
  <c r="F1201" i="11"/>
  <c r="E1233" i="11"/>
  <c r="F1233" i="11"/>
  <c r="E1335" i="11"/>
  <c r="F1335" i="11"/>
  <c r="E1303" i="11"/>
  <c r="F1303" i="11"/>
  <c r="E1439" i="11"/>
  <c r="F1439" i="11"/>
  <c r="E1298" i="11"/>
  <c r="F1298" i="11"/>
  <c r="E1429" i="11"/>
  <c r="F1429" i="11"/>
  <c r="E1361" i="11"/>
  <c r="F1361" i="11"/>
  <c r="E1481" i="11"/>
  <c r="F1481" i="11"/>
  <c r="E1530" i="11"/>
  <c r="F1530" i="11"/>
  <c r="E1394" i="11"/>
  <c r="F1394" i="11"/>
  <c r="E1418" i="11"/>
  <c r="F1418" i="11"/>
  <c r="E1450" i="11"/>
  <c r="F1450" i="11"/>
  <c r="E1474" i="11"/>
  <c r="F1474" i="11"/>
  <c r="E1497" i="11"/>
  <c r="F1497" i="11"/>
  <c r="E1521" i="11"/>
  <c r="F1521" i="11"/>
  <c r="E1579" i="11"/>
  <c r="F1579" i="11"/>
  <c r="E1560" i="11"/>
  <c r="F1560" i="11"/>
  <c r="E1584" i="11"/>
  <c r="F1584" i="11"/>
  <c r="E1764" i="11"/>
  <c r="F1764" i="11"/>
  <c r="E1603" i="11"/>
  <c r="F1603" i="11"/>
  <c r="E1627" i="11"/>
  <c r="F1627" i="11"/>
  <c r="E1663" i="11"/>
  <c r="F1663" i="11"/>
  <c r="E1711" i="11"/>
  <c r="F1711" i="11"/>
  <c r="E1759" i="11"/>
  <c r="F1759" i="11"/>
  <c r="E1676" i="11"/>
  <c r="F1676" i="11"/>
  <c r="E1708" i="11"/>
  <c r="F1708" i="11"/>
  <c r="E1732" i="11"/>
  <c r="F1732" i="11"/>
  <c r="E1756" i="11"/>
  <c r="F1756" i="11"/>
  <c r="E1774" i="11"/>
  <c r="F1774" i="11"/>
  <c r="E1779" i="11"/>
  <c r="F1779" i="11"/>
  <c r="E1822" i="11"/>
  <c r="F1822" i="11"/>
  <c r="E1846" i="11"/>
  <c r="F1846" i="11"/>
  <c r="E1823" i="11"/>
  <c r="F1823" i="11"/>
  <c r="E1855" i="11"/>
  <c r="F1855" i="11"/>
  <c r="E1921" i="11"/>
  <c r="F1921" i="11"/>
  <c r="E1958" i="11"/>
  <c r="F1958" i="11"/>
  <c r="E1922" i="11"/>
  <c r="F1922" i="11"/>
  <c r="E1979" i="11"/>
  <c r="F1979" i="11"/>
  <c r="E2002" i="11"/>
  <c r="F2002" i="11"/>
  <c r="F704" i="11"/>
  <c r="F736" i="11"/>
  <c r="F768" i="11"/>
  <c r="F800" i="11"/>
  <c r="F832" i="11"/>
  <c r="F479" i="11"/>
  <c r="F487" i="11"/>
  <c r="F495" i="11"/>
  <c r="F503" i="11"/>
  <c r="F511" i="11"/>
  <c r="F519" i="11"/>
  <c r="F527" i="11"/>
  <c r="F535" i="11"/>
  <c r="F543" i="11"/>
  <c r="F551" i="11"/>
  <c r="F559" i="11"/>
  <c r="F567" i="11"/>
  <c r="F575" i="11"/>
  <c r="F583" i="11"/>
  <c r="F591" i="11"/>
  <c r="F599" i="11"/>
  <c r="F607" i="11"/>
  <c r="F615" i="11"/>
  <c r="F623" i="11"/>
  <c r="F631" i="11"/>
  <c r="F639" i="11"/>
  <c r="F647" i="11"/>
  <c r="F655" i="11"/>
  <c r="F663" i="11"/>
  <c r="F675" i="11"/>
  <c r="F918" i="11"/>
  <c r="F687" i="11"/>
  <c r="F942" i="11"/>
  <c r="F960" i="11"/>
  <c r="F968" i="11"/>
  <c r="F976" i="11"/>
  <c r="F984" i="11"/>
  <c r="F992" i="11"/>
  <c r="F1000" i="11"/>
  <c r="F1008" i="11"/>
  <c r="F1145" i="11"/>
  <c r="F1114" i="11"/>
  <c r="F1370" i="11"/>
  <c r="F1451" i="11"/>
  <c r="F1528" i="11"/>
  <c r="F1553" i="11"/>
  <c r="F1585" i="11"/>
  <c r="F1685" i="11"/>
  <c r="F1749" i="11"/>
  <c r="F1864" i="11"/>
  <c r="F1872" i="11"/>
  <c r="F1880" i="11"/>
  <c r="F1888" i="11"/>
  <c r="F1896" i="11"/>
  <c r="F1941" i="11"/>
  <c r="F1952" i="11"/>
  <c r="E715" i="11"/>
  <c r="F715" i="11"/>
  <c r="E811" i="11"/>
  <c r="F811" i="11"/>
  <c r="E843" i="11"/>
  <c r="F843" i="11"/>
  <c r="E729" i="11"/>
  <c r="F729" i="11"/>
  <c r="E793" i="11"/>
  <c r="F793" i="11"/>
  <c r="E857" i="11"/>
  <c r="F857" i="11"/>
  <c r="E946" i="11"/>
  <c r="F946" i="11"/>
  <c r="E971" i="11"/>
  <c r="F971" i="11"/>
  <c r="E995" i="11"/>
  <c r="F995" i="11"/>
  <c r="E1028" i="11"/>
  <c r="F1028" i="11"/>
  <c r="E1124" i="11"/>
  <c r="F1124" i="11"/>
  <c r="E1048" i="11"/>
  <c r="F1048" i="11"/>
  <c r="E1112" i="11"/>
  <c r="F1112" i="11"/>
  <c r="E1038" i="11"/>
  <c r="F1038" i="11"/>
  <c r="E1102" i="11"/>
  <c r="F1102" i="11"/>
  <c r="E1174" i="11"/>
  <c r="F1174" i="11"/>
  <c r="E1198" i="11"/>
  <c r="F1198" i="11"/>
  <c r="E1214" i="11"/>
  <c r="F1214" i="11"/>
  <c r="E1243" i="11"/>
  <c r="F1243" i="11"/>
  <c r="E1278" i="11"/>
  <c r="F1278" i="11"/>
  <c r="E1025" i="11"/>
  <c r="F1025" i="11"/>
  <c r="E1169" i="11"/>
  <c r="F1169" i="11"/>
  <c r="E1185" i="11"/>
  <c r="F1185" i="11"/>
  <c r="E1209" i="11"/>
  <c r="F1209" i="11"/>
  <c r="E1225" i="11"/>
  <c r="F1225" i="11"/>
  <c r="E1247" i="11"/>
  <c r="F1247" i="11"/>
  <c r="E1271" i="11"/>
  <c r="F1271" i="11"/>
  <c r="E1301" i="11"/>
  <c r="F1301" i="11"/>
  <c r="E1407" i="11"/>
  <c r="F1407" i="11"/>
  <c r="E1333" i="11"/>
  <c r="F1333" i="11"/>
  <c r="E1397" i="11"/>
  <c r="F1397" i="11"/>
  <c r="E1461" i="11"/>
  <c r="F1461" i="11"/>
  <c r="E1329" i="11"/>
  <c r="F1329" i="11"/>
  <c r="E1425" i="11"/>
  <c r="F1425" i="11"/>
  <c r="E1763" i="11"/>
  <c r="F1763" i="11"/>
  <c r="E1514" i="11"/>
  <c r="F1514" i="11"/>
  <c r="E1330" i="11"/>
  <c r="F1330" i="11"/>
  <c r="E1354" i="11"/>
  <c r="F1354" i="11"/>
  <c r="E1378" i="11"/>
  <c r="F1378" i="11"/>
  <c r="E1557" i="11"/>
  <c r="F1557" i="11"/>
  <c r="E1505" i="11"/>
  <c r="F1505" i="11"/>
  <c r="E1529" i="11"/>
  <c r="F1529" i="11"/>
  <c r="E1536" i="11"/>
  <c r="F1536" i="11"/>
  <c r="E1552" i="11"/>
  <c r="F1552" i="11"/>
  <c r="E1568" i="11"/>
  <c r="F1568" i="11"/>
  <c r="E1592" i="11"/>
  <c r="F1592" i="11"/>
  <c r="E1611" i="11"/>
  <c r="F1611" i="11"/>
  <c r="E1635" i="11"/>
  <c r="F1635" i="11"/>
  <c r="E1651" i="11"/>
  <c r="F1651" i="11"/>
  <c r="E1679" i="11"/>
  <c r="F1679" i="11"/>
  <c r="E1727" i="11"/>
  <c r="F1727" i="11"/>
  <c r="E1660" i="11"/>
  <c r="F1660" i="11"/>
  <c r="E1684" i="11"/>
  <c r="F1684" i="11"/>
  <c r="E1700" i="11"/>
  <c r="F1700" i="11"/>
  <c r="E1724" i="11"/>
  <c r="F1724" i="11"/>
  <c r="E1748" i="11"/>
  <c r="F1748" i="11"/>
  <c r="E1792" i="11"/>
  <c r="F1792" i="11"/>
  <c r="E1771" i="11"/>
  <c r="F1771" i="11"/>
  <c r="E1811" i="11"/>
  <c r="F1811" i="11"/>
  <c r="E1830" i="11"/>
  <c r="F1830" i="11"/>
  <c r="E1854" i="11"/>
  <c r="F1854" i="11"/>
  <c r="E1839" i="11"/>
  <c r="F1839" i="11"/>
  <c r="E1847" i="11"/>
  <c r="F1847" i="11"/>
  <c r="E1907" i="11"/>
  <c r="F1907" i="11"/>
  <c r="E1923" i="11"/>
  <c r="F1923" i="11"/>
  <c r="E1939" i="11"/>
  <c r="F1939" i="11"/>
  <c r="E1966" i="11"/>
  <c r="F1966" i="11"/>
  <c r="E1934" i="11"/>
  <c r="F1934" i="11"/>
  <c r="E1971" i="11"/>
  <c r="F1971" i="11"/>
  <c r="E1980" i="11"/>
  <c r="F1980" i="11"/>
  <c r="E2003" i="11"/>
  <c r="F2003" i="11"/>
  <c r="F458" i="11"/>
  <c r="F450" i="11"/>
  <c r="F442" i="11"/>
  <c r="F434" i="11"/>
  <c r="F426" i="11"/>
  <c r="F418" i="11"/>
  <c r="F410" i="11"/>
  <c r="F402" i="11"/>
  <c r="F394" i="11"/>
  <c r="F386" i="11"/>
  <c r="F378" i="11"/>
  <c r="F370" i="11"/>
  <c r="F362" i="11"/>
  <c r="F354" i="11"/>
  <c r="F346" i="11"/>
  <c r="F338" i="11"/>
  <c r="F330" i="11"/>
  <c r="F322" i="11"/>
  <c r="F314" i="11"/>
  <c r="F306" i="11"/>
  <c r="F298" i="11"/>
  <c r="F290" i="11"/>
  <c r="F282" i="11"/>
  <c r="F274" i="11"/>
  <c r="F266" i="11"/>
  <c r="F258" i="11"/>
  <c r="F250" i="11"/>
  <c r="F242" i="11"/>
  <c r="F234" i="11"/>
  <c r="F226" i="11"/>
  <c r="F218" i="11"/>
  <c r="F210" i="11"/>
  <c r="F202" i="11"/>
  <c r="F194" i="11"/>
  <c r="F186" i="11"/>
  <c r="F178" i="11"/>
  <c r="F170" i="11"/>
  <c r="F162" i="11"/>
  <c r="F154" i="11"/>
  <c r="F146" i="11"/>
  <c r="F138" i="11"/>
  <c r="F130" i="11"/>
  <c r="F122" i="11"/>
  <c r="F114" i="11"/>
  <c r="F106" i="11"/>
  <c r="F98" i="11"/>
  <c r="F90" i="11"/>
  <c r="F50" i="11"/>
  <c r="F46" i="11"/>
  <c r="F30" i="11"/>
  <c r="F472" i="11"/>
  <c r="F480" i="11"/>
  <c r="F488" i="11"/>
  <c r="F496" i="11"/>
  <c r="F504" i="11"/>
  <c r="F512" i="11"/>
  <c r="F520" i="11"/>
  <c r="F528" i="11"/>
  <c r="F536" i="11"/>
  <c r="F544" i="11"/>
  <c r="F552" i="11"/>
  <c r="F560" i="11"/>
  <c r="F568" i="11"/>
  <c r="F576" i="11"/>
  <c r="F584" i="11"/>
  <c r="F592" i="11"/>
  <c r="F600" i="11"/>
  <c r="F608" i="11"/>
  <c r="F616" i="11"/>
  <c r="F624" i="11"/>
  <c r="F632" i="11"/>
  <c r="F640" i="11"/>
  <c r="F648" i="11"/>
  <c r="F656" i="11"/>
  <c r="F664" i="11"/>
  <c r="F680" i="11"/>
  <c r="F712" i="11"/>
  <c r="F744" i="11"/>
  <c r="F776" i="11"/>
  <c r="F808" i="11"/>
  <c r="F840" i="11"/>
  <c r="F921" i="11"/>
  <c r="F697" i="11"/>
  <c r="F741" i="11"/>
  <c r="F751" i="11"/>
  <c r="F805" i="11"/>
  <c r="F815" i="11"/>
  <c r="F861" i="11"/>
  <c r="F869" i="11"/>
  <c r="F877" i="11"/>
  <c r="F885" i="11"/>
  <c r="F893" i="11"/>
  <c r="F901" i="11"/>
  <c r="F909" i="11"/>
  <c r="F931" i="11"/>
  <c r="F944" i="11"/>
  <c r="F1049" i="11"/>
  <c r="F1255" i="11"/>
  <c r="F1146" i="11"/>
  <c r="F1264" i="11"/>
  <c r="F1314" i="11"/>
  <c r="F1402" i="11"/>
  <c r="F1323" i="11"/>
  <c r="F1512" i="11"/>
  <c r="F1669" i="11"/>
  <c r="F1733" i="11"/>
  <c r="F1955" i="11"/>
  <c r="F1942" i="11"/>
  <c r="F1992" i="11"/>
  <c r="F1987" i="11"/>
  <c r="F1995" i="11"/>
  <c r="F2000" i="11"/>
  <c r="E779" i="11"/>
  <c r="F779" i="11"/>
  <c r="E761" i="11"/>
  <c r="F761" i="11"/>
  <c r="E825" i="11"/>
  <c r="F825" i="11"/>
  <c r="E939" i="11"/>
  <c r="F939" i="11"/>
  <c r="E963" i="11"/>
  <c r="F963" i="11"/>
  <c r="E979" i="11"/>
  <c r="F979" i="11"/>
  <c r="E1003" i="11"/>
  <c r="F1003" i="11"/>
  <c r="E1092" i="11"/>
  <c r="F1092" i="11"/>
  <c r="E1156" i="11"/>
  <c r="F1156" i="11"/>
  <c r="E1080" i="11"/>
  <c r="F1080" i="11"/>
  <c r="E1014" i="11"/>
  <c r="F1014" i="11"/>
  <c r="E1070" i="11"/>
  <c r="F1070" i="11"/>
  <c r="E1166" i="11"/>
  <c r="F1166" i="11"/>
  <c r="E1182" i="11"/>
  <c r="F1182" i="11"/>
  <c r="E1206" i="11"/>
  <c r="F1206" i="11"/>
  <c r="E1222" i="11"/>
  <c r="F1222" i="11"/>
  <c r="E1254" i="11"/>
  <c r="F1254" i="11"/>
  <c r="E1041" i="11"/>
  <c r="F1041" i="11"/>
  <c r="E1057" i="11"/>
  <c r="F1057" i="11"/>
  <c r="E1073" i="11"/>
  <c r="F1073" i="11"/>
  <c r="E1089" i="11"/>
  <c r="F1089" i="11"/>
  <c r="E1105" i="11"/>
  <c r="F1105" i="11"/>
  <c r="E1129" i="11"/>
  <c r="F1129" i="11"/>
  <c r="E1137" i="11"/>
  <c r="F1137" i="11"/>
  <c r="E1153" i="11"/>
  <c r="F1153" i="11"/>
  <c r="E1177" i="11"/>
  <c r="F1177" i="11"/>
  <c r="E1193" i="11"/>
  <c r="F1193" i="11"/>
  <c r="E1217" i="11"/>
  <c r="F1217" i="11"/>
  <c r="E1241" i="11"/>
  <c r="F1241" i="11"/>
  <c r="E1263" i="11"/>
  <c r="F1263" i="11"/>
  <c r="E1283" i="11"/>
  <c r="F1283" i="11"/>
  <c r="E1359" i="11"/>
  <c r="F1359" i="11"/>
  <c r="E1375" i="11"/>
  <c r="F1375" i="11"/>
  <c r="E1471" i="11"/>
  <c r="F1471" i="11"/>
  <c r="E1282" i="11"/>
  <c r="F1282" i="11"/>
  <c r="E1311" i="11"/>
  <c r="F1311" i="11"/>
  <c r="E1365" i="11"/>
  <c r="F1365" i="11"/>
  <c r="E1393" i="11"/>
  <c r="F1393" i="11"/>
  <c r="E1457" i="11"/>
  <c r="F1457" i="11"/>
  <c r="E1498" i="11"/>
  <c r="F1498" i="11"/>
  <c r="E1583" i="11"/>
  <c r="F1583" i="11"/>
  <c r="E1322" i="11"/>
  <c r="F1322" i="11"/>
  <c r="E1346" i="11"/>
  <c r="F1346" i="11"/>
  <c r="E1362" i="11"/>
  <c r="F1362" i="11"/>
  <c r="E1386" i="11"/>
  <c r="F1386" i="11"/>
  <c r="E1410" i="11"/>
  <c r="F1410" i="11"/>
  <c r="E1426" i="11"/>
  <c r="F1426" i="11"/>
  <c r="E1442" i="11"/>
  <c r="F1442" i="11"/>
  <c r="E1458" i="11"/>
  <c r="F1458" i="11"/>
  <c r="E1482" i="11"/>
  <c r="F1482" i="11"/>
  <c r="E1575" i="11"/>
  <c r="F1575" i="11"/>
  <c r="E1489" i="11"/>
  <c r="F1489" i="11"/>
  <c r="E1513" i="11"/>
  <c r="F1513" i="11"/>
  <c r="E1547" i="11"/>
  <c r="F1547" i="11"/>
  <c r="E1595" i="11"/>
  <c r="F1595" i="11"/>
  <c r="E1619" i="11"/>
  <c r="F1619" i="11"/>
  <c r="E1643" i="11"/>
  <c r="F1643" i="11"/>
  <c r="E1695" i="11"/>
  <c r="F1695" i="11"/>
  <c r="E1743" i="11"/>
  <c r="F1743" i="11"/>
  <c r="E1668" i="11"/>
  <c r="F1668" i="11"/>
  <c r="E1692" i="11"/>
  <c r="F1692" i="11"/>
  <c r="E1716" i="11"/>
  <c r="F1716" i="11"/>
  <c r="E1740" i="11"/>
  <c r="F1740" i="11"/>
  <c r="E1806" i="11"/>
  <c r="F1806" i="11"/>
  <c r="E1787" i="11"/>
  <c r="F1787" i="11"/>
  <c r="E1803" i="11"/>
  <c r="F1803" i="11"/>
  <c r="E1814" i="11"/>
  <c r="F1814" i="11"/>
  <c r="E1838" i="11"/>
  <c r="F1838" i="11"/>
  <c r="E1815" i="11"/>
  <c r="F1815" i="11"/>
  <c r="E1831" i="11"/>
  <c r="F1831" i="11"/>
  <c r="E1903" i="11"/>
  <c r="F1903" i="11"/>
  <c r="E1912" i="11"/>
  <c r="F1912" i="11"/>
  <c r="E1972" i="11"/>
  <c r="F1972" i="11"/>
  <c r="E1963" i="11"/>
  <c r="F1963" i="11"/>
  <c r="E2006" i="11"/>
  <c r="F2006" i="11"/>
  <c r="E2011" i="11"/>
  <c r="F2011" i="11"/>
  <c r="F688" i="11"/>
  <c r="F720" i="11"/>
  <c r="F752" i="11"/>
  <c r="F784" i="11"/>
  <c r="F816" i="11"/>
  <c r="F848" i="11"/>
  <c r="F683" i="11"/>
  <c r="F955" i="11"/>
  <c r="F1081" i="11"/>
  <c r="F1017" i="11"/>
  <c r="F1050" i="11"/>
  <c r="F1248" i="11"/>
  <c r="F1290" i="11"/>
  <c r="F1297" i="11"/>
  <c r="F1434" i="11"/>
  <c r="F1355" i="11"/>
  <c r="F1387" i="11"/>
  <c r="F1496" i="11"/>
  <c r="F1544" i="11"/>
  <c r="F1717" i="11"/>
  <c r="F1767" i="11"/>
  <c r="F1766" i="11"/>
  <c r="F1865" i="11"/>
  <c r="F1873" i="11"/>
  <c r="F1881" i="11"/>
  <c r="F1889" i="11"/>
  <c r="F1897" i="11"/>
  <c r="F1968" i="11"/>
  <c r="E59" i="11"/>
  <c r="F59" i="11"/>
  <c r="F51" i="11"/>
  <c r="E51" i="11"/>
  <c r="E35" i="11"/>
  <c r="F35" i="11"/>
  <c r="F79" i="11"/>
  <c r="E79" i="11"/>
  <c r="E71" i="11"/>
  <c r="F71" i="11"/>
  <c r="F47" i="11"/>
  <c r="E47" i="11"/>
  <c r="F39" i="11"/>
  <c r="E39" i="11"/>
  <c r="E81" i="11"/>
  <c r="F81" i="11"/>
  <c r="F73" i="11"/>
  <c r="E73" i="11"/>
  <c r="F65" i="11"/>
  <c r="E65" i="11"/>
  <c r="F57" i="11"/>
  <c r="E57" i="11"/>
  <c r="F49" i="11"/>
  <c r="E49" i="11"/>
  <c r="F41" i="11"/>
  <c r="E41" i="11"/>
  <c r="F33" i="11"/>
  <c r="E33" i="11"/>
  <c r="E25" i="11"/>
  <c r="F25" i="11"/>
  <c r="G15" i="11"/>
  <c r="F459" i="11"/>
  <c r="F451" i="11"/>
  <c r="F443" i="11"/>
  <c r="F435" i="11"/>
  <c r="F427" i="11"/>
  <c r="F419" i="11"/>
  <c r="F411" i="11"/>
  <c r="F403" i="11"/>
  <c r="F395" i="11"/>
  <c r="F387" i="11"/>
  <c r="F379" i="11"/>
  <c r="F371" i="11"/>
  <c r="F363" i="11"/>
  <c r="F355" i="11"/>
  <c r="F347" i="11"/>
  <c r="F339" i="11"/>
  <c r="F331" i="11"/>
  <c r="F323" i="11"/>
  <c r="F315" i="11"/>
  <c r="F307" i="11"/>
  <c r="F299" i="11"/>
  <c r="F291" i="11"/>
  <c r="F283" i="11"/>
  <c r="F275" i="11"/>
  <c r="F267" i="11"/>
  <c r="F259" i="11"/>
  <c r="F251" i="11"/>
  <c r="F243" i="11"/>
  <c r="F235" i="11"/>
  <c r="F227" i="11"/>
  <c r="F219" i="11"/>
  <c r="F211" i="11"/>
  <c r="F203" i="11"/>
  <c r="F195" i="11"/>
  <c r="F187" i="11"/>
  <c r="F179" i="11"/>
  <c r="F171" i="11"/>
  <c r="F163" i="11"/>
  <c r="F155" i="11"/>
  <c r="F147" i="11"/>
  <c r="F139" i="11"/>
  <c r="F131" i="11"/>
  <c r="F123" i="11"/>
  <c r="F115" i="11"/>
  <c r="F107" i="11"/>
  <c r="F99" i="11"/>
  <c r="F91" i="11"/>
  <c r="F83" i="11"/>
  <c r="F469" i="11"/>
  <c r="F19" i="11"/>
  <c r="F16" i="11"/>
  <c r="F75" i="11"/>
  <c r="E75" i="11"/>
  <c r="F461" i="11"/>
  <c r="F453" i="11"/>
  <c r="F445" i="11"/>
  <c r="F437" i="11"/>
  <c r="F429" i="11"/>
  <c r="F421" i="11"/>
  <c r="F413" i="11"/>
  <c r="F405" i="11"/>
  <c r="F397" i="11"/>
  <c r="F389" i="11"/>
  <c r="F381" i="11"/>
  <c r="F373" i="11"/>
  <c r="F365" i="11"/>
  <c r="F357" i="11"/>
  <c r="F349" i="11"/>
  <c r="F341" i="11"/>
  <c r="F333" i="11"/>
  <c r="F325" i="11"/>
  <c r="F317" i="11"/>
  <c r="F309" i="11"/>
  <c r="F301" i="11"/>
  <c r="F293" i="11"/>
  <c r="F285" i="11"/>
  <c r="F277" i="11"/>
  <c r="F269" i="11"/>
  <c r="F261" i="11"/>
  <c r="F253" i="11"/>
  <c r="F245" i="11"/>
  <c r="F237" i="11"/>
  <c r="F229" i="11"/>
  <c r="F221" i="11"/>
  <c r="F213" i="11"/>
  <c r="F205" i="11"/>
  <c r="F197" i="11"/>
  <c r="F189" i="11"/>
  <c r="F181" i="11"/>
  <c r="F173" i="11"/>
  <c r="F165" i="11"/>
  <c r="F157" i="11"/>
  <c r="F149" i="11"/>
  <c r="F141" i="11"/>
  <c r="F133" i="11"/>
  <c r="F125" i="11"/>
  <c r="F117" i="11"/>
  <c r="F109" i="11"/>
  <c r="F101" i="11"/>
  <c r="F93" i="11"/>
  <c r="F85" i="11"/>
  <c r="F21" i="11"/>
  <c r="F67" i="11"/>
  <c r="E67" i="11"/>
  <c r="E27" i="11"/>
  <c r="F27" i="11"/>
  <c r="E77" i="11"/>
  <c r="F77" i="11"/>
  <c r="F69" i="11"/>
  <c r="E69" i="11"/>
  <c r="F61" i="11"/>
  <c r="E61" i="11"/>
  <c r="F53" i="11"/>
  <c r="E53" i="11"/>
  <c r="F45" i="11"/>
  <c r="E45" i="11"/>
  <c r="F37" i="11"/>
  <c r="E37" i="11"/>
  <c r="F29" i="11"/>
  <c r="E29" i="11"/>
  <c r="F470" i="11"/>
  <c r="F463" i="11"/>
  <c r="F455" i="11"/>
  <c r="F447" i="11"/>
  <c r="F439" i="11"/>
  <c r="F431" i="11"/>
  <c r="F423" i="11"/>
  <c r="F415" i="11"/>
  <c r="F407" i="11"/>
  <c r="F399" i="11"/>
  <c r="F391" i="11"/>
  <c r="F383" i="11"/>
  <c r="F375" i="11"/>
  <c r="F367" i="11"/>
  <c r="F359" i="11"/>
  <c r="F351" i="11"/>
  <c r="F343" i="11"/>
  <c r="F335" i="11"/>
  <c r="F327" i="11"/>
  <c r="F319" i="11"/>
  <c r="F311" i="11"/>
  <c r="F303" i="11"/>
  <c r="F295" i="11"/>
  <c r="F287" i="11"/>
  <c r="F279" i="11"/>
  <c r="F271" i="11"/>
  <c r="F263" i="11"/>
  <c r="F255" i="11"/>
  <c r="F247" i="11"/>
  <c r="F239" i="11"/>
  <c r="F231" i="11"/>
  <c r="F223" i="11"/>
  <c r="F215" i="11"/>
  <c r="F207" i="11"/>
  <c r="F199" i="11"/>
  <c r="F191" i="11"/>
  <c r="F183" i="11"/>
  <c r="F175" i="11"/>
  <c r="F167" i="11"/>
  <c r="F159" i="11"/>
  <c r="F151" i="11"/>
  <c r="F143" i="11"/>
  <c r="F135" i="11"/>
  <c r="F127" i="11"/>
  <c r="F119" i="11"/>
  <c r="F111" i="11"/>
  <c r="F103" i="11"/>
  <c r="F95" i="11"/>
  <c r="F87" i="11"/>
  <c r="F23" i="11"/>
  <c r="F465" i="11"/>
  <c r="F43" i="11"/>
  <c r="E43" i="11"/>
  <c r="E63" i="11"/>
  <c r="F63" i="11"/>
  <c r="F55" i="11"/>
  <c r="E55" i="11"/>
  <c r="E31" i="11"/>
  <c r="F31" i="11"/>
  <c r="F457" i="11"/>
  <c r="F449" i="11"/>
  <c r="F441" i="11"/>
  <c r="F433" i="11"/>
  <c r="F425" i="11"/>
  <c r="F417" i="11"/>
  <c r="F409" i="11"/>
  <c r="F401" i="11"/>
  <c r="F393" i="11"/>
  <c r="F385" i="11"/>
  <c r="F377" i="11"/>
  <c r="F369" i="11"/>
  <c r="F361" i="11"/>
  <c r="F353" i="11"/>
  <c r="F345" i="11"/>
  <c r="F337" i="11"/>
  <c r="F329" i="11"/>
  <c r="F321" i="11"/>
  <c r="F313" i="11"/>
  <c r="F305" i="11"/>
  <c r="F297" i="11"/>
  <c r="F289" i="11"/>
  <c r="F281" i="11"/>
  <c r="F273" i="11"/>
  <c r="F265" i="11"/>
  <c r="F257" i="11"/>
  <c r="F249" i="11"/>
  <c r="F241" i="11"/>
  <c r="F233" i="11"/>
  <c r="F225" i="11"/>
  <c r="F217" i="11"/>
  <c r="F209" i="11"/>
  <c r="F201" i="11"/>
  <c r="F193" i="11"/>
  <c r="F185" i="11"/>
  <c r="F177" i="11"/>
  <c r="F169" i="11"/>
  <c r="F161" i="11"/>
  <c r="F153" i="11"/>
  <c r="F145" i="11"/>
  <c r="F137" i="11"/>
  <c r="F129" i="11"/>
  <c r="F121" i="11"/>
  <c r="F113" i="11"/>
  <c r="F105" i="11"/>
  <c r="F97" i="11"/>
  <c r="F89" i="11"/>
  <c r="J68" i="2"/>
  <c r="J195" i="2"/>
  <c r="J240" i="2"/>
  <c r="J204" i="2"/>
  <c r="J203" i="2"/>
  <c r="J201" i="2"/>
  <c r="J272" i="2"/>
  <c r="I218" i="2"/>
  <c r="J234" i="2"/>
  <c r="I47" i="2"/>
  <c r="I25" i="2"/>
  <c r="N287" i="2"/>
  <c r="M287" i="2"/>
  <c r="N284" i="2"/>
  <c r="M284" i="2"/>
  <c r="N271" i="2"/>
  <c r="M271" i="2"/>
  <c r="N263" i="2"/>
  <c r="M263" i="2"/>
  <c r="N250" i="2"/>
  <c r="M250" i="2"/>
  <c r="N245" i="2"/>
  <c r="M245" i="2"/>
  <c r="M238" i="2"/>
  <c r="N238" i="2" s="1"/>
  <c r="N217" i="2"/>
  <c r="N209" i="2" s="1"/>
  <c r="M217" i="2"/>
  <c r="M210" i="2"/>
  <c r="M205" i="2"/>
  <c r="M198" i="2"/>
  <c r="M189" i="2"/>
  <c r="M185" i="2"/>
  <c r="M181" i="2"/>
  <c r="M178" i="2"/>
  <c r="M168" i="2"/>
  <c r="M159" i="2"/>
  <c r="M152" i="2"/>
  <c r="M144" i="2"/>
  <c r="M128" i="2"/>
  <c r="M120" i="2"/>
  <c r="M112" i="2" s="1"/>
  <c r="N111" i="2"/>
  <c r="M108" i="2"/>
  <c r="M103" i="2"/>
  <c r="M94" i="2"/>
  <c r="M89" i="2"/>
  <c r="M85" i="2"/>
  <c r="M78" i="2"/>
  <c r="M74" i="2"/>
  <c r="M69" i="2"/>
  <c r="N69" i="2" s="1"/>
  <c r="N68" i="2" s="1"/>
  <c r="M60" i="2"/>
  <c r="M55" i="2"/>
  <c r="N47" i="2"/>
  <c r="M47" i="2"/>
  <c r="N36" i="2"/>
  <c r="N35" i="2" s="1"/>
  <c r="M36" i="2"/>
  <c r="M35" i="2" s="1"/>
  <c r="N25" i="2"/>
  <c r="N18" i="2" s="1"/>
  <c r="M25" i="2"/>
  <c r="M18" i="2" s="1"/>
  <c r="I263" i="2"/>
  <c r="I250" i="2"/>
  <c r="I245" i="2"/>
  <c r="I74" i="2"/>
  <c r="I85" i="2"/>
  <c r="I36" i="2"/>
  <c r="G271" i="2"/>
  <c r="F271" i="2"/>
  <c r="G263" i="2"/>
  <c r="F263" i="2"/>
  <c r="G257" i="2"/>
  <c r="F257" i="2"/>
  <c r="G250" i="2"/>
  <c r="F250" i="2"/>
  <c r="G245" i="2"/>
  <c r="F245" i="2"/>
  <c r="F238" i="2"/>
  <c r="F234" i="2"/>
  <c r="F231" i="2"/>
  <c r="F228" i="2"/>
  <c r="F223" i="2"/>
  <c r="F218" i="2"/>
  <c r="G217" i="2"/>
  <c r="G210" i="2"/>
  <c r="F210" i="2"/>
  <c r="F205" i="2"/>
  <c r="F198" i="2"/>
  <c r="F189" i="2"/>
  <c r="F185" i="2"/>
  <c r="F181" i="2"/>
  <c r="F178" i="2"/>
  <c r="G176" i="2"/>
  <c r="F168" i="2"/>
  <c r="F159" i="2"/>
  <c r="F152" i="2"/>
  <c r="F144" i="2"/>
  <c r="G143" i="2"/>
  <c r="F136" i="2"/>
  <c r="F130" i="2"/>
  <c r="G128" i="2"/>
  <c r="F120" i="2"/>
  <c r="F114" i="2"/>
  <c r="G112" i="2"/>
  <c r="F108" i="2"/>
  <c r="F103" i="2"/>
  <c r="F94" i="2"/>
  <c r="F89" i="2"/>
  <c r="F85" i="2"/>
  <c r="F78" i="2"/>
  <c r="F74" i="2"/>
  <c r="F69" i="2"/>
  <c r="G68" i="2"/>
  <c r="G60" i="2"/>
  <c r="F60" i="2"/>
  <c r="G55" i="2"/>
  <c r="F55" i="2"/>
  <c r="G47" i="2"/>
  <c r="F47" i="2"/>
  <c r="F44" i="2"/>
  <c r="G36" i="2"/>
  <c r="G35" i="2" s="1"/>
  <c r="F36" i="2"/>
  <c r="F35" i="2" s="1"/>
  <c r="G25" i="2"/>
  <c r="G18" i="2" s="1"/>
  <c r="F25" i="2"/>
  <c r="F18" i="2" s="1"/>
  <c r="I103" i="2"/>
  <c r="J103" i="2" s="1"/>
  <c r="C25" i="4"/>
  <c r="B25" i="4"/>
  <c r="F287" i="2"/>
  <c r="F284" i="2"/>
  <c r="G287" i="2"/>
  <c r="G284" i="2"/>
  <c r="I120" i="2"/>
  <c r="I112" i="2" s="1"/>
  <c r="I144" i="2"/>
  <c r="I168" i="2"/>
  <c r="I178" i="2"/>
  <c r="I181" i="2"/>
  <c r="I185" i="2"/>
  <c r="I205" i="2"/>
  <c r="I210" i="2"/>
  <c r="I55" i="2"/>
  <c r="B35" i="4"/>
  <c r="B12" i="8"/>
  <c r="B13" i="8" s="1"/>
  <c r="G55" i="8" s="1"/>
  <c r="B17" i="8"/>
  <c r="B12" i="9"/>
  <c r="B13" i="9" s="1"/>
  <c r="AY84" i="9" s="1"/>
  <c r="B16" i="9"/>
  <c r="B10" i="2"/>
  <c r="AI85" i="9"/>
  <c r="AJ87" i="9"/>
  <c r="AZ88" i="9"/>
  <c r="AK89" i="9"/>
  <c r="AZ90" i="9"/>
  <c r="AI91" i="9"/>
  <c r="AP92" i="9"/>
  <c r="AT92" i="9"/>
  <c r="AF94" i="9"/>
  <c r="AJ94" i="9"/>
  <c r="AZ94" i="9"/>
  <c r="AQ95" i="9"/>
  <c r="AU95" i="9"/>
  <c r="AP96" i="9"/>
  <c r="AG97" i="9"/>
  <c r="AK97" i="9"/>
  <c r="AF98" i="9"/>
  <c r="AR98" i="9"/>
  <c r="AV98" i="9"/>
  <c r="AQ99" i="9"/>
  <c r="AH100" i="9"/>
  <c r="AL100" i="9"/>
  <c r="AG101" i="9"/>
  <c r="AS101" i="9"/>
  <c r="AW101" i="9"/>
  <c r="AS82" i="9"/>
  <c r="X84" i="9"/>
  <c r="AI83" i="9"/>
  <c r="AA97" i="9"/>
  <c r="M89" i="9"/>
  <c r="U85" i="9"/>
  <c r="X85" i="9"/>
  <c r="M91" i="9"/>
  <c r="Y92" i="9"/>
  <c r="N98" i="9"/>
  <c r="J82" i="9"/>
  <c r="K86" i="9"/>
  <c r="AK83" i="9"/>
  <c r="P87" i="9"/>
  <c r="L89" i="9"/>
  <c r="O95" i="9"/>
  <c r="O99" i="9"/>
  <c r="U100" i="9"/>
  <c r="J94" i="9"/>
  <c r="G49" i="8"/>
  <c r="V82" i="9"/>
  <c r="D49" i="8"/>
  <c r="G39" i="8"/>
  <c r="D33" i="8"/>
  <c r="G30" i="8"/>
  <c r="D31" i="8"/>
  <c r="D68" i="8"/>
  <c r="G53" i="8"/>
  <c r="D38" i="8"/>
  <c r="O85" i="9"/>
  <c r="O88" i="9"/>
  <c r="O89" i="9"/>
  <c r="Y82" i="9"/>
  <c r="Y86" i="9"/>
  <c r="N88" i="9"/>
  <c r="P93" i="9"/>
  <c r="P96" i="9"/>
  <c r="P97" i="9"/>
  <c r="P101" i="9"/>
  <c r="I89" i="9"/>
  <c r="J92" i="9"/>
  <c r="AX83" i="9"/>
  <c r="AI86" i="9"/>
  <c r="AY86" i="9"/>
  <c r="AZ89" i="9"/>
  <c r="G58" i="8"/>
  <c r="D36" i="8"/>
  <c r="B22" i="9"/>
  <c r="B23" i="8"/>
  <c r="C35" i="4"/>
  <c r="D44" i="8" l="1"/>
  <c r="D63" i="8"/>
  <c r="AZ86" i="9"/>
  <c r="G65" i="8"/>
  <c r="G60" i="8"/>
  <c r="G68" i="8"/>
  <c r="G67" i="8"/>
  <c r="D45" i="8"/>
  <c r="D64" i="8"/>
  <c r="D39" i="8"/>
  <c r="G52" i="8"/>
  <c r="U82" i="9"/>
  <c r="M90" i="9"/>
  <c r="Q94" i="9"/>
  <c r="W97" i="9"/>
  <c r="R101" i="9"/>
  <c r="J91" i="9"/>
  <c r="Q91" i="9"/>
  <c r="M95" i="9"/>
  <c r="W98" i="9"/>
  <c r="H83" i="9"/>
  <c r="AB93" i="9"/>
  <c r="AN84" i="9"/>
  <c r="AO85" i="9"/>
  <c r="AO86" i="9"/>
  <c r="AO87" i="9"/>
  <c r="AP88" i="9"/>
  <c r="AP89" i="9"/>
  <c r="AP90" i="9"/>
  <c r="AM91" i="9"/>
  <c r="AH92" i="9"/>
  <c r="AX92" i="9"/>
  <c r="AS93" i="9"/>
  <c r="AN94" i="9"/>
  <c r="AI95" i="9"/>
  <c r="AY95" i="9"/>
  <c r="AT96" i="9"/>
  <c r="AO97" i="9"/>
  <c r="AJ98" i="9"/>
  <c r="AZ98" i="9"/>
  <c r="AU99" i="9"/>
  <c r="AP100" i="9"/>
  <c r="AK101" i="9"/>
  <c r="AG82" i="9"/>
  <c r="AW82" i="9"/>
  <c r="K94" i="9"/>
  <c r="Q95" i="9"/>
  <c r="U87" i="9"/>
  <c r="N94" i="9"/>
  <c r="S99" i="9"/>
  <c r="H91" i="9"/>
  <c r="V83" i="9"/>
  <c r="X90" i="9"/>
  <c r="U96" i="9"/>
  <c r="Z101" i="9"/>
  <c r="K98" i="9"/>
  <c r="O82" i="9"/>
  <c r="O86" i="9"/>
  <c r="O90" i="9"/>
  <c r="N84" i="9"/>
  <c r="T89" i="9"/>
  <c r="P94" i="9"/>
  <c r="P98" i="9"/>
  <c r="AB82" i="9"/>
  <c r="K95" i="9"/>
  <c r="AS84" i="9"/>
  <c r="AT87" i="9"/>
  <c r="AU90" i="9"/>
  <c r="O87" i="9"/>
  <c r="T85" i="9"/>
  <c r="Y90" i="9"/>
  <c r="P99" i="9"/>
  <c r="H86" i="9"/>
  <c r="AN85" i="9"/>
  <c r="AO88" i="9"/>
  <c r="X88" i="9"/>
  <c r="L86" i="9"/>
  <c r="Q92" i="9"/>
  <c r="M96" i="9"/>
  <c r="V99" i="9"/>
  <c r="J85" i="9"/>
  <c r="H97" i="9"/>
  <c r="AS83" i="9"/>
  <c r="AT84" i="9"/>
  <c r="AT85" i="9"/>
  <c r="AT86" i="9"/>
  <c r="AU87" i="9"/>
  <c r="AU88" i="9"/>
  <c r="AU89" i="9"/>
  <c r="AV90" i="9"/>
  <c r="AQ91" i="9"/>
  <c r="AL92" i="9"/>
  <c r="AG93" i="9"/>
  <c r="AW93" i="9"/>
  <c r="AR94" i="9"/>
  <c r="AM95" i="9"/>
  <c r="AH96" i="9"/>
  <c r="AX96" i="9"/>
  <c r="AS97" i="9"/>
  <c r="AN98" i="9"/>
  <c r="AI99" i="9"/>
  <c r="AY99" i="9"/>
  <c r="AT100" i="9"/>
  <c r="AO101" i="9"/>
  <c r="AK82" i="9"/>
  <c r="AF82" i="9"/>
  <c r="I86" i="9"/>
  <c r="V92" i="9"/>
  <c r="L82" i="9"/>
  <c r="Q89" i="9"/>
  <c r="S95" i="9"/>
  <c r="Y100" i="9"/>
  <c r="I95" i="9"/>
  <c r="R85" i="9"/>
  <c r="U92" i="9"/>
  <c r="Z97" i="9"/>
  <c r="AB85" i="9"/>
  <c r="AG83" i="9"/>
  <c r="O83" i="9"/>
  <c r="O91" i="9"/>
  <c r="P95" i="9"/>
  <c r="AB98" i="9"/>
  <c r="R93" i="9"/>
  <c r="AA96" i="9"/>
  <c r="R100" i="9"/>
  <c r="K88" i="9"/>
  <c r="H100" i="9"/>
  <c r="D48" i="8"/>
  <c r="D55" i="8"/>
  <c r="G64" i="8"/>
  <c r="D42" i="8"/>
  <c r="D37" i="8"/>
  <c r="D53" i="8"/>
  <c r="D69" i="8"/>
  <c r="G43" i="8"/>
  <c r="G59" i="8"/>
  <c r="D35" i="8"/>
  <c r="D56" i="8"/>
  <c r="G36" i="8"/>
  <c r="G57" i="8"/>
  <c r="D34" i="8"/>
  <c r="G48" i="8"/>
  <c r="D60" i="8"/>
  <c r="D32" i="8"/>
  <c r="G45" i="8"/>
  <c r="D59" i="8"/>
  <c r="G50" i="8"/>
  <c r="D58" i="8"/>
  <c r="D40" i="8"/>
  <c r="D54" i="8"/>
  <c r="D52" i="8"/>
  <c r="G44" i="8"/>
  <c r="D50" i="8"/>
  <c r="G42" i="8"/>
  <c r="D70" i="8"/>
  <c r="D41" i="8"/>
  <c r="D57" i="8"/>
  <c r="G31" i="8"/>
  <c r="G47" i="8"/>
  <c r="G63" i="8"/>
  <c r="D62" i="8"/>
  <c r="G41" i="8"/>
  <c r="G62" i="8"/>
  <c r="G69" i="8"/>
  <c r="G40" i="8"/>
  <c r="G66" i="8"/>
  <c r="G38" i="8"/>
  <c r="D30" i="8"/>
  <c r="D43" i="8"/>
  <c r="G33" i="8"/>
  <c r="D67" i="8"/>
  <c r="G35" i="8"/>
  <c r="D66" i="8"/>
  <c r="G54" i="8"/>
  <c r="D51" i="8"/>
  <c r="D65" i="8"/>
  <c r="AO93" i="9"/>
  <c r="AY91" i="9"/>
  <c r="AK90" i="9"/>
  <c r="AJ88" i="9"/>
  <c r="AJ86" i="9"/>
  <c r="AI84" i="9"/>
  <c r="G37" i="8"/>
  <c r="AJ89" i="9"/>
  <c r="AH83" i="9"/>
  <c r="P100" i="9"/>
  <c r="N92" i="9"/>
  <c r="O92" i="9"/>
  <c r="O84" i="9"/>
  <c r="G32" i="8"/>
  <c r="D47" i="8"/>
  <c r="G61" i="8"/>
  <c r="G46" i="8"/>
  <c r="D46" i="8"/>
  <c r="G51" i="8"/>
  <c r="D61" i="8"/>
  <c r="G56" i="8"/>
  <c r="I90" i="9"/>
  <c r="Z93" i="9"/>
  <c r="J99" i="9"/>
  <c r="Y96" i="9"/>
  <c r="L84" i="9"/>
  <c r="V100" i="9"/>
  <c r="AO82" i="9"/>
  <c r="AX100" i="9"/>
  <c r="AM99" i="9"/>
  <c r="AW97" i="9"/>
  <c r="AL96" i="9"/>
  <c r="AV94" i="9"/>
  <c r="AK93" i="9"/>
  <c r="AU91" i="9"/>
  <c r="AF90" i="9"/>
  <c r="AZ87" i="9"/>
  <c r="AY85" i="9"/>
  <c r="AY83" i="9"/>
  <c r="M100" i="2"/>
  <c r="G16" i="11"/>
  <c r="G17" i="11" s="1"/>
  <c r="G18" i="11" s="1"/>
  <c r="G19" i="11" s="1"/>
  <c r="G20" i="11" s="1"/>
  <c r="G21" i="11" s="1"/>
  <c r="G22" i="11" s="1"/>
  <c r="G23" i="11" s="1"/>
  <c r="G24" i="11" s="1"/>
  <c r="G25" i="11" s="1"/>
  <c r="G26" i="11" s="1"/>
  <c r="G27" i="11" s="1"/>
  <c r="G28" i="11" s="1"/>
  <c r="G29" i="11" s="1"/>
  <c r="G30" i="11" s="1"/>
  <c r="G31" i="11" s="1"/>
  <c r="G32" i="11" s="1"/>
  <c r="G33" i="11" s="1"/>
  <c r="G34" i="11" s="1"/>
  <c r="G35" i="11" s="1"/>
  <c r="G36" i="11" s="1"/>
  <c r="G37" i="11" s="1"/>
  <c r="G38" i="11" s="1"/>
  <c r="G39" i="11" s="1"/>
  <c r="G40" i="11" s="1"/>
  <c r="G41" i="11" s="1"/>
  <c r="G42" i="11" s="1"/>
  <c r="G43" i="11" s="1"/>
  <c r="G44" i="11" s="1"/>
  <c r="G45" i="11" s="1"/>
  <c r="G46" i="11" s="1"/>
  <c r="G47" i="11" s="1"/>
  <c r="G48" i="11" s="1"/>
  <c r="G49" i="11" s="1"/>
  <c r="G50" i="11" s="1"/>
  <c r="G51" i="11" s="1"/>
  <c r="G52" i="11" s="1"/>
  <c r="G53" i="11" s="1"/>
  <c r="G54" i="11" s="1"/>
  <c r="G55" i="11" s="1"/>
  <c r="G56" i="11" s="1"/>
  <c r="G57" i="11" s="1"/>
  <c r="G58" i="11" s="1"/>
  <c r="G59" i="11" s="1"/>
  <c r="G60" i="11" s="1"/>
  <c r="G61" i="11" s="1"/>
  <c r="G62" i="11" s="1"/>
  <c r="G63" i="11" s="1"/>
  <c r="G64" i="11" s="1"/>
  <c r="G65" i="11" s="1"/>
  <c r="G66" i="11" s="1"/>
  <c r="G67" i="11" s="1"/>
  <c r="G68" i="11" s="1"/>
  <c r="G69" i="11" s="1"/>
  <c r="G70" i="11" s="1"/>
  <c r="G71" i="11" s="1"/>
  <c r="G72" i="11" s="1"/>
  <c r="G73" i="11" s="1"/>
  <c r="G74" i="11" s="1"/>
  <c r="G75" i="11" s="1"/>
  <c r="G76" i="11" s="1"/>
  <c r="G77" i="11" s="1"/>
  <c r="G78" i="11" s="1"/>
  <c r="G79" i="11" s="1"/>
  <c r="G80" i="11" s="1"/>
  <c r="G81" i="11" s="1"/>
  <c r="G82" i="11" s="1"/>
  <c r="G83" i="11" s="1"/>
  <c r="G84" i="11" s="1"/>
  <c r="G85" i="11" s="1"/>
  <c r="G86" i="11" s="1"/>
  <c r="G87" i="11" s="1"/>
  <c r="G88" i="11" s="1"/>
  <c r="G89" i="11" s="1"/>
  <c r="G90" i="11" s="1"/>
  <c r="G91" i="11" s="1"/>
  <c r="G92" i="11" s="1"/>
  <c r="G93" i="11" s="1"/>
  <c r="G94" i="11" s="1"/>
  <c r="G95" i="11" s="1"/>
  <c r="G96" i="11" s="1"/>
  <c r="G97" i="11" s="1"/>
  <c r="G98" i="11" s="1"/>
  <c r="G99" i="11" s="1"/>
  <c r="G100" i="11" s="1"/>
  <c r="G101" i="11" s="1"/>
  <c r="G102" i="11" s="1"/>
  <c r="G103" i="11" s="1"/>
  <c r="G104" i="11" s="1"/>
  <c r="G105" i="11" s="1"/>
  <c r="G106" i="11" s="1"/>
  <c r="G107" i="11" s="1"/>
  <c r="G108" i="11" s="1"/>
  <c r="G109" i="11" s="1"/>
  <c r="G110" i="11" s="1"/>
  <c r="G111" i="11" s="1"/>
  <c r="G112" i="11" s="1"/>
  <c r="G113" i="11" s="1"/>
  <c r="G114" i="11" s="1"/>
  <c r="G115" i="11" s="1"/>
  <c r="G116" i="11" s="1"/>
  <c r="G117" i="11" s="1"/>
  <c r="G118" i="11" s="1"/>
  <c r="G119" i="11" s="1"/>
  <c r="G120" i="11" s="1"/>
  <c r="G121" i="11" s="1"/>
  <c r="G122" i="11" s="1"/>
  <c r="G123" i="11" s="1"/>
  <c r="G124" i="11" s="1"/>
  <c r="G125" i="11" s="1"/>
  <c r="G126" i="11" s="1"/>
  <c r="G127" i="11" s="1"/>
  <c r="G128" i="11" s="1"/>
  <c r="G129" i="11" s="1"/>
  <c r="G130" i="11" s="1"/>
  <c r="G131" i="11" s="1"/>
  <c r="G132" i="11" s="1"/>
  <c r="G133" i="11" s="1"/>
  <c r="G134" i="11" s="1"/>
  <c r="G135" i="11" s="1"/>
  <c r="G136" i="11" s="1"/>
  <c r="G137" i="11" s="1"/>
  <c r="G138" i="11" s="1"/>
  <c r="G139" i="11" s="1"/>
  <c r="G140" i="11" s="1"/>
  <c r="G141" i="11" s="1"/>
  <c r="G142" i="11" s="1"/>
  <c r="G143" i="11" s="1"/>
  <c r="G144" i="11" s="1"/>
  <c r="G145" i="11" s="1"/>
  <c r="G146" i="11" s="1"/>
  <c r="G147" i="11" s="1"/>
  <c r="G148" i="11" s="1"/>
  <c r="G149" i="11" s="1"/>
  <c r="G150" i="11" s="1"/>
  <c r="G151" i="11" s="1"/>
  <c r="G152" i="11" s="1"/>
  <c r="G153" i="11" s="1"/>
  <c r="G154" i="11" s="1"/>
  <c r="G155" i="11" s="1"/>
  <c r="G156" i="11" s="1"/>
  <c r="G157" i="11" s="1"/>
  <c r="G158" i="11" s="1"/>
  <c r="G159" i="11" s="1"/>
  <c r="G160" i="11" s="1"/>
  <c r="G161" i="11" s="1"/>
  <c r="G162" i="11" s="1"/>
  <c r="G163" i="11" s="1"/>
  <c r="G164" i="11" s="1"/>
  <c r="G165" i="11" s="1"/>
  <c r="G166" i="11" s="1"/>
  <c r="G167" i="11" s="1"/>
  <c r="G168" i="11" s="1"/>
  <c r="G169" i="11" s="1"/>
  <c r="G170" i="11" s="1"/>
  <c r="G171" i="11" s="1"/>
  <c r="G172" i="11" s="1"/>
  <c r="G173" i="11" s="1"/>
  <c r="G174" i="11" s="1"/>
  <c r="G175" i="11" s="1"/>
  <c r="G176" i="11" s="1"/>
  <c r="G177" i="11" s="1"/>
  <c r="G178" i="11" s="1"/>
  <c r="G179" i="11" s="1"/>
  <c r="G180" i="11" s="1"/>
  <c r="G181" i="11" s="1"/>
  <c r="G182" i="11" s="1"/>
  <c r="G183" i="11" s="1"/>
  <c r="G184" i="11" s="1"/>
  <c r="G185" i="11" s="1"/>
  <c r="G186" i="11" s="1"/>
  <c r="G187" i="11" s="1"/>
  <c r="G188" i="11" s="1"/>
  <c r="G189" i="11" s="1"/>
  <c r="G190" i="11" s="1"/>
  <c r="G191" i="11" s="1"/>
  <c r="G192" i="11" s="1"/>
  <c r="G193" i="11" s="1"/>
  <c r="G194" i="11" s="1"/>
  <c r="G195" i="11" s="1"/>
  <c r="G196" i="11" s="1"/>
  <c r="G197" i="11" s="1"/>
  <c r="G198" i="11" s="1"/>
  <c r="G199" i="11" s="1"/>
  <c r="G200" i="11" s="1"/>
  <c r="G201" i="11" s="1"/>
  <c r="G202" i="11" s="1"/>
  <c r="G203" i="11" s="1"/>
  <c r="G204" i="11" s="1"/>
  <c r="G205" i="11" s="1"/>
  <c r="G206" i="11" s="1"/>
  <c r="G207" i="11" s="1"/>
  <c r="G208" i="11" s="1"/>
  <c r="G209" i="11" s="1"/>
  <c r="G210" i="11" s="1"/>
  <c r="G211" i="11" s="1"/>
  <c r="G212" i="11" s="1"/>
  <c r="G213" i="11" s="1"/>
  <c r="G214" i="11" s="1"/>
  <c r="G215" i="11" s="1"/>
  <c r="G216" i="11" s="1"/>
  <c r="G217" i="11" s="1"/>
  <c r="G218" i="11" s="1"/>
  <c r="G219" i="11" s="1"/>
  <c r="G220" i="11" s="1"/>
  <c r="G221" i="11" s="1"/>
  <c r="G222" i="11" s="1"/>
  <c r="G223" i="11" s="1"/>
  <c r="G224" i="11" s="1"/>
  <c r="G225" i="11" s="1"/>
  <c r="G226" i="11" s="1"/>
  <c r="G227" i="11" s="1"/>
  <c r="G228" i="11" s="1"/>
  <c r="G229" i="11" s="1"/>
  <c r="G230" i="11" s="1"/>
  <c r="G231" i="11" s="1"/>
  <c r="G232" i="11" s="1"/>
  <c r="G233" i="11" s="1"/>
  <c r="G234" i="11" s="1"/>
  <c r="G235" i="11" s="1"/>
  <c r="G236" i="11" s="1"/>
  <c r="G237" i="11" s="1"/>
  <c r="G238" i="11" s="1"/>
  <c r="G239" i="11" s="1"/>
  <c r="G240" i="11" s="1"/>
  <c r="G241" i="11" s="1"/>
  <c r="G242" i="11" s="1"/>
  <c r="G243" i="11" s="1"/>
  <c r="G244" i="11" s="1"/>
  <c r="G245" i="11" s="1"/>
  <c r="G246" i="11" s="1"/>
  <c r="G247" i="11" s="1"/>
  <c r="G248" i="11" s="1"/>
  <c r="G249" i="11" s="1"/>
  <c r="G250" i="11" s="1"/>
  <c r="G251" i="11" s="1"/>
  <c r="G252" i="11" s="1"/>
  <c r="G253" i="11" s="1"/>
  <c r="G254" i="11" s="1"/>
  <c r="G255" i="11" s="1"/>
  <c r="G256" i="11" s="1"/>
  <c r="G257" i="11" s="1"/>
  <c r="G258" i="11" s="1"/>
  <c r="G259" i="11" s="1"/>
  <c r="G260" i="11" s="1"/>
  <c r="G261" i="11" s="1"/>
  <c r="G262" i="11" s="1"/>
  <c r="G263" i="11" s="1"/>
  <c r="G264" i="11" s="1"/>
  <c r="G265" i="11" s="1"/>
  <c r="G266" i="11" s="1"/>
  <c r="G267" i="11" s="1"/>
  <c r="G268" i="11" s="1"/>
  <c r="G269" i="11" s="1"/>
  <c r="G270" i="11" s="1"/>
  <c r="G271" i="11" s="1"/>
  <c r="G272" i="11" s="1"/>
  <c r="G273" i="11" s="1"/>
  <c r="G274" i="11" s="1"/>
  <c r="G275" i="11" s="1"/>
  <c r="G276" i="11" s="1"/>
  <c r="G277" i="11" s="1"/>
  <c r="G278" i="11" s="1"/>
  <c r="G279" i="11" s="1"/>
  <c r="G280" i="11" s="1"/>
  <c r="G281" i="11" s="1"/>
  <c r="G282" i="11" s="1"/>
  <c r="G283" i="11" s="1"/>
  <c r="G284" i="11" s="1"/>
  <c r="G285" i="11" s="1"/>
  <c r="G286" i="11" s="1"/>
  <c r="G287" i="11" s="1"/>
  <c r="G288" i="11" s="1"/>
  <c r="G289" i="11" s="1"/>
  <c r="G290" i="11" s="1"/>
  <c r="G291" i="11" s="1"/>
  <c r="G292" i="11" s="1"/>
  <c r="G293" i="11" s="1"/>
  <c r="G294" i="11" s="1"/>
  <c r="G295" i="11" s="1"/>
  <c r="G296" i="11" s="1"/>
  <c r="G297" i="11" s="1"/>
  <c r="G298" i="11" s="1"/>
  <c r="G299" i="11" s="1"/>
  <c r="G300" i="11" s="1"/>
  <c r="G301" i="11" s="1"/>
  <c r="G302" i="11" s="1"/>
  <c r="G303" i="11" s="1"/>
  <c r="G304" i="11" s="1"/>
  <c r="G305" i="11" s="1"/>
  <c r="G306" i="11" s="1"/>
  <c r="G307" i="11" s="1"/>
  <c r="G308" i="11" s="1"/>
  <c r="G309" i="11" s="1"/>
  <c r="G310" i="11" s="1"/>
  <c r="G311" i="11" s="1"/>
  <c r="G312" i="11" s="1"/>
  <c r="G313" i="11" s="1"/>
  <c r="G314" i="11" s="1"/>
  <c r="G315" i="11" s="1"/>
  <c r="G316" i="11" s="1"/>
  <c r="G317" i="11" s="1"/>
  <c r="G318" i="11" s="1"/>
  <c r="G319" i="11" s="1"/>
  <c r="G320" i="11" s="1"/>
  <c r="G321" i="11" s="1"/>
  <c r="G322" i="11" s="1"/>
  <c r="G323" i="11" s="1"/>
  <c r="G324" i="11" s="1"/>
  <c r="G325" i="11" s="1"/>
  <c r="G326" i="11" s="1"/>
  <c r="G327" i="11" s="1"/>
  <c r="G328" i="11" s="1"/>
  <c r="G329" i="11" s="1"/>
  <c r="G330" i="11" s="1"/>
  <c r="G331" i="11" s="1"/>
  <c r="G332" i="11" s="1"/>
  <c r="G333" i="11" s="1"/>
  <c r="G334" i="11" s="1"/>
  <c r="G335" i="11" s="1"/>
  <c r="G336" i="11" s="1"/>
  <c r="G337" i="11" s="1"/>
  <c r="G338" i="11" s="1"/>
  <c r="G339" i="11" s="1"/>
  <c r="G340" i="11" s="1"/>
  <c r="G341" i="11" s="1"/>
  <c r="G342" i="11" s="1"/>
  <c r="G343" i="11" s="1"/>
  <c r="G344" i="11" s="1"/>
  <c r="G345" i="11" s="1"/>
  <c r="G346" i="11" s="1"/>
  <c r="G347" i="11" s="1"/>
  <c r="G348" i="11" s="1"/>
  <c r="G349" i="11" s="1"/>
  <c r="G350" i="11" s="1"/>
  <c r="G351" i="11" s="1"/>
  <c r="G352" i="11" s="1"/>
  <c r="G353" i="11" s="1"/>
  <c r="G354" i="11" s="1"/>
  <c r="G355" i="11" s="1"/>
  <c r="G356" i="11" s="1"/>
  <c r="G357" i="11" s="1"/>
  <c r="G358" i="11" s="1"/>
  <c r="G359" i="11" s="1"/>
  <c r="G360" i="11" s="1"/>
  <c r="G361" i="11" s="1"/>
  <c r="G362" i="11" s="1"/>
  <c r="G363" i="11" s="1"/>
  <c r="G364" i="11" s="1"/>
  <c r="G365" i="11" s="1"/>
  <c r="G366" i="11" s="1"/>
  <c r="G367" i="11" s="1"/>
  <c r="G368" i="11" s="1"/>
  <c r="G369" i="11" s="1"/>
  <c r="G370" i="11" s="1"/>
  <c r="G371" i="11" s="1"/>
  <c r="G372" i="11" s="1"/>
  <c r="G373" i="11" s="1"/>
  <c r="G374" i="11" s="1"/>
  <c r="G375" i="11" s="1"/>
  <c r="G376" i="11" s="1"/>
  <c r="G377" i="11" s="1"/>
  <c r="G378" i="11" s="1"/>
  <c r="G379" i="11" s="1"/>
  <c r="G380" i="11" s="1"/>
  <c r="G381" i="11" s="1"/>
  <c r="G382" i="11" s="1"/>
  <c r="G383" i="11" s="1"/>
  <c r="G384" i="11" s="1"/>
  <c r="G385" i="11" s="1"/>
  <c r="G386" i="11" s="1"/>
  <c r="G387" i="11" s="1"/>
  <c r="G388" i="11" s="1"/>
  <c r="G389" i="11" s="1"/>
  <c r="G390" i="11" s="1"/>
  <c r="G391" i="11" s="1"/>
  <c r="G392" i="11" s="1"/>
  <c r="G393" i="11" s="1"/>
  <c r="G394" i="11" s="1"/>
  <c r="G395" i="11" s="1"/>
  <c r="G396" i="11" s="1"/>
  <c r="G397" i="11" s="1"/>
  <c r="G398" i="11" s="1"/>
  <c r="G399" i="11" s="1"/>
  <c r="G400" i="11" s="1"/>
  <c r="G401" i="11" s="1"/>
  <c r="G402" i="11" s="1"/>
  <c r="G403" i="11" s="1"/>
  <c r="G404" i="11" s="1"/>
  <c r="G405" i="11" s="1"/>
  <c r="G406" i="11" s="1"/>
  <c r="G407" i="11" s="1"/>
  <c r="G408" i="11" s="1"/>
  <c r="G409" i="11" s="1"/>
  <c r="G410" i="11" s="1"/>
  <c r="G411" i="11" s="1"/>
  <c r="G412" i="11" s="1"/>
  <c r="G413" i="11" s="1"/>
  <c r="G414" i="11" s="1"/>
  <c r="G415" i="11" s="1"/>
  <c r="G416" i="11" s="1"/>
  <c r="G417" i="11" s="1"/>
  <c r="G418" i="11" s="1"/>
  <c r="G419" i="11" s="1"/>
  <c r="G420" i="11" s="1"/>
  <c r="G421" i="11" s="1"/>
  <c r="G422" i="11" s="1"/>
  <c r="G423" i="11" s="1"/>
  <c r="G424" i="11" s="1"/>
  <c r="G425" i="11" s="1"/>
  <c r="G426" i="11" s="1"/>
  <c r="G427" i="11" s="1"/>
  <c r="G428" i="11" s="1"/>
  <c r="G429" i="11" s="1"/>
  <c r="G430" i="11" s="1"/>
  <c r="G431" i="11" s="1"/>
  <c r="G432" i="11" s="1"/>
  <c r="G433" i="11" s="1"/>
  <c r="G434" i="11" s="1"/>
  <c r="G435" i="11" s="1"/>
  <c r="G436" i="11" s="1"/>
  <c r="G437" i="11" s="1"/>
  <c r="G438" i="11" s="1"/>
  <c r="G439" i="11" s="1"/>
  <c r="G440" i="11" s="1"/>
  <c r="G441" i="11" s="1"/>
  <c r="G442" i="11" s="1"/>
  <c r="G443" i="11" s="1"/>
  <c r="G444" i="11" s="1"/>
  <c r="G445" i="11" s="1"/>
  <c r="G446" i="11" s="1"/>
  <c r="G447" i="11" s="1"/>
  <c r="G448" i="11" s="1"/>
  <c r="G449" i="11" s="1"/>
  <c r="G450" i="11" s="1"/>
  <c r="G451" i="11" s="1"/>
  <c r="G452" i="11" s="1"/>
  <c r="G453" i="11" s="1"/>
  <c r="G454" i="11" s="1"/>
  <c r="G455" i="11" s="1"/>
  <c r="G456" i="11" s="1"/>
  <c r="G457" i="11" s="1"/>
  <c r="G458" i="11" s="1"/>
  <c r="G459" i="11" s="1"/>
  <c r="G460" i="11" s="1"/>
  <c r="G461" i="11" s="1"/>
  <c r="G462" i="11" s="1"/>
  <c r="G463" i="11" s="1"/>
  <c r="G464" i="11" s="1"/>
  <c r="G465" i="11" s="1"/>
  <c r="G466" i="11" s="1"/>
  <c r="G467" i="11" s="1"/>
  <c r="G468" i="11" s="1"/>
  <c r="G469" i="11" s="1"/>
  <c r="G470" i="11" s="1"/>
  <c r="G471" i="11" s="1"/>
  <c r="G472" i="11" s="1"/>
  <c r="G473" i="11" s="1"/>
  <c r="G474" i="11" s="1"/>
  <c r="G475" i="11" s="1"/>
  <c r="G476" i="11" s="1"/>
  <c r="G477" i="11" s="1"/>
  <c r="G478" i="11" s="1"/>
  <c r="G479" i="11" s="1"/>
  <c r="G480" i="11" s="1"/>
  <c r="G481" i="11" s="1"/>
  <c r="G482" i="11" s="1"/>
  <c r="G483" i="11" s="1"/>
  <c r="G484" i="11" s="1"/>
  <c r="G485" i="11" s="1"/>
  <c r="G486" i="11" s="1"/>
  <c r="G487" i="11" s="1"/>
  <c r="G488" i="11" s="1"/>
  <c r="G489" i="11" s="1"/>
  <c r="G490" i="11" s="1"/>
  <c r="G491" i="11" s="1"/>
  <c r="G492" i="11" s="1"/>
  <c r="G493" i="11" s="1"/>
  <c r="G494" i="11" s="1"/>
  <c r="G495" i="11" s="1"/>
  <c r="G496" i="11" s="1"/>
  <c r="G497" i="11" s="1"/>
  <c r="G498" i="11" s="1"/>
  <c r="G499" i="11" s="1"/>
  <c r="G500" i="11" s="1"/>
  <c r="G501" i="11" s="1"/>
  <c r="G502" i="11" s="1"/>
  <c r="G503" i="11" s="1"/>
  <c r="G504" i="11" s="1"/>
  <c r="G505" i="11" s="1"/>
  <c r="G506" i="11" s="1"/>
  <c r="G507" i="11" s="1"/>
  <c r="G508" i="11" s="1"/>
  <c r="G509" i="11" s="1"/>
  <c r="G510" i="11" s="1"/>
  <c r="G511" i="11" s="1"/>
  <c r="G512" i="11" s="1"/>
  <c r="G513" i="11" s="1"/>
  <c r="G514" i="11" s="1"/>
  <c r="G515" i="11" s="1"/>
  <c r="G516" i="11" s="1"/>
  <c r="G517" i="11" s="1"/>
  <c r="G518" i="11" s="1"/>
  <c r="G519" i="11" s="1"/>
  <c r="G520" i="11" s="1"/>
  <c r="G521" i="11" s="1"/>
  <c r="G522" i="11" s="1"/>
  <c r="G523" i="11" s="1"/>
  <c r="G524" i="11" s="1"/>
  <c r="G525" i="11" s="1"/>
  <c r="G526" i="11" s="1"/>
  <c r="G527" i="11" s="1"/>
  <c r="G528" i="11" s="1"/>
  <c r="G529" i="11" s="1"/>
  <c r="G530" i="11" s="1"/>
  <c r="G531" i="11" s="1"/>
  <c r="G532" i="11" s="1"/>
  <c r="G533" i="11" s="1"/>
  <c r="G534" i="11" s="1"/>
  <c r="G535" i="11" s="1"/>
  <c r="G536" i="11" s="1"/>
  <c r="G537" i="11" s="1"/>
  <c r="G538" i="11" s="1"/>
  <c r="G539" i="11" s="1"/>
  <c r="G540" i="11" s="1"/>
  <c r="G541" i="11" s="1"/>
  <c r="G542" i="11" s="1"/>
  <c r="G543" i="11" s="1"/>
  <c r="G544" i="11" s="1"/>
  <c r="G545" i="11" s="1"/>
  <c r="G546" i="11" s="1"/>
  <c r="G547" i="11" s="1"/>
  <c r="G548" i="11" s="1"/>
  <c r="G549" i="11" s="1"/>
  <c r="G550" i="11" s="1"/>
  <c r="G551" i="11" s="1"/>
  <c r="G552" i="11" s="1"/>
  <c r="G553" i="11" s="1"/>
  <c r="G554" i="11" s="1"/>
  <c r="G555" i="11" s="1"/>
  <c r="G556" i="11" s="1"/>
  <c r="G557" i="11" s="1"/>
  <c r="G558" i="11" s="1"/>
  <c r="G559" i="11" s="1"/>
  <c r="G560" i="11" s="1"/>
  <c r="G561" i="11" s="1"/>
  <c r="G562" i="11" s="1"/>
  <c r="G563" i="11" s="1"/>
  <c r="G564" i="11" s="1"/>
  <c r="G565" i="11" s="1"/>
  <c r="G566" i="11" s="1"/>
  <c r="G567" i="11" s="1"/>
  <c r="G568" i="11" s="1"/>
  <c r="G569" i="11" s="1"/>
  <c r="G570" i="11" s="1"/>
  <c r="G571" i="11" s="1"/>
  <c r="G572" i="11" s="1"/>
  <c r="G573" i="11" s="1"/>
  <c r="G574" i="11" s="1"/>
  <c r="G575" i="11" s="1"/>
  <c r="G576" i="11" s="1"/>
  <c r="G577" i="11" s="1"/>
  <c r="G578" i="11" s="1"/>
  <c r="G579" i="11" s="1"/>
  <c r="G580" i="11" s="1"/>
  <c r="G581" i="11" s="1"/>
  <c r="G582" i="11" s="1"/>
  <c r="G583" i="11" s="1"/>
  <c r="G584" i="11" s="1"/>
  <c r="G585" i="11" s="1"/>
  <c r="G586" i="11" s="1"/>
  <c r="G587" i="11" s="1"/>
  <c r="G588" i="11" s="1"/>
  <c r="G589" i="11" s="1"/>
  <c r="G590" i="11" s="1"/>
  <c r="G591" i="11" s="1"/>
  <c r="G592" i="11" s="1"/>
  <c r="G593" i="11" s="1"/>
  <c r="G594" i="11" s="1"/>
  <c r="G595" i="11" s="1"/>
  <c r="G596" i="11" s="1"/>
  <c r="G597" i="11" s="1"/>
  <c r="G598" i="11" s="1"/>
  <c r="G599" i="11" s="1"/>
  <c r="G600" i="11" s="1"/>
  <c r="G601" i="11" s="1"/>
  <c r="G602" i="11" s="1"/>
  <c r="G603" i="11" s="1"/>
  <c r="G604" i="11" s="1"/>
  <c r="G605" i="11" s="1"/>
  <c r="G606" i="11" s="1"/>
  <c r="G607" i="11" s="1"/>
  <c r="G608" i="11" s="1"/>
  <c r="G609" i="11" s="1"/>
  <c r="G610" i="11" s="1"/>
  <c r="G611" i="11" s="1"/>
  <c r="G612" i="11" s="1"/>
  <c r="G613" i="11" s="1"/>
  <c r="G614" i="11" s="1"/>
  <c r="G615" i="11" s="1"/>
  <c r="G616" i="11" s="1"/>
  <c r="G617" i="11" s="1"/>
  <c r="G618" i="11" s="1"/>
  <c r="G619" i="11" s="1"/>
  <c r="G620" i="11" s="1"/>
  <c r="G621" i="11" s="1"/>
  <c r="G622" i="11" s="1"/>
  <c r="G623" i="11" s="1"/>
  <c r="G624" i="11" s="1"/>
  <c r="G625" i="11" s="1"/>
  <c r="G626" i="11" s="1"/>
  <c r="G627" i="11" s="1"/>
  <c r="G628" i="11" s="1"/>
  <c r="G629" i="11" s="1"/>
  <c r="G630" i="11" s="1"/>
  <c r="G631" i="11" s="1"/>
  <c r="G632" i="11" s="1"/>
  <c r="G633" i="11" s="1"/>
  <c r="G634" i="11" s="1"/>
  <c r="G635" i="11" s="1"/>
  <c r="G636" i="11" s="1"/>
  <c r="G637" i="11" s="1"/>
  <c r="G638" i="11" s="1"/>
  <c r="G639" i="11" s="1"/>
  <c r="G640" i="11" s="1"/>
  <c r="G641" i="11" s="1"/>
  <c r="G642" i="11" s="1"/>
  <c r="G643" i="11" s="1"/>
  <c r="G644" i="11" s="1"/>
  <c r="G645" i="11" s="1"/>
  <c r="G646" i="11" s="1"/>
  <c r="G647" i="11" s="1"/>
  <c r="G648" i="11" s="1"/>
  <c r="G649" i="11" s="1"/>
  <c r="G650" i="11" s="1"/>
  <c r="G651" i="11" s="1"/>
  <c r="G652" i="11" s="1"/>
  <c r="G653" i="11" s="1"/>
  <c r="G654" i="11" s="1"/>
  <c r="G655" i="11" s="1"/>
  <c r="G656" i="11" s="1"/>
  <c r="G657" i="11" s="1"/>
  <c r="G658" i="11" s="1"/>
  <c r="G659" i="11" s="1"/>
  <c r="G660" i="11" s="1"/>
  <c r="G661" i="11" s="1"/>
  <c r="G662" i="11" s="1"/>
  <c r="G663" i="11" s="1"/>
  <c r="G664" i="11" s="1"/>
  <c r="G665" i="11" s="1"/>
  <c r="G666" i="11" s="1"/>
  <c r="G667" i="11" s="1"/>
  <c r="G668" i="11" s="1"/>
  <c r="G669" i="11" s="1"/>
  <c r="G670" i="11" s="1"/>
  <c r="G671" i="11" s="1"/>
  <c r="G672" i="11" s="1"/>
  <c r="G673" i="11" s="1"/>
  <c r="G674" i="11" s="1"/>
  <c r="G675" i="11" s="1"/>
  <c r="G676" i="11" s="1"/>
  <c r="G677" i="11" s="1"/>
  <c r="G678" i="11" s="1"/>
  <c r="G679" i="11" s="1"/>
  <c r="G680" i="11" s="1"/>
  <c r="G681" i="11" s="1"/>
  <c r="G682" i="11" s="1"/>
  <c r="G683" i="11" s="1"/>
  <c r="G684" i="11" s="1"/>
  <c r="G685" i="11" s="1"/>
  <c r="G686" i="11" s="1"/>
  <c r="G687" i="11" s="1"/>
  <c r="G688" i="11" s="1"/>
  <c r="G689" i="11" s="1"/>
  <c r="G690" i="11" s="1"/>
  <c r="G691" i="11" s="1"/>
  <c r="G692" i="11" s="1"/>
  <c r="G693" i="11" s="1"/>
  <c r="G694" i="11" s="1"/>
  <c r="G695" i="11" s="1"/>
  <c r="G696" i="11" s="1"/>
  <c r="G697" i="11" s="1"/>
  <c r="G698" i="11" s="1"/>
  <c r="G699" i="11" s="1"/>
  <c r="G700" i="11" s="1"/>
  <c r="G701" i="11" s="1"/>
  <c r="G702" i="11" s="1"/>
  <c r="G703" i="11" s="1"/>
  <c r="G704" i="11" s="1"/>
  <c r="G705" i="11" s="1"/>
  <c r="G706" i="11" s="1"/>
  <c r="G707" i="11" s="1"/>
  <c r="G708" i="11" s="1"/>
  <c r="G709" i="11" s="1"/>
  <c r="G710" i="11" s="1"/>
  <c r="G711" i="11" s="1"/>
  <c r="G712" i="11" s="1"/>
  <c r="G713" i="11" s="1"/>
  <c r="G714" i="11" s="1"/>
  <c r="G715" i="11" s="1"/>
  <c r="G716" i="11" s="1"/>
  <c r="G717" i="11" s="1"/>
  <c r="G718" i="11" s="1"/>
  <c r="G719" i="11" s="1"/>
  <c r="G720" i="11" s="1"/>
  <c r="G721" i="11" s="1"/>
  <c r="G722" i="11" s="1"/>
  <c r="G723" i="11" s="1"/>
  <c r="G724" i="11" s="1"/>
  <c r="G725" i="11" s="1"/>
  <c r="G726" i="11" s="1"/>
  <c r="G727" i="11" s="1"/>
  <c r="G728" i="11" s="1"/>
  <c r="G729" i="11" s="1"/>
  <c r="G730" i="11" s="1"/>
  <c r="G731" i="11" s="1"/>
  <c r="G732" i="11" s="1"/>
  <c r="G733" i="11" s="1"/>
  <c r="G734" i="11" s="1"/>
  <c r="G735" i="11" s="1"/>
  <c r="G736" i="11" s="1"/>
  <c r="G737" i="11" s="1"/>
  <c r="G738" i="11" s="1"/>
  <c r="G739" i="11" s="1"/>
  <c r="G740" i="11" s="1"/>
  <c r="G741" i="11" s="1"/>
  <c r="G742" i="11" s="1"/>
  <c r="G743" i="11" s="1"/>
  <c r="G744" i="11" s="1"/>
  <c r="G745" i="11" s="1"/>
  <c r="G746" i="11" s="1"/>
  <c r="G747" i="11" s="1"/>
  <c r="G748" i="11" s="1"/>
  <c r="G749" i="11" s="1"/>
  <c r="G750" i="11" s="1"/>
  <c r="G751" i="11" s="1"/>
  <c r="G752" i="11" s="1"/>
  <c r="G753" i="11" s="1"/>
  <c r="G754" i="11" s="1"/>
  <c r="G755" i="11" s="1"/>
  <c r="G756" i="11" s="1"/>
  <c r="G757" i="11" s="1"/>
  <c r="G758" i="11" s="1"/>
  <c r="G759" i="11" s="1"/>
  <c r="G760" i="11" s="1"/>
  <c r="G761" i="11" s="1"/>
  <c r="G762" i="11" s="1"/>
  <c r="G763" i="11" s="1"/>
  <c r="G764" i="11" s="1"/>
  <c r="G765" i="11" s="1"/>
  <c r="G766" i="11" s="1"/>
  <c r="G767" i="11" s="1"/>
  <c r="G768" i="11" s="1"/>
  <c r="G769" i="11" s="1"/>
  <c r="G770" i="11" s="1"/>
  <c r="G771" i="11" s="1"/>
  <c r="G772" i="11" s="1"/>
  <c r="G773" i="11" s="1"/>
  <c r="G774" i="11" s="1"/>
  <c r="G775" i="11" s="1"/>
  <c r="G776" i="11" s="1"/>
  <c r="G777" i="11" s="1"/>
  <c r="G778" i="11" s="1"/>
  <c r="G779" i="11" s="1"/>
  <c r="G780" i="11" s="1"/>
  <c r="G781" i="11" s="1"/>
  <c r="G782" i="11" s="1"/>
  <c r="G783" i="11" s="1"/>
  <c r="G784" i="11" s="1"/>
  <c r="G785" i="11" s="1"/>
  <c r="G786" i="11" s="1"/>
  <c r="G787" i="11" s="1"/>
  <c r="G788" i="11" s="1"/>
  <c r="G789" i="11" s="1"/>
  <c r="G790" i="11" s="1"/>
  <c r="G791" i="11" s="1"/>
  <c r="G792" i="11" s="1"/>
  <c r="G793" i="11" s="1"/>
  <c r="G794" i="11" s="1"/>
  <c r="G795" i="11" s="1"/>
  <c r="G796" i="11" s="1"/>
  <c r="G797" i="11" s="1"/>
  <c r="G798" i="11" s="1"/>
  <c r="G799" i="11" s="1"/>
  <c r="G800" i="11" s="1"/>
  <c r="G801" i="11" s="1"/>
  <c r="G802" i="11" s="1"/>
  <c r="G803" i="11" s="1"/>
  <c r="G804" i="11" s="1"/>
  <c r="G805" i="11" s="1"/>
  <c r="G806" i="11" s="1"/>
  <c r="G807" i="11" s="1"/>
  <c r="G808" i="11" s="1"/>
  <c r="G809" i="11" s="1"/>
  <c r="G810" i="11" s="1"/>
  <c r="G811" i="11" s="1"/>
  <c r="G812" i="11" s="1"/>
  <c r="G813" i="11" s="1"/>
  <c r="G814" i="11" s="1"/>
  <c r="G815" i="11" s="1"/>
  <c r="G816" i="11" s="1"/>
  <c r="G817" i="11" s="1"/>
  <c r="G818" i="11" s="1"/>
  <c r="G819" i="11" s="1"/>
  <c r="G820" i="11" s="1"/>
  <c r="G821" i="11" s="1"/>
  <c r="G822" i="11" s="1"/>
  <c r="G823" i="11" s="1"/>
  <c r="G824" i="11" s="1"/>
  <c r="G825" i="11" s="1"/>
  <c r="G826" i="11" s="1"/>
  <c r="G827" i="11" s="1"/>
  <c r="G828" i="11" s="1"/>
  <c r="G829" i="11" s="1"/>
  <c r="G830" i="11" s="1"/>
  <c r="G831" i="11" s="1"/>
  <c r="G832" i="11" s="1"/>
  <c r="G833" i="11" s="1"/>
  <c r="G834" i="11" s="1"/>
  <c r="G835" i="11" s="1"/>
  <c r="G836" i="11" s="1"/>
  <c r="G837" i="11" s="1"/>
  <c r="G838" i="11" s="1"/>
  <c r="G839" i="11" s="1"/>
  <c r="G840" i="11" s="1"/>
  <c r="G841" i="11" s="1"/>
  <c r="G842" i="11" s="1"/>
  <c r="G843" i="11" s="1"/>
  <c r="G844" i="11" s="1"/>
  <c r="G845" i="11" s="1"/>
  <c r="G846" i="11" s="1"/>
  <c r="G847" i="11" s="1"/>
  <c r="G848" i="11" s="1"/>
  <c r="G849" i="11" s="1"/>
  <c r="G850" i="11" s="1"/>
  <c r="G851" i="11" s="1"/>
  <c r="G852" i="11" s="1"/>
  <c r="G853" i="11" s="1"/>
  <c r="G854" i="11" s="1"/>
  <c r="G855" i="11" s="1"/>
  <c r="G856" i="11" s="1"/>
  <c r="G857" i="11" s="1"/>
  <c r="G858" i="11" s="1"/>
  <c r="G859" i="11" s="1"/>
  <c r="G860" i="11" s="1"/>
  <c r="G861" i="11" s="1"/>
  <c r="G862" i="11" s="1"/>
  <c r="G863" i="11" s="1"/>
  <c r="G864" i="11" s="1"/>
  <c r="G865" i="11" s="1"/>
  <c r="G866" i="11" s="1"/>
  <c r="G867" i="11" s="1"/>
  <c r="G868" i="11" s="1"/>
  <c r="G869" i="11" s="1"/>
  <c r="G870" i="11" s="1"/>
  <c r="G871" i="11" s="1"/>
  <c r="G872" i="11" s="1"/>
  <c r="G873" i="11" s="1"/>
  <c r="G874" i="11" s="1"/>
  <c r="G875" i="11" s="1"/>
  <c r="G876" i="11" s="1"/>
  <c r="G877" i="11" s="1"/>
  <c r="G878" i="11" s="1"/>
  <c r="G879" i="11" s="1"/>
  <c r="G880" i="11" s="1"/>
  <c r="G881" i="11" s="1"/>
  <c r="G882" i="11" s="1"/>
  <c r="G883" i="11" s="1"/>
  <c r="G884" i="11" s="1"/>
  <c r="G885" i="11" s="1"/>
  <c r="G886" i="11" s="1"/>
  <c r="G887" i="11" s="1"/>
  <c r="G888" i="11" s="1"/>
  <c r="G889" i="11" s="1"/>
  <c r="G890" i="11" s="1"/>
  <c r="G891" i="11" s="1"/>
  <c r="G892" i="11" s="1"/>
  <c r="G893" i="11" s="1"/>
  <c r="G894" i="11" s="1"/>
  <c r="G895" i="11" s="1"/>
  <c r="G896" i="11" s="1"/>
  <c r="G897" i="11" s="1"/>
  <c r="G898" i="11" s="1"/>
  <c r="G899" i="11" s="1"/>
  <c r="G900" i="11" s="1"/>
  <c r="G901" i="11" s="1"/>
  <c r="G902" i="11" s="1"/>
  <c r="G903" i="11" s="1"/>
  <c r="G904" i="11" s="1"/>
  <c r="G905" i="11" s="1"/>
  <c r="G906" i="11" s="1"/>
  <c r="G907" i="11" s="1"/>
  <c r="G908" i="11" s="1"/>
  <c r="G909" i="11" s="1"/>
  <c r="G910" i="11" s="1"/>
  <c r="G911" i="11" s="1"/>
  <c r="G912" i="11" s="1"/>
  <c r="G913" i="11" s="1"/>
  <c r="G914" i="11" s="1"/>
  <c r="G915" i="11" s="1"/>
  <c r="G916" i="11" s="1"/>
  <c r="G917" i="11" s="1"/>
  <c r="G918" i="11" s="1"/>
  <c r="G919" i="11" s="1"/>
  <c r="G920" i="11" s="1"/>
  <c r="G921" i="11" s="1"/>
  <c r="G922" i="11" s="1"/>
  <c r="G923" i="11" s="1"/>
  <c r="G924" i="11" s="1"/>
  <c r="G925" i="11" s="1"/>
  <c r="G926" i="11" s="1"/>
  <c r="G927" i="11" s="1"/>
  <c r="G928" i="11" s="1"/>
  <c r="G929" i="11" s="1"/>
  <c r="G930" i="11" s="1"/>
  <c r="G931" i="11" s="1"/>
  <c r="G932" i="11" s="1"/>
  <c r="G933" i="11" s="1"/>
  <c r="G934" i="11" s="1"/>
  <c r="G935" i="11" s="1"/>
  <c r="G936" i="11" s="1"/>
  <c r="G937" i="11" s="1"/>
  <c r="G938" i="11" s="1"/>
  <c r="G939" i="11" s="1"/>
  <c r="G940" i="11" s="1"/>
  <c r="G941" i="11" s="1"/>
  <c r="G942" i="11" s="1"/>
  <c r="G943" i="11" s="1"/>
  <c r="G944" i="11" s="1"/>
  <c r="G945" i="11" s="1"/>
  <c r="G946" i="11" s="1"/>
  <c r="G947" i="11" s="1"/>
  <c r="G948" i="11" s="1"/>
  <c r="G949" i="11" s="1"/>
  <c r="G950" i="11" s="1"/>
  <c r="G951" i="11" s="1"/>
  <c r="G952" i="11" s="1"/>
  <c r="G953" i="11" s="1"/>
  <c r="G954" i="11" s="1"/>
  <c r="G955" i="11" s="1"/>
  <c r="G956" i="11" s="1"/>
  <c r="G957" i="11" s="1"/>
  <c r="G958" i="11" s="1"/>
  <c r="G959" i="11" s="1"/>
  <c r="G960" i="11" s="1"/>
  <c r="G961" i="11" s="1"/>
  <c r="G962" i="11" s="1"/>
  <c r="G963" i="11" s="1"/>
  <c r="G964" i="11" s="1"/>
  <c r="G965" i="11" s="1"/>
  <c r="G966" i="11" s="1"/>
  <c r="G967" i="11" s="1"/>
  <c r="G968" i="11" s="1"/>
  <c r="G969" i="11" s="1"/>
  <c r="G970" i="11" s="1"/>
  <c r="G971" i="11" s="1"/>
  <c r="G972" i="11" s="1"/>
  <c r="G973" i="11" s="1"/>
  <c r="G974" i="11" s="1"/>
  <c r="G975" i="11" s="1"/>
  <c r="G976" i="11" s="1"/>
  <c r="G977" i="11" s="1"/>
  <c r="G978" i="11" s="1"/>
  <c r="G979" i="11" s="1"/>
  <c r="G980" i="11" s="1"/>
  <c r="G981" i="11" s="1"/>
  <c r="G982" i="11" s="1"/>
  <c r="G983" i="11" s="1"/>
  <c r="G984" i="11" s="1"/>
  <c r="G985" i="11" s="1"/>
  <c r="G986" i="11" s="1"/>
  <c r="G987" i="11" s="1"/>
  <c r="G988" i="11" s="1"/>
  <c r="G989" i="11" s="1"/>
  <c r="G990" i="11" s="1"/>
  <c r="G991" i="11" s="1"/>
  <c r="G992" i="11" s="1"/>
  <c r="G993" i="11" s="1"/>
  <c r="G994" i="11" s="1"/>
  <c r="G995" i="11" s="1"/>
  <c r="G996" i="11" s="1"/>
  <c r="G997" i="11" s="1"/>
  <c r="G998" i="11" s="1"/>
  <c r="G999" i="11" s="1"/>
  <c r="G1000" i="11" s="1"/>
  <c r="G1001" i="11" s="1"/>
  <c r="G1002" i="11" s="1"/>
  <c r="G1003" i="11" s="1"/>
  <c r="G1004" i="11" s="1"/>
  <c r="G1005" i="11" s="1"/>
  <c r="G1006" i="11" s="1"/>
  <c r="G1007" i="11" s="1"/>
  <c r="G1008" i="11" s="1"/>
  <c r="G1009" i="11" s="1"/>
  <c r="G1010" i="11" s="1"/>
  <c r="G1011" i="11" s="1"/>
  <c r="G1012" i="11" s="1"/>
  <c r="G1013" i="11" s="1"/>
  <c r="G1014" i="11" s="1"/>
  <c r="G1015" i="11" s="1"/>
  <c r="G1016" i="11" s="1"/>
  <c r="G1017" i="11" s="1"/>
  <c r="G1018" i="11" s="1"/>
  <c r="G1019" i="11" s="1"/>
  <c r="G1020" i="11" s="1"/>
  <c r="G1021" i="11" s="1"/>
  <c r="G1022" i="11" s="1"/>
  <c r="G1023" i="11" s="1"/>
  <c r="G1024" i="11" s="1"/>
  <c r="G1025" i="11" s="1"/>
  <c r="G1026" i="11" s="1"/>
  <c r="G1027" i="11" s="1"/>
  <c r="G1028" i="11" s="1"/>
  <c r="G1029" i="11" s="1"/>
  <c r="G1030" i="11" s="1"/>
  <c r="G1031" i="11" s="1"/>
  <c r="G1032" i="11" s="1"/>
  <c r="G1033" i="11" s="1"/>
  <c r="G1034" i="11" s="1"/>
  <c r="G1035" i="11" s="1"/>
  <c r="G1036" i="11" s="1"/>
  <c r="G1037" i="11" s="1"/>
  <c r="G1038" i="11" s="1"/>
  <c r="G1039" i="11" s="1"/>
  <c r="G1040" i="11" s="1"/>
  <c r="G1041" i="11" s="1"/>
  <c r="G1042" i="11" s="1"/>
  <c r="G1043" i="11" s="1"/>
  <c r="G1044" i="11" s="1"/>
  <c r="G1045" i="11" s="1"/>
  <c r="G1046" i="11" s="1"/>
  <c r="G1047" i="11" s="1"/>
  <c r="G1048" i="11" s="1"/>
  <c r="G1049" i="11" s="1"/>
  <c r="G1050" i="11" s="1"/>
  <c r="G1051" i="11" s="1"/>
  <c r="G1052" i="11" s="1"/>
  <c r="G1053" i="11" s="1"/>
  <c r="G1054" i="11" s="1"/>
  <c r="G1055" i="11" s="1"/>
  <c r="G1056" i="11" s="1"/>
  <c r="G1057" i="11" s="1"/>
  <c r="G1058" i="11" s="1"/>
  <c r="G1059" i="11" s="1"/>
  <c r="G1060" i="11" s="1"/>
  <c r="G1061" i="11" s="1"/>
  <c r="G1062" i="11" s="1"/>
  <c r="G1063" i="11" s="1"/>
  <c r="G1064" i="11" s="1"/>
  <c r="G1065" i="11" s="1"/>
  <c r="G1066" i="11" s="1"/>
  <c r="G1067" i="11" s="1"/>
  <c r="G1068" i="11" s="1"/>
  <c r="G1069" i="11" s="1"/>
  <c r="G1070" i="11" s="1"/>
  <c r="G1071" i="11" s="1"/>
  <c r="G1072" i="11" s="1"/>
  <c r="G1073" i="11" s="1"/>
  <c r="G1074" i="11" s="1"/>
  <c r="G1075" i="11" s="1"/>
  <c r="G1076" i="11" s="1"/>
  <c r="G1077" i="11" s="1"/>
  <c r="G1078" i="11" s="1"/>
  <c r="G1079" i="11" s="1"/>
  <c r="G1080" i="11" s="1"/>
  <c r="G1081" i="11" s="1"/>
  <c r="G1082" i="11" s="1"/>
  <c r="G1083" i="11" s="1"/>
  <c r="G1084" i="11" s="1"/>
  <c r="G1085" i="11" s="1"/>
  <c r="G1086" i="11" s="1"/>
  <c r="G1087" i="11" s="1"/>
  <c r="G1088" i="11" s="1"/>
  <c r="G1089" i="11" s="1"/>
  <c r="G1090" i="11" s="1"/>
  <c r="G1091" i="11" s="1"/>
  <c r="G1092" i="11" s="1"/>
  <c r="G1093" i="11" s="1"/>
  <c r="G1094" i="11" s="1"/>
  <c r="G1095" i="11" s="1"/>
  <c r="G1096" i="11" s="1"/>
  <c r="G1097" i="11" s="1"/>
  <c r="G1098" i="11" s="1"/>
  <c r="G1099" i="11" s="1"/>
  <c r="G1100" i="11" s="1"/>
  <c r="G1101" i="11" s="1"/>
  <c r="G1102" i="11" s="1"/>
  <c r="G1103" i="11" s="1"/>
  <c r="G1104" i="11" s="1"/>
  <c r="G1105" i="11" s="1"/>
  <c r="G1106" i="11" s="1"/>
  <c r="G1107" i="11" s="1"/>
  <c r="G1108" i="11" s="1"/>
  <c r="G1109" i="11" s="1"/>
  <c r="G1110" i="11" s="1"/>
  <c r="G1111" i="11" s="1"/>
  <c r="G1112" i="11" s="1"/>
  <c r="G1113" i="11" s="1"/>
  <c r="G1114" i="11" s="1"/>
  <c r="G1115" i="11" s="1"/>
  <c r="G1116" i="11" s="1"/>
  <c r="G1117" i="11" s="1"/>
  <c r="G1118" i="11" s="1"/>
  <c r="G1119" i="11" s="1"/>
  <c r="G1120" i="11" s="1"/>
  <c r="G1121" i="11" s="1"/>
  <c r="G1122" i="11" s="1"/>
  <c r="G1123" i="11" s="1"/>
  <c r="G1124" i="11" s="1"/>
  <c r="G1125" i="11" s="1"/>
  <c r="G1126" i="11" s="1"/>
  <c r="G1127" i="11" s="1"/>
  <c r="G1128" i="11" s="1"/>
  <c r="G1129" i="11" s="1"/>
  <c r="G1130" i="11" s="1"/>
  <c r="G1131" i="11" s="1"/>
  <c r="G1132" i="11" s="1"/>
  <c r="G1133" i="11" s="1"/>
  <c r="G1134" i="11" s="1"/>
  <c r="G1135" i="11" s="1"/>
  <c r="G1136" i="11" s="1"/>
  <c r="G1137" i="11" s="1"/>
  <c r="G1138" i="11" s="1"/>
  <c r="G1139" i="11" s="1"/>
  <c r="G1140" i="11" s="1"/>
  <c r="G1141" i="11" s="1"/>
  <c r="G1142" i="11" s="1"/>
  <c r="G1143" i="11" s="1"/>
  <c r="G1144" i="11" s="1"/>
  <c r="G1145" i="11" s="1"/>
  <c r="G1146" i="11" s="1"/>
  <c r="G1147" i="11" s="1"/>
  <c r="G1148" i="11" s="1"/>
  <c r="G1149" i="11" s="1"/>
  <c r="G1150" i="11" s="1"/>
  <c r="G1151" i="11" s="1"/>
  <c r="G1152" i="11" s="1"/>
  <c r="G1153" i="11" s="1"/>
  <c r="G1154" i="11" s="1"/>
  <c r="G1155" i="11" s="1"/>
  <c r="G1156" i="11" s="1"/>
  <c r="G1157" i="11" s="1"/>
  <c r="G1158" i="11" s="1"/>
  <c r="G1159" i="11" s="1"/>
  <c r="G1160" i="11" s="1"/>
  <c r="G1161" i="11" s="1"/>
  <c r="G1162" i="11" s="1"/>
  <c r="G1163" i="11" s="1"/>
  <c r="G1164" i="11" s="1"/>
  <c r="G1165" i="11" s="1"/>
  <c r="G1166" i="11" s="1"/>
  <c r="G1167" i="11" s="1"/>
  <c r="G1168" i="11" s="1"/>
  <c r="G1169" i="11" s="1"/>
  <c r="G1170" i="11" s="1"/>
  <c r="G1171" i="11" s="1"/>
  <c r="G1172" i="11" s="1"/>
  <c r="G1173" i="11" s="1"/>
  <c r="G1174" i="11" s="1"/>
  <c r="G1175" i="11" s="1"/>
  <c r="G1176" i="11" s="1"/>
  <c r="G1177" i="11" s="1"/>
  <c r="G1178" i="11" s="1"/>
  <c r="G1179" i="11" s="1"/>
  <c r="G1180" i="11" s="1"/>
  <c r="G1181" i="11" s="1"/>
  <c r="G1182" i="11" s="1"/>
  <c r="G1183" i="11" s="1"/>
  <c r="G1184" i="11" s="1"/>
  <c r="G1185" i="11" s="1"/>
  <c r="G1186" i="11" s="1"/>
  <c r="G1187" i="11" s="1"/>
  <c r="G1188" i="11" s="1"/>
  <c r="G1189" i="11" s="1"/>
  <c r="G1190" i="11" s="1"/>
  <c r="G1191" i="11" s="1"/>
  <c r="G1192" i="11" s="1"/>
  <c r="G1193" i="11" s="1"/>
  <c r="G1194" i="11" s="1"/>
  <c r="G1195" i="11" s="1"/>
  <c r="G1196" i="11" s="1"/>
  <c r="G1197" i="11" s="1"/>
  <c r="G1198" i="11" s="1"/>
  <c r="G1199" i="11" s="1"/>
  <c r="G1200" i="11" s="1"/>
  <c r="G1201" i="11" s="1"/>
  <c r="G1202" i="11" s="1"/>
  <c r="G1203" i="11" s="1"/>
  <c r="G1204" i="11" s="1"/>
  <c r="G1205" i="11" s="1"/>
  <c r="G1206" i="11" s="1"/>
  <c r="G1207" i="11" s="1"/>
  <c r="G1208" i="11" s="1"/>
  <c r="G1209" i="11" s="1"/>
  <c r="G1210" i="11" s="1"/>
  <c r="G1211" i="11" s="1"/>
  <c r="G1212" i="11" s="1"/>
  <c r="G1213" i="11" s="1"/>
  <c r="G1214" i="11" s="1"/>
  <c r="G1215" i="11" s="1"/>
  <c r="G1216" i="11" s="1"/>
  <c r="G1217" i="11" s="1"/>
  <c r="G1218" i="11" s="1"/>
  <c r="G1219" i="11" s="1"/>
  <c r="G1220" i="11" s="1"/>
  <c r="G1221" i="11" s="1"/>
  <c r="G1222" i="11" s="1"/>
  <c r="G1223" i="11" s="1"/>
  <c r="G1224" i="11" s="1"/>
  <c r="G1225" i="11" s="1"/>
  <c r="G1226" i="11" s="1"/>
  <c r="G1227" i="11" s="1"/>
  <c r="G1228" i="11" s="1"/>
  <c r="G1229" i="11" s="1"/>
  <c r="G1230" i="11" s="1"/>
  <c r="G1231" i="11" s="1"/>
  <c r="G1232" i="11" s="1"/>
  <c r="G1233" i="11" s="1"/>
  <c r="G1234" i="11" s="1"/>
  <c r="G1235" i="11" s="1"/>
  <c r="G1236" i="11" s="1"/>
  <c r="G1237" i="11" s="1"/>
  <c r="G1238" i="11" s="1"/>
  <c r="G1239" i="11" s="1"/>
  <c r="G1240" i="11" s="1"/>
  <c r="G1241" i="11" s="1"/>
  <c r="G1242" i="11" s="1"/>
  <c r="G1243" i="11" s="1"/>
  <c r="G1244" i="11" s="1"/>
  <c r="G1245" i="11" s="1"/>
  <c r="G1246" i="11" s="1"/>
  <c r="G1247" i="11" s="1"/>
  <c r="G1248" i="11" s="1"/>
  <c r="G1249" i="11" s="1"/>
  <c r="G1250" i="11" s="1"/>
  <c r="G1251" i="11" s="1"/>
  <c r="G1252" i="11" s="1"/>
  <c r="G1253" i="11" s="1"/>
  <c r="G1254" i="11" s="1"/>
  <c r="G1255" i="11" s="1"/>
  <c r="G1256" i="11" s="1"/>
  <c r="G1257" i="11" s="1"/>
  <c r="G1258" i="11" s="1"/>
  <c r="G1259" i="11" s="1"/>
  <c r="G1260" i="11" s="1"/>
  <c r="G1261" i="11" s="1"/>
  <c r="G1262" i="11" s="1"/>
  <c r="G1263" i="11" s="1"/>
  <c r="G1264" i="11" s="1"/>
  <c r="G1265" i="11" s="1"/>
  <c r="G1266" i="11" s="1"/>
  <c r="G1267" i="11" s="1"/>
  <c r="G1268" i="11" s="1"/>
  <c r="G1269" i="11" s="1"/>
  <c r="G1270" i="11" s="1"/>
  <c r="G1271" i="11" s="1"/>
  <c r="G1272" i="11" s="1"/>
  <c r="G1273" i="11" s="1"/>
  <c r="G1274" i="11" s="1"/>
  <c r="G1275" i="11" s="1"/>
  <c r="G1276" i="11" s="1"/>
  <c r="G1277" i="11" s="1"/>
  <c r="G1278" i="11" s="1"/>
  <c r="G1279" i="11" s="1"/>
  <c r="G1280" i="11" s="1"/>
  <c r="G1281" i="11" s="1"/>
  <c r="G1282" i="11" s="1"/>
  <c r="G1283" i="11" s="1"/>
  <c r="G1284" i="11" s="1"/>
  <c r="G1285" i="11" s="1"/>
  <c r="G1286" i="11" s="1"/>
  <c r="G1287" i="11" s="1"/>
  <c r="G1288" i="11" s="1"/>
  <c r="G1289" i="11" s="1"/>
  <c r="G1290" i="11" s="1"/>
  <c r="G1291" i="11" s="1"/>
  <c r="G1292" i="11" s="1"/>
  <c r="G1293" i="11" s="1"/>
  <c r="G1294" i="11" s="1"/>
  <c r="G1295" i="11" s="1"/>
  <c r="G1296" i="11" s="1"/>
  <c r="G1297" i="11" s="1"/>
  <c r="G1298" i="11" s="1"/>
  <c r="G1299" i="11" s="1"/>
  <c r="G1300" i="11" s="1"/>
  <c r="G1301" i="11" s="1"/>
  <c r="G1302" i="11" s="1"/>
  <c r="G1303" i="11" s="1"/>
  <c r="G1304" i="11" s="1"/>
  <c r="G1305" i="11" s="1"/>
  <c r="G1306" i="11" s="1"/>
  <c r="G1307" i="11" s="1"/>
  <c r="G1308" i="11" s="1"/>
  <c r="G1309" i="11" s="1"/>
  <c r="G1310" i="11" s="1"/>
  <c r="G1311" i="11" s="1"/>
  <c r="G1312" i="11" s="1"/>
  <c r="G1313" i="11" s="1"/>
  <c r="G1314" i="11" s="1"/>
  <c r="G1315" i="11" s="1"/>
  <c r="G1316" i="11" s="1"/>
  <c r="G1317" i="11" s="1"/>
  <c r="G1318" i="11" s="1"/>
  <c r="G1319" i="11" s="1"/>
  <c r="G1320" i="11" s="1"/>
  <c r="G1321" i="11" s="1"/>
  <c r="G1322" i="11" s="1"/>
  <c r="G1323" i="11" s="1"/>
  <c r="G1324" i="11" s="1"/>
  <c r="G1325" i="11" s="1"/>
  <c r="G1326" i="11" s="1"/>
  <c r="G1327" i="11" s="1"/>
  <c r="G1328" i="11" s="1"/>
  <c r="G1329" i="11" s="1"/>
  <c r="G1330" i="11" s="1"/>
  <c r="G1331" i="11" s="1"/>
  <c r="G1332" i="11" s="1"/>
  <c r="G1333" i="11" s="1"/>
  <c r="G1334" i="11" s="1"/>
  <c r="G1335" i="11" s="1"/>
  <c r="G1336" i="11" s="1"/>
  <c r="G1337" i="11" s="1"/>
  <c r="G1338" i="11" s="1"/>
  <c r="G1339" i="11" s="1"/>
  <c r="G1340" i="11" s="1"/>
  <c r="G1341" i="11" s="1"/>
  <c r="G1342" i="11" s="1"/>
  <c r="G1343" i="11" s="1"/>
  <c r="G1344" i="11" s="1"/>
  <c r="G1345" i="11" s="1"/>
  <c r="G1346" i="11" s="1"/>
  <c r="G1347" i="11" s="1"/>
  <c r="G1348" i="11" s="1"/>
  <c r="G1349" i="11" s="1"/>
  <c r="G1350" i="11" s="1"/>
  <c r="G1351" i="11" s="1"/>
  <c r="G1352" i="11" s="1"/>
  <c r="G1353" i="11" s="1"/>
  <c r="G1354" i="11" s="1"/>
  <c r="G1355" i="11" s="1"/>
  <c r="G1356" i="11" s="1"/>
  <c r="G1357" i="11" s="1"/>
  <c r="G1358" i="11" s="1"/>
  <c r="G1359" i="11" s="1"/>
  <c r="G1360" i="11" s="1"/>
  <c r="G1361" i="11" s="1"/>
  <c r="G1362" i="11" s="1"/>
  <c r="G1363" i="11" s="1"/>
  <c r="G1364" i="11" s="1"/>
  <c r="G1365" i="11" s="1"/>
  <c r="G1366" i="11" s="1"/>
  <c r="G1367" i="11" s="1"/>
  <c r="G1368" i="11" s="1"/>
  <c r="G1369" i="11" s="1"/>
  <c r="G1370" i="11" s="1"/>
  <c r="G1371" i="11" s="1"/>
  <c r="G1372" i="11" s="1"/>
  <c r="G1373" i="11" s="1"/>
  <c r="G1374" i="11" s="1"/>
  <c r="G1375" i="11" s="1"/>
  <c r="G1376" i="11" s="1"/>
  <c r="G1377" i="11" s="1"/>
  <c r="G1378" i="11" s="1"/>
  <c r="G1379" i="11" s="1"/>
  <c r="G1380" i="11" s="1"/>
  <c r="G1381" i="11" s="1"/>
  <c r="G1382" i="11" s="1"/>
  <c r="G1383" i="11" s="1"/>
  <c r="G1384" i="11" s="1"/>
  <c r="G1385" i="11" s="1"/>
  <c r="G1386" i="11" s="1"/>
  <c r="G1387" i="11" s="1"/>
  <c r="G1388" i="11" s="1"/>
  <c r="G1389" i="11" s="1"/>
  <c r="G1390" i="11" s="1"/>
  <c r="G1391" i="11" s="1"/>
  <c r="G1392" i="11" s="1"/>
  <c r="G1393" i="11" s="1"/>
  <c r="G1394" i="11" s="1"/>
  <c r="G1395" i="11" s="1"/>
  <c r="G1396" i="11" s="1"/>
  <c r="G1397" i="11" s="1"/>
  <c r="G1398" i="11" s="1"/>
  <c r="G1399" i="11" s="1"/>
  <c r="G1400" i="11" s="1"/>
  <c r="G1401" i="11" s="1"/>
  <c r="G1402" i="11" s="1"/>
  <c r="G1403" i="11" s="1"/>
  <c r="G1404" i="11" s="1"/>
  <c r="G1405" i="11" s="1"/>
  <c r="G1406" i="11" s="1"/>
  <c r="G1407" i="11" s="1"/>
  <c r="G1408" i="11" s="1"/>
  <c r="G1409" i="11" s="1"/>
  <c r="G1410" i="11" s="1"/>
  <c r="G1411" i="11" s="1"/>
  <c r="G1412" i="11" s="1"/>
  <c r="G1413" i="11" s="1"/>
  <c r="G1414" i="11" s="1"/>
  <c r="G1415" i="11" s="1"/>
  <c r="G1416" i="11" s="1"/>
  <c r="G1417" i="11" s="1"/>
  <c r="G1418" i="11" s="1"/>
  <c r="G1419" i="11" s="1"/>
  <c r="G1420" i="11" s="1"/>
  <c r="G1421" i="11" s="1"/>
  <c r="G1422" i="11" s="1"/>
  <c r="G1423" i="11" s="1"/>
  <c r="G1424" i="11" s="1"/>
  <c r="G1425" i="11" s="1"/>
  <c r="G1426" i="11" s="1"/>
  <c r="G1427" i="11" s="1"/>
  <c r="G1428" i="11" s="1"/>
  <c r="G1429" i="11" s="1"/>
  <c r="G1430" i="11" s="1"/>
  <c r="G1431" i="11" s="1"/>
  <c r="G1432" i="11" s="1"/>
  <c r="G1433" i="11" s="1"/>
  <c r="G1434" i="11" s="1"/>
  <c r="G1435" i="11" s="1"/>
  <c r="G1436" i="11" s="1"/>
  <c r="G1437" i="11" s="1"/>
  <c r="G1438" i="11" s="1"/>
  <c r="G1439" i="11" s="1"/>
  <c r="G1440" i="11" s="1"/>
  <c r="G1441" i="11" s="1"/>
  <c r="G1442" i="11" s="1"/>
  <c r="G1443" i="11" s="1"/>
  <c r="G1444" i="11" s="1"/>
  <c r="G1445" i="11" s="1"/>
  <c r="G1446" i="11" s="1"/>
  <c r="G1447" i="11" s="1"/>
  <c r="G1448" i="11" s="1"/>
  <c r="G1449" i="11" s="1"/>
  <c r="G1450" i="11" s="1"/>
  <c r="G1451" i="11" s="1"/>
  <c r="G1452" i="11" s="1"/>
  <c r="G1453" i="11" s="1"/>
  <c r="G1454" i="11" s="1"/>
  <c r="G1455" i="11" s="1"/>
  <c r="G1456" i="11" s="1"/>
  <c r="G1457" i="11" s="1"/>
  <c r="G1458" i="11" s="1"/>
  <c r="G1459" i="11" s="1"/>
  <c r="G1460" i="11" s="1"/>
  <c r="G1461" i="11" s="1"/>
  <c r="G1462" i="11" s="1"/>
  <c r="G1463" i="11" s="1"/>
  <c r="G1464" i="11" s="1"/>
  <c r="G1465" i="11" s="1"/>
  <c r="G1466" i="11" s="1"/>
  <c r="G1467" i="11" s="1"/>
  <c r="G1468" i="11" s="1"/>
  <c r="G1469" i="11" s="1"/>
  <c r="G1470" i="11" s="1"/>
  <c r="G1471" i="11" s="1"/>
  <c r="G1472" i="11" s="1"/>
  <c r="G1473" i="11" s="1"/>
  <c r="G1474" i="11" s="1"/>
  <c r="G1475" i="11" s="1"/>
  <c r="G1476" i="11" s="1"/>
  <c r="G1477" i="11" s="1"/>
  <c r="G1478" i="11" s="1"/>
  <c r="G1479" i="11" s="1"/>
  <c r="G1480" i="11" s="1"/>
  <c r="G1481" i="11" s="1"/>
  <c r="G1482" i="11" s="1"/>
  <c r="G1483" i="11" s="1"/>
  <c r="G1484" i="11" s="1"/>
  <c r="G1485" i="11" s="1"/>
  <c r="G1486" i="11" s="1"/>
  <c r="G1487" i="11" s="1"/>
  <c r="G1488" i="11" s="1"/>
  <c r="G1489" i="11" s="1"/>
  <c r="G1490" i="11" s="1"/>
  <c r="G1491" i="11" s="1"/>
  <c r="G1492" i="11" s="1"/>
  <c r="G1493" i="11" s="1"/>
  <c r="G1494" i="11" s="1"/>
  <c r="G1495" i="11" s="1"/>
  <c r="G1496" i="11" s="1"/>
  <c r="G1497" i="11" s="1"/>
  <c r="G1498" i="11" s="1"/>
  <c r="G1499" i="11" s="1"/>
  <c r="G1500" i="11" s="1"/>
  <c r="G1501" i="11" s="1"/>
  <c r="G1502" i="11" s="1"/>
  <c r="G1503" i="11" s="1"/>
  <c r="G1504" i="11" s="1"/>
  <c r="G1505" i="11" s="1"/>
  <c r="G1506" i="11" s="1"/>
  <c r="G1507" i="11" s="1"/>
  <c r="G1508" i="11" s="1"/>
  <c r="G1509" i="11" s="1"/>
  <c r="G1510" i="11" s="1"/>
  <c r="G1511" i="11" s="1"/>
  <c r="G1512" i="11" s="1"/>
  <c r="G1513" i="11" s="1"/>
  <c r="G1514" i="11" s="1"/>
  <c r="G1515" i="11" s="1"/>
  <c r="G1516" i="11" s="1"/>
  <c r="G1517" i="11" s="1"/>
  <c r="G1518" i="11" s="1"/>
  <c r="G1519" i="11" s="1"/>
  <c r="G1520" i="11" s="1"/>
  <c r="G1521" i="11" s="1"/>
  <c r="G1522" i="11" s="1"/>
  <c r="G1523" i="11" s="1"/>
  <c r="G1524" i="11" s="1"/>
  <c r="G1525" i="11" s="1"/>
  <c r="G1526" i="11" s="1"/>
  <c r="G1527" i="11" s="1"/>
  <c r="G1528" i="11" s="1"/>
  <c r="G1529" i="11" s="1"/>
  <c r="G1530" i="11" s="1"/>
  <c r="G1531" i="11" s="1"/>
  <c r="G1532" i="11" s="1"/>
  <c r="G1533" i="11" s="1"/>
  <c r="G1534" i="11" s="1"/>
  <c r="G1535" i="11" s="1"/>
  <c r="G1536" i="11" s="1"/>
  <c r="G1537" i="11" s="1"/>
  <c r="G1538" i="11" s="1"/>
  <c r="G1539" i="11" s="1"/>
  <c r="G1540" i="11" s="1"/>
  <c r="G1541" i="11" s="1"/>
  <c r="G1542" i="11" s="1"/>
  <c r="G1543" i="11" s="1"/>
  <c r="G1544" i="11" s="1"/>
  <c r="G1545" i="11" s="1"/>
  <c r="G1546" i="11" s="1"/>
  <c r="G1547" i="11" s="1"/>
  <c r="G1548" i="11" s="1"/>
  <c r="G1549" i="11" s="1"/>
  <c r="G1550" i="11" s="1"/>
  <c r="G1551" i="11" s="1"/>
  <c r="G1552" i="11" s="1"/>
  <c r="G1553" i="11" s="1"/>
  <c r="G1554" i="11" s="1"/>
  <c r="G1555" i="11" s="1"/>
  <c r="G1556" i="11" s="1"/>
  <c r="G1557" i="11" s="1"/>
  <c r="G1558" i="11" s="1"/>
  <c r="G1559" i="11" s="1"/>
  <c r="G1560" i="11" s="1"/>
  <c r="G1561" i="11" s="1"/>
  <c r="G1562" i="11" s="1"/>
  <c r="G1563" i="11" s="1"/>
  <c r="G1564" i="11" s="1"/>
  <c r="G1565" i="11" s="1"/>
  <c r="G1566" i="11" s="1"/>
  <c r="G1567" i="11" s="1"/>
  <c r="G1568" i="11" s="1"/>
  <c r="G1569" i="11" s="1"/>
  <c r="G1570" i="11" s="1"/>
  <c r="G1571" i="11" s="1"/>
  <c r="G1572" i="11" s="1"/>
  <c r="G1573" i="11" s="1"/>
  <c r="G1574" i="11" s="1"/>
  <c r="G1575" i="11" s="1"/>
  <c r="G1576" i="11" s="1"/>
  <c r="G1577" i="11" s="1"/>
  <c r="G1578" i="11" s="1"/>
  <c r="G1579" i="11" s="1"/>
  <c r="G1580" i="11" s="1"/>
  <c r="G1581" i="11" s="1"/>
  <c r="G1582" i="11" s="1"/>
  <c r="G1583" i="11" s="1"/>
  <c r="G1584" i="11" s="1"/>
  <c r="G1585" i="11" s="1"/>
  <c r="G1586" i="11" s="1"/>
  <c r="G1587" i="11" s="1"/>
  <c r="G1588" i="11" s="1"/>
  <c r="G1589" i="11" s="1"/>
  <c r="G1590" i="11" s="1"/>
  <c r="G1591" i="11" s="1"/>
  <c r="G1592" i="11" s="1"/>
  <c r="G1593" i="11" s="1"/>
  <c r="G1594" i="11" s="1"/>
  <c r="G1595" i="11" s="1"/>
  <c r="G1596" i="11" s="1"/>
  <c r="G1597" i="11" s="1"/>
  <c r="G1598" i="11" s="1"/>
  <c r="G1599" i="11" s="1"/>
  <c r="G1600" i="11" s="1"/>
  <c r="G1601" i="11" s="1"/>
  <c r="G1602" i="11" s="1"/>
  <c r="G1603" i="11" s="1"/>
  <c r="G1604" i="11" s="1"/>
  <c r="G1605" i="11" s="1"/>
  <c r="G1606" i="11" s="1"/>
  <c r="G1607" i="11" s="1"/>
  <c r="G1608" i="11" s="1"/>
  <c r="G1609" i="11" s="1"/>
  <c r="G1610" i="11" s="1"/>
  <c r="G1611" i="11" s="1"/>
  <c r="G1612" i="11" s="1"/>
  <c r="G1613" i="11" s="1"/>
  <c r="G1614" i="11" s="1"/>
  <c r="G1615" i="11" s="1"/>
  <c r="G1616" i="11" s="1"/>
  <c r="G1617" i="11" s="1"/>
  <c r="G1618" i="11" s="1"/>
  <c r="G1619" i="11" s="1"/>
  <c r="G1620" i="11" s="1"/>
  <c r="G1621" i="11" s="1"/>
  <c r="G1622" i="11" s="1"/>
  <c r="G1623" i="11" s="1"/>
  <c r="G1624" i="11" s="1"/>
  <c r="G1625" i="11" s="1"/>
  <c r="G1626" i="11" s="1"/>
  <c r="G1627" i="11" s="1"/>
  <c r="G1628" i="11" s="1"/>
  <c r="G1629" i="11" s="1"/>
  <c r="G1630" i="11" s="1"/>
  <c r="G1631" i="11" s="1"/>
  <c r="G1632" i="11" s="1"/>
  <c r="G1633" i="11" s="1"/>
  <c r="G1634" i="11" s="1"/>
  <c r="G1635" i="11" s="1"/>
  <c r="G1636" i="11" s="1"/>
  <c r="G1637" i="11" s="1"/>
  <c r="G1638" i="11" s="1"/>
  <c r="G1639" i="11" s="1"/>
  <c r="G1640" i="11" s="1"/>
  <c r="G1641" i="11" s="1"/>
  <c r="G1642" i="11" s="1"/>
  <c r="G1643" i="11" s="1"/>
  <c r="G1644" i="11" s="1"/>
  <c r="G1645" i="11" s="1"/>
  <c r="G1646" i="11" s="1"/>
  <c r="G1647" i="11" s="1"/>
  <c r="G1648" i="11" s="1"/>
  <c r="G1649" i="11" s="1"/>
  <c r="G1650" i="11" s="1"/>
  <c r="G1651" i="11" s="1"/>
  <c r="G1652" i="11" s="1"/>
  <c r="G1653" i="11" s="1"/>
  <c r="G1654" i="11" s="1"/>
  <c r="G1655" i="11" s="1"/>
  <c r="G1656" i="11" s="1"/>
  <c r="G1657" i="11" s="1"/>
  <c r="G1658" i="11" s="1"/>
  <c r="G1659" i="11" s="1"/>
  <c r="G1660" i="11" s="1"/>
  <c r="G1661" i="11" s="1"/>
  <c r="G1662" i="11" s="1"/>
  <c r="G1663" i="11" s="1"/>
  <c r="G1664" i="11" s="1"/>
  <c r="G1665" i="11" s="1"/>
  <c r="G1666" i="11" s="1"/>
  <c r="G1667" i="11" s="1"/>
  <c r="G1668" i="11" s="1"/>
  <c r="G1669" i="11" s="1"/>
  <c r="G1670" i="11" s="1"/>
  <c r="G1671" i="11" s="1"/>
  <c r="G1672" i="11" s="1"/>
  <c r="G1673" i="11" s="1"/>
  <c r="G1674" i="11" s="1"/>
  <c r="G1675" i="11" s="1"/>
  <c r="G1676" i="11" s="1"/>
  <c r="G1677" i="11" s="1"/>
  <c r="G1678" i="11" s="1"/>
  <c r="G1679" i="11" s="1"/>
  <c r="G1680" i="11" s="1"/>
  <c r="G1681" i="11" s="1"/>
  <c r="G1682" i="11" s="1"/>
  <c r="G1683" i="11" s="1"/>
  <c r="G1684" i="11" s="1"/>
  <c r="G1685" i="11" s="1"/>
  <c r="G1686" i="11" s="1"/>
  <c r="G1687" i="11" s="1"/>
  <c r="G1688" i="11" s="1"/>
  <c r="G1689" i="11" s="1"/>
  <c r="G1690" i="11" s="1"/>
  <c r="G1691" i="11" s="1"/>
  <c r="G1692" i="11" s="1"/>
  <c r="G1693" i="11" s="1"/>
  <c r="G1694" i="11" s="1"/>
  <c r="G1695" i="11" s="1"/>
  <c r="G1696" i="11" s="1"/>
  <c r="G1697" i="11" s="1"/>
  <c r="G1698" i="11" s="1"/>
  <c r="G1699" i="11" s="1"/>
  <c r="G1700" i="11" s="1"/>
  <c r="G1701" i="11" s="1"/>
  <c r="G1702" i="11" s="1"/>
  <c r="G1703" i="11" s="1"/>
  <c r="G1704" i="11" s="1"/>
  <c r="G1705" i="11" s="1"/>
  <c r="G1706" i="11" s="1"/>
  <c r="G1707" i="11" s="1"/>
  <c r="G1708" i="11" s="1"/>
  <c r="G1709" i="11" s="1"/>
  <c r="G1710" i="11" s="1"/>
  <c r="G1711" i="11" s="1"/>
  <c r="G1712" i="11" s="1"/>
  <c r="G1713" i="11" s="1"/>
  <c r="G1714" i="11" s="1"/>
  <c r="G1715" i="11" s="1"/>
  <c r="G1716" i="11" s="1"/>
  <c r="G1717" i="11" s="1"/>
  <c r="G1718" i="11" s="1"/>
  <c r="G1719" i="11" s="1"/>
  <c r="G1720" i="11" s="1"/>
  <c r="G1721" i="11" s="1"/>
  <c r="G1722" i="11" s="1"/>
  <c r="G1723" i="11" s="1"/>
  <c r="G1724" i="11" s="1"/>
  <c r="G1725" i="11" s="1"/>
  <c r="G1726" i="11" s="1"/>
  <c r="G1727" i="11" s="1"/>
  <c r="G1728" i="11" s="1"/>
  <c r="G1729" i="11" s="1"/>
  <c r="G1730" i="11" s="1"/>
  <c r="G1731" i="11" s="1"/>
  <c r="G1732" i="11" s="1"/>
  <c r="G1733" i="11" s="1"/>
  <c r="G1734" i="11" s="1"/>
  <c r="G1735" i="11" s="1"/>
  <c r="G1736" i="11" s="1"/>
  <c r="G1737" i="11" s="1"/>
  <c r="G1738" i="11" s="1"/>
  <c r="G1739" i="11" s="1"/>
  <c r="G1740" i="11" s="1"/>
  <c r="G1741" i="11" s="1"/>
  <c r="G1742" i="11" s="1"/>
  <c r="G1743" i="11" s="1"/>
  <c r="G1744" i="11" s="1"/>
  <c r="G1745" i="11" s="1"/>
  <c r="G1746" i="11" s="1"/>
  <c r="G1747" i="11" s="1"/>
  <c r="G1748" i="11" s="1"/>
  <c r="G1749" i="11" s="1"/>
  <c r="G1750" i="11" s="1"/>
  <c r="G1751" i="11" s="1"/>
  <c r="G1752" i="11" s="1"/>
  <c r="G1753" i="11" s="1"/>
  <c r="G1754" i="11" s="1"/>
  <c r="G1755" i="11" s="1"/>
  <c r="G1756" i="11" s="1"/>
  <c r="G1757" i="11" s="1"/>
  <c r="G1758" i="11" s="1"/>
  <c r="G1759" i="11" s="1"/>
  <c r="G1760" i="11" s="1"/>
  <c r="G1761" i="11" s="1"/>
  <c r="G1762" i="11" s="1"/>
  <c r="G1763" i="11" s="1"/>
  <c r="G1764" i="11" s="1"/>
  <c r="G1765" i="11" s="1"/>
  <c r="G1766" i="11" s="1"/>
  <c r="G1767" i="11" s="1"/>
  <c r="G1768" i="11" s="1"/>
  <c r="G1769" i="11" s="1"/>
  <c r="G1770" i="11" s="1"/>
  <c r="G1771" i="11" s="1"/>
  <c r="G1772" i="11" s="1"/>
  <c r="G1773" i="11" s="1"/>
  <c r="G1774" i="11" s="1"/>
  <c r="G1775" i="11" s="1"/>
  <c r="G1776" i="11" s="1"/>
  <c r="G1777" i="11" s="1"/>
  <c r="G1778" i="11" s="1"/>
  <c r="G1779" i="11" s="1"/>
  <c r="G1780" i="11" s="1"/>
  <c r="G1781" i="11" s="1"/>
  <c r="G1782" i="11" s="1"/>
  <c r="G1783" i="11" s="1"/>
  <c r="G1784" i="11" s="1"/>
  <c r="G1785" i="11" s="1"/>
  <c r="G1786" i="11" s="1"/>
  <c r="G1787" i="11" s="1"/>
  <c r="G1788" i="11" s="1"/>
  <c r="G1789" i="11" s="1"/>
  <c r="G1790" i="11" s="1"/>
  <c r="G1791" i="11" s="1"/>
  <c r="G1792" i="11" s="1"/>
  <c r="G1793" i="11" s="1"/>
  <c r="G1794" i="11" s="1"/>
  <c r="G1795" i="11" s="1"/>
  <c r="G1796" i="11" s="1"/>
  <c r="G1797" i="11" s="1"/>
  <c r="G1798" i="11" s="1"/>
  <c r="G1799" i="11" s="1"/>
  <c r="G1800" i="11" s="1"/>
  <c r="G1801" i="11" s="1"/>
  <c r="G1802" i="11" s="1"/>
  <c r="G1803" i="11" s="1"/>
  <c r="G1804" i="11" s="1"/>
  <c r="G1805" i="11" s="1"/>
  <c r="G1806" i="11" s="1"/>
  <c r="G1807" i="11" s="1"/>
  <c r="G1808" i="11" s="1"/>
  <c r="G1809" i="11" s="1"/>
  <c r="G1810" i="11" s="1"/>
  <c r="G1811" i="11" s="1"/>
  <c r="G1812" i="11" s="1"/>
  <c r="G1813" i="11" s="1"/>
  <c r="G1814" i="11" s="1"/>
  <c r="G1815" i="11" s="1"/>
  <c r="G1816" i="11" s="1"/>
  <c r="G1817" i="11" s="1"/>
  <c r="G1818" i="11" s="1"/>
  <c r="G1819" i="11" s="1"/>
  <c r="G1820" i="11" s="1"/>
  <c r="G1821" i="11" s="1"/>
  <c r="G1822" i="11" s="1"/>
  <c r="G1823" i="11" s="1"/>
  <c r="G1824" i="11" s="1"/>
  <c r="G1825" i="11" s="1"/>
  <c r="G1826" i="11" s="1"/>
  <c r="G1827" i="11" s="1"/>
  <c r="G1828" i="11" s="1"/>
  <c r="G1829" i="11" s="1"/>
  <c r="G1830" i="11" s="1"/>
  <c r="G1831" i="11" s="1"/>
  <c r="G1832" i="11" s="1"/>
  <c r="G1833" i="11" s="1"/>
  <c r="G1834" i="11" s="1"/>
  <c r="G1835" i="11" s="1"/>
  <c r="G1836" i="11" s="1"/>
  <c r="G1837" i="11" s="1"/>
  <c r="G1838" i="11" s="1"/>
  <c r="G1839" i="11" s="1"/>
  <c r="G1840" i="11" s="1"/>
  <c r="G1841" i="11" s="1"/>
  <c r="G1842" i="11" s="1"/>
  <c r="G1843" i="11" s="1"/>
  <c r="G1844" i="11" s="1"/>
  <c r="G1845" i="11" s="1"/>
  <c r="G1846" i="11" s="1"/>
  <c r="G1847" i="11" s="1"/>
  <c r="G1848" i="11" s="1"/>
  <c r="G1849" i="11" s="1"/>
  <c r="G1850" i="11" s="1"/>
  <c r="G1851" i="11" s="1"/>
  <c r="G1852" i="11" s="1"/>
  <c r="G1853" i="11" s="1"/>
  <c r="G1854" i="11" s="1"/>
  <c r="G1855" i="11" s="1"/>
  <c r="G1856" i="11" s="1"/>
  <c r="G1857" i="11" s="1"/>
  <c r="G1858" i="11" s="1"/>
  <c r="G1859" i="11" s="1"/>
  <c r="G1860" i="11" s="1"/>
  <c r="G1861" i="11" s="1"/>
  <c r="G1862" i="11" s="1"/>
  <c r="G1863" i="11" s="1"/>
  <c r="G1864" i="11" s="1"/>
  <c r="G1865" i="11" s="1"/>
  <c r="G1866" i="11" s="1"/>
  <c r="G1867" i="11" s="1"/>
  <c r="G1868" i="11" s="1"/>
  <c r="G1869" i="11" s="1"/>
  <c r="G1870" i="11" s="1"/>
  <c r="G1871" i="11" s="1"/>
  <c r="G1872" i="11" s="1"/>
  <c r="G1873" i="11" s="1"/>
  <c r="G1874" i="11" s="1"/>
  <c r="G1875" i="11" s="1"/>
  <c r="G1876" i="11" s="1"/>
  <c r="G1877" i="11" s="1"/>
  <c r="G1878" i="11" s="1"/>
  <c r="G1879" i="11" s="1"/>
  <c r="G1880" i="11" s="1"/>
  <c r="G1881" i="11" s="1"/>
  <c r="G1882" i="11" s="1"/>
  <c r="G1883" i="11" s="1"/>
  <c r="G1884" i="11" s="1"/>
  <c r="G1885" i="11" s="1"/>
  <c r="G1886" i="11" s="1"/>
  <c r="G1887" i="11" s="1"/>
  <c r="G1888" i="11" s="1"/>
  <c r="G1889" i="11" s="1"/>
  <c r="G1890" i="11" s="1"/>
  <c r="G1891" i="11" s="1"/>
  <c r="G1892" i="11" s="1"/>
  <c r="G1893" i="11" s="1"/>
  <c r="G1894" i="11" s="1"/>
  <c r="G1895" i="11" s="1"/>
  <c r="G1896" i="11" s="1"/>
  <c r="G1897" i="11" s="1"/>
  <c r="G1898" i="11" s="1"/>
  <c r="G1899" i="11" s="1"/>
  <c r="G1900" i="11" s="1"/>
  <c r="G1901" i="11" s="1"/>
  <c r="G1902" i="11" s="1"/>
  <c r="G1903" i="11" s="1"/>
  <c r="G1904" i="11" s="1"/>
  <c r="G1905" i="11" s="1"/>
  <c r="G1906" i="11" s="1"/>
  <c r="G1907" i="11" s="1"/>
  <c r="G1908" i="11" s="1"/>
  <c r="G1909" i="11" s="1"/>
  <c r="G1910" i="11" s="1"/>
  <c r="G1911" i="11" s="1"/>
  <c r="G1912" i="11" s="1"/>
  <c r="G1913" i="11" s="1"/>
  <c r="G1914" i="11" s="1"/>
  <c r="G1915" i="11" s="1"/>
  <c r="G1916" i="11" s="1"/>
  <c r="G1917" i="11" s="1"/>
  <c r="G1918" i="11" s="1"/>
  <c r="G1919" i="11" s="1"/>
  <c r="G1920" i="11" s="1"/>
  <c r="G1921" i="11" s="1"/>
  <c r="G1922" i="11" s="1"/>
  <c r="G1923" i="11" s="1"/>
  <c r="G1924" i="11" s="1"/>
  <c r="G1925" i="11" s="1"/>
  <c r="G1926" i="11" s="1"/>
  <c r="G1927" i="11" s="1"/>
  <c r="G1928" i="11" s="1"/>
  <c r="G1929" i="11" s="1"/>
  <c r="G1930" i="11" s="1"/>
  <c r="G1931" i="11" s="1"/>
  <c r="G1932" i="11" s="1"/>
  <c r="G1933" i="11" s="1"/>
  <c r="G1934" i="11" s="1"/>
  <c r="G1935" i="11" s="1"/>
  <c r="G1936" i="11" s="1"/>
  <c r="G1937" i="11" s="1"/>
  <c r="G1938" i="11" s="1"/>
  <c r="G1939" i="11" s="1"/>
  <c r="G1940" i="11" s="1"/>
  <c r="G1941" i="11" s="1"/>
  <c r="G1942" i="11" s="1"/>
  <c r="G1943" i="11" s="1"/>
  <c r="G1944" i="11" s="1"/>
  <c r="G1945" i="11" s="1"/>
  <c r="G1946" i="11" s="1"/>
  <c r="G1947" i="11" s="1"/>
  <c r="G1948" i="11" s="1"/>
  <c r="G1949" i="11" s="1"/>
  <c r="G1950" i="11" s="1"/>
  <c r="G1951" i="11" s="1"/>
  <c r="G1952" i="11" s="1"/>
  <c r="G1953" i="11" s="1"/>
  <c r="G1954" i="11" s="1"/>
  <c r="G1955" i="11" s="1"/>
  <c r="G1956" i="11" s="1"/>
  <c r="G1957" i="11" s="1"/>
  <c r="G1958" i="11" s="1"/>
  <c r="G1959" i="11" s="1"/>
  <c r="G1960" i="11" s="1"/>
  <c r="G1961" i="11" s="1"/>
  <c r="G1962" i="11" s="1"/>
  <c r="G1963" i="11" s="1"/>
  <c r="G1964" i="11" s="1"/>
  <c r="G1965" i="11" s="1"/>
  <c r="G1966" i="11" s="1"/>
  <c r="G1967" i="11" s="1"/>
  <c r="G1968" i="11" s="1"/>
  <c r="G1969" i="11" s="1"/>
  <c r="G1970" i="11" s="1"/>
  <c r="G1971" i="11" s="1"/>
  <c r="G1972" i="11" s="1"/>
  <c r="G1973" i="11" s="1"/>
  <c r="G1974" i="11" s="1"/>
  <c r="G1975" i="11" s="1"/>
  <c r="G1976" i="11" s="1"/>
  <c r="G1977" i="11" s="1"/>
  <c r="G1978" i="11" s="1"/>
  <c r="G1979" i="11" s="1"/>
  <c r="G1980" i="11" s="1"/>
  <c r="G1981" i="11" s="1"/>
  <c r="G1982" i="11" s="1"/>
  <c r="G1983" i="11" s="1"/>
  <c r="G1984" i="11" s="1"/>
  <c r="G1985" i="11" s="1"/>
  <c r="G1986" i="11" s="1"/>
  <c r="G1987" i="11" s="1"/>
  <c r="G1988" i="11" s="1"/>
  <c r="G1989" i="11" s="1"/>
  <c r="G1990" i="11" s="1"/>
  <c r="G1991" i="11" s="1"/>
  <c r="G1992" i="11" s="1"/>
  <c r="G1993" i="11" s="1"/>
  <c r="G1994" i="11" s="1"/>
  <c r="G1995" i="11" s="1"/>
  <c r="G1996" i="11" s="1"/>
  <c r="G1997" i="11" s="1"/>
  <c r="G1998" i="11" s="1"/>
  <c r="G1999" i="11" s="1"/>
  <c r="G2000" i="11" s="1"/>
  <c r="G2001" i="11" s="1"/>
  <c r="G2002" i="11" s="1"/>
  <c r="G2003" i="11" s="1"/>
  <c r="G2004" i="11" s="1"/>
  <c r="G2005" i="11" s="1"/>
  <c r="G2006" i="11" s="1"/>
  <c r="G2007" i="11" s="1"/>
  <c r="G2008" i="11" s="1"/>
  <c r="G2009" i="11" s="1"/>
  <c r="G2010" i="11" s="1"/>
  <c r="G2011" i="11" s="1"/>
  <c r="G2012" i="11" s="1"/>
  <c r="G2013" i="11" s="1"/>
  <c r="I198" i="2"/>
  <c r="I197" i="2" s="1"/>
  <c r="AQ90" i="9"/>
  <c r="AV89" i="9"/>
  <c r="AF89" i="9"/>
  <c r="AK88" i="9"/>
  <c r="AP87" i="9"/>
  <c r="AU86" i="9"/>
  <c r="AZ85" i="9"/>
  <c r="AJ85" i="9"/>
  <c r="AO84" i="9"/>
  <c r="AT83" i="9"/>
  <c r="I101" i="9"/>
  <c r="H98" i="9"/>
  <c r="AB94" i="9"/>
  <c r="K91" i="9"/>
  <c r="J88" i="9"/>
  <c r="I85" i="9"/>
  <c r="H82" i="9"/>
  <c r="L101" i="9"/>
  <c r="L100" i="9"/>
  <c r="L99" i="9"/>
  <c r="L98" i="9"/>
  <c r="L97" i="9"/>
  <c r="L96" i="9"/>
  <c r="L95" i="9"/>
  <c r="L94" i="9"/>
  <c r="L93" i="9"/>
  <c r="Y91" i="9"/>
  <c r="T90" i="9"/>
  <c r="N89" i="9"/>
  <c r="Y87" i="9"/>
  <c r="T86" i="9"/>
  <c r="N85" i="9"/>
  <c r="Y83" i="9"/>
  <c r="T82" i="9"/>
  <c r="AA91" i="9"/>
  <c r="AA90" i="9"/>
  <c r="AA89" i="9"/>
  <c r="AA88" i="9"/>
  <c r="AA87" i="9"/>
  <c r="AA86" i="9"/>
  <c r="AA85" i="9"/>
  <c r="AA84" i="9"/>
  <c r="AA83" i="9"/>
  <c r="AA82" i="9"/>
  <c r="R82" i="9"/>
  <c r="M83" i="9"/>
  <c r="AB101" i="9"/>
  <c r="K97" i="9"/>
  <c r="J93" i="9"/>
  <c r="H89" i="9"/>
  <c r="AB84" i="9"/>
  <c r="U101" i="9"/>
  <c r="O100" i="9"/>
  <c r="Z98" i="9"/>
  <c r="U97" i="9"/>
  <c r="O96" i="9"/>
  <c r="Z94" i="9"/>
  <c r="U93" i="9"/>
  <c r="M92" i="9"/>
  <c r="Q90" i="9"/>
  <c r="U88" i="9"/>
  <c r="X86" i="9"/>
  <c r="L85" i="9"/>
  <c r="P83" i="9"/>
  <c r="AF83" i="9"/>
  <c r="J98" i="9"/>
  <c r="I94" i="9"/>
  <c r="AB89" i="9"/>
  <c r="K85" i="9"/>
  <c r="Y101" i="9"/>
  <c r="S100" i="9"/>
  <c r="N99" i="9"/>
  <c r="Y97" i="9"/>
  <c r="S96" i="9"/>
  <c r="N95" i="9"/>
  <c r="Y93" i="9"/>
  <c r="R92" i="9"/>
  <c r="V90" i="9"/>
  <c r="Z88" i="9"/>
  <c r="M87" i="9"/>
  <c r="Q85" i="9"/>
  <c r="U83" i="9"/>
  <c r="R86" i="9"/>
  <c r="L90" i="9"/>
  <c r="Q93" i="9"/>
  <c r="AA95" i="9"/>
  <c r="V98" i="9"/>
  <c r="Q101" i="9"/>
  <c r="I88" i="9"/>
  <c r="AB96" i="9"/>
  <c r="AR83" i="9"/>
  <c r="V85" i="9"/>
  <c r="AZ82" i="9"/>
  <c r="AV82" i="9"/>
  <c r="AR82" i="9"/>
  <c r="AN82" i="9"/>
  <c r="AJ82" i="9"/>
  <c r="AZ101" i="9"/>
  <c r="AV101" i="9"/>
  <c r="AR101" i="9"/>
  <c r="AN101" i="9"/>
  <c r="AJ101" i="9"/>
  <c r="AF101" i="9"/>
  <c r="AW100" i="9"/>
  <c r="AS100" i="9"/>
  <c r="AO100" i="9"/>
  <c r="AK100" i="9"/>
  <c r="AG100" i="9"/>
  <c r="AX99" i="9"/>
  <c r="AT99" i="9"/>
  <c r="AP99" i="9"/>
  <c r="AL99" i="9"/>
  <c r="AH99" i="9"/>
  <c r="AY98" i="9"/>
  <c r="AU98" i="9"/>
  <c r="AQ98" i="9"/>
  <c r="AM98" i="9"/>
  <c r="AI98" i="9"/>
  <c r="AZ97" i="9"/>
  <c r="AV97" i="9"/>
  <c r="AR97" i="9"/>
  <c r="AN97" i="9"/>
  <c r="AJ97" i="9"/>
  <c r="AF97" i="9"/>
  <c r="AW96" i="9"/>
  <c r="AS96" i="9"/>
  <c r="AO96" i="9"/>
  <c r="AK96" i="9"/>
  <c r="AG96" i="9"/>
  <c r="AX95" i="9"/>
  <c r="AT95" i="9"/>
  <c r="AP95" i="9"/>
  <c r="AL95" i="9"/>
  <c r="AH95" i="9"/>
  <c r="AY94" i="9"/>
  <c r="AU94" i="9"/>
  <c r="AQ94" i="9"/>
  <c r="AM94" i="9"/>
  <c r="AI94" i="9"/>
  <c r="AZ93" i="9"/>
  <c r="AV93" i="9"/>
  <c r="AR93" i="9"/>
  <c r="AN93" i="9"/>
  <c r="AJ93" i="9"/>
  <c r="AF93" i="9"/>
  <c r="AW92" i="9"/>
  <c r="AS92" i="9"/>
  <c r="AO92" i="9"/>
  <c r="AK92" i="9"/>
  <c r="AG92" i="9"/>
  <c r="AX91" i="9"/>
  <c r="AT91" i="9"/>
  <c r="AP91" i="9"/>
  <c r="AL91" i="9"/>
  <c r="AH91" i="9"/>
  <c r="AY90" i="9"/>
  <c r="AT90" i="9"/>
  <c r="AO90" i="9"/>
  <c r="AJ90" i="9"/>
  <c r="AY89" i="9"/>
  <c r="AT89" i="9"/>
  <c r="AO89" i="9"/>
  <c r="AI89" i="9"/>
  <c r="AY88" i="9"/>
  <c r="AT88" i="9"/>
  <c r="AN88" i="9"/>
  <c r="AI88" i="9"/>
  <c r="AY87" i="9"/>
  <c r="AS87" i="9"/>
  <c r="AN87" i="9"/>
  <c r="AI87" i="9"/>
  <c r="AX86" i="9"/>
  <c r="AS86" i="9"/>
  <c r="AN86" i="9"/>
  <c r="AH86" i="9"/>
  <c r="AX85" i="9"/>
  <c r="AS85" i="9"/>
  <c r="AM85" i="9"/>
  <c r="AH85" i="9"/>
  <c r="AX84" i="9"/>
  <c r="AR84" i="9"/>
  <c r="AM84" i="9"/>
  <c r="AH84" i="9"/>
  <c r="AW83" i="9"/>
  <c r="AO83" i="9"/>
  <c r="I99" i="9"/>
  <c r="H96" i="9"/>
  <c r="K93" i="9"/>
  <c r="K90" i="9"/>
  <c r="J87" i="9"/>
  <c r="H85" i="9"/>
  <c r="I82" i="9"/>
  <c r="M101" i="9"/>
  <c r="Q100" i="9"/>
  <c r="R99" i="9"/>
  <c r="R98" i="9"/>
  <c r="V97" i="9"/>
  <c r="W96" i="9"/>
  <c r="W95" i="9"/>
  <c r="AA94" i="9"/>
  <c r="M94" i="9"/>
  <c r="M93" i="9"/>
  <c r="P92" i="9"/>
  <c r="L91" i="9"/>
  <c r="V89" i="9"/>
  <c r="V88" i="9"/>
  <c r="L87" i="9"/>
  <c r="P85" i="9"/>
  <c r="R83" i="9"/>
  <c r="G34" i="8"/>
  <c r="AR89" i="9"/>
  <c r="AG88" i="9"/>
  <c r="AL87" i="9"/>
  <c r="AV85" i="9"/>
  <c r="AK84" i="9"/>
  <c r="J100" i="9"/>
  <c r="H94" i="9"/>
  <c r="K87" i="9"/>
  <c r="X100" i="9"/>
  <c r="X98" i="9"/>
  <c r="X96" i="9"/>
  <c r="X94" i="9"/>
  <c r="X92" i="9"/>
  <c r="N90" i="9"/>
  <c r="N86" i="9"/>
  <c r="T83" i="9"/>
  <c r="W91" i="9"/>
  <c r="W89" i="9"/>
  <c r="W87" i="9"/>
  <c r="W85" i="9"/>
  <c r="W84" i="9"/>
  <c r="W83" i="9"/>
  <c r="Z82" i="9"/>
  <c r="AB100" i="9"/>
  <c r="K96" i="9"/>
  <c r="I92" i="9"/>
  <c r="H88" i="9"/>
  <c r="AB83" i="9"/>
  <c r="O101" i="9"/>
  <c r="Z99" i="9"/>
  <c r="U98" i="9"/>
  <c r="O97" i="9"/>
  <c r="Z95" i="9"/>
  <c r="U94" i="9"/>
  <c r="O93" i="9"/>
  <c r="V91" i="9"/>
  <c r="Z89" i="9"/>
  <c r="M88" i="9"/>
  <c r="Q86" i="9"/>
  <c r="U84" i="9"/>
  <c r="Q82" i="9"/>
  <c r="K101" i="9"/>
  <c r="J97" i="9"/>
  <c r="H93" i="9"/>
  <c r="AB88" i="9"/>
  <c r="K84" i="9"/>
  <c r="S101" i="9"/>
  <c r="N100" i="9"/>
  <c r="Y98" i="9"/>
  <c r="S97" i="9"/>
  <c r="N96" i="9"/>
  <c r="Y94" i="9"/>
  <c r="S93" i="9"/>
  <c r="L92" i="9"/>
  <c r="P90" i="9"/>
  <c r="R88" i="9"/>
  <c r="V86" i="9"/>
  <c r="Z84" i="9"/>
  <c r="L83" i="9"/>
  <c r="X83" i="9"/>
  <c r="Q87" i="9"/>
  <c r="Z90" i="9"/>
  <c r="AA93" i="9"/>
  <c r="V96" i="9"/>
  <c r="Q99" i="9"/>
  <c r="AA101" i="9"/>
  <c r="J90" i="9"/>
  <c r="H99" i="9"/>
  <c r="X82" i="9"/>
  <c r="U86" i="9"/>
  <c r="AY82" i="9"/>
  <c r="AU82" i="9"/>
  <c r="AQ82" i="9"/>
  <c r="AM82" i="9"/>
  <c r="AI82" i="9"/>
  <c r="AY101" i="9"/>
  <c r="AU101" i="9"/>
  <c r="AQ101" i="9"/>
  <c r="AM101" i="9"/>
  <c r="AI101" i="9"/>
  <c r="AZ100" i="9"/>
  <c r="AV100" i="9"/>
  <c r="AR100" i="9"/>
  <c r="AN100" i="9"/>
  <c r="AJ100" i="9"/>
  <c r="AF100" i="9"/>
  <c r="AW99" i="9"/>
  <c r="AS99" i="9"/>
  <c r="AO99" i="9"/>
  <c r="AK99" i="9"/>
  <c r="AG99" i="9"/>
  <c r="AX98" i="9"/>
  <c r="AT98" i="9"/>
  <c r="AP98" i="9"/>
  <c r="AL98" i="9"/>
  <c r="AH98" i="9"/>
  <c r="AY97" i="9"/>
  <c r="AU97" i="9"/>
  <c r="AQ97" i="9"/>
  <c r="AM97" i="9"/>
  <c r="AI97" i="9"/>
  <c r="AZ96" i="9"/>
  <c r="AV96" i="9"/>
  <c r="AR96" i="9"/>
  <c r="AN96" i="9"/>
  <c r="AJ96" i="9"/>
  <c r="AF96" i="9"/>
  <c r="AW95" i="9"/>
  <c r="AS95" i="9"/>
  <c r="AO95" i="9"/>
  <c r="AK95" i="9"/>
  <c r="AG95" i="9"/>
  <c r="AX94" i="9"/>
  <c r="AT94" i="9"/>
  <c r="AP94" i="9"/>
  <c r="AL94" i="9"/>
  <c r="AH94" i="9"/>
  <c r="AY93" i="9"/>
  <c r="AU93" i="9"/>
  <c r="AQ93" i="9"/>
  <c r="AM93" i="9"/>
  <c r="AI93" i="9"/>
  <c r="AZ92" i="9"/>
  <c r="AV92" i="9"/>
  <c r="AR92" i="9"/>
  <c r="AN92" i="9"/>
  <c r="AJ92" i="9"/>
  <c r="AF92" i="9"/>
  <c r="AW91" i="9"/>
  <c r="AS91" i="9"/>
  <c r="AO91" i="9"/>
  <c r="AK91" i="9"/>
  <c r="AG91" i="9"/>
  <c r="AX90" i="9"/>
  <c r="AS90" i="9"/>
  <c r="AN90" i="9"/>
  <c r="AH90" i="9"/>
  <c r="AX89" i="9"/>
  <c r="AS89" i="9"/>
  <c r="AM89" i="9"/>
  <c r="AH89" i="9"/>
  <c r="AX88" i="9"/>
  <c r="AR88" i="9"/>
  <c r="AM88" i="9"/>
  <c r="AH88" i="9"/>
  <c r="AW87" i="9"/>
  <c r="AR87" i="9"/>
  <c r="AM87" i="9"/>
  <c r="AG87" i="9"/>
  <c r="AW86" i="9"/>
  <c r="AR86" i="9"/>
  <c r="AL86" i="9"/>
  <c r="AG86" i="9"/>
  <c r="AW85" i="9"/>
  <c r="AQ85" i="9"/>
  <c r="AL85" i="9"/>
  <c r="AG85" i="9"/>
  <c r="AV84" i="9"/>
  <c r="AQ84" i="9"/>
  <c r="AL84" i="9"/>
  <c r="AF84" i="9"/>
  <c r="AV83" i="9"/>
  <c r="AN83" i="9"/>
  <c r="J101" i="9"/>
  <c r="I98" i="9"/>
  <c r="AB95" i="9"/>
  <c r="AB92" i="9"/>
  <c r="K89" i="9"/>
  <c r="I87" i="9"/>
  <c r="I84" i="9"/>
  <c r="W101" i="9"/>
  <c r="AA100" i="9"/>
  <c r="M100" i="9"/>
  <c r="M99" i="9"/>
  <c r="Q98" i="9"/>
  <c r="R97" i="9"/>
  <c r="R96" i="9"/>
  <c r="V95" i="9"/>
  <c r="W94" i="9"/>
  <c r="W93" i="9"/>
  <c r="AA92" i="9"/>
  <c r="Z91" i="9"/>
  <c r="U90" i="9"/>
  <c r="U89" i="9"/>
  <c r="Q88" i="9"/>
  <c r="Z86" i="9"/>
  <c r="M85" i="9"/>
  <c r="Q83" i="9"/>
  <c r="X87" i="9"/>
  <c r="P84" i="9"/>
  <c r="AM90" i="9"/>
  <c r="AW88" i="9"/>
  <c r="AQ86" i="9"/>
  <c r="AF85" i="9"/>
  <c r="AP83" i="9"/>
  <c r="I97" i="9"/>
  <c r="AB90" i="9"/>
  <c r="J84" i="9"/>
  <c r="X101" i="9"/>
  <c r="X99" i="9"/>
  <c r="X97" i="9"/>
  <c r="X95" i="9"/>
  <c r="X93" i="9"/>
  <c r="T91" i="9"/>
  <c r="Y88" i="9"/>
  <c r="T87" i="9"/>
  <c r="Y84" i="9"/>
  <c r="N82" i="9"/>
  <c r="W90" i="9"/>
  <c r="W88" i="9"/>
  <c r="W86" i="9"/>
  <c r="W82" i="9"/>
  <c r="AI90" i="9"/>
  <c r="AN89" i="9"/>
  <c r="AS88" i="9"/>
  <c r="AX87" i="9"/>
  <c r="AH87" i="9"/>
  <c r="AM86" i="9"/>
  <c r="AR85" i="9"/>
  <c r="AW84" i="9"/>
  <c r="AG84" i="9"/>
  <c r="AL83" i="9"/>
  <c r="K99" i="9"/>
  <c r="J96" i="9"/>
  <c r="I93" i="9"/>
  <c r="H90" i="9"/>
  <c r="AB86" i="9"/>
  <c r="K83" i="9"/>
  <c r="T101" i="9"/>
  <c r="T100" i="9"/>
  <c r="T99" i="9"/>
  <c r="T98" i="9"/>
  <c r="T97" i="9"/>
  <c r="T96" i="9"/>
  <c r="T95" i="9"/>
  <c r="T94" i="9"/>
  <c r="T93" i="9"/>
  <c r="T92" i="9"/>
  <c r="N91" i="9"/>
  <c r="Y89" i="9"/>
  <c r="T88" i="9"/>
  <c r="N87" i="9"/>
  <c r="Y85" i="9"/>
  <c r="T84" i="9"/>
  <c r="N83" i="9"/>
  <c r="S92" i="9"/>
  <c r="S91" i="9"/>
  <c r="S90" i="9"/>
  <c r="S89" i="9"/>
  <c r="S88" i="9"/>
  <c r="S87" i="9"/>
  <c r="S86" i="9"/>
  <c r="S85" i="9"/>
  <c r="S84" i="9"/>
  <c r="S83" i="9"/>
  <c r="S82" i="9"/>
  <c r="P82" i="9"/>
  <c r="AM83" i="9"/>
  <c r="AB99" i="9"/>
  <c r="J95" i="9"/>
  <c r="I91" i="9"/>
  <c r="H87" i="9"/>
  <c r="K82" i="9"/>
  <c r="Z100" i="9"/>
  <c r="U99" i="9"/>
  <c r="O98" i="9"/>
  <c r="Z96" i="9"/>
  <c r="U95" i="9"/>
  <c r="O94" i="9"/>
  <c r="Z92" i="9"/>
  <c r="P91" i="9"/>
  <c r="R89" i="9"/>
  <c r="V87" i="9"/>
  <c r="Z85" i="9"/>
  <c r="M84" i="9"/>
  <c r="AQ83" i="9"/>
  <c r="K100" i="9"/>
  <c r="I96" i="9"/>
  <c r="H92" i="9"/>
  <c r="AB87" i="9"/>
  <c r="J83" i="9"/>
  <c r="N101" i="9"/>
  <c r="Y99" i="9"/>
  <c r="S98" i="9"/>
  <c r="N97" i="9"/>
  <c r="Y95" i="9"/>
  <c r="S94" i="9"/>
  <c r="N93" i="9"/>
  <c r="U91" i="9"/>
  <c r="X89" i="9"/>
  <c r="L88" i="9"/>
  <c r="P86" i="9"/>
  <c r="R84" i="9"/>
  <c r="M82" i="9"/>
  <c r="V84" i="9"/>
  <c r="P88" i="9"/>
  <c r="X91" i="9"/>
  <c r="V94" i="9"/>
  <c r="Q97" i="9"/>
  <c r="AA99" i="9"/>
  <c r="H84" i="9"/>
  <c r="K92" i="9"/>
  <c r="H101" i="9"/>
  <c r="Z83" i="9"/>
  <c r="R87" i="9"/>
  <c r="AX82" i="9"/>
  <c r="AT82" i="9"/>
  <c r="AP82" i="9"/>
  <c r="AL82" i="9"/>
  <c r="AH82" i="9"/>
  <c r="AX101" i="9"/>
  <c r="AT101" i="9"/>
  <c r="AP101" i="9"/>
  <c r="AL101" i="9"/>
  <c r="AH101" i="9"/>
  <c r="AY100" i="9"/>
  <c r="AU100" i="9"/>
  <c r="AQ100" i="9"/>
  <c r="AM100" i="9"/>
  <c r="AI100" i="9"/>
  <c r="AZ99" i="9"/>
  <c r="AV99" i="9"/>
  <c r="AR99" i="9"/>
  <c r="AN99" i="9"/>
  <c r="AJ99" i="9"/>
  <c r="AF99" i="9"/>
  <c r="AW98" i="9"/>
  <c r="AS98" i="9"/>
  <c r="AO98" i="9"/>
  <c r="AK98" i="9"/>
  <c r="AG98" i="9"/>
  <c r="AX97" i="9"/>
  <c r="AT97" i="9"/>
  <c r="AP97" i="9"/>
  <c r="AL97" i="9"/>
  <c r="AH97" i="9"/>
  <c r="AY96" i="9"/>
  <c r="AU96" i="9"/>
  <c r="AQ96" i="9"/>
  <c r="AM96" i="9"/>
  <c r="AI96" i="9"/>
  <c r="AZ95" i="9"/>
  <c r="AV95" i="9"/>
  <c r="AR95" i="9"/>
  <c r="AN95" i="9"/>
  <c r="AJ95" i="9"/>
  <c r="AF95" i="9"/>
  <c r="AW94" i="9"/>
  <c r="AS94" i="9"/>
  <c r="AO94" i="9"/>
  <c r="AK94" i="9"/>
  <c r="AG94" i="9"/>
  <c r="AX93" i="9"/>
  <c r="AT93" i="9"/>
  <c r="AP93" i="9"/>
  <c r="AL93" i="9"/>
  <c r="AH93" i="9"/>
  <c r="AY92" i="9"/>
  <c r="AU92" i="9"/>
  <c r="AQ92" i="9"/>
  <c r="AM92" i="9"/>
  <c r="AI92" i="9"/>
  <c r="AZ91" i="9"/>
  <c r="AV91" i="9"/>
  <c r="AR91" i="9"/>
  <c r="AN91" i="9"/>
  <c r="AJ91" i="9"/>
  <c r="AF91" i="9"/>
  <c r="AW90" i="9"/>
  <c r="AR90" i="9"/>
  <c r="AL90" i="9"/>
  <c r="AG90" i="9"/>
  <c r="AW89" i="9"/>
  <c r="AQ89" i="9"/>
  <c r="AL89" i="9"/>
  <c r="AG89" i="9"/>
  <c r="AV88" i="9"/>
  <c r="AQ88" i="9"/>
  <c r="AL88" i="9"/>
  <c r="AF88" i="9"/>
  <c r="AV87" i="9"/>
  <c r="AQ87" i="9"/>
  <c r="AK87" i="9"/>
  <c r="AF87" i="9"/>
  <c r="AV86" i="9"/>
  <c r="AP86" i="9"/>
  <c r="AK86" i="9"/>
  <c r="AF86" i="9"/>
  <c r="AU85" i="9"/>
  <c r="AP85" i="9"/>
  <c r="AK85" i="9"/>
  <c r="AZ84" i="9"/>
  <c r="AU84" i="9"/>
  <c r="AP84" i="9"/>
  <c r="AJ84" i="9"/>
  <c r="AZ83" i="9"/>
  <c r="AU83" i="9"/>
  <c r="AJ83" i="9"/>
  <c r="I100" i="9"/>
  <c r="AB97" i="9"/>
  <c r="H95" i="9"/>
  <c r="AB91" i="9"/>
  <c r="J89" i="9"/>
  <c r="J86" i="9"/>
  <c r="I83" i="9"/>
  <c r="V101" i="9"/>
  <c r="W100" i="9"/>
  <c r="W99" i="9"/>
  <c r="AA98" i="9"/>
  <c r="M98" i="9"/>
  <c r="M97" i="9"/>
  <c r="Q96" i="9"/>
  <c r="R95" i="9"/>
  <c r="R94" i="9"/>
  <c r="V93" i="9"/>
  <c r="W92" i="9"/>
  <c r="R91" i="9"/>
  <c r="R90" i="9"/>
  <c r="P89" i="9"/>
  <c r="Z87" i="9"/>
  <c r="M86" i="9"/>
  <c r="Q84" i="9"/>
  <c r="G70" i="8"/>
  <c r="J198" i="2"/>
  <c r="J197" i="2" s="1"/>
  <c r="J223" i="2"/>
  <c r="J243" i="2"/>
  <c r="J196" i="2"/>
  <c r="J152" i="2"/>
  <c r="J143" i="2" s="1"/>
  <c r="J242" i="2"/>
  <c r="I238" i="2"/>
  <c r="M209" i="2"/>
  <c r="N244" i="2"/>
  <c r="N67" i="2" s="1"/>
  <c r="N33" i="2"/>
  <c r="N17" i="2" s="1"/>
  <c r="F244" i="2"/>
  <c r="F112" i="2"/>
  <c r="F100" i="2"/>
  <c r="F176" i="2"/>
  <c r="M197" i="2"/>
  <c r="F68" i="2"/>
  <c r="G111" i="2"/>
  <c r="F128" i="2"/>
  <c r="F143" i="2"/>
  <c r="F197" i="2"/>
  <c r="G209" i="2"/>
  <c r="F217" i="2"/>
  <c r="F209" i="2" s="1"/>
  <c r="I68" i="2"/>
  <c r="I143" i="2"/>
  <c r="G283" i="2"/>
  <c r="G282" i="2" s="1"/>
  <c r="B12" i="2" s="1"/>
  <c r="B45" i="4" s="1"/>
  <c r="M283" i="2"/>
  <c r="M282" i="2" s="1"/>
  <c r="F33" i="2"/>
  <c r="F17" i="2" s="1"/>
  <c r="F283" i="2"/>
  <c r="F282" i="2" s="1"/>
  <c r="B8" i="2" s="1"/>
  <c r="B42" i="4" s="1"/>
  <c r="G244" i="2"/>
  <c r="M68" i="2"/>
  <c r="M244" i="2"/>
  <c r="G33" i="2"/>
  <c r="G17" i="2" s="1"/>
  <c r="M143" i="2"/>
  <c r="M176" i="2"/>
  <c r="N283" i="2"/>
  <c r="N282" i="2" s="1"/>
  <c r="M33" i="2"/>
  <c r="M17" i="2" s="1"/>
  <c r="C36" i="4"/>
  <c r="C29" i="4"/>
  <c r="C28" i="4"/>
  <c r="I176" i="2"/>
  <c r="I271" i="2"/>
  <c r="I108" i="2"/>
  <c r="I100" i="2" s="1"/>
  <c r="J109" i="2"/>
  <c r="I128" i="2"/>
  <c r="J142" i="2"/>
  <c r="J222" i="2"/>
  <c r="J113" i="2"/>
  <c r="J65" i="2"/>
  <c r="J35" i="2"/>
  <c r="J26" i="2"/>
  <c r="J244" i="2"/>
  <c r="J214" i="2"/>
  <c r="J60" i="2"/>
  <c r="J34" i="2"/>
  <c r="J21" i="2"/>
  <c r="J48" i="2"/>
  <c r="J19" i="2"/>
  <c r="J189" i="2"/>
  <c r="J176" i="2" s="1"/>
  <c r="J121" i="2"/>
  <c r="J32" i="2"/>
  <c r="J20" i="2"/>
  <c r="J275" i="2"/>
  <c r="J66" i="2"/>
  <c r="J31" i="2"/>
  <c r="I18" i="2"/>
  <c r="I33" i="2"/>
  <c r="B23" i="9" l="1"/>
  <c r="B18" i="8"/>
  <c r="D72" i="8"/>
  <c r="C37" i="4"/>
  <c r="G72" i="8"/>
  <c r="B24" i="8"/>
  <c r="B25" i="8" s="1"/>
  <c r="B26" i="8" s="1"/>
  <c r="B17" i="9"/>
  <c r="B18" i="9"/>
  <c r="B19" i="9" s="1"/>
  <c r="B24" i="9"/>
  <c r="B25" i="9" s="1"/>
  <c r="J120" i="2"/>
  <c r="J112" i="2" s="1"/>
  <c r="J128" i="2"/>
  <c r="J25" i="2"/>
  <c r="J18" i="2" s="1"/>
  <c r="J218" i="2"/>
  <c r="J47" i="2"/>
  <c r="J33" i="2" s="1"/>
  <c r="J108" i="2"/>
  <c r="J100" i="2" s="1"/>
  <c r="J238" i="2"/>
  <c r="G67" i="2"/>
  <c r="G16" i="2" s="1"/>
  <c r="B11" i="2" s="1"/>
  <c r="B44" i="4" s="1"/>
  <c r="I111" i="2"/>
  <c r="F111" i="2"/>
  <c r="F67" i="2" s="1"/>
  <c r="F16" i="2" s="1"/>
  <c r="B7" i="2" s="1"/>
  <c r="B41" i="4" s="1"/>
  <c r="M111" i="2"/>
  <c r="M67" i="2" s="1"/>
  <c r="M16" i="2" s="1"/>
  <c r="N16" i="2"/>
  <c r="I17" i="2"/>
  <c r="B26" i="4" l="1"/>
  <c r="B27" i="4" s="1"/>
  <c r="B19" i="8"/>
  <c r="B20" i="8" s="1"/>
  <c r="J111" i="2"/>
  <c r="J17" i="2"/>
  <c r="B36" i="4" l="1"/>
  <c r="B28" i="4"/>
  <c r="B29" i="4"/>
  <c r="B49" i="4"/>
  <c r="I304" i="2"/>
  <c r="I293" i="2" s="1"/>
  <c r="B37" i="4" l="1"/>
  <c r="B50" i="4"/>
  <c r="J228" i="2"/>
  <c r="I217" i="2"/>
  <c r="I209" i="2" s="1"/>
  <c r="I67" i="2" s="1"/>
  <c r="I16" i="2" s="1"/>
  <c r="K16" i="2" s="1"/>
  <c r="C11" i="2" s="1"/>
  <c r="J217" i="2" l="1"/>
  <c r="J209" i="2" s="1"/>
  <c r="J67" i="2" s="1"/>
  <c r="C7" i="2"/>
  <c r="C41" i="4" s="1"/>
  <c r="C44" i="4" l="1"/>
  <c r="J271" i="2" l="1"/>
  <c r="J16" i="2" s="1"/>
  <c r="I283" i="2"/>
  <c r="I282" i="2" s="1"/>
  <c r="J282" i="2" s="1"/>
  <c r="C12" i="2" l="1"/>
  <c r="C45" i="4" s="1"/>
  <c r="C8" i="2"/>
  <c r="C42" i="4" s="1"/>
  <c r="C50" i="4" l="1"/>
  <c r="C49" i="4"/>
</calcChain>
</file>

<file path=xl/sharedStrings.xml><?xml version="1.0" encoding="utf-8"?>
<sst xmlns="http://schemas.openxmlformats.org/spreadsheetml/2006/main" count="1220" uniqueCount="1048">
  <si>
    <t>Description</t>
  </si>
  <si>
    <t>Level</t>
  </si>
  <si>
    <t>Category</t>
  </si>
  <si>
    <t>Capital Expenditures (CAPEX)</t>
  </si>
  <si>
    <t>All installed costs incurred prior to commercial operations date (COD). CAPEX components include marine energy converter, balance of system, and financing.</t>
  </si>
  <si>
    <t xml:space="preserve">    Marine Energy Converter (MEC)</t>
  </si>
  <si>
    <t>Converts kinetic energy from water into three phase alternating current (AC) electrical energy.</t>
  </si>
  <si>
    <t>1.1.1</t>
  </si>
  <si>
    <t xml:space="preserve">       Structural Assembly</t>
  </si>
  <si>
    <t>Primary energy capture (e.g. float paddle, turbine, flap, etc.) and supporting structural components.</t>
  </si>
  <si>
    <t>1.1.1.1</t>
  </si>
  <si>
    <t xml:space="preserve">            Primary Energy Capture</t>
  </si>
  <si>
    <t>Primary energy capture (e.g. float paddle, turbine, flap, etc.).</t>
  </si>
  <si>
    <t>1.1.1.2</t>
  </si>
  <si>
    <t xml:space="preserve">            Additional Structural Components</t>
  </si>
  <si>
    <t>Any additional supporting structural components not included in the Structure category.</t>
  </si>
  <si>
    <t>1.1.1.3</t>
  </si>
  <si>
    <t xml:space="preserve">            Marine Systems </t>
  </si>
  <si>
    <t>Ancillary systems on the marine energy converter (MEC) device.</t>
  </si>
  <si>
    <t>1.1.1.3.1</t>
  </si>
  <si>
    <t xml:space="preserve">                Personnel Access System (Device Access)</t>
  </si>
  <si>
    <t>Additional components on marine energy converter (MEC) device to support personnel access.</t>
  </si>
  <si>
    <t>1.1.1.3.2</t>
  </si>
  <si>
    <t xml:space="preserve">                Ballast System</t>
  </si>
  <si>
    <t>Ballast to control draft/stability of floating systems, ballast can be fixed or variable (active or passive).</t>
  </si>
  <si>
    <t>1.1.1.3.3</t>
  </si>
  <si>
    <t xml:space="preserve">                Navigation Lighting</t>
  </si>
  <si>
    <t>Navigation lighting placed on the structure of the marine energy converter (MEC).</t>
  </si>
  <si>
    <t>1.1.1.4</t>
  </si>
  <si>
    <t xml:space="preserve">            Control &amp; Communication System (SCADA)</t>
  </si>
  <si>
    <t>Connects the marine energy converter (MEC) device with an onshore operations center, provides water project operator with information about the status of MEC systems and allows remote control of some functions.</t>
  </si>
  <si>
    <t>1.1.1.4.1</t>
  </si>
  <si>
    <t xml:space="preserve">                Marine Energy Converter (MEC) Controller</t>
  </si>
  <si>
    <t>Control capabilities of various marine energy converter (MEC) components.</t>
  </si>
  <si>
    <t>1.1.1.4.2</t>
  </si>
  <si>
    <t xml:space="preserve">               Communication System  </t>
  </si>
  <si>
    <t>Analog I/O unit, digital I/O unit, Ethernet module, field bus master, field bus slave, frequency unit, controller internal communication system.</t>
  </si>
  <si>
    <t>1.1.1.4.3</t>
  </si>
  <si>
    <t xml:space="preserve">              Condition Monitoring System (CMS)</t>
  </si>
  <si>
    <t>Sensors, cables, data logger, protocol adapter card for data logger.</t>
  </si>
  <si>
    <t>1.1.1.4.4</t>
  </si>
  <si>
    <t xml:space="preserve">              Ancillary Equipment</t>
  </si>
  <si>
    <t>Cables, connectors, contactor/circuit breaker fuse.</t>
  </si>
  <si>
    <t>1.1.1.4.5</t>
  </si>
  <si>
    <t xml:space="preserve">              Marine Energy Converter (MEC) Plant Control Equipment</t>
  </si>
  <si>
    <t>Any advanced marine energy converter (MEC) plant control equipment installed on the device or distributed throughout the plant.</t>
  </si>
  <si>
    <t>1.1.1.5</t>
  </si>
  <si>
    <t xml:space="preserve">           Coatings</t>
  </si>
  <si>
    <t>Coatings to protect from corrosion in marine environment.</t>
  </si>
  <si>
    <t>1.1.1.6</t>
  </si>
  <si>
    <t xml:space="preserve">            Transportation of Structure</t>
  </si>
  <si>
    <t>Costs of transporting the marine energy converter (MEC) structure components from the manufacturing facility to the staging area.</t>
  </si>
  <si>
    <t>1.1.2</t>
  </si>
  <si>
    <t xml:space="preserve">        Power Conversion Chain (PCC)</t>
  </si>
  <si>
    <t>Power conversion chain is comprised of a drivetrain (converts the energy captured by the device into mechanical power), a generator (converts mechanical power into electrical power), short term storage, and power electronics.</t>
  </si>
  <si>
    <t>1.1.2.1</t>
  </si>
  <si>
    <t xml:space="preserve">            PCC Structural Assembly</t>
  </si>
  <si>
    <t>Main structure of the power conversion chain.</t>
  </si>
  <si>
    <t>1.1.2.2</t>
  </si>
  <si>
    <t xml:space="preserve">            Drivetrain (i.e., Prime Mover)</t>
  </si>
  <si>
    <t>Components of the power conversion chain (PCC) to transfer mechanical energy.</t>
  </si>
  <si>
    <t>1.1.2.2.1</t>
  </si>
  <si>
    <t xml:space="preserve">                Gearbox</t>
  </si>
  <si>
    <t>Provides speed and torque conversion between the primary energy capture device and the generator.  Only applicable for geared designs.</t>
  </si>
  <si>
    <t>1.1.2.2.1.1</t>
  </si>
  <si>
    <t xml:space="preserve">    Gears</t>
  </si>
  <si>
    <t>Planet carrier, planet gear, ring gear, sun gear, spur gear, hollow shaft.</t>
  </si>
  <si>
    <t>1.1.2.2.1.2</t>
  </si>
  <si>
    <t xml:space="preserve">    Bearings</t>
  </si>
  <si>
    <t>Planet bearing, carrier bearing, shaft bearing.</t>
  </si>
  <si>
    <t>1.1.2.2.1.3</t>
  </si>
  <si>
    <t xml:space="preserve">    Housing</t>
  </si>
  <si>
    <t>Bushing, case, mounting, torque arm system.</t>
  </si>
  <si>
    <t>1.1.2.2.1.4</t>
  </si>
  <si>
    <t xml:space="preserve">    Sensors</t>
  </si>
  <si>
    <t>Debris sensors, oil level sensors, pressure 1 &amp; pressure 2 sensors, and temperature sensor.</t>
  </si>
  <si>
    <t>1.1.2.2.1.5</t>
  </si>
  <si>
    <t xml:space="preserve">    Lube System</t>
  </si>
  <si>
    <t>Primary filter, secondary filter, primary motor, primary pump, hose/fitting, seal, and reservoir.</t>
  </si>
  <si>
    <t>1.1.2.2.1.6</t>
  </si>
  <si>
    <t xml:space="preserve">    Cooling System</t>
  </si>
  <si>
    <t>Pump, radiator, hoses.</t>
  </si>
  <si>
    <t>1.1.2.3</t>
  </si>
  <si>
    <t xml:space="preserve">            Hydraulic System</t>
  </si>
  <si>
    <t>Hydraulic system to transfer mechanical energy from marine energy converter to electrical energy.</t>
  </si>
  <si>
    <t>1.1.2.3.1</t>
  </si>
  <si>
    <t xml:space="preserve">                Hydraulic Motor</t>
  </si>
  <si>
    <t>Motor to supply electrical power to hydraulic system</t>
  </si>
  <si>
    <t>1.1.2.3.2</t>
  </si>
  <si>
    <t xml:space="preserve">                Hydraulic Reservoir</t>
  </si>
  <si>
    <t>Reservoir to contain hydraulic fluid.</t>
  </si>
  <si>
    <t>1.1.2.4</t>
  </si>
  <si>
    <t xml:space="preserve">        Electrical Assembly</t>
  </si>
  <si>
    <t>Power off-take system elements.</t>
  </si>
  <si>
    <t>1.1.2.4.1</t>
  </si>
  <si>
    <t xml:space="preserve">            Generator</t>
  </si>
  <si>
    <t>Converts mechanical energy to electrical energy.</t>
  </si>
  <si>
    <t>1.1.2.4.1.1</t>
  </si>
  <si>
    <t>Hoses, filter, cooling fan, motor, radiator.</t>
  </si>
  <si>
    <t>1.1.2.4.1.2</t>
  </si>
  <si>
    <t xml:space="preserve">    Lubrication System</t>
  </si>
  <si>
    <t>Pump, pump motor, reservoir.</t>
  </si>
  <si>
    <t>1.1.2.4.1.3</t>
  </si>
  <si>
    <t xml:space="preserve">    Rotor</t>
  </si>
  <si>
    <t>Commentator, exciter, resistance controller, rotor lamination, rotor winding, slip ring, rotor magnets, brush.</t>
  </si>
  <si>
    <t>1.1.2.4.1.4</t>
  </si>
  <si>
    <t>Core temperature sensor, encoder, watt meter.</t>
  </si>
  <si>
    <t>1.1.2.4.1.5</t>
  </si>
  <si>
    <t xml:space="preserve">    Stator</t>
  </si>
  <si>
    <t>Stator magnets, stator lamination, stator windings.</t>
  </si>
  <si>
    <t>1.1.2.4.1.6</t>
  </si>
  <si>
    <t xml:space="preserve">    Structural &amp; Mechanical </t>
  </si>
  <si>
    <t>Front bearing, rear bearing, silent block, housing, and shaft.</t>
  </si>
  <si>
    <t>1.1.2.5</t>
  </si>
  <si>
    <t xml:space="preserve">            Frequency Converter</t>
  </si>
  <si>
    <t>Coverts variable frequency from asynchronous generator to grid-compliant power of the right ‘quality' and with a stable frequency of either 50 Hz or 60 Hz.</t>
  </si>
  <si>
    <t>1.1.2.5.1</t>
  </si>
  <si>
    <t xml:space="preserve">                Converter Auxiliaries </t>
  </si>
  <si>
    <t>Power supply, cabinet, heating system, cabinet sensor, communication &amp; interface unit, control board, generator side fan, grid side fan, measurement unit, power supply, power supply 24 V, tachometer adapter, thermostat.</t>
  </si>
  <si>
    <t>1.1.2.5.2</t>
  </si>
  <si>
    <t xml:space="preserve">                 Converter Power Bus</t>
  </si>
  <si>
    <t>Branching unit, capacitors, contactors, generator side converter, generator side power module, grid side converter, grid side power module, inductor, load switch, pre-charge unit.</t>
  </si>
  <si>
    <t>1.1.2.5.3</t>
  </si>
  <si>
    <t xml:space="preserve">                 Power Conditioning </t>
  </si>
  <si>
    <t>Common mode filter, crowbar system, DC chopper, generator side filter, line filter assembly, voltage limit unit.</t>
  </si>
  <si>
    <t>1.1.2.6</t>
  </si>
  <si>
    <t xml:space="preserve">            Short-Tem Energy Storage</t>
  </si>
  <si>
    <t>Temporary storage of electrical energy.</t>
  </si>
  <si>
    <t>1.1.2.7</t>
  </si>
  <si>
    <t xml:space="preserve">            Power Electrical System</t>
  </si>
  <si>
    <t>System to covert generator voltage to array cable system voltage for collection.</t>
  </si>
  <si>
    <t>1.1.2.7.1</t>
  </si>
  <si>
    <t xml:space="preserve">                 Power Circuit</t>
  </si>
  <si>
    <t>Insulated-gate bipolar transistor (IGBT) module, rectifier bridge, crowbar system, driver/control board, cables, machine contractor, M Busbar/Isolator/Circuit Breaker, M Switchgear/Disconnect, motor contractor, soft starter, grounding system.</t>
  </si>
  <si>
    <t>1.1.2.7.2</t>
  </si>
  <si>
    <t xml:space="preserve">                Main Transformer</t>
  </si>
  <si>
    <t>Main marine energy converter transformer.</t>
  </si>
  <si>
    <t>1.1.2.7.3</t>
  </si>
  <si>
    <t xml:space="preserve">                Measurements</t>
  </si>
  <si>
    <t>Equipment to measure the function of the power electric system.</t>
  </si>
  <si>
    <t>1.1.2.7.4</t>
  </si>
  <si>
    <t xml:space="preserve">                Switchgear</t>
  </si>
  <si>
    <t>Marine energy converter switchgear.</t>
  </si>
  <si>
    <t>1.1.2.8</t>
  </si>
  <si>
    <t xml:space="preserve">            Coatings</t>
  </si>
  <si>
    <t>1.1.2.9</t>
  </si>
  <si>
    <t xml:space="preserve">            Transportation of Power Conversion Chain</t>
  </si>
  <si>
    <t>Costs of transporting the marine energy converter (MEC) power conversion chain (PCC) components from the manufacturing facility to the staging area.</t>
  </si>
  <si>
    <t xml:space="preserve">    Balance of System</t>
  </si>
  <si>
    <t>Balance of equipment, labor, and material costs (other than marine energy converter) incurred prior to commercial operation date (COD).</t>
  </si>
  <si>
    <t>1.2.1</t>
  </si>
  <si>
    <t xml:space="preserve">        Development</t>
  </si>
  <si>
    <t>All activities from project inception to financial close, where financial close is the date when project and financing agreements have been signed and all the required conditions  have been met.</t>
  </si>
  <si>
    <t>1.2.1.1</t>
  </si>
  <si>
    <t xml:space="preserve">            Permitting &amp; Leasing</t>
  </si>
  <si>
    <t>Acquisition of permits and leases required for site assessment, construction, and operation at the project site.</t>
  </si>
  <si>
    <t>1.2.1.1.1</t>
  </si>
  <si>
    <t xml:space="preserve">                Permit Acquisition Activities </t>
  </si>
  <si>
    <t>Activities necessary to obtain permits from relevant authorities.</t>
  </si>
  <si>
    <t>1.2.1.1.2</t>
  </si>
  <si>
    <t xml:space="preserve">                Lease Acquisition Activities</t>
  </si>
  <si>
    <t>Activities necessary to obtain commercial or research lease to operate the project from relevant authorities.</t>
  </si>
  <si>
    <t>1.2.1.1.3</t>
  </si>
  <si>
    <t xml:space="preserve">                Public Outreach</t>
  </si>
  <si>
    <t>Stakeholder education, marketing, and other efforts to facilitate public acceptance of a project.</t>
  </si>
  <si>
    <t>1.2.1.2</t>
  </si>
  <si>
    <t xml:space="preserve">            Professional Advisory Services</t>
  </si>
  <si>
    <t>Legal support, external consultants, accounting, etc., during development.</t>
  </si>
  <si>
    <t>1.2.1.3</t>
  </si>
  <si>
    <t xml:space="preserve">            Initial Engineering</t>
  </si>
  <si>
    <t>Engineering studies to specify the design of the project (e.g., technology, layout) and understand economics and risks associated with the design.</t>
  </si>
  <si>
    <t>1.2.1.3.1</t>
  </si>
  <si>
    <t xml:space="preserve">                Pre-FEED</t>
  </si>
  <si>
    <t>Preliminary engineering design studies to develop general design of project, identify a short list of technologies for further evaluation, and identify fatal flaws.</t>
  </si>
  <si>
    <t>1.2.1.3.2</t>
  </si>
  <si>
    <t xml:space="preserve">                FEED</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</si>
  <si>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</si>
  <si>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1.2.1.3.3</t>
  </si>
  <si>
    <t xml:space="preserve">                 Engineering Certification</t>
  </si>
  <si>
    <t>Review by 3rd party, independent verification agent to assess feasibility of design basis, resulting in Certification Report.</t>
  </si>
  <si>
    <t>1.2.1.4</t>
  </si>
  <si>
    <t xml:space="preserve">            Site Characterization</t>
  </si>
  <si>
    <t>Equipment, material and labor costs required for collecting/analysis of wind resource, ocean conditions, and geological data at project site. Defines parameters for engineering assessments as data becomes available.</t>
  </si>
  <si>
    <t>1.2.1.4.1</t>
  </si>
  <si>
    <t xml:space="preserve">                Siting &amp; Scoping</t>
  </si>
  <si>
    <t>Initial desktop-level studies to select project location, develop a conceptual design, identify regulatory requirements, and create preliminary business case.</t>
  </si>
  <si>
    <t>1.2.1.4.2</t>
  </si>
  <si>
    <t xml:space="preserve">                Studies &amp; Surveys</t>
  </si>
  <si>
    <t>Environmental and social surveys/studies required by regulators or otherwise necessary for the project.</t>
  </si>
  <si>
    <t>1.2.1.4.3</t>
  </si>
  <si>
    <t xml:space="preserve">                Water Monitoring Stations </t>
  </si>
  <si>
    <t>Buoys, benthic node, Acoustic Doppler Current Profilers, instrumentation (meteorological and oceanographic), and data acquisition systems.</t>
  </si>
  <si>
    <t>1.2.1.4.4</t>
  </si>
  <si>
    <t xml:space="preserve">                Water Monitoring  Installation </t>
  </si>
  <si>
    <t>Vessels, labor, and equipment required to install instrumentation and data acquisition system.</t>
  </si>
  <si>
    <t>1.2.1.4.5</t>
  </si>
  <si>
    <t xml:space="preserve">                Water Resource Analysis </t>
  </si>
  <si>
    <t>Collection, cleaning, and analysis of data to develop water resource profile and power production estimates for a selection of marine energy converter types at project site. May include array layout optimization surveys.</t>
  </si>
  <si>
    <t>1.2.1.4.6</t>
  </si>
  <si>
    <t xml:space="preserve">                Geotechnical &amp; Geophysical Surveys</t>
  </si>
  <si>
    <t>Vessels, labor, and equipment required to establish bathymetry, seabed features, water depth, stratigraphy, and identify hazards on seafloor. Performed for project site and potential cable routes to interconnection.</t>
  </si>
  <si>
    <t>1.2.1.5</t>
  </si>
  <si>
    <t xml:space="preserve">            Interconnection &amp; Power Marketing</t>
  </si>
  <si>
    <t>Activities to gain access to the transmission grid and negotiate contracts to sell or otherwise market  power.</t>
  </si>
  <si>
    <t>1.2.1.5.1</t>
  </si>
  <si>
    <t xml:space="preserve">                Interconnection Studies &amp; Fees</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</si>
  <si>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</si>
  <si>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1.2.1.5.2</t>
  </si>
  <si>
    <t xml:space="preserve">                Transmission Rights of Way</t>
  </si>
  <si>
    <t>Costs of obtaining or expanding transmission rights of way for any onshore electric infrastructure (e.g., overhead transmission lines), includes any costs to permit onshore transmission.</t>
  </si>
  <si>
    <t>1.2.1.5.3</t>
  </si>
  <si>
    <t xml:space="preserve">                Power Marketing </t>
  </si>
  <si>
    <t>Efforts to develop power marketing strategy, forecast pricing, and negotiate Power Purchase Agreements (PPAs).</t>
  </si>
  <si>
    <t>1.2.1.6</t>
  </si>
  <si>
    <t xml:space="preserve">            Project Management During Development</t>
  </si>
  <si>
    <t>Project Management from the start of the development phase through financial close.</t>
  </si>
  <si>
    <t>1.2.1.6.1</t>
  </si>
  <si>
    <t xml:space="preserve">                Procurement</t>
  </si>
  <si>
    <t>Preparation of tenders for each work package, evaluation of bids, negotiations with suppliers.</t>
  </si>
  <si>
    <t>1.2.1.6.2</t>
  </si>
  <si>
    <t xml:space="preserve">                Salaries</t>
  </si>
  <si>
    <t>Salaries for management and support staff on payroll of developer, some overlap with categories above is expected, depending on amount of work that is completed internally vs. contracted.</t>
  </si>
  <si>
    <t>1.2.1.6.3</t>
  </si>
  <si>
    <t xml:space="preserve">               Sales, General, &amp; Administrative</t>
  </si>
  <si>
    <t>Overhead for the project company including administrative salaries and benefits, rent, utilities, depreciation, insurance, etc.</t>
  </si>
  <si>
    <t>1.2.1.6.4</t>
  </si>
  <si>
    <t xml:space="preserve">               Profit (if private developer)</t>
  </si>
  <si>
    <t>Any margin earned by the developer upon sale of the project at financial close, does not include the cost to a new owner of any stake that a developer might retain in the  project.</t>
  </si>
  <si>
    <t>1.2.1.7</t>
  </si>
  <si>
    <t xml:space="preserve">            Financing and Incentives</t>
  </si>
  <si>
    <t>Fees, closing costs, and staff and consultant efforts to arrange and secure equity, debt financing, and government incentives.</t>
  </si>
  <si>
    <t>1.2.1.7.1</t>
  </si>
  <si>
    <t xml:space="preserve">              Due Diligence </t>
  </si>
  <si>
    <t>Activities performed by potential investors to investigate technical and economic aspects of the project and estimate value prior to executing a financial commitment. Typically conducted by 3rd party technical consultant(s) hired by investor(s).</t>
  </si>
  <si>
    <t>1.2.1.7.2</t>
  </si>
  <si>
    <t xml:space="preserve">              Incentives</t>
  </si>
  <si>
    <t>Efforts performed by the developer to secure and demonstrate qualification for  local, state, and federal incentives.</t>
  </si>
  <si>
    <t>1.2.1.7.3</t>
  </si>
  <si>
    <t xml:space="preserve">              Closing Costs</t>
  </si>
  <si>
    <t>Administrative costs incurred by investors (debt and equity) during the evaluation of the investment.</t>
  </si>
  <si>
    <t>1.2.1.7.4</t>
  </si>
  <si>
    <t xml:space="preserve">              Legal Support</t>
  </si>
  <si>
    <t>Developer's legal support to during negotiations to arrange financing.</t>
  </si>
  <si>
    <t>1.2.2</t>
  </si>
  <si>
    <t xml:space="preserve">        Engineering and Management</t>
  </si>
  <si>
    <t>Engineering and management activities from financial close through commercial operation date (COD).</t>
  </si>
  <si>
    <t>1.2.2.1</t>
  </si>
  <si>
    <t xml:space="preserve">            Detailed Design and Construction Engineering</t>
  </si>
  <si>
    <t>Detailed design and construction engineering costs.</t>
  </si>
  <si>
    <t>1.2.2.2</t>
  </si>
  <si>
    <t xml:space="preserve">            Procurement Management</t>
  </si>
  <si>
    <t>Bid management, purchasing, negotiations, contract management.</t>
  </si>
  <si>
    <t>1.2.2.3</t>
  </si>
  <si>
    <t xml:space="preserve">            Construction Management</t>
  </si>
  <si>
    <t>Quality control and assurance.</t>
  </si>
  <si>
    <t>1.2.2.3.1</t>
  </si>
  <si>
    <t>Salaries for management and support staff on payroll of project owner and/or construction manager.</t>
  </si>
  <si>
    <t>1.2.2.3.2</t>
  </si>
  <si>
    <t xml:space="preserve">                Sales, General, &amp; Administrative</t>
  </si>
  <si>
    <t>Overhead for the project company  and/or construction manager including administrative salaries and benefits, rent, utilities, depreciation, insurance, etc.</t>
  </si>
  <si>
    <t>1.2.2.3.3</t>
  </si>
  <si>
    <t xml:space="preserve">                Profit </t>
  </si>
  <si>
    <t>Any margin earned by an independent construction management firm.</t>
  </si>
  <si>
    <t>1.2.2.4</t>
  </si>
  <si>
    <t xml:space="preserve">            Project Certification</t>
  </si>
  <si>
    <t>Review by a 3rd party independent verification agent to assure that project is in compliance with design basis as well as technical standards and regulatory requirements. Results in project certificate.</t>
  </si>
  <si>
    <t>1.2.2.5</t>
  </si>
  <si>
    <t xml:space="preserve">            Health, Safety, &amp; Environmental Monitoring</t>
  </si>
  <si>
    <t>Coordination and monitoring to ensure compliance with health, safety, and environmental monitoring requirements during construction.</t>
  </si>
  <si>
    <t>1.2.2.5.1</t>
  </si>
  <si>
    <t xml:space="preserve">                Health and Safety Monitoring</t>
  </si>
  <si>
    <t>Coordination and monitoring to ensure compliance with health and safety requirements during construction.</t>
  </si>
  <si>
    <t>1.2.2.5.2</t>
  </si>
  <si>
    <t xml:space="preserve">                Environmental Monitoring</t>
  </si>
  <si>
    <t>Coordination and monitoring to ensure compliance with environmental requirement during construction.</t>
  </si>
  <si>
    <t>1.2.3</t>
  </si>
  <si>
    <t xml:space="preserve">        Electrical Infrastructure</t>
  </si>
  <si>
    <t>All electrical infrastructure to collect power from generators and deliver to the grid.</t>
  </si>
  <si>
    <t>1.2.3.1</t>
  </si>
  <si>
    <t xml:space="preserve">            Array Cable System</t>
  </si>
  <si>
    <t>Collects power generated by the marine energy converter(s) and transports to the offshore substation(s).</t>
  </si>
  <si>
    <t>1.2.3.1.1</t>
  </si>
  <si>
    <t xml:space="preserve">                Array Cables</t>
  </si>
  <si>
    <t>High- or medium-voltage cable to connect the marine energy converters (MECs) with offshore substation or export MEC.</t>
  </si>
  <si>
    <t>1.2.3.1.2</t>
  </si>
  <si>
    <t xml:space="preserve">                Protection</t>
  </si>
  <si>
    <t>Equipment and materials used to protect cable from damage (strikes, over-bending, etc.)</t>
  </si>
  <si>
    <t>1.2.3.1.2.1</t>
  </si>
  <si>
    <t xml:space="preserve">    Scour Protection  </t>
  </si>
  <si>
    <t>Rock fill, sand bags, or concrete mattresses to protect from scouring, used where burial is not possible.</t>
  </si>
  <si>
    <t>1.2.3.1.2.2</t>
  </si>
  <si>
    <t xml:space="preserve">    Seabed Protection Mats</t>
  </si>
  <si>
    <t>Concrete, sand bags, polyurethane mats to route cables over existing electric/telecommunications cables.</t>
  </si>
  <si>
    <t>1.2.3.1.2.3</t>
  </si>
  <si>
    <t xml:space="preserve">    Ducting System</t>
  </si>
  <si>
    <t>Protective sheath that can be fitted around cables where burial is not an option.</t>
  </si>
  <si>
    <t>1.2.3.1.2.4</t>
  </si>
  <si>
    <t xml:space="preserve">    Bend Restrictors </t>
  </si>
  <si>
    <t>Prevents the over-bending of static cables during installation and operations.</t>
  </si>
  <si>
    <t>1.2.3.1.2.5</t>
  </si>
  <si>
    <t xml:space="preserve">    Bend Stiffeners</t>
  </si>
  <si>
    <t>Limit bending stresses and maintain acceptable curvature for dynamic cables at hang off point and touch down.</t>
  </si>
  <si>
    <t>1.2.3.1.3</t>
  </si>
  <si>
    <t xml:space="preserve">                Ancillary Equipment</t>
  </si>
  <si>
    <t>Other elements providing necessary functions to the array cable system.</t>
  </si>
  <si>
    <t>1.2.3.1.3.1</t>
  </si>
  <si>
    <t xml:space="preserve">    Termination Kit</t>
  </si>
  <si>
    <t>Necessary components to for connection of array cable to each marine energy converter (MEC) transformer.</t>
  </si>
  <si>
    <t>1.2.3.1.3.2</t>
  </si>
  <si>
    <t xml:space="preserve">    Connectors</t>
  </si>
  <si>
    <t>Equipment to connect individual sections of cable together, in the event of long cable runs or damage.</t>
  </si>
  <si>
    <t>1.2.3.1.3.3</t>
  </si>
  <si>
    <t xml:space="preserve">    Buoyancy Modules</t>
  </si>
  <si>
    <t>Used to manage buoyancy in some dynamic cable configurations and control load transfer.</t>
  </si>
  <si>
    <t>1.2.3.1.3.4</t>
  </si>
  <si>
    <t xml:space="preserve">    Anchorage</t>
  </si>
  <si>
    <t>Used to maintain the station of dynamic cable at touchdown point.</t>
  </si>
  <si>
    <t>1.2.3.1.3.5</t>
  </si>
  <si>
    <t xml:space="preserve">    Messenger Lines &amp; Buoys</t>
  </si>
  <si>
    <t>Ancillary equipment used during the installation of static and dynamic cable systems.</t>
  </si>
  <si>
    <t>1.2.3.1.3.6</t>
  </si>
  <si>
    <t xml:space="preserve">    Array Cable System Commissioning</t>
  </si>
  <si>
    <t> Process of assuring that all array cable systems and components are operational through a predefined series of tests and checks.</t>
  </si>
  <si>
    <t>1.2.3.1.4</t>
  </si>
  <si>
    <t xml:space="preserve">                Array Cable System Transportation</t>
  </si>
  <si>
    <t>Costs of transporting the array cable components from the manufacturing facility to the staging area</t>
  </si>
  <si>
    <t>1.2.3.2</t>
  </si>
  <si>
    <t xml:space="preserve">            Export Cable System</t>
  </si>
  <si>
    <t xml:space="preserve">Export cables and associated infrastructure to connect marine energy converter(s) or offshore substation(s) with onshore electric infrastructure or offshore convertor station(s) if using direct current (DC). </t>
  </si>
  <si>
    <t>1.2.3.2.1</t>
  </si>
  <si>
    <t xml:space="preserve">                Export Cables </t>
  </si>
  <si>
    <t>High- or medium-voltage cable to connect marine energy converter (MEC) or offshore substations with onshore electric infrastructure or offshore convertor station (if DC).</t>
  </si>
  <si>
    <t>1.2.3.2.2</t>
  </si>
  <si>
    <t xml:space="preserve">               Protection</t>
  </si>
  <si>
    <t>1.2.3.2.2.1</t>
  </si>
  <si>
    <t>1.2.3.2.2.2</t>
  </si>
  <si>
    <t>1.2.3.2.2.3</t>
  </si>
  <si>
    <t>1.2.3.2.2.4</t>
  </si>
  <si>
    <t>1.2.3.2.2.5</t>
  </si>
  <si>
    <t>1.2.3.2.3</t>
  </si>
  <si>
    <t>Other elements providing necessary functions to the export cable system.</t>
  </si>
  <si>
    <t>1.2.3.2.3.1</t>
  </si>
  <si>
    <t>Necessary components for connection of cable to substation and to onshore electric infrastructure.</t>
  </si>
  <si>
    <t>1.2.3.2.3.2</t>
  </si>
  <si>
    <t>1.2.3.2.3.3</t>
  </si>
  <si>
    <t>1.2.3.2.3.4</t>
  </si>
  <si>
    <t>1.2.3.2.3.5</t>
  </si>
  <si>
    <t>1.2.3.2.4</t>
  </si>
  <si>
    <t xml:space="preserve">                Export Cable System Transportation</t>
  </si>
  <si>
    <t>Costs of transporting the export cable components from the manufacturing facility to the staging area.</t>
  </si>
  <si>
    <t>1.2.3.3</t>
  </si>
  <si>
    <t xml:space="preserve">            Offshore Substation(s) </t>
  </si>
  <si>
    <t>Electric conversion equipment required to step-up or convert power for export to the onshore grid and support structure,  also onboard work platforms, accommodation, equipment storage, helicopter access, etc.</t>
  </si>
  <si>
    <t>1.2.3.3.1</t>
  </si>
  <si>
    <t xml:space="preserve">                Topside </t>
  </si>
  <si>
    <t>Structure that provides support and climate controlled housing for electrical conversion equipment, also can provide work platforms, accommodation, equipment storage, helicopter access, etc.</t>
  </si>
  <si>
    <t>1.2.3.3.1.1</t>
  </si>
  <si>
    <t xml:space="preserve">    Structure</t>
  </si>
  <si>
    <t>Material, equipment, and labor costs of fabricating structural steel or concrete structure.</t>
  </si>
  <si>
    <t>1.2.3.3.1.2</t>
  </si>
  <si>
    <t xml:space="preserve">    Helicopter Deck</t>
  </si>
  <si>
    <t>Onboard helicopter landing platform.</t>
  </si>
  <si>
    <t>1.2.3.3.1.3</t>
  </si>
  <si>
    <t xml:space="preserve">    Accommodations</t>
  </si>
  <si>
    <t>Refuge, temporary, or permanent accommodations for project personnel.</t>
  </si>
  <si>
    <t>1.2.3.3.1.4</t>
  </si>
  <si>
    <t xml:space="preserve">    Outfitting Steel</t>
  </si>
  <si>
    <t>Additional non-structural elements attached to the primary structure.</t>
  </si>
  <si>
    <t>1.2.3.3.1.5</t>
  </si>
  <si>
    <t xml:space="preserve">    Topside Marine Systems </t>
  </si>
  <si>
    <t>Ancillary systems required for marine operations.</t>
  </si>
  <si>
    <t>1.2.3.3.1.6</t>
  </si>
  <si>
    <t xml:space="preserve">    Substation Topside Integration, Assembly, Test, and Checkout</t>
  </si>
  <si>
    <t>Activities performed by manufacturer to integrate, assemble, test, and checkout (IATC) the Substation Topside before  delivery to customer. Does not include commissioning activities.</t>
  </si>
  <si>
    <t>1.2.3.3.1.7</t>
  </si>
  <si>
    <t xml:space="preserve">    Transportation</t>
  </si>
  <si>
    <t>Costs to transport substation topside from manufacturer to staging port.</t>
  </si>
  <si>
    <t>1.2.3.3.2</t>
  </si>
  <si>
    <t xml:space="preserve">                Substructure &amp; Foundation</t>
  </si>
  <si>
    <t>All elements of the offshore substation below the point of connection with the topside.</t>
  </si>
  <si>
    <t>1.2.3.3.2.1</t>
  </si>
  <si>
    <t xml:space="preserve">    Foundation</t>
  </si>
  <si>
    <t>Main structural interface that transfers the loads into the seabed.</t>
  </si>
  <si>
    <t>1.2.3.3.2.2</t>
  </si>
  <si>
    <t xml:space="preserve">    Substructure </t>
  </si>
  <si>
    <t>Main structure that connects the foundation to the substation topside.</t>
  </si>
  <si>
    <t>1.2.3.3.2.3</t>
  </si>
  <si>
    <t xml:space="preserve">    Substructure Marine Systems</t>
  </si>
  <si>
    <t>Ancillary systems for marine operations, major element is the ballast system for floating offshore substations.</t>
  </si>
  <si>
    <t>1.2.3.3.2.4</t>
  </si>
  <si>
    <t xml:space="preserve">    Scour Protection</t>
  </si>
  <si>
    <t>Rock fill or concrete mattresses to protect substructures from scouring  at point of connection to seafloor.</t>
  </si>
  <si>
    <t>1.2.3.3.2.5</t>
  </si>
  <si>
    <t xml:space="preserve">    Substation Substructure &amp; Foundation Integration, Assembly, Testing, and Checkout</t>
  </si>
  <si>
    <t>Activities performed by manufacturer to integrate, assemble, test, and checkout (IATC) the Substation Substructure &amp; Foundation before delivery to customer. Does not include commissioning activities.</t>
  </si>
  <si>
    <t>1.2.3.3.2.6</t>
  </si>
  <si>
    <t>1.2.3.3.3</t>
  </si>
  <si>
    <t xml:space="preserve">                Electrical Conversion Equipment</t>
  </si>
  <si>
    <t xml:space="preserve">Equipment to step up power from array cable voltage to the export voltage and/or to convert power to DC </t>
  </si>
  <si>
    <t>1.2.3.3.3.1</t>
  </si>
  <si>
    <t xml:space="preserve">    AC Transformers</t>
  </si>
  <si>
    <t>Power convertors that step up generated power from array cable voltage to export voltage</t>
  </si>
  <si>
    <t>1.2.3.3.3.2</t>
  </si>
  <si>
    <t xml:space="preserve">    High Voltage Switchgear </t>
  </si>
  <si>
    <t>Equipment used to control, protect and disconnect the high voltage connection,</t>
  </si>
  <si>
    <t>1.2.3.3.3.3</t>
  </si>
  <si>
    <t xml:space="preserve">    Medium Voltage Switchgear </t>
  </si>
  <si>
    <t>Equipment used to control, protect and disconnect the medium voltage connection</t>
  </si>
  <si>
    <t>1.2.3.3.3.4</t>
  </si>
  <si>
    <t xml:space="preserve">    Shunt Reactors</t>
  </si>
  <si>
    <t>Onboard reactive compensation equipment</t>
  </si>
  <si>
    <t>1.2.3.3.3.5</t>
  </si>
  <si>
    <t xml:space="preserve">    DC Convertor</t>
  </si>
  <si>
    <t>Equipment to convert power from HVAC to HVDC for export to shore</t>
  </si>
  <si>
    <t>1.2.3.3.3.6</t>
  </si>
  <si>
    <t xml:space="preserve">    Filtering System</t>
  </si>
  <si>
    <t>Filters to address harmonics generated by HVDC convertors</t>
  </si>
  <si>
    <t>1.2.3.3.3.7</t>
  </si>
  <si>
    <t xml:space="preserve">    Substation Electrical Conversion Equipment Integration, Assembly, Testing, and Checkout</t>
  </si>
  <si>
    <t>1.2.3.3.3.8</t>
  </si>
  <si>
    <t>Costs of transporting the electrical conversion equipment from the manufacturing facility to the staging area</t>
  </si>
  <si>
    <t>1.2.3.3.4</t>
  </si>
  <si>
    <t xml:space="preserve">                Ancillary Systems</t>
  </si>
  <si>
    <t>Other elements providing necessary functions to offshore substation during operations</t>
  </si>
  <si>
    <t>1.2.3.3.4.1</t>
  </si>
  <si>
    <t xml:space="preserve">    Diesel Generator Back Up</t>
  </si>
  <si>
    <t>Generators to provide power to substation if grid connection is lost</t>
  </si>
  <si>
    <t>1.2.3.3.4.2</t>
  </si>
  <si>
    <t xml:space="preserve">    Fire Protection System</t>
  </si>
  <si>
    <t>Fire alarms and fire response equipment</t>
  </si>
  <si>
    <t>1.2.3.3.4.3</t>
  </si>
  <si>
    <t xml:space="preserve">    Water Tanks</t>
  </si>
  <si>
    <t>Fresh water tanks and pumping equip.</t>
  </si>
  <si>
    <t>1.2.3.3.4.4</t>
  </si>
  <si>
    <t xml:space="preserve">    Fuel Tanks</t>
  </si>
  <si>
    <t>Fuel tanks and pumping equip. for generator and possibly emergency fueling of service/crew transfer vessels</t>
  </si>
  <si>
    <t>1.2.3.3.4.5</t>
  </si>
  <si>
    <t xml:space="preserve">    Control &amp; Communication System </t>
  </si>
  <si>
    <t>Connects the substation with an onshore operations center, provides project operator with information about the status of substation systems and allows remote control of some functions</t>
  </si>
  <si>
    <t>1.2.3.3.4.6</t>
  </si>
  <si>
    <t xml:space="preserve">    Safety and Security Systems</t>
  </si>
  <si>
    <t>Systems including access control, to safeguard personnel from hazards arising from the installation, maintenance, or operation of substation equipment</t>
  </si>
  <si>
    <t>1.2.3.3.4.7</t>
  </si>
  <si>
    <t>Costs of transporting the ancillary systems from the manufacturing facility to the staging area</t>
  </si>
  <si>
    <t>1.2.3.4</t>
  </si>
  <si>
    <t xml:space="preserve">            Onshore Transmission Infrastructure </t>
  </si>
  <si>
    <t>Any onshore transmission or conversion equipment required to connect project to onshore grid.</t>
  </si>
  <si>
    <t>1.2.3.4.1</t>
  </si>
  <si>
    <t xml:space="preserve">                Land Leases</t>
  </si>
  <si>
    <t>Land Lease or Right of Way payments for transmission corridor prior to commercial date of operations.</t>
  </si>
  <si>
    <t>1.2.3.4.2</t>
  </si>
  <si>
    <t xml:space="preserve">                Underground Cable System</t>
  </si>
  <si>
    <t>Any underground cables required for the connection of export cables to the onshore substation.</t>
  </si>
  <si>
    <t>1.2.3.4.2.1</t>
  </si>
  <si>
    <t xml:space="preserve">    Underground Cables </t>
  </si>
  <si>
    <t>Connect export cables to the onshore substation directly or via overhead lines.</t>
  </si>
  <si>
    <t>1.2.3.4.2.2</t>
  </si>
  <si>
    <t xml:space="preserve">    Ancillary equipment</t>
  </si>
  <si>
    <t>Ancillary equipment required for underground cable system including ducts.</t>
  </si>
  <si>
    <t>1.2.3.4.3</t>
  </si>
  <si>
    <t xml:space="preserve">                Self-Supporting Towers with Insulators</t>
  </si>
  <si>
    <t>Structures to support any overhead lines required for the connection of export cables to the onshore substation.</t>
  </si>
  <si>
    <t>1.2.3.4.3.1</t>
  </si>
  <si>
    <t xml:space="preserve">    Foundations</t>
  </si>
  <si>
    <t>Support tower structures, typically reinforced concrete.</t>
  </si>
  <si>
    <t>1.2.3.4.3.2</t>
  </si>
  <si>
    <t xml:space="preserve">    Transmission Towers</t>
  </si>
  <si>
    <t>Structures to support overhead transmission lines.</t>
  </si>
  <si>
    <t>1.2.3.4.3.3</t>
  </si>
  <si>
    <t xml:space="preserve">    Insulators</t>
  </si>
  <si>
    <t>Insulating supports used to attach overhead transmission lines to the towers.</t>
  </si>
  <si>
    <t>1.2.3.4.4</t>
  </si>
  <si>
    <t xml:space="preserve">                Overhead Lines</t>
  </si>
  <si>
    <t>Lines that transmit power and enable communications with the marine energy converter project.</t>
  </si>
  <si>
    <t>1.2.3.4.4.1</t>
  </si>
  <si>
    <t xml:space="preserve">    Conductors</t>
  </si>
  <si>
    <t>Conductors that transmit power between export cable and onshore substation  (three phase system).</t>
  </si>
  <si>
    <t>1.2.3.4.4.2</t>
  </si>
  <si>
    <t xml:space="preserve">    Communications</t>
  </si>
  <si>
    <t>Fiber optic wire routed to the control center, transmits information from data acquisition system (DAS), condition monitoring system (CMS), and allows land-based control of project systems.</t>
  </si>
  <si>
    <t>1.2.3.4.4.3</t>
  </si>
  <si>
    <t xml:space="preserve">    Shield Wire</t>
  </si>
  <si>
    <t>Grounded conductor to protect phase conductors from surges (lightning).</t>
  </si>
  <si>
    <t>1.2.3.4.5</t>
  </si>
  <si>
    <t xml:space="preserve">                Onshore Substations</t>
  </si>
  <si>
    <t>Facility to house electric conversion equipment to transform or convert power from the export voltage to the onshore grid voltage.</t>
  </si>
  <si>
    <t>1.2.3.4.5.1</t>
  </si>
  <si>
    <t xml:space="preserve">    Buildings/Facilities</t>
  </si>
  <si>
    <t>Structures to house electric conversion equipment, climate controlled.</t>
  </si>
  <si>
    <t>1.2.3.4.5.2</t>
  </si>
  <si>
    <t xml:space="preserve">    Civil Infrastructure </t>
  </si>
  <si>
    <t>Improvements to construction site (e.g., roads) necessary for substation construction and operation.</t>
  </si>
  <si>
    <t>1.2.3.4.5.3</t>
  </si>
  <si>
    <t xml:space="preserve">    Electric Conversion Equipment </t>
  </si>
  <si>
    <t>Equipment to transform generated power from export cable voltage to interconnection voltage and/or convert from DC to AC (e.g.,  AC transformers, switchgears, shunt reactors, DC convertors).</t>
  </si>
  <si>
    <t>1.2.3.4.5.4</t>
  </si>
  <si>
    <t xml:space="preserve">    Ancillary Systems</t>
  </si>
  <si>
    <t>Other elements providing necessary functions to substation during operations (e.g.,  metering equipment, Safety and Security Systems, fire protection, gas detection).</t>
  </si>
  <si>
    <t>1.2.3.4.6</t>
  </si>
  <si>
    <t xml:space="preserve">                Onshore Transmission Infrastructure Transportation</t>
  </si>
  <si>
    <t>Costs of transporting the onshore transmission infrastructure components from the manufacturing facility to the staging area.</t>
  </si>
  <si>
    <t>1.2.4</t>
  </si>
  <si>
    <t xml:space="preserve">        Plant Commissioning</t>
  </si>
  <si>
    <t>Cost incurred by owner or prime contractor to test and commission the integrated power plant.</t>
  </si>
  <si>
    <t>1.2.5</t>
  </si>
  <si>
    <t xml:space="preserve">        Site Access, Port &amp; Staging</t>
  </si>
  <si>
    <t>Activities and physical aspects of a staging port. Elements needed to support the delivery, storage, handling, and deployment of marine energy converter (MEC) components.</t>
  </si>
  <si>
    <t>1.2.5.1</t>
  </si>
  <si>
    <t xml:space="preserve">            Facilities</t>
  </si>
  <si>
    <t>Port facilities or space leased to support the installation of the project.</t>
  </si>
  <si>
    <t>1.2.5.1.1</t>
  </si>
  <si>
    <t xml:space="preserve">                Laydown Area</t>
  </si>
  <si>
    <t>Leased space at staging port to store marine energy converter (MEC) components and foundations.</t>
  </si>
  <si>
    <t>1.2.5.1.2</t>
  </si>
  <si>
    <t xml:space="preserve">                Assembly Areas</t>
  </si>
  <si>
    <t>Leased space at staging port with high load bearing capacity to perform onshore assembly activities.</t>
  </si>
  <si>
    <t>1.2.5.1.3</t>
  </si>
  <si>
    <t xml:space="preserve">                Utilities</t>
  </si>
  <si>
    <t>Temporary power, restrooms, and water located at Facilities to be used by subcontractors during construction phase.</t>
  </si>
  <si>
    <t>1.2.5.1.4</t>
  </si>
  <si>
    <t xml:space="preserve">                Fabrication Facilities</t>
  </si>
  <si>
    <t>Workshops to support fabrication, construction or assembly of components.</t>
  </si>
  <si>
    <t>1.2.5.2</t>
  </si>
  <si>
    <t xml:space="preserve">            Cranage</t>
  </si>
  <si>
    <t>Cranage fees to use and operate crawler cranes, tower cranes, harbor cranes, self-propelled modular transporters (SPMTs) used for land-based assembly of components and load out onto installation vessels.</t>
  </si>
  <si>
    <t>1.2.5.3</t>
  </si>
  <si>
    <t xml:space="preserve">            Port Improvements</t>
  </si>
  <si>
    <t>Any improvement to existing port infrastructure paid for by project owner (e.g., quayside reinforcement).</t>
  </si>
  <si>
    <t>1.2.5.4</t>
  </si>
  <si>
    <t xml:space="preserve">            Port Fees </t>
  </si>
  <si>
    <t>Fees for vessel access, docking and loading/unloading.</t>
  </si>
  <si>
    <t>1.2.5.4.1</t>
  </si>
  <si>
    <t xml:space="preserve">                Entrance/Exit Fees</t>
  </si>
  <si>
    <t>Charges levied upon entry of vessels into the port, generally calculated on standard formula basis upon Gross Registered Ton (GRT).</t>
  </si>
  <si>
    <t>1.2.5.4.2</t>
  </si>
  <si>
    <t xml:space="preserve">                Quayside Docking Fees</t>
  </si>
  <si>
    <t>Charges levied for the use of a berth either occupied by a vessel or by pre-assembly activities.</t>
  </si>
  <si>
    <t>1.2.5.4.3</t>
  </si>
  <si>
    <t xml:space="preserve">               Wharfage Fees</t>
  </si>
  <si>
    <t>Charges for loading or unloading cargo from vessels, generally calculated by tonnage and equipment requirements for loading/unloading the cargo.</t>
  </si>
  <si>
    <t>1.2.6</t>
  </si>
  <si>
    <t xml:space="preserve">        Assembly &amp; Installation</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</si>
  <si>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</si>
  <si>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1.2.6.1</t>
  </si>
  <si>
    <t xml:space="preserve">            Substructures &amp; Foundations</t>
  </si>
  <si>
    <t>Vessel, labor, and equipment costs to complete installation of foundations and substructures.</t>
  </si>
  <si>
    <t>1.2.6.1.1</t>
  </si>
  <si>
    <t xml:space="preserve">                Foundation</t>
  </si>
  <si>
    <t>Vessel, labor and equipment costs to complete foundation installation procedures</t>
  </si>
  <si>
    <t>1.2.6.1.2</t>
  </si>
  <si>
    <t xml:space="preserve">                Substructure </t>
  </si>
  <si>
    <t>Vessel, labor and equipment costs to complete substructure installation procedures</t>
  </si>
  <si>
    <t>1.2.6.1.3</t>
  </si>
  <si>
    <t xml:space="preserve">                Scour Protection  </t>
  </si>
  <si>
    <t>Vessel, labor and equipment costs to complete scour protection installation procedures</t>
  </si>
  <si>
    <t>1.2.6.2</t>
  </si>
  <si>
    <t xml:space="preserve">            Marine Energy Converter Device</t>
  </si>
  <si>
    <t>Vessel, labor, and equipment costs to complete marine energy converter installation procedures for the entire project.</t>
  </si>
  <si>
    <t>1.2.6.2.1</t>
  </si>
  <si>
    <t xml:space="preserve">              Structural Assembly</t>
  </si>
  <si>
    <t>Cost to assemble and install the primary energy capture (e.g., float paddle, turbine, flap, etc.) device and supporting structural components.</t>
  </si>
  <si>
    <t>1.2.6.2.2</t>
  </si>
  <si>
    <t xml:space="preserve">              Power Conversion Chain (PCC)</t>
  </si>
  <si>
    <t>Cost to assemble and install the power conversion chain which is comprised of a drivetrain (converts the energy captured by the device into mechanical power), a generator (converts mechanical power into electrical power), short-term storage, and power electronics.</t>
  </si>
  <si>
    <t>1.2.6.3</t>
  </si>
  <si>
    <t xml:space="preserve">            Electrical Infrastructure</t>
  </si>
  <si>
    <t>Vessel, labor, and equipment costs to install electrical infrastructure.</t>
  </si>
  <si>
    <t>1.2.6.3.1</t>
  </si>
  <si>
    <t>Installation of subsea array cable system.</t>
  </si>
  <si>
    <t>1.2.6.3.1.1</t>
  </si>
  <si>
    <t xml:space="preserve">    Laying</t>
  </si>
  <si>
    <t>Vessel, labor and equipment costs to lay array cables.</t>
  </si>
  <si>
    <t>1.2.6.3.1.2</t>
  </si>
  <si>
    <t xml:space="preserve">    Trenching </t>
  </si>
  <si>
    <t>Vessel, labor and equipment costs to bury array cables.</t>
  </si>
  <si>
    <t>1.2.6.3.1.3</t>
  </si>
  <si>
    <t xml:space="preserve">    Protection</t>
  </si>
  <si>
    <t>Vessel, labor and equipment costs to protect array cables.</t>
  </si>
  <si>
    <t>1.2.6.3.1.4</t>
  </si>
  <si>
    <t xml:space="preserve">    Terminations</t>
  </si>
  <si>
    <t>Vessel, labor and equipment costs to pull array cables through J-Tubes and connect to transformers.</t>
  </si>
  <si>
    <t>1.2.6.3.2</t>
  </si>
  <si>
    <t xml:space="preserve">                Export Cables</t>
  </si>
  <si>
    <t>installation of subsea export cable system.</t>
  </si>
  <si>
    <t>1.2.6.3.2.1</t>
  </si>
  <si>
    <t xml:space="preserve">    Laying/Trenching </t>
  </si>
  <si>
    <t>Vessel, labor and equipment costs to lay and bury export cables.</t>
  </si>
  <si>
    <t>1.2.6.3.2.2</t>
  </si>
  <si>
    <t>Vessel, labor and equipment costs to protect export cables.</t>
  </si>
  <si>
    <t>1.2.6.3.2.3</t>
  </si>
  <si>
    <t>Vessel, labor and equipment costs to pull export cables through J-Tubes and connect to transformers.</t>
  </si>
  <si>
    <t>1.2.6.3.2.4</t>
  </si>
  <si>
    <t xml:space="preserve">    Landfall Operations</t>
  </si>
  <si>
    <t>Vessel, labor and equipment costs to transition export cable from subsea trench to onshore jointing pit.</t>
  </si>
  <si>
    <t>1.2.6.3.3</t>
  </si>
  <si>
    <t xml:space="preserve">                Offshore Substation(s) </t>
  </si>
  <si>
    <t>Costs of installing offshore substations at the project site.</t>
  </si>
  <si>
    <t>1.2.6.3.3.1</t>
  </si>
  <si>
    <t xml:space="preserve">    Substructure</t>
  </si>
  <si>
    <t>Vessel, labor and equipment costs to install substation substructure(s).</t>
  </si>
  <si>
    <t>1.2.6.3.3.2</t>
  </si>
  <si>
    <t xml:space="preserve">    Topside</t>
  </si>
  <si>
    <t>Vessel, labor and equipment costs to install substation topside(s).</t>
  </si>
  <si>
    <t>1.2.6.3.4</t>
  </si>
  <si>
    <t xml:space="preserve">                Offshore Accommodations Platform(s)</t>
  </si>
  <si>
    <t>Costs of installing offshore accommodations platforms at the project site.</t>
  </si>
  <si>
    <t>1.2.6.3.4.1</t>
  </si>
  <si>
    <t>Vessel, labor and equipment costs to install offshore accommodations platform substructure(s).</t>
  </si>
  <si>
    <t>1.2.6.3.4.2</t>
  </si>
  <si>
    <t>Vessel, labor and equipment costs to install offshore accommodations platform topside(s).</t>
  </si>
  <si>
    <t>1.2.6.3.5</t>
  </si>
  <si>
    <t xml:space="preserve">               Onshore Electric Infrastructure </t>
  </si>
  <si>
    <t>Onshore Electric Infrastructure: costs of installing onshore electric infrastructure.</t>
  </si>
  <si>
    <t>1.2.6.3.5.1</t>
  </si>
  <si>
    <t xml:space="preserve">     Underground Cable System</t>
  </si>
  <si>
    <t>Labor and equipment costs to install underground cables onshore.</t>
  </si>
  <si>
    <t>1.2.6.3.5.2</t>
  </si>
  <si>
    <t xml:space="preserve">    Overhead Transmission Lines</t>
  </si>
  <si>
    <t>Labor equipment costs to install overhead transmission lines.</t>
  </si>
  <si>
    <t>1.2.6.3.5.3</t>
  </si>
  <si>
    <t xml:space="preserve">    Onshore Substation</t>
  </si>
  <si>
    <t>Labor and equipment costs to install onshore substation.</t>
  </si>
  <si>
    <t>1.2.7</t>
  </si>
  <si>
    <t xml:space="preserve">        Other Infrastructure</t>
  </si>
  <si>
    <t>Other capital investments made by the project company prior to commercial operation date (COD).</t>
  </si>
  <si>
    <t>1.2.7.1</t>
  </si>
  <si>
    <t xml:space="preserve">            Offshore Accommodations Platform(s)</t>
  </si>
  <si>
    <t>Permanent platform(s) at the project site to house project personnel during operations.</t>
  </si>
  <si>
    <t>1.2.7.2</t>
  </si>
  <si>
    <t xml:space="preserve">            Dedicated O&amp;M Vessel(s)</t>
  </si>
  <si>
    <t>New build vessels owned by the project company that will be used exclusively to support operations at project.</t>
  </si>
  <si>
    <t>1.2.7.3</t>
  </si>
  <si>
    <t xml:space="preserve">            Onshore O&amp;M Facilities </t>
  </si>
  <si>
    <t>Facilities on land, owned by the project company, to support the operation of the project.</t>
  </si>
  <si>
    <t>1.2.7.4</t>
  </si>
  <si>
    <t xml:space="preserve">            O&amp;M Equipment Purchases</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</si>
  <si>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</si>
  <si>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1.2.7.5</t>
  </si>
  <si>
    <t xml:space="preserve">            Other Infrastructure Transportation</t>
  </si>
  <si>
    <t>Cost of transporting other infrastructure components from the manufacturing facility to the staging area.</t>
  </si>
  <si>
    <t>1.2.8</t>
  </si>
  <si>
    <t xml:space="preserve">        Substructure &amp; Foundation</t>
  </si>
  <si>
    <t>All elements of the marine energy converter substructure and foundation.</t>
  </si>
  <si>
    <t>1.2.8.1</t>
  </si>
  <si>
    <t xml:space="preserve">            Substructure</t>
  </si>
  <si>
    <t>Main structure that connects the foundation to the marine energy converter.</t>
  </si>
  <si>
    <t>1.2.8.1.1</t>
  </si>
  <si>
    <t xml:space="preserve">                Primary Structure</t>
  </si>
  <si>
    <t>Structural steel or other material.</t>
  </si>
  <si>
    <t>1.2.8.1.2</t>
  </si>
  <si>
    <t xml:space="preserve">                Fasteners</t>
  </si>
  <si>
    <t>Hardware to secure connections between substructure &amp; foundation elements.</t>
  </si>
  <si>
    <t>1.2.8.1.3</t>
  </si>
  <si>
    <t xml:space="preserve">                Grout, Grout Lines, and Seals</t>
  </si>
  <si>
    <t>Grout and ancillary equipment to secure connections between substructure &amp; foundation elements.</t>
  </si>
  <si>
    <t>1.2.8.1.4</t>
  </si>
  <si>
    <t xml:space="preserve">                Marine Coatings</t>
  </si>
  <si>
    <t>Anti-corrosion marine coatings applied to substructure elements.</t>
  </si>
  <si>
    <t>1.2.8.2</t>
  </si>
  <si>
    <t xml:space="preserve">            Foundation</t>
  </si>
  <si>
    <t>Main structural interface that transfers loads into seabed.</t>
  </si>
  <si>
    <t>1.2.8.2.1</t>
  </si>
  <si>
    <t xml:space="preserve">                Bedding Stones</t>
  </si>
  <si>
    <t>Layers of gravel and stone to provide a stable and level surface on which to place anchors.</t>
  </si>
  <si>
    <t>1.2.8.2.2</t>
  </si>
  <si>
    <t xml:space="preserve">                Piles</t>
  </si>
  <si>
    <t>Steel pipes driven into seabed to provide support and transfer loads acting on marine energy system into seabed.</t>
  </si>
  <si>
    <t>1.2.8.2.3</t>
  </si>
  <si>
    <t xml:space="preserve">                Anchors</t>
  </si>
  <si>
    <t>Anchors are installed below mudline and transfer loads into the seabed.</t>
  </si>
  <si>
    <t>1.2.8.2.4</t>
  </si>
  <si>
    <t xml:space="preserve">                Mooring Lines</t>
  </si>
  <si>
    <t>Chain, wire, or synthetic fiber ropes to connect marine energy converter with anchors on the seabed.</t>
  </si>
  <si>
    <t>1.2.8.2.5</t>
  </si>
  <si>
    <t xml:space="preserve">               Connecting Hardware</t>
  </si>
  <si>
    <t>Connectors required to attach the mooring lines to anchors and marine energy converter.</t>
  </si>
  <si>
    <t>1.2.8.2.6</t>
  </si>
  <si>
    <t xml:space="preserve">               Messenger Lines &amp; Buoys</t>
  </si>
  <si>
    <t>Ancillary equipment used during the installation of the mooring system.</t>
  </si>
  <si>
    <t>1.2.8.3</t>
  </si>
  <si>
    <t xml:space="preserve">           Outfitting Steel</t>
  </si>
  <si>
    <t>Additional non-structural elements attached to substructure elements.</t>
  </si>
  <si>
    <t>1.2.8.3.1</t>
  </si>
  <si>
    <t xml:space="preserve">                Vessel Landing </t>
  </si>
  <si>
    <t>Provides interface between maintenance vessels and substructure to enable safe personnel access.</t>
  </si>
  <si>
    <t>1.2.8.3.2</t>
  </si>
  <si>
    <t xml:space="preserve">                Service Platforms and Decks</t>
  </si>
  <si>
    <t>Provides work platform for maintenance activities.</t>
  </si>
  <si>
    <t>1.2.8.3.3</t>
  </si>
  <si>
    <t xml:space="preserve">                Ladders</t>
  </si>
  <si>
    <t>Provides access from the vessel landing to the deck.</t>
  </si>
  <si>
    <t>1.2.8.3.4</t>
  </si>
  <si>
    <t xml:space="preserve">                Railings</t>
  </si>
  <si>
    <t>Encloses the deck to provide a safe working environment for personnel.</t>
  </si>
  <si>
    <t>1.2.8.3.5</t>
  </si>
  <si>
    <t>Anti-corrosion marine coatings applied to any outfitting steel elements.</t>
  </si>
  <si>
    <t>1.2.8.4</t>
  </si>
  <si>
    <t>Ancillary systems for marine operations.</t>
  </si>
  <si>
    <t>1.2.8.4.1</t>
  </si>
  <si>
    <t xml:space="preserve">                Cathodic Protection System</t>
  </si>
  <si>
    <t xml:space="preserve">Active (impressed current) or passive (anodes) cathodic protection system. </t>
  </si>
  <si>
    <t>1.2.8.4.2</t>
  </si>
  <si>
    <t xml:space="preserve">                 Personnel Access System</t>
  </si>
  <si>
    <t>Equipment installed on vessel landing, ladders, and deck to facilitate safe access to the marine energy converter (MEC).</t>
  </si>
  <si>
    <t>1.2.8.4.3</t>
  </si>
  <si>
    <t xml:space="preserve">                 Ballast System</t>
  </si>
  <si>
    <t>1.2.8.4.4</t>
  </si>
  <si>
    <t xml:space="preserve">                  Condition Monitoring </t>
  </si>
  <si>
    <t>Systems to monitor and control substructure systems (e.g., variable ballast).</t>
  </si>
  <si>
    <t>1.2.8.5</t>
  </si>
  <si>
    <t xml:space="preserve">           Scour Protection</t>
  </si>
  <si>
    <t>Rock fill or concrete mattresses to protect substructures from scouring (caused by currents).</t>
  </si>
  <si>
    <t>1.2.8.6</t>
  </si>
  <si>
    <t xml:space="preserve">           Substructure &amp; Foundation Integration, Assembly, Testing, and Checkout</t>
  </si>
  <si>
    <t>Activities performed by manufacturer to integrate, assemble, test, and checkout for the foundation and substructure before  delivery to customer. Does not include commissioning activities.</t>
  </si>
  <si>
    <t>1.2.8.7</t>
  </si>
  <si>
    <t xml:space="preserve">           Substructure &amp; Foundation Transportation</t>
  </si>
  <si>
    <t>Costs of transporting substructure and foundation components from the manufacturing facility to the staging area.</t>
  </si>
  <si>
    <t xml:space="preserve">    Financial Costs</t>
  </si>
  <si>
    <t>Financial expenditures for which the project owner is responsible prior to commercial operation date (COD), related to either payments for financial products, carrying charges on loans, or setting up financial instruments.</t>
  </si>
  <si>
    <t>1.3.1</t>
  </si>
  <si>
    <t xml:space="preserve">        Project Contingency Budget</t>
  </si>
  <si>
    <t>Liquid financial instrument set up to respond to "known unknown" costs that arise during construction, does not include contingences set by manufactures and contractors as part of supply contract pricing.</t>
  </si>
  <si>
    <t>1.3.2</t>
  </si>
  <si>
    <t xml:space="preserve">        Insurance During Construction</t>
  </si>
  <si>
    <t>Insurance policies held by owner during construction period, can include construction all risk, marine cargo, commercial general liability, workers compensation, environmental site liability, pollution liability, etc. Does not include insurance held by contractors.</t>
  </si>
  <si>
    <t>1.3.3</t>
  </si>
  <si>
    <t xml:space="preserve">        Carrying Costs During Construction (Construction Financing Costs)</t>
  </si>
  <si>
    <t>Carrying charges of expenditures on equipment and services incurred before commercial operation date (COD).</t>
  </si>
  <si>
    <t>1.3.4</t>
  </si>
  <si>
    <t xml:space="preserve">        Reserve Accounts</t>
  </si>
  <si>
    <t>Payments (before commissioning) into reserve accounts. Generally required by either financiers or regulators.</t>
  </si>
  <si>
    <t>1.3.4.1</t>
  </si>
  <si>
    <t xml:space="preserve">            Maintenance Reserve Account</t>
  </si>
  <si>
    <t>Payments (before commissioning) into reserve accounts set up to cover major maintenance expenditures (MRAs), often required by debt service providers.</t>
  </si>
  <si>
    <t>1.3.4.2</t>
  </si>
  <si>
    <t xml:space="preserve">            Debt Service Reserve Account</t>
  </si>
  <si>
    <t>Payments (before commissioning) into reserve accounts set up to cover debt service expenditures (DSRAs), often required by debt service providers.</t>
  </si>
  <si>
    <t>1.3.4.3</t>
  </si>
  <si>
    <t xml:space="preserve">            Decommissioning Reserve Account</t>
  </si>
  <si>
    <t xml:space="preserve">Payments (before commissioning) into reserve accounts to fund project decommissioning obligations (e.g., surety bonds). </t>
  </si>
  <si>
    <t>Operational Expenditures (OPEX)</t>
  </si>
  <si>
    <t>Expenditures required to operate the project and maintain availability. These expenditures are generally annualized.</t>
  </si>
  <si>
    <t xml:space="preserve">    Operations</t>
  </si>
  <si>
    <t xml:space="preserve">Operations is defined as non-equipment costs of operations for the project. </t>
  </si>
  <si>
    <t>2.1.1</t>
  </si>
  <si>
    <t xml:space="preserve">        Environmental, Health and Safety Monitoring</t>
  </si>
  <si>
    <t>Coordination and monitoring to ensure compliance with health, safety, and environmental (HSE) requirements during construction.</t>
  </si>
  <si>
    <t>2.1.1.1</t>
  </si>
  <si>
    <t xml:space="preserve">            Health, Safety Monitoring</t>
  </si>
  <si>
    <t>Coordination and monitoring to ensure compliance with health and safety requirements during operations.</t>
  </si>
  <si>
    <t>2.1.1.2</t>
  </si>
  <si>
    <t xml:space="preserve">            Environmental Monitoring</t>
  </si>
  <si>
    <t>Coordination and monitoring to ensure compliance with environmental requirement during operations. Includes post-construction survey activities.</t>
  </si>
  <si>
    <t>2.1.2</t>
  </si>
  <si>
    <t xml:space="preserve">        Annual Leases/Fees/Costs of Doing Business</t>
  </si>
  <si>
    <t>Ongoing payments, including but not limited to: payments to regulatory body for permission to operate at project site (terms defined within lease); payments to Transmissions Systems Operators or Transmission Asset Owners for rights to transport generated power.</t>
  </si>
  <si>
    <t>2.1.2.1</t>
  </si>
  <si>
    <t xml:space="preserve">            Submerged land-lease</t>
  </si>
  <si>
    <t>Payments to the state or federal regulatory authorities for rights to operate marine energy converter project on publically owned seabed or lakebed.</t>
  </si>
  <si>
    <t>2.1.2.2</t>
  </si>
  <si>
    <t xml:space="preserve">            Onshore land-lease</t>
  </si>
  <si>
    <t>Payments to land owners for rights to operate transmission lines, onshore substation, or other facilities.</t>
  </si>
  <si>
    <t>2.1.2.3</t>
  </si>
  <si>
    <t xml:space="preserve">            Transmission Charges/Rights</t>
  </si>
  <si>
    <t>Any payments to Transmissions Systems Operators or Transmission Asset Owners for rights to transport generated power.</t>
  </si>
  <si>
    <t>2.1.2.4</t>
  </si>
  <si>
    <t xml:space="preserve">            Federal Energy Regulatory Commission (FERC) Fees</t>
  </si>
  <si>
    <t>Fees paid to Federal Energy Regulatory Commission (FERC) during operations.</t>
  </si>
  <si>
    <t>2.1.3</t>
  </si>
  <si>
    <t xml:space="preserve">        Insurance</t>
  </si>
  <si>
    <t>Insurance policies held by project company or operations manager during operational period.</t>
  </si>
  <si>
    <t>2.1.4</t>
  </si>
  <si>
    <t xml:space="preserve">        Operations, Management, and General Administration</t>
  </si>
  <si>
    <t>Activities necessary to forecast, dispatch, sell, and manage the production of power from the plant.  Includes both on-site and off-site personnel, software, and equipment to coordinate high voltage equipment, switching, port activities, marine activities, weather forecasting.</t>
  </si>
  <si>
    <t>2.1.4.1</t>
  </si>
  <si>
    <t xml:space="preserve">             Generation Planning and Integration</t>
  </si>
  <si>
    <t>Efforts to forecast, sell, and dispatch power generated by the facility.</t>
  </si>
  <si>
    <t>2.1.4.2</t>
  </si>
  <si>
    <t xml:space="preserve">             Operating Facilities</t>
  </si>
  <si>
    <t>Co-located offices, parts store and quayside facility,  helicopter facilities, etc.</t>
  </si>
  <si>
    <t>2.1.4.3</t>
  </si>
  <si>
    <t xml:space="preserve">             Operating Equipment</t>
  </si>
  <si>
    <t>Lease payments for operating equipment held by the project to support operations (e.g., cranes, fork trucks).</t>
  </si>
  <si>
    <t>2.1.4.4</t>
  </si>
  <si>
    <t xml:space="preserve">            Sales, General, &amp; Administrative</t>
  </si>
  <si>
    <r>
      <t xml:space="preserve">Includes financial reporting, public relations, procurement, parts and stock management, </t>
    </r>
    <r>
      <rPr>
        <sz val="11"/>
        <rFont val="Calibri"/>
        <family val="2"/>
        <scheme val="minor"/>
      </rPr>
      <t>Health, Safety, and Environment (HS&amp;E) management</t>
    </r>
    <r>
      <rPr>
        <sz val="11"/>
        <color rgb="FF000000"/>
        <rFont val="Calibri"/>
        <family val="2"/>
        <scheme val="minor"/>
      </rPr>
      <t>, training, subcontracts and general administration.</t>
    </r>
  </si>
  <si>
    <t>2.1.4.5</t>
  </si>
  <si>
    <t xml:space="preserve">            Marine Energy Converter Power Consumption</t>
  </si>
  <si>
    <t>Charges for power drawn from the grid by the marine hydrokinetic project (e.g., marine energy converter, substation) during operation.</t>
  </si>
  <si>
    <t>2.1.4.6</t>
  </si>
  <si>
    <t xml:space="preserve">            Weather Forecasting</t>
  </si>
  <si>
    <t>Daily 96 hour forecast of metocean conditions used to plan maintenance visits and project power production.</t>
  </si>
  <si>
    <t>2.1.4.7</t>
  </si>
  <si>
    <t xml:space="preserve">            Marine Management</t>
  </si>
  <si>
    <t>Coordination of port equipment, vessels, and personnel to carry out maintenance and inspections of generation and transmission equipment.</t>
  </si>
  <si>
    <t>2.1.4.8</t>
  </si>
  <si>
    <t xml:space="preserve">            Condition Monitoring</t>
  </si>
  <si>
    <t>Monitoring of SCADA data from marine energy converter components to optimize performance and identify component faults.</t>
  </si>
  <si>
    <t>2.1.4.9</t>
  </si>
  <si>
    <t xml:space="preserve">            Operating Margin</t>
  </si>
  <si>
    <t>Any margin earned by an independent operations management company.</t>
  </si>
  <si>
    <t>2.1.4.10</t>
  </si>
  <si>
    <t>Legal support, external consultants, accounting, etc., during operation.</t>
  </si>
  <si>
    <t xml:space="preserve">    Maintenance</t>
  </si>
  <si>
    <t>Vessel, labor, and equipment costs of operations for the project.</t>
  </si>
  <si>
    <t>2.2.1</t>
  </si>
  <si>
    <t xml:space="preserve">        Long Term Service Agreement</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</si>
  <si>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</si>
  <si>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2.2.2</t>
  </si>
  <si>
    <t xml:space="preserve">        Scheduled Maintenance</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</si>
  <si>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</si>
  <si>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2.2.2.1</t>
  </si>
  <si>
    <t xml:space="preserve">            Marine Energy Converter Scheduled Maintenance</t>
  </si>
  <si>
    <t>Planned maintenance activities for marine energy converter systems.</t>
  </si>
  <si>
    <t>2.2.2.1.1</t>
  </si>
  <si>
    <t xml:space="preserve">                Structural Assembly Scheduled Maintenance</t>
  </si>
  <si>
    <t>Planned maintenance activities to the structural assembly.</t>
  </si>
  <si>
    <t>2.2.2.1.2</t>
  </si>
  <si>
    <t xml:space="preserve">                Power Conversion Chain (PCC) Scheduled Maintenance</t>
  </si>
  <si>
    <t>Planned maintenance activities to the power conversion chain.</t>
  </si>
  <si>
    <t>2.2.2.2</t>
  </si>
  <si>
    <t xml:space="preserve">            Balance of System (BOS) Scheduled Maintenance</t>
  </si>
  <si>
    <t>Planned maintenance activities for balance of system.</t>
  </si>
  <si>
    <t>2.2.2.2.1</t>
  </si>
  <si>
    <t xml:space="preserve">                Regular Cable Surveys</t>
  </si>
  <si>
    <t xml:space="preserve">Surveys of array and export cable routes to ensure coverage and determine cable burial depth. </t>
  </si>
  <si>
    <t>2.2.2.2.2</t>
  </si>
  <si>
    <t xml:space="preserve">                Substructure &amp; Foundation Inspections</t>
  </si>
  <si>
    <t xml:space="preserve">Inspections covering above water and under-water aspects of the substructure and foundation as well as the integrity of the cathodic protection system maintenance. </t>
  </si>
  <si>
    <t>2.2.2.2.3</t>
  </si>
  <si>
    <t xml:space="preserve">                Electrical Transforming Equipment Inspection</t>
  </si>
  <si>
    <t>Inspections of switchgears, transformers and back-up power supply.</t>
  </si>
  <si>
    <t>2.2.2.2.4</t>
  </si>
  <si>
    <t xml:space="preserve">               Direct Current (DC) Convertor Inspection</t>
  </si>
  <si>
    <t>Inspection of DC convertor equipment and filtering equipment.</t>
  </si>
  <si>
    <t>2.2.2.2.5</t>
  </si>
  <si>
    <t xml:space="preserve">               Onshore Electric Infrastructure</t>
  </si>
  <si>
    <t>Inspections of switchgear, transformers and any connections.</t>
  </si>
  <si>
    <t>2.2.3</t>
  </si>
  <si>
    <t xml:space="preserve">        Unscheduled Maintenance</t>
  </si>
  <si>
    <t>Interventions and other activities to respond to random failures. Costs include equipment and  vessels, labor, replacement parts, and consumables. Also known as corrective maintenance.</t>
  </si>
  <si>
    <t>2.2.3.1</t>
  </si>
  <si>
    <t xml:space="preserve">            Marine Energy Converter Unscheduled Maintenance</t>
  </si>
  <si>
    <t>Unplanned maintenance activities for marine energy converter systems.</t>
  </si>
  <si>
    <t>2.2.3.1.1</t>
  </si>
  <si>
    <t xml:space="preserve">                Structural Assembly Unscheduled Maintenance</t>
  </si>
  <si>
    <t>Unplanned maintenance activities to the structural assembly.</t>
  </si>
  <si>
    <t>2.2.3.1.2</t>
  </si>
  <si>
    <t xml:space="preserve">                Power Conversion Chain (PCC) Unscheduled Maintenance</t>
  </si>
  <si>
    <t>Unplanned maintenance activities to the power conversion chain.</t>
  </si>
  <si>
    <t>2.2.3.2</t>
  </si>
  <si>
    <t xml:space="preserve">            Balance of System (BOS) Unscheduled Maintenance</t>
  </si>
  <si>
    <t>Unplanned maintenance activities for balance of system.</t>
  </si>
  <si>
    <t>2.2.3.2.1</t>
  </si>
  <si>
    <t>2.2.3.2.2</t>
  </si>
  <si>
    <t>2.2.3.2.3</t>
  </si>
  <si>
    <t>2.2.3.2.4</t>
  </si>
  <si>
    <t>2.2.3.3</t>
  </si>
  <si>
    <t xml:space="preserve">            Unscheduled Maintenance Contingency</t>
  </si>
  <si>
    <t>Liquid financial instrument set up to respond to "known unknown" costs that arise during maintenance.</t>
  </si>
  <si>
    <t>CBS #</t>
  </si>
  <si>
    <t>MW</t>
  </si>
  <si>
    <t>Wave</t>
  </si>
  <si>
    <t>Current</t>
  </si>
  <si>
    <t>$</t>
  </si>
  <si>
    <t>Array AEP</t>
  </si>
  <si>
    <t>Array Capacity Factor</t>
  </si>
  <si>
    <t>Unit</t>
  </si>
  <si>
    <t>$/year</t>
  </si>
  <si>
    <t>MWh/year</t>
  </si>
  <si>
    <t>Comment</t>
  </si>
  <si>
    <t>Single Device LCOE</t>
  </si>
  <si>
    <t>Array LCOE</t>
  </si>
  <si>
    <t>Proposed Configuration</t>
  </si>
  <si>
    <t>Single Device ($)</t>
  </si>
  <si>
    <t>Array ($)</t>
  </si>
  <si>
    <t>Energy Period - Te (s), center of bin</t>
  </si>
  <si>
    <t>Hm0 (m), center of bin</t>
  </si>
  <si>
    <t>Peak Period - Tp (s), center of bin</t>
  </si>
  <si>
    <t>Single Device Average Power (MW)</t>
  </si>
  <si>
    <t>Existing Configuration</t>
  </si>
  <si>
    <t>Frequency</t>
  </si>
  <si>
    <t>Total Frequency</t>
  </si>
  <si>
    <t>Array Rated Capacity</t>
  </si>
  <si>
    <t>Capital Expenditures (CapEx)</t>
  </si>
  <si>
    <t>Operational Expenditures (OpEx)</t>
  </si>
  <si>
    <t>Applicant comments, description, and clarification</t>
  </si>
  <si>
    <t>Distance from Shore</t>
  </si>
  <si>
    <t>Water Depth</t>
  </si>
  <si>
    <t>m</t>
  </si>
  <si>
    <t>Hub Height</t>
  </si>
  <si>
    <t>Device Name</t>
  </si>
  <si>
    <t>Lead Applicant Name</t>
  </si>
  <si>
    <t>Single Device OPEX</t>
  </si>
  <si>
    <t>Array OPEX</t>
  </si>
  <si>
    <t>Single Device CAPEX</t>
  </si>
  <si>
    <t>Array CAPEX</t>
  </si>
  <si>
    <t>Resource Location</t>
  </si>
  <si>
    <t>Electrical Power Matrix (Baseline Configuration, Single Device)</t>
  </si>
  <si>
    <t>Single Device Performance Parameters</t>
  </si>
  <si>
    <t>Application Meta Data</t>
  </si>
  <si>
    <t>Rated Capacity</t>
  </si>
  <si>
    <t>Availability</t>
  </si>
  <si>
    <t>Transmission Losses</t>
  </si>
  <si>
    <t>AEP</t>
  </si>
  <si>
    <t>Theoretical AEP</t>
  </si>
  <si>
    <t>Capacity Factor</t>
  </si>
  <si>
    <t>Array Performance Parameters</t>
  </si>
  <si>
    <t>Single Device ($/year)</t>
  </si>
  <si>
    <t>Array ($/year)</t>
  </si>
  <si>
    <t>Number of Devices</t>
  </si>
  <si>
    <t>Units</t>
  </si>
  <si>
    <t>Cost Parameters (from Cost Breakdown Structure)</t>
  </si>
  <si>
    <t>Control Number</t>
  </si>
  <si>
    <t>Technology Type</t>
  </si>
  <si>
    <t>From the Cost Breakdown Structure worksheet</t>
  </si>
  <si>
    <t>LCOE Calculations</t>
  </si>
  <si>
    <t>Baseline System</t>
  </si>
  <si>
    <t>Improved System</t>
  </si>
  <si>
    <t>The peak sustained power output for the device. This may be different from the generator rating. Please briefly document assumptions in the Cost and Performance Template Supporting Documentation submission.</t>
  </si>
  <si>
    <t>DOE LCOE Reporting Guidance</t>
  </si>
  <si>
    <t>Applicant Comment</t>
  </si>
  <si>
    <t>Rated Power</t>
  </si>
  <si>
    <t xml:space="preserve">Average Electrical Power </t>
  </si>
  <si>
    <t>Rotor Area</t>
  </si>
  <si>
    <t>m^2</t>
  </si>
  <si>
    <t>Power Rating</t>
  </si>
  <si>
    <t>Average Theoretical Electrical Power</t>
  </si>
  <si>
    <t>Theoretical Capacity Factor</t>
  </si>
  <si>
    <t>From "LCOE Metrics" Worksheet</t>
  </si>
  <si>
    <t>Capacity factor before availability and transmission losses are considered</t>
  </si>
  <si>
    <t>Conversion of resource occurrence to average annual hours</t>
  </si>
  <si>
    <t>Sum of the Frequency (column B)</t>
  </si>
  <si>
    <t>Value</t>
  </si>
  <si>
    <t>Fixed Charge Rate</t>
  </si>
  <si>
    <t>Constants</t>
  </si>
  <si>
    <t>Total Resource Frequency</t>
  </si>
  <si>
    <t>Hours Per Year</t>
  </si>
  <si>
    <t>Specified as a constant for this analysis, this value may be changed by the applicant with justification</t>
  </si>
  <si>
    <t>Calculated in the Cost Breakdown Structure worksheet</t>
  </si>
  <si>
    <t>Cost Summary</t>
  </si>
  <si>
    <t>Availability is the percentage of time the device is able to produce power, as defined in the DOE LCOE Reporting Guidance documents. Please briefly document assumptions in the Cost and Performance Template Supporting Documentation submission.</t>
  </si>
  <si>
    <t>Array Efficiency</t>
  </si>
  <si>
    <t>Number of devices that comprise a wave array that makes approximately 260,000 MWh/year, or a tidal array that makes approximately 136,000 MWh/year</t>
  </si>
  <si>
    <t>The average power of the array, compared to the average power the array would generate if all devices that comprise the array were operating in isolation (i.e. the performance of the array without any array losses)</t>
  </si>
  <si>
    <t>Resource Overview</t>
  </si>
  <si>
    <t>Current Velocity (m/s)</t>
  </si>
  <si>
    <t>Deployment location</t>
  </si>
  <si>
    <t>Description of the location, be as specific as possible</t>
  </si>
  <si>
    <t>Water depth at the deployment location</t>
  </si>
  <si>
    <t>Hub height of the device above the sea floor</t>
  </si>
  <si>
    <t>Rotor swept area</t>
  </si>
  <si>
    <t>Sum of the Resource Characteristics matrix</t>
  </si>
  <si>
    <t>Average single device power before availability and transmission losses are considered</t>
  </si>
  <si>
    <t>Single device average power before availability and transmission losses are considered</t>
  </si>
  <si>
    <t>Single device capacity factor before availability and transmission losses are considered</t>
  </si>
  <si>
    <t>Resource Frequency Normalizer</t>
  </si>
  <si>
    <t>The distance from shore of the deployment location</t>
  </si>
  <si>
    <t>Conversion factor to convert occurrence (i.e. frequency) to average annual hours</t>
  </si>
  <si>
    <t>The average electrical power output delivered to the grid by a single device over the year</t>
  </si>
  <si>
    <t xml:space="preserve">Improved System </t>
  </si>
  <si>
    <t>Reference documentation</t>
  </si>
  <si>
    <t>Resource &amp; Performance - Wave Worksheet Instructions</t>
  </si>
  <si>
    <t>Baseline System Performance Overview (Single Device)</t>
  </si>
  <si>
    <t>Optional - Improved System Performance Overview (Single Device)</t>
  </si>
  <si>
    <t>Electrical Power (MW)</t>
  </si>
  <si>
    <t>Energy Production (MWh/year)</t>
  </si>
  <si>
    <t>Energy Production Matrix (Baseline Configuration, Single Device)</t>
  </si>
  <si>
    <t>Single Device Average Power (MWh/year)</t>
  </si>
  <si>
    <t>Resource Characteristics of Applicant's Proposed Deployment Location or the Standard Wave Resource (Baseline Configuration, Single Device)</t>
  </si>
  <si>
    <t>Optional - Mechanical Power Matrix (Improved System, Single Device)</t>
  </si>
  <si>
    <t>Optional - Energy Capture Matrix (Improved System, Single Device)</t>
  </si>
  <si>
    <t>$/MWh</t>
  </si>
  <si>
    <t>Cost and Performance Template Instructions and LCOE Metrics Worksheet Instructions</t>
  </si>
  <si>
    <t xml:space="preserve">Calculated in the Resource &amp; Performance worksheet according to DOE LCOE Reporting Guidance </t>
  </si>
  <si>
    <t>This number should be equal to the number devices in the array multiplied by the single device power rating. If it is not, an explanation should be provided in the Supporting Documentation Submission.</t>
  </si>
  <si>
    <t>Calculated in this worksheet according to the DOE LCOE Reporting Guidance specifications</t>
  </si>
  <si>
    <t>Cost Breakdown Worksheet Instructions</t>
  </si>
  <si>
    <t>Single device AEP before accounting for availability and transmission losses</t>
  </si>
  <si>
    <t>Resource and Performance Data for Baseline System (Single Device)</t>
  </si>
  <si>
    <t>Optional - Performance Data for Improved System (Single Device)</t>
  </si>
  <si>
    <t>Resource &amp; Performance - Current Worksheet Instructions</t>
  </si>
  <si>
    <t xml:space="preserve">Average Theoretical Electrical Power </t>
  </si>
  <si>
    <r>
      <rPr>
        <b/>
        <sz val="11"/>
        <color theme="1"/>
        <rFont val="Calibri"/>
        <family val="2"/>
        <scheme val="minor"/>
      </rPr>
      <t>Baseline system:</t>
    </r>
    <r>
      <rPr>
        <sz val="11"/>
        <color theme="1"/>
        <rFont val="Calibri"/>
        <family val="2"/>
        <scheme val="minor"/>
      </rPr>
      <t xml:space="preserve"> Calculated from the Resource &amp; Performance worksheet according to DOE LCOE Guidance
</t>
    </r>
    <r>
      <rPr>
        <b/>
        <sz val="11"/>
        <color theme="1"/>
        <rFont val="Calibri"/>
        <family val="2"/>
        <scheme val="minor"/>
      </rPr>
      <t>Improved system:</t>
    </r>
    <r>
      <rPr>
        <sz val="11"/>
        <color theme="1"/>
        <rFont val="Calibri"/>
        <family val="2"/>
        <scheme val="minor"/>
      </rPr>
      <t xml:space="preserve"> Awardees can use the Resource &amp; Performance worksheet or their own methods to estimate AEP of the improved system. Any additional information the applicants determines is necessary to justify the Improved System Theoretical AEP should be provided in the Supporting Documentation submission.  In general, any AEP increase must be justifiable given the scope of proposed system improvements. </t>
    </r>
  </si>
  <si>
    <t>Water Density (kg/m^3)</t>
  </si>
  <si>
    <t>Number of Devices in Array</t>
  </si>
  <si>
    <t>ORPC</t>
  </si>
  <si>
    <t>TidGen</t>
  </si>
  <si>
    <t>Column1</t>
  </si>
  <si>
    <t>NA</t>
  </si>
  <si>
    <t>DOE Admiralty Inlet Lower Reference Site</t>
  </si>
  <si>
    <t>From DOE Advanced Controls, System Integration LCOE (March 2016)</t>
  </si>
  <si>
    <t>Mechanical Drivetrain</t>
  </si>
  <si>
    <t>1.1.2.2.2</t>
  </si>
  <si>
    <t>Development Transportation Costs</t>
  </si>
  <si>
    <t>Travel costs</t>
  </si>
  <si>
    <t>FOR PUGET SOUND, ADMIRALTY INLET reference site distribution. 
From DOE Advanced Controls, System Integration LCOE (March 2016) with a power limit of 300kW.</t>
  </si>
  <si>
    <t>Floating mooring system in water column, water depth more applicable</t>
  </si>
  <si>
    <t>MEC Plant Control Equipment</t>
  </si>
  <si>
    <t>moved from Control and Communications Syste (SCAD)</t>
  </si>
  <si>
    <t>Originally Proposed Configuration</t>
  </si>
  <si>
    <t>Array ($), cost model</t>
  </si>
  <si>
    <t>Reference Cost Model: NETL Learning Curve</t>
  </si>
  <si>
    <t>Assume R</t>
  </si>
  <si>
    <r>
      <t>Y = AX</t>
    </r>
    <r>
      <rPr>
        <vertAlign val="superscript"/>
        <sz val="11"/>
        <color theme="1"/>
        <rFont val="Calibri"/>
        <family val="2"/>
        <scheme val="minor"/>
      </rPr>
      <t>-b</t>
    </r>
  </si>
  <si>
    <t>Y: cost of nth unit</t>
  </si>
  <si>
    <t>X: n</t>
  </si>
  <si>
    <t>A: cost of 1st unit</t>
  </si>
  <si>
    <r>
      <t>b: log</t>
    </r>
    <r>
      <rPr>
        <vertAlign val="subscript"/>
        <sz val="11"/>
        <color rgb="FF0000CC"/>
        <rFont val="Calibri"/>
        <family val="2"/>
        <scheme val="minor"/>
      </rPr>
      <t>10</t>
    </r>
    <r>
      <rPr>
        <sz val="11"/>
        <color rgb="FF0000CC"/>
        <rFont val="Calibri"/>
        <family val="2"/>
        <scheme val="minor"/>
      </rPr>
      <t>(1-R) / log</t>
    </r>
    <r>
      <rPr>
        <vertAlign val="subscript"/>
        <sz val="11"/>
        <color rgb="FF0000CC"/>
        <rFont val="Calibri"/>
        <family val="2"/>
        <scheme val="minor"/>
      </rPr>
      <t>10</t>
    </r>
    <r>
      <rPr>
        <sz val="11"/>
        <color rgb="FF0000CC"/>
        <rFont val="Calibri"/>
        <family val="2"/>
        <scheme val="minor"/>
      </rPr>
      <t>(2)</t>
    </r>
  </si>
  <si>
    <t>OVERALL COST REDUCTION</t>
  </si>
  <si>
    <t>n</t>
  </si>
  <si>
    <t>R =</t>
  </si>
  <si>
    <t>b =</t>
  </si>
  <si>
    <t>% of original costs</t>
  </si>
  <si>
    <t>% total reduction</t>
  </si>
  <si>
    <t>Single System Variable cost:</t>
  </si>
  <si>
    <t>n^(-b)</t>
  </si>
  <si>
    <t>1 - n^(-b)</t>
  </si>
  <si>
    <t>TGU cost</t>
  </si>
  <si>
    <t>cumulative</t>
  </si>
  <si>
    <t>initial unit</t>
  </si>
  <si>
    <t>2nd unit</t>
  </si>
  <si>
    <t>3rd</t>
  </si>
  <si>
    <t>etc.</t>
  </si>
  <si>
    <t>(R based on ORPC LCOE Whitepaper, conservative based on historical wind turbine industry)</t>
  </si>
  <si>
    <t>Array ($), no cost model</t>
  </si>
  <si>
    <t>No data. Assume 1/2 of environmental monitoring costs.</t>
  </si>
  <si>
    <t>Rough estimate, assume CAPEX / 10 systems (200000/10=20000) for a 10 system array would be  a target array in remote region)</t>
  </si>
  <si>
    <t>Roughly assume 20% of all other costs</t>
  </si>
  <si>
    <t>Assume 1 unscheduled event every 10 years (2 per total service life), approximate as same costs as a 5 year maintenance</t>
  </si>
  <si>
    <t>Annual events are operational inspections only; 5 year major service with assumption of roughly 10 to 15% of CAPEX COGS, assembly and installation (excluding fixed cost items) annualized over 20 years</t>
  </si>
  <si>
    <t>No good basis, yet. 2X what was in original proposed estimate (9849), for conversative estimate.</t>
  </si>
  <si>
    <t>Finance rough estimate, higher than original proposed (500)</t>
  </si>
  <si>
    <t>Proposed Configuration (Continuation Application)</t>
  </si>
  <si>
    <t>Proposed Configuration (Original SOPO)</t>
  </si>
  <si>
    <t>U.S. Department of Energy project: DE-EE0007820</t>
  </si>
  <si>
    <t>Purpose:</t>
  </si>
  <si>
    <t>This document has been submitted in compliance with the deliverables required for the U.S. Department of Energy sponsored project noted above.</t>
  </si>
  <si>
    <t>LCOE metrics are based on the Cost Breakdown Structure information included in this document; a reference tab for application of the cost model is included.</t>
  </si>
  <si>
    <t>This document presents the LCOE calculations provided as part of the Continuation Application in April 30, 2018.</t>
  </si>
  <si>
    <t>Note: The auxiliary deployment rig has a fixed cost of $1.5 million.</t>
  </si>
  <si>
    <t xml:space="preserve">Originally Proposed configuration: Figures taken from ORPC Systems Integration Plan
Proposed CA configuration 4-30-2018: NETL Learning Curve cost model applied per prior DOE sponsored project efforts in collaboration with NREL; reference ORPC confidential whitepaper, produced separately from this project effort: “LCOE REDUCTION FOR ORPC’S RENEWABLE ENERGY SYSTEMS” (November 17, 2016)". 
NOTE: All costs include both fixed and variable costs (costs incremental for each additional unit). Array costs are scaled per variable costs only. </t>
  </si>
  <si>
    <t>Figures based on from ORPC Systems Integration Plan unless otherwise noted. Array for proposed configuration is a conservative multiple of single system costs by total number of systems, with added 33500 for EHS monitoring salary</t>
  </si>
  <si>
    <t>Variable costs do not include fixed costs such as project development costs and fixed infrastructure.</t>
  </si>
  <si>
    <t>Document Title:</t>
  </si>
  <si>
    <t>Revision date:</t>
  </si>
  <si>
    <t>D7.2.7 LCOE Content Model for the Continuation Application for BP1, DE-EE0007820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</si>
</sst>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0.000000"/>
    <numFmt numFmtId="166" formatCode="0.0%"/>
    <numFmt numFmtId="167" formatCode="0.0"/>
    <numFmt numFmtId="168" formatCode="0.000"/>
    <numFmt numFmtId="169" formatCode="0.0000"/>
    <numFmt numFmtId="170" formatCode="_-* #,##0_-;\-* #,##0_-;_-* &quot;-&quot;??_-;_-@_-"/>
    <numFmt numFmtId="171" formatCode="_-&quot;$&quot;* #,##0_-;\-&quot;$&quot;* #,##0_-;_-&quot;$&quot;* &quot;-&quot;??_-;_-@_-"/>
    <numFmt numFmtId="172" formatCode="&quot;$&quot;#,##0"/>
    <numFmt numFmtId="173" formatCode="&quot;$&quot;#,##0.00"/>
  </numFmts>
  <fonts count="47"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10.5"/>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scheme val="minor"/>
    </font>
    <font>
      <u/>
      <sz val="11"/>
      <color theme="10"/>
      <name val="Calibri"/>
      <family val="2"/>
      <scheme val="minor"/>
    </font>
    <font>
      <u/>
      <sz val="11"/>
      <color theme="11"/>
      <name val="Calibri"/>
      <family val="2"/>
      <scheme val="minor"/>
    </font>
    <font>
      <u/>
      <sz val="10"/>
      <color indexed="12"/>
      <name val="Arial"/>
      <family val="2"/>
    </font>
    <font>
      <b/>
      <u/>
      <sz val="11"/>
      <color theme="1"/>
      <name val="Calibri"/>
      <family val="2"/>
      <scheme val="minor"/>
    </font>
    <font>
      <u/>
      <sz val="11"/>
      <color theme="1"/>
      <name val="Calibri"/>
      <family val="2"/>
      <scheme val="minor"/>
    </font>
    <font>
      <b/>
      <sz val="11"/>
      <color theme="1"/>
      <name val="Calibri"/>
      <family val="2"/>
      <scheme val="minor"/>
    </font>
    <font>
      <sz val="11"/>
      <color rgb="FFFFFFFF"/>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1"/>
      <color theme="0" tint="-0.249977111117893"/>
      <name val="Calibri"/>
      <family val="2"/>
      <scheme val="minor"/>
    </font>
    <font>
      <b/>
      <sz val="11"/>
      <name val="Calibri"/>
      <family val="2"/>
      <scheme val="minor"/>
    </font>
    <font>
      <b/>
      <sz val="14"/>
      <color theme="1"/>
      <name val="Calibri"/>
      <family val="2"/>
      <scheme val="minor"/>
    </font>
    <font>
      <sz val="11"/>
      <name val="Calibri"/>
      <family val="2"/>
    </font>
    <font>
      <b/>
      <sz val="12"/>
      <color theme="1"/>
      <name val="Calibri"/>
      <family val="2"/>
      <scheme val="minor"/>
    </font>
    <font>
      <sz val="11"/>
      <color rgb="FF000000"/>
      <name val="Times New Roman"/>
      <family val="1"/>
    </font>
    <font>
      <sz val="11"/>
      <color theme="0"/>
      <name val="Calibri"/>
      <family val="2"/>
      <scheme val="minor"/>
    </font>
    <font>
      <sz val="11"/>
      <color rgb="FF0000CC"/>
      <name val="Calibri"/>
      <family val="2"/>
      <scheme val="minor"/>
    </font>
    <font>
      <vertAlign val="superscript"/>
      <sz val="11"/>
      <color theme="1"/>
      <name val="Calibri"/>
      <family val="2"/>
      <scheme val="minor"/>
    </font>
    <font>
      <vertAlign val="subscript"/>
      <sz val="11"/>
      <color rgb="FF0000CC"/>
      <name val="Calibri"/>
      <family val="2"/>
      <scheme val="minor"/>
    </font>
    <font>
      <sz val="11"/>
      <color rgb="FFFFFF00"/>
      <name val="Calibri"/>
      <family val="2"/>
      <scheme val="minor"/>
    </font>
    <font>
      <sz val="10"/>
      <color theme="9" tint="-0.49998474074526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403151"/>
        <bgColor rgb="FF000000"/>
      </patternFill>
    </fill>
    <fill>
      <patternFill patternType="solid">
        <fgColor rgb="FF60497A"/>
        <bgColor rgb="FF000000"/>
      </patternFill>
    </fill>
    <fill>
      <patternFill patternType="solid">
        <fgColor rgb="FF8064A2"/>
        <bgColor rgb="FF000000"/>
      </patternFill>
    </fill>
    <fill>
      <patternFill patternType="solid">
        <fgColor rgb="FFB1A0C7"/>
        <bgColor rgb="FF000000"/>
      </patternFill>
    </fill>
    <fill>
      <patternFill patternType="solid">
        <fgColor rgb="FFE4DFEC"/>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0"/>
      </top>
      <bottom style="thin">
        <color rgb="FFFFFFFF"/>
      </bottom>
      <diagonal/>
    </border>
    <border>
      <left/>
      <right style="medium">
        <color theme="0"/>
      </right>
      <top style="medium">
        <color theme="0"/>
      </top>
      <bottom style="thin">
        <color rgb="FFFFFFFF"/>
      </bottom>
      <diagonal/>
    </border>
    <border>
      <left style="medium">
        <color theme="0"/>
      </left>
      <right style="medium">
        <color theme="0"/>
      </right>
      <top style="medium">
        <color theme="0"/>
      </top>
      <bottom style="thin">
        <color rgb="FFFFFFFF"/>
      </bottom>
      <diagonal/>
    </border>
    <border>
      <left/>
      <right/>
      <top/>
      <bottom style="thin">
        <color rgb="FFFFFFFF"/>
      </bottom>
      <diagonal/>
    </border>
    <border>
      <left style="medium">
        <color theme="0"/>
      </left>
      <right style="medium">
        <color theme="0"/>
      </right>
      <top/>
      <bottom style="thin">
        <color rgb="FFFFFFFF"/>
      </bottom>
      <diagonal/>
    </border>
    <border>
      <left/>
      <right/>
      <top/>
      <bottom style="medium">
        <color rgb="FFFFFFFF"/>
      </bottom>
      <diagonal/>
    </border>
    <border>
      <left style="medium">
        <color theme="0"/>
      </left>
      <right style="medium">
        <color theme="0"/>
      </right>
      <top/>
      <bottom style="medium">
        <color rgb="FFFFFFFF"/>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bottom/>
      <diagonal/>
    </border>
    <border>
      <left/>
      <right/>
      <top style="thin">
        <color rgb="FFFFFFFF"/>
      </top>
      <bottom style="thin">
        <color rgb="FFFFFFFF"/>
      </bottom>
      <diagonal/>
    </border>
    <border>
      <left style="medium">
        <color theme="0"/>
      </left>
      <right style="medium">
        <color theme="0"/>
      </right>
      <top style="thin">
        <color rgb="FFFFFFFF"/>
      </top>
      <bottom style="thin">
        <color rgb="FFFFFFFF"/>
      </bottom>
      <diagonal/>
    </border>
    <border>
      <left/>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medium">
        <color auto="1"/>
      </bottom>
      <diagonal/>
    </border>
    <border>
      <left style="thin">
        <color theme="7"/>
      </left>
      <right style="thin">
        <color theme="7"/>
      </right>
      <top style="thin">
        <color theme="7"/>
      </top>
      <bottom style="thin">
        <color theme="7"/>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FFFFFF"/>
      </left>
      <right style="medium">
        <color theme="0"/>
      </right>
      <top style="thin">
        <color rgb="FFFFFFFF"/>
      </top>
      <bottom style="thin">
        <color rgb="FFFFFFFF"/>
      </bottom>
      <diagonal/>
    </border>
    <border>
      <left style="medium">
        <color theme="0"/>
      </left>
      <right style="thin">
        <color rgb="FFFFFFFF"/>
      </right>
      <top style="thin">
        <color rgb="FFFFFFFF"/>
      </top>
      <bottom style="thin">
        <color rgb="FFFFFFFF"/>
      </bottom>
      <diagonal/>
    </border>
    <border>
      <left style="thin">
        <color rgb="FFFFFFFF"/>
      </left>
      <right style="medium">
        <color theme="0"/>
      </right>
      <top/>
      <bottom style="thin">
        <color rgb="FFFFFFFF"/>
      </bottom>
      <diagonal/>
    </border>
    <border>
      <left style="medium">
        <color theme="0"/>
      </left>
      <right style="thin">
        <color rgb="FFFFFFFF"/>
      </right>
      <top/>
      <bottom style="thin">
        <color rgb="FFFFFFFF"/>
      </bottom>
      <diagonal/>
    </border>
    <border>
      <left style="thin">
        <color rgb="FFFFFFFF"/>
      </left>
      <right style="medium">
        <color theme="0"/>
      </right>
      <top/>
      <bottom style="medium">
        <color rgb="FFFFFFFF"/>
      </bottom>
      <diagonal/>
    </border>
    <border>
      <left style="medium">
        <color theme="0"/>
      </left>
      <right style="thin">
        <color rgb="FFFFFFFF"/>
      </right>
      <top/>
      <bottom style="medium">
        <color rgb="FFFFFFFF"/>
      </bottom>
      <diagonal/>
    </border>
    <border>
      <left style="thin">
        <color rgb="FFFFFFFF"/>
      </left>
      <right style="medium">
        <color theme="0"/>
      </right>
      <top/>
      <bottom/>
      <diagonal/>
    </border>
    <border>
      <left style="medium">
        <color theme="0"/>
      </left>
      <right style="thin">
        <color rgb="FFFFFFFF"/>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right style="medium">
        <color theme="0"/>
      </right>
      <top/>
      <bottom style="thin">
        <color rgb="FFFFFFFF"/>
      </bottom>
      <diagonal/>
    </border>
    <border>
      <left/>
      <right style="medium">
        <color theme="0"/>
      </right>
      <top/>
      <bottom style="medium">
        <color rgb="FFFFFFFF"/>
      </bottom>
      <diagonal/>
    </border>
    <border>
      <left/>
      <right style="medium">
        <color theme="0"/>
      </right>
      <top style="thin">
        <color theme="0"/>
      </top>
      <bottom style="thin">
        <color theme="0"/>
      </bottom>
      <diagonal/>
    </border>
    <border>
      <left/>
      <right style="medium">
        <color theme="0"/>
      </right>
      <top/>
      <bottom/>
      <diagonal/>
    </border>
    <border>
      <left/>
      <right style="medium">
        <color theme="0"/>
      </right>
      <top style="thin">
        <color rgb="FFFFFFFF"/>
      </top>
      <bottom style="thin">
        <color rgb="FFFFFFFF"/>
      </bottom>
      <diagonal/>
    </border>
    <border>
      <left/>
      <right/>
      <top style="thin">
        <color auto="1"/>
      </top>
      <bottom/>
      <diagonal/>
    </border>
  </borders>
  <cellStyleXfs count="382">
    <xf numFmtId="0" fontId="0" fillId="0" borderId="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22" borderId="1" applyNumberFormat="0" applyAlignment="0" applyProtection="0"/>
    <xf numFmtId="0" fontId="9" fillId="22" borderId="1" applyNumberFormat="0" applyAlignment="0" applyProtection="0"/>
    <xf numFmtId="0" fontId="9" fillId="22" borderId="1" applyNumberFormat="0" applyAlignment="0" applyProtection="0"/>
    <xf numFmtId="0" fontId="9" fillId="22" borderId="1" applyNumberFormat="0" applyAlignment="0" applyProtection="0"/>
    <xf numFmtId="0" fontId="10" fillId="23" borderId="2" applyNumberFormat="0" applyAlignment="0" applyProtection="0"/>
    <xf numFmtId="0" fontId="10" fillId="23" borderId="2"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9" borderId="1" applyNumberFormat="0" applyAlignment="0" applyProtection="0"/>
    <xf numFmtId="0" fontId="17" fillId="9" borderId="1" applyNumberFormat="0" applyAlignment="0" applyProtection="0"/>
    <xf numFmtId="0" fontId="17" fillId="9" borderId="1" applyNumberFormat="0" applyAlignment="0" applyProtection="0"/>
    <xf numFmtId="0" fontId="17" fillId="9"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4" borderId="0" applyNumberFormat="0" applyBorder="0" applyAlignment="0" applyProtection="0"/>
    <xf numFmtId="0" fontId="19" fillId="24" borderId="0" applyNumberFormat="0" applyBorder="0" applyAlignment="0" applyProtection="0"/>
    <xf numFmtId="0" fontId="11" fillId="0" borderId="0"/>
    <xf numFmtId="0" fontId="11" fillId="0" borderId="0"/>
    <xf numFmtId="0" fontId="11" fillId="0" borderId="0"/>
    <xf numFmtId="0" fontId="11" fillId="0" borderId="0"/>
    <xf numFmtId="0" fontId="3" fillId="0" borderId="0"/>
    <xf numFmtId="165" fontId="11" fillId="0" borderId="0">
      <alignment horizontal="left" wrapText="1"/>
    </xf>
    <xf numFmtId="165" fontId="11" fillId="0" borderId="0">
      <alignment horizontal="left" wrapText="1"/>
    </xf>
    <xf numFmtId="0" fontId="11" fillId="0" borderId="0"/>
    <xf numFmtId="165" fontId="11" fillId="0" borderId="0">
      <alignment horizontal="left" wrapText="1"/>
    </xf>
    <xf numFmtId="0" fontId="11" fillId="0" borderId="0"/>
    <xf numFmtId="0" fontId="11" fillId="0" borderId="0"/>
    <xf numFmtId="0" fontId="11" fillId="0" borderId="0"/>
    <xf numFmtId="0" fontId="3" fillId="0" borderId="0"/>
    <xf numFmtId="0" fontId="3" fillId="0" borderId="0"/>
    <xf numFmtId="0" fontId="3" fillId="0" borderId="0"/>
    <xf numFmtId="0" fontId="6" fillId="0" borderId="0"/>
    <xf numFmtId="0" fontId="3" fillId="0" borderId="0"/>
    <xf numFmtId="0" fontId="6" fillId="0" borderId="0"/>
    <xf numFmtId="0" fontId="6" fillId="0" borderId="0"/>
    <xf numFmtId="0" fontId="3" fillId="0" borderId="0"/>
    <xf numFmtId="0" fontId="3" fillId="0" borderId="0"/>
    <xf numFmtId="0" fontId="6" fillId="0" borderId="0"/>
    <xf numFmtId="0" fontId="11" fillId="0" borderId="0"/>
    <xf numFmtId="0" fontId="11" fillId="0" borderId="0"/>
    <xf numFmtId="0" fontId="11" fillId="0" borderId="0"/>
    <xf numFmtId="0" fontId="11" fillId="0" borderId="0"/>
    <xf numFmtId="0" fontId="6" fillId="25" borderId="7" applyNumberFormat="0" applyFont="0" applyAlignment="0" applyProtection="0"/>
    <xf numFmtId="0" fontId="6" fillId="25" borderId="7" applyNumberFormat="0" applyFont="0" applyAlignment="0" applyProtection="0"/>
    <xf numFmtId="0" fontId="6" fillId="25" borderId="7" applyNumberFormat="0" applyFont="0" applyAlignment="0" applyProtection="0"/>
    <xf numFmtId="0" fontId="6" fillId="25" borderId="7" applyNumberFormat="0" applyFont="0" applyAlignment="0" applyProtection="0"/>
    <xf numFmtId="0" fontId="20" fillId="22" borderId="8" applyNumberFormat="0" applyAlignment="0" applyProtection="0"/>
    <xf numFmtId="0" fontId="20" fillId="22" borderId="8" applyNumberFormat="0" applyAlignment="0" applyProtection="0"/>
    <xf numFmtId="0" fontId="20" fillId="22" borderId="8" applyNumberFormat="0" applyAlignment="0" applyProtection="0"/>
    <xf numFmtId="0" fontId="20" fillId="22"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 fillId="0" borderId="0"/>
    <xf numFmtId="0" fontId="27" fillId="0" borderId="0" applyNumberFormat="0" applyFill="0" applyBorder="0" applyAlignment="0" applyProtection="0"/>
    <xf numFmtId="0" fontId="11" fillId="0" borderId="0"/>
    <xf numFmtId="0" fontId="11" fillId="0" borderId="0"/>
    <xf numFmtId="0" fontId="11" fillId="0" borderId="0"/>
    <xf numFmtId="0" fontId="11" fillId="0" borderId="0"/>
    <xf numFmtId="166" fontId="11" fillId="0" borderId="0" applyFont="0" applyFill="0" applyBorder="0" applyAlignment="0" applyProtection="0"/>
    <xf numFmtId="165" fontId="11" fillId="0" borderId="0">
      <alignment horizontal="left" wrapText="1"/>
    </xf>
    <xf numFmtId="167" fontId="38" fillId="0" borderId="38" applyNumberFormat="0" applyAlignment="0" applyProtection="0">
      <alignment horizontal="left" wrapText="1"/>
    </xf>
    <xf numFmtId="165" fontId="11" fillId="0" borderId="0">
      <alignment horizontal="left" wrapText="1"/>
    </xf>
    <xf numFmtId="165" fontId="11" fillId="0" borderId="0">
      <alignment horizontal="left" wrapText="1"/>
    </xf>
    <xf numFmtId="165" fontId="11" fillId="0" borderId="0">
      <alignment horizontal="left" wrapText="1"/>
    </xf>
    <xf numFmtId="165" fontId="11" fillId="0" borderId="0">
      <alignment horizontal="left" wrapText="1"/>
    </xf>
    <xf numFmtId="165" fontId="11" fillId="0" borderId="0">
      <alignment horizontal="left" wrapText="1"/>
    </xf>
    <xf numFmtId="165" fontId="11" fillId="0" borderId="0">
      <alignment horizontal="left" wrapText="1"/>
    </xf>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 fillId="0" borderId="0"/>
    <xf numFmtId="0" fontId="11" fillId="0" borderId="0"/>
    <xf numFmtId="0" fontId="2" fillId="0" borderId="0"/>
    <xf numFmtId="0" fontId="3" fillId="0" borderId="0" applyAlignment="0" applyProtection="0"/>
    <xf numFmtId="0" fontId="3" fillId="32" borderId="37" applyNumberFormat="0" applyAlignment="0" applyProtection="0">
      <alignment horizontal="center"/>
    </xf>
    <xf numFmtId="9" fontId="3" fillId="0" borderId="0" applyFont="0" applyFill="0" applyBorder="0" applyAlignment="0" applyProtection="0"/>
    <xf numFmtId="164" fontId="3" fillId="0" borderId="0" applyFont="0" applyFill="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5" fillId="0" borderId="0" applyNumberForma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cellStyleXfs>
  <cellXfs count="364">
    <xf numFmtId="0" fontId="0" fillId="0" borderId="0" xfId="0"/>
    <xf numFmtId="0" fontId="0"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49" fontId="4" fillId="0" borderId="0" xfId="0" applyNumberFormat="1" applyFont="1" applyAlignment="1">
      <alignment horizontal="left" vertical="center" wrapText="1"/>
    </xf>
    <xf numFmtId="0" fontId="0" fillId="0" borderId="0" xfId="0" applyFont="1" applyAlignment="1">
      <alignment vertical="center" wrapText="1"/>
    </xf>
    <xf numFmtId="0" fontId="30" fillId="0" borderId="0" xfId="0" applyFont="1"/>
    <xf numFmtId="0" fontId="30" fillId="0" borderId="0" xfId="0" applyFont="1" applyAlignment="1">
      <alignment horizontal="center"/>
    </xf>
    <xf numFmtId="0" fontId="30" fillId="0" borderId="0" xfId="0" applyFont="1" applyAlignment="1">
      <alignment horizontal="center" wrapText="1"/>
    </xf>
    <xf numFmtId="0" fontId="0" fillId="0" borderId="0" xfId="0" applyAlignment="1">
      <alignment horizontal="center"/>
    </xf>
    <xf numFmtId="0" fontId="0" fillId="0" borderId="0" xfId="0" applyAlignment="1">
      <alignment horizontal="left"/>
    </xf>
    <xf numFmtId="0" fontId="31" fillId="26" borderId="10" xfId="0" applyFont="1" applyFill="1" applyBorder="1" applyAlignment="1">
      <alignment horizontal="center" vertical="center" wrapText="1"/>
    </xf>
    <xf numFmtId="0" fontId="31" fillId="26" borderId="11" xfId="0" applyFont="1" applyFill="1" applyBorder="1" applyAlignment="1">
      <alignment horizontal="left" vertical="center" wrapText="1"/>
    </xf>
    <xf numFmtId="0" fontId="31" fillId="26" borderId="12" xfId="0" applyFont="1" applyFill="1" applyBorder="1" applyAlignment="1">
      <alignment horizontal="left" vertical="center" wrapText="1"/>
    </xf>
    <xf numFmtId="0" fontId="31" fillId="26" borderId="13" xfId="0" applyFont="1" applyFill="1" applyBorder="1" applyAlignment="1">
      <alignment horizontal="left" vertical="center" wrapText="1"/>
    </xf>
    <xf numFmtId="0" fontId="31" fillId="27" borderId="13" xfId="0" applyFont="1" applyFill="1" applyBorder="1" applyAlignment="1">
      <alignment horizontal="center" vertical="center" wrapText="1"/>
    </xf>
    <xf numFmtId="0" fontId="31" fillId="27" borderId="13" xfId="0" applyFont="1" applyFill="1" applyBorder="1" applyAlignment="1">
      <alignment horizontal="left" vertical="center" wrapText="1"/>
    </xf>
    <xf numFmtId="0" fontId="31" fillId="27" borderId="14" xfId="0" applyFont="1" applyFill="1" applyBorder="1" applyAlignment="1">
      <alignment horizontal="left" vertical="center" wrapText="1"/>
    </xf>
    <xf numFmtId="0" fontId="32" fillId="28" borderId="13" xfId="0" applyFont="1" applyFill="1" applyBorder="1" applyAlignment="1">
      <alignment horizontal="center" vertical="center" wrapText="1"/>
    </xf>
    <xf numFmtId="0" fontId="32" fillId="28" borderId="13"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9" borderId="13" xfId="0" applyFont="1" applyFill="1" applyBorder="1" applyAlignment="1">
      <alignment horizontal="center" vertical="center" wrapText="1"/>
    </xf>
    <xf numFmtId="0" fontId="32" fillId="29" borderId="13"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30" borderId="13" xfId="0" applyFont="1" applyFill="1" applyBorder="1" applyAlignment="1">
      <alignment horizontal="center" vertical="center" wrapText="1"/>
    </xf>
    <xf numFmtId="0" fontId="32" fillId="30" borderId="13" xfId="0" applyFont="1" applyFill="1" applyBorder="1" applyAlignment="1">
      <alignment horizontal="left" vertical="center" wrapText="1"/>
    </xf>
    <xf numFmtId="0" fontId="32" fillId="30" borderId="14" xfId="0" applyFont="1" applyFill="1" applyBorder="1" applyAlignment="1">
      <alignment horizontal="left" vertical="center" wrapText="1"/>
    </xf>
    <xf numFmtId="0" fontId="32" fillId="31" borderId="15" xfId="365" applyFont="1" applyFill="1" applyBorder="1" applyAlignment="1">
      <alignment vertical="center" wrapText="1"/>
    </xf>
    <xf numFmtId="0" fontId="32" fillId="31" borderId="0" xfId="365" applyFont="1" applyFill="1" applyBorder="1" applyAlignment="1">
      <alignment vertical="center" wrapText="1"/>
    </xf>
    <xf numFmtId="0" fontId="32" fillId="0" borderId="0" xfId="365" applyFont="1" applyFill="1" applyBorder="1" applyAlignment="1">
      <alignment horizontal="left" vertical="center" wrapText="1"/>
    </xf>
    <xf numFmtId="0" fontId="32" fillId="31" borderId="15" xfId="365" applyFont="1" applyFill="1" applyBorder="1" applyAlignment="1">
      <alignment horizontal="center" vertical="center" wrapText="1"/>
    </xf>
    <xf numFmtId="0" fontId="32" fillId="31" borderId="16" xfId="365" applyFont="1" applyFill="1" applyBorder="1" applyAlignment="1">
      <alignment vertical="center" wrapText="1"/>
    </xf>
    <xf numFmtId="0" fontId="32" fillId="3" borderId="17" xfId="365" applyFont="1" applyFill="1" applyBorder="1" applyAlignment="1">
      <alignment horizontal="center" vertical="center" wrapText="1"/>
    </xf>
    <xf numFmtId="0" fontId="32" fillId="3" borderId="17" xfId="365" applyFont="1" applyFill="1" applyBorder="1" applyAlignment="1">
      <alignment horizontal="left" vertical="center" wrapText="1" indent="5"/>
    </xf>
    <xf numFmtId="0" fontId="32" fillId="3" borderId="18" xfId="365" applyFont="1" applyFill="1" applyBorder="1" applyAlignment="1">
      <alignment horizontal="left" vertical="center" wrapText="1" indent="5"/>
    </xf>
    <xf numFmtId="0" fontId="32" fillId="3" borderId="17" xfId="365" applyFont="1" applyFill="1" applyBorder="1" applyAlignment="1">
      <alignment horizontal="left" vertical="center" wrapText="1"/>
    </xf>
    <xf numFmtId="0" fontId="32" fillId="31" borderId="0" xfId="365" applyFont="1" applyFill="1" applyBorder="1" applyAlignment="1">
      <alignment horizontal="center" vertical="center" wrapText="1"/>
    </xf>
    <xf numFmtId="0" fontId="32" fillId="31" borderId="19" xfId="365" applyFont="1" applyFill="1" applyBorder="1" applyAlignment="1">
      <alignment vertical="center" wrapText="1"/>
    </xf>
    <xf numFmtId="0" fontId="31" fillId="27" borderId="20" xfId="0" applyFont="1" applyFill="1" applyBorder="1" applyAlignment="1">
      <alignment horizontal="center" vertical="center" wrapText="1"/>
    </xf>
    <xf numFmtId="0" fontId="31" fillId="27" borderId="20" xfId="0" applyFont="1" applyFill="1" applyBorder="1" applyAlignment="1">
      <alignment horizontal="left" vertical="center" wrapText="1"/>
    </xf>
    <xf numFmtId="0" fontId="31" fillId="27" borderId="21" xfId="0" applyFont="1" applyFill="1" applyBorder="1" applyAlignment="1">
      <alignment horizontal="left" vertical="center" wrapText="1"/>
    </xf>
    <xf numFmtId="0" fontId="32" fillId="0" borderId="0" xfId="365" applyFont="1" applyFill="1" applyBorder="1" applyAlignment="1">
      <alignment vertical="center" wrapText="1"/>
    </xf>
    <xf numFmtId="0" fontId="0" fillId="0" borderId="0" xfId="365" applyFont="1" applyFill="1" applyBorder="1" applyAlignment="1">
      <alignment horizontal="left"/>
    </xf>
    <xf numFmtId="0" fontId="32" fillId="0" borderId="0" xfId="366" applyFont="1" applyFill="1" applyBorder="1" applyAlignment="1">
      <alignment horizontal="left"/>
    </xf>
    <xf numFmtId="0" fontId="32" fillId="0" borderId="0" xfId="366" applyFont="1" applyFill="1" applyBorder="1"/>
    <xf numFmtId="0" fontId="32" fillId="3" borderId="0" xfId="365" applyFont="1" applyFill="1" applyBorder="1" applyAlignment="1">
      <alignment horizontal="center" vertical="center" wrapText="1"/>
    </xf>
    <xf numFmtId="0" fontId="32" fillId="3" borderId="0" xfId="365" applyFont="1" applyFill="1" applyBorder="1" applyAlignment="1">
      <alignment horizontal="left" vertical="center" wrapText="1" indent="5"/>
    </xf>
    <xf numFmtId="0" fontId="32" fillId="3" borderId="19" xfId="365" applyFont="1" applyFill="1" applyBorder="1" applyAlignment="1">
      <alignment horizontal="left" vertical="center" wrapText="1" indent="5"/>
    </xf>
    <xf numFmtId="0" fontId="32" fillId="3" borderId="0" xfId="365" applyFont="1" applyFill="1" applyBorder="1" applyAlignment="1">
      <alignment horizontal="left" vertical="center" wrapText="1"/>
    </xf>
    <xf numFmtId="0" fontId="32" fillId="0" borderId="0" xfId="365" applyFont="1" applyFill="1" applyBorder="1" applyAlignment="1">
      <alignment vertical="top" wrapText="1"/>
    </xf>
    <xf numFmtId="0" fontId="0" fillId="0" borderId="0" xfId="0" applyFont="1" applyFill="1" applyBorder="1"/>
    <xf numFmtId="0" fontId="33" fillId="28" borderId="20" xfId="0" applyFont="1" applyFill="1" applyBorder="1" applyAlignment="1">
      <alignment horizontal="center" vertical="center" wrapText="1"/>
    </xf>
    <xf numFmtId="0" fontId="33" fillId="28" borderId="20" xfId="0" applyFont="1" applyFill="1" applyBorder="1" applyAlignment="1">
      <alignment horizontal="left" vertical="center" wrapText="1"/>
    </xf>
    <xf numFmtId="0" fontId="33" fillId="28" borderId="21" xfId="0" applyFont="1" applyFill="1" applyBorder="1" applyAlignment="1">
      <alignment horizontal="left" vertical="center" wrapText="1"/>
    </xf>
    <xf numFmtId="0" fontId="0" fillId="0" borderId="0" xfId="0" applyFont="1" applyFill="1" applyBorder="1" applyAlignment="1">
      <alignment horizontal="left" vertical="top" wrapText="1"/>
    </xf>
    <xf numFmtId="0" fontId="33" fillId="0" borderId="0" xfId="365" applyFont="1" applyFill="1" applyBorder="1" applyAlignment="1">
      <alignment vertical="center" wrapText="1"/>
    </xf>
    <xf numFmtId="0" fontId="32" fillId="3" borderId="15" xfId="365" applyFont="1" applyFill="1" applyBorder="1" applyAlignment="1">
      <alignment horizontal="center" vertical="center" wrapText="1"/>
    </xf>
    <xf numFmtId="0" fontId="32" fillId="3" borderId="15" xfId="365" applyFont="1" applyFill="1" applyBorder="1" applyAlignment="1">
      <alignment horizontal="left" vertical="center" wrapText="1" indent="5"/>
    </xf>
    <xf numFmtId="0" fontId="32" fillId="3" borderId="16" xfId="365" applyFont="1" applyFill="1" applyBorder="1" applyAlignment="1">
      <alignment horizontal="left" vertical="center" wrapText="1" indent="5"/>
    </xf>
    <xf numFmtId="0" fontId="32" fillId="3" borderId="15" xfId="365" applyFont="1" applyFill="1" applyBorder="1" applyAlignment="1">
      <alignment vertical="center" wrapText="1"/>
    </xf>
    <xf numFmtId="0" fontId="33" fillId="28" borderId="13" xfId="0" applyFont="1" applyFill="1" applyBorder="1" applyAlignment="1">
      <alignment horizontal="center" vertical="center" wrapText="1"/>
    </xf>
    <xf numFmtId="0" fontId="33" fillId="28" borderId="13" xfId="0" applyFont="1" applyFill="1" applyBorder="1" applyAlignment="1">
      <alignment horizontal="left" vertical="center" wrapText="1"/>
    </xf>
    <xf numFmtId="0" fontId="33" fillId="28" borderId="14" xfId="0" applyFont="1" applyFill="1" applyBorder="1" applyAlignment="1">
      <alignment horizontal="left" vertical="center" wrapText="1"/>
    </xf>
    <xf numFmtId="0" fontId="31" fillId="26" borderId="13" xfId="0" applyFont="1" applyFill="1" applyBorder="1" applyAlignment="1">
      <alignment horizontal="center" vertical="center" wrapText="1"/>
    </xf>
    <xf numFmtId="0" fontId="33" fillId="29" borderId="13" xfId="0" applyFont="1" applyFill="1" applyBorder="1" applyAlignment="1">
      <alignment horizontal="center" vertical="center" wrapText="1"/>
    </xf>
    <xf numFmtId="0" fontId="33" fillId="29" borderId="13" xfId="0" applyFont="1" applyFill="1" applyBorder="1" applyAlignment="1">
      <alignment horizontal="left" vertical="center" wrapText="1"/>
    </xf>
    <xf numFmtId="0" fontId="0" fillId="0" borderId="0" xfId="0" applyFont="1" applyFill="1"/>
    <xf numFmtId="0" fontId="30" fillId="0" borderId="0" xfId="0" applyFont="1" applyAlignment="1">
      <alignment horizontal="center" vertical="center"/>
    </xf>
    <xf numFmtId="0" fontId="30" fillId="2" borderId="0" xfId="0" applyFont="1" applyFill="1" applyAlignment="1">
      <alignment vertical="center"/>
    </xf>
    <xf numFmtId="0" fontId="0" fillId="0" borderId="0" xfId="0" applyFont="1"/>
    <xf numFmtId="167" fontId="0" fillId="0" borderId="47" xfId="0" applyNumberFormat="1" applyBorder="1"/>
    <xf numFmtId="167" fontId="0" fillId="0" borderId="52" xfId="0" applyNumberFormat="1" applyBorder="1"/>
    <xf numFmtId="0" fontId="0" fillId="0" borderId="51" xfId="0" applyBorder="1"/>
    <xf numFmtId="0" fontId="0" fillId="0" borderId="50" xfId="0" applyBorder="1"/>
    <xf numFmtId="0" fontId="0" fillId="0" borderId="49" xfId="0" applyBorder="1"/>
    <xf numFmtId="0" fontId="32" fillId="31" borderId="46" xfId="365" applyFont="1" applyFill="1" applyBorder="1" applyAlignment="1">
      <alignment vertical="center" wrapText="1"/>
    </xf>
    <xf numFmtId="0" fontId="32" fillId="31" borderId="45" xfId="365" applyFont="1" applyFill="1" applyBorder="1" applyAlignment="1">
      <alignment vertical="center" wrapText="1"/>
    </xf>
    <xf numFmtId="0" fontId="32" fillId="31" borderId="44" xfId="365" applyFont="1" applyFill="1" applyBorder="1" applyAlignment="1">
      <alignment vertical="center" wrapText="1"/>
    </xf>
    <xf numFmtId="0" fontId="32" fillId="31" borderId="43" xfId="365" applyFont="1" applyFill="1" applyBorder="1" applyAlignment="1">
      <alignment vertical="center" wrapText="1"/>
    </xf>
    <xf numFmtId="0" fontId="33" fillId="29" borderId="42" xfId="0" applyFont="1" applyFill="1" applyBorder="1" applyAlignment="1">
      <alignment horizontal="left" vertical="center" wrapText="1"/>
    </xf>
    <xf numFmtId="0" fontId="33" fillId="29" borderId="41" xfId="0" applyFont="1" applyFill="1" applyBorder="1" applyAlignment="1">
      <alignment horizontal="left" vertical="center" wrapText="1"/>
    </xf>
    <xf numFmtId="0" fontId="32" fillId="31" borderId="40" xfId="365" applyFont="1" applyFill="1" applyBorder="1" applyAlignment="1">
      <alignment vertical="center" wrapText="1"/>
    </xf>
    <xf numFmtId="0" fontId="32" fillId="31" borderId="39" xfId="365" applyFont="1" applyFill="1" applyBorder="1" applyAlignment="1">
      <alignment vertical="center" wrapText="1"/>
    </xf>
    <xf numFmtId="0" fontId="33" fillId="29" borderId="40" xfId="0" applyFont="1" applyFill="1" applyBorder="1" applyAlignment="1">
      <alignment horizontal="left" vertical="center" wrapText="1"/>
    </xf>
    <xf numFmtId="0" fontId="33" fillId="29" borderId="39" xfId="0" applyFont="1" applyFill="1" applyBorder="1" applyAlignment="1">
      <alignment horizontal="left" vertical="center" wrapText="1"/>
    </xf>
    <xf numFmtId="0" fontId="33" fillId="28" borderId="40" xfId="0" applyFont="1" applyFill="1" applyBorder="1" applyAlignment="1">
      <alignment horizontal="left" vertical="center" wrapText="1"/>
    </xf>
    <xf numFmtId="0" fontId="33" fillId="28" borderId="39" xfId="0" applyFont="1" applyFill="1" applyBorder="1" applyAlignment="1">
      <alignment horizontal="left" vertical="center" wrapText="1"/>
    </xf>
    <xf numFmtId="0" fontId="31" fillId="27" borderId="40" xfId="0" applyFont="1" applyFill="1" applyBorder="1" applyAlignment="1">
      <alignment horizontal="left" vertical="center" wrapText="1"/>
    </xf>
    <xf numFmtId="0" fontId="31" fillId="26" borderId="40" xfId="0" applyFont="1" applyFill="1" applyBorder="1" applyAlignment="1">
      <alignment horizontal="left" vertical="center" wrapText="1"/>
    </xf>
    <xf numFmtId="0" fontId="32" fillId="29" borderId="42" xfId="0" applyFont="1" applyFill="1" applyBorder="1" applyAlignment="1">
      <alignment horizontal="left" vertical="center" wrapText="1"/>
    </xf>
    <xf numFmtId="0" fontId="32" fillId="29" borderId="40" xfId="0" applyFont="1" applyFill="1" applyBorder="1" applyAlignment="1">
      <alignment horizontal="left" vertical="center" wrapText="1"/>
    </xf>
    <xf numFmtId="0" fontId="37" fillId="0" borderId="0" xfId="0" applyFont="1"/>
    <xf numFmtId="0" fontId="0" fillId="0" borderId="0" xfId="0"/>
    <xf numFmtId="0" fontId="0" fillId="0" borderId="30" xfId="0" applyBorder="1"/>
    <xf numFmtId="0" fontId="0" fillId="0" borderId="23" xfId="0" applyBorder="1"/>
    <xf numFmtId="0" fontId="0" fillId="0" borderId="31" xfId="0" applyBorder="1"/>
    <xf numFmtId="0" fontId="0" fillId="0" borderId="33" xfId="0" applyBorder="1"/>
    <xf numFmtId="0" fontId="0" fillId="0" borderId="22" xfId="0" applyBorder="1"/>
    <xf numFmtId="0" fontId="0" fillId="0" borderId="36" xfId="0" applyBorder="1"/>
    <xf numFmtId="0" fontId="0" fillId="0" borderId="0" xfId="0" applyBorder="1" applyAlignment="1">
      <alignment horizontal="center" vertical="center" wrapText="1"/>
    </xf>
    <xf numFmtId="0" fontId="0" fillId="0" borderId="0" xfId="0" applyBorder="1"/>
    <xf numFmtId="167" fontId="0" fillId="0" borderId="30" xfId="0" applyNumberFormat="1" applyBorder="1"/>
    <xf numFmtId="0" fontId="0" fillId="0" borderId="52" xfId="0" applyBorder="1"/>
    <xf numFmtId="0" fontId="0" fillId="0" borderId="53" xfId="0" applyBorder="1"/>
    <xf numFmtId="0" fontId="0" fillId="0" borderId="54" xfId="0" applyBorder="1"/>
    <xf numFmtId="0" fontId="28" fillId="0" borderId="0" xfId="0" applyFont="1" applyFill="1" applyBorder="1" applyAlignment="1">
      <alignment vertical="center"/>
    </xf>
    <xf numFmtId="0" fontId="29" fillId="0" borderId="0" xfId="0" applyFont="1" applyFill="1" applyBorder="1" applyAlignment="1">
      <alignment vertical="center" wrapText="1"/>
    </xf>
    <xf numFmtId="49" fontId="4" fillId="0" borderId="0" xfId="0" applyNumberFormat="1" applyFont="1" applyFill="1" applyAlignment="1">
      <alignment horizontal="left" vertical="center" wrapText="1"/>
    </xf>
    <xf numFmtId="0" fontId="5" fillId="0" borderId="0" xfId="0" applyFont="1" applyFill="1" applyAlignment="1">
      <alignment vertical="center"/>
    </xf>
    <xf numFmtId="49" fontId="4" fillId="0" borderId="0" xfId="0" applyNumberFormat="1" applyFont="1" applyFill="1" applyAlignment="1">
      <alignment horizontal="left" vertical="center"/>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1" fillId="0" borderId="0" xfId="0" applyFont="1" applyBorder="1" applyAlignment="1">
      <alignment horizontal="left" vertical="center"/>
    </xf>
    <xf numFmtId="0" fontId="0" fillId="0" borderId="0" xfId="0" applyFont="1" applyBorder="1" applyAlignment="1">
      <alignment horizontal="center" vertical="center"/>
    </xf>
    <xf numFmtId="0" fontId="30" fillId="0" borderId="0" xfId="0" applyFont="1" applyBorder="1" applyAlignment="1">
      <alignment horizontal="center" vertical="center"/>
    </xf>
    <xf numFmtId="0" fontId="1" fillId="0" borderId="0" xfId="0" applyFont="1" applyBorder="1" applyAlignment="1">
      <alignment horizontal="center" vertical="center"/>
    </xf>
    <xf numFmtId="0" fontId="30" fillId="0" borderId="0" xfId="0" applyFont="1" applyBorder="1" applyAlignment="1">
      <alignment horizontal="left" vertical="center"/>
    </xf>
    <xf numFmtId="0" fontId="0" fillId="0" borderId="0" xfId="0" applyFont="1" applyBorder="1" applyAlignment="1">
      <alignment horizontal="left" vertical="center"/>
    </xf>
    <xf numFmtId="0" fontId="30" fillId="0" borderId="0" xfId="0" applyFont="1" applyBorder="1" applyAlignment="1">
      <alignment horizontal="center" vertical="center" wrapText="1"/>
    </xf>
    <xf numFmtId="164" fontId="33" fillId="28" borderId="40" xfId="371" applyFont="1" applyFill="1" applyBorder="1" applyAlignment="1">
      <alignment horizontal="left" vertical="center" wrapText="1"/>
    </xf>
    <xf numFmtId="164" fontId="33" fillId="29" borderId="40" xfId="371" applyFont="1" applyFill="1" applyBorder="1" applyAlignment="1">
      <alignment horizontal="left" vertical="center" wrapText="1"/>
    </xf>
    <xf numFmtId="0" fontId="39" fillId="0" borderId="0" xfId="0" applyFont="1" applyBorder="1" applyAlignment="1">
      <alignment horizontal="center" vertical="center"/>
    </xf>
    <xf numFmtId="0" fontId="0" fillId="0" borderId="0" xfId="0" applyFont="1" applyBorder="1" applyAlignment="1">
      <alignment vertical="center"/>
    </xf>
    <xf numFmtId="0" fontId="30" fillId="0" borderId="0" xfId="0" applyFont="1" applyBorder="1" applyAlignment="1">
      <alignment horizontal="left" vertical="center" wrapText="1"/>
    </xf>
    <xf numFmtId="0" fontId="3" fillId="0" borderId="0" xfId="0" applyFont="1"/>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xf numFmtId="167" fontId="3" fillId="34" borderId="55" xfId="370" applyNumberFormat="1" applyFont="1" applyFill="1" applyBorder="1" applyAlignment="1">
      <alignment horizontal="center" vertical="center"/>
    </xf>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167" fontId="0" fillId="0" borderId="62" xfId="0" applyNumberFormat="1" applyBorder="1"/>
    <xf numFmtId="167" fontId="0" fillId="0" borderId="35" xfId="0" applyNumberFormat="1" applyBorder="1"/>
    <xf numFmtId="168" fontId="3" fillId="32" borderId="55" xfId="369" applyNumberFormat="1" applyBorder="1" applyAlignment="1">
      <alignment horizontal="center" vertical="center"/>
    </xf>
    <xf numFmtId="1" fontId="3" fillId="32" borderId="55" xfId="369" applyNumberFormat="1" applyBorder="1" applyAlignment="1">
      <alignment horizontal="center" vertical="center"/>
    </xf>
    <xf numFmtId="168" fontId="1" fillId="35" borderId="55" xfId="374" applyNumberFormat="1" applyBorder="1" applyAlignment="1">
      <alignment horizontal="center" vertical="center"/>
    </xf>
    <xf numFmtId="167" fontId="1" fillId="35" borderId="55" xfId="374" applyNumberFormat="1" applyBorder="1" applyAlignment="1">
      <alignment horizontal="center" vertical="center"/>
    </xf>
    <xf numFmtId="0" fontId="0"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0" borderId="0" xfId="0" applyFont="1" applyBorder="1" applyAlignment="1" applyProtection="1">
      <alignment horizontal="center" vertical="center"/>
    </xf>
    <xf numFmtId="0" fontId="30"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ont="1" applyBorder="1" applyAlignment="1" applyProtection="1">
      <alignment vertical="center" wrapText="1"/>
    </xf>
    <xf numFmtId="0" fontId="32" fillId="0" borderId="0" xfId="0" applyFont="1" applyBorder="1" applyAlignment="1" applyProtection="1">
      <alignment horizontal="left" vertical="center"/>
    </xf>
    <xf numFmtId="0" fontId="32" fillId="0" borderId="0" xfId="0" applyFont="1" applyBorder="1" applyAlignment="1" applyProtection="1">
      <alignment horizontal="left" vertical="center" wrapText="1"/>
    </xf>
    <xf numFmtId="0" fontId="36" fillId="0" borderId="0" xfId="0" applyFont="1" applyBorder="1" applyAlignment="1" applyProtection="1">
      <alignment horizontal="center" vertical="center" wrapText="1"/>
    </xf>
    <xf numFmtId="0" fontId="32"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6" fillId="0" borderId="0" xfId="0" applyFont="1" applyFill="1" applyBorder="1" applyAlignment="1" applyProtection="1">
      <alignment vertical="center"/>
    </xf>
    <xf numFmtId="0" fontId="30" fillId="0" borderId="0" xfId="0" applyFont="1" applyBorder="1" applyAlignment="1" applyProtection="1">
      <alignment horizontal="left" vertical="center" wrapText="1"/>
    </xf>
    <xf numFmtId="165" fontId="38" fillId="0" borderId="0" xfId="280" applyNumberFormat="1" applyFont="1" applyBorder="1" applyAlignment="1" applyProtection="1">
      <alignment horizontal="left" vertical="center" wrapText="1"/>
    </xf>
    <xf numFmtId="0" fontId="0" fillId="0" borderId="0" xfId="0" applyFont="1" applyBorder="1" applyProtection="1"/>
    <xf numFmtId="0" fontId="0" fillId="0" borderId="0" xfId="0" applyFont="1" applyBorder="1" applyAlignment="1" applyProtection="1">
      <alignment wrapText="1"/>
    </xf>
    <xf numFmtId="0" fontId="0" fillId="0" borderId="0" xfId="0" applyFont="1" applyFill="1" applyBorder="1" applyAlignment="1" applyProtection="1">
      <alignment vertical="center" wrapText="1"/>
    </xf>
    <xf numFmtId="0" fontId="35" fillId="0" borderId="0" xfId="0" applyFont="1" applyBorder="1" applyAlignment="1" applyProtection="1">
      <alignment horizontal="left" vertical="center"/>
    </xf>
    <xf numFmtId="0" fontId="35" fillId="0" borderId="0" xfId="0" applyFont="1" applyBorder="1" applyAlignment="1" applyProtection="1">
      <alignment vertical="center" wrapText="1"/>
    </xf>
    <xf numFmtId="0" fontId="1" fillId="34" borderId="55" xfId="373" applyBorder="1" applyAlignment="1">
      <alignment horizontal="center" vertical="center"/>
    </xf>
    <xf numFmtId="169" fontId="3" fillId="32" borderId="55" xfId="369"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71" fontId="30" fillId="0" borderId="0" xfId="0" applyNumberFormat="1" applyFont="1" applyBorder="1" applyAlignment="1">
      <alignment horizontal="center" vertical="center"/>
    </xf>
    <xf numFmtId="171" fontId="1" fillId="34" borderId="55" xfId="371" applyNumberFormat="1" applyFont="1" applyFill="1" applyBorder="1" applyAlignment="1">
      <alignment horizontal="center" vertical="center" wrapText="1"/>
    </xf>
    <xf numFmtId="164" fontId="1" fillId="34" borderId="55" xfId="371" applyFont="1" applyFill="1" applyBorder="1" applyAlignment="1">
      <alignment horizontal="center" vertical="center" wrapText="1"/>
    </xf>
    <xf numFmtId="1" fontId="1" fillId="34" borderId="55" xfId="373" applyNumberFormat="1" applyBorder="1" applyAlignment="1">
      <alignment horizontal="center" vertical="center"/>
    </xf>
    <xf numFmtId="0" fontId="3" fillId="35" borderId="55" xfId="374" applyFont="1" applyBorder="1" applyAlignment="1">
      <alignment horizontal="center" vertical="center"/>
    </xf>
    <xf numFmtId="1" fontId="3" fillId="34" borderId="55" xfId="373" applyNumberFormat="1" applyFont="1" applyBorder="1" applyAlignment="1">
      <alignment horizontal="center" vertical="center"/>
    </xf>
    <xf numFmtId="2" fontId="3" fillId="34" borderId="55" xfId="373" applyNumberFormat="1" applyFont="1" applyBorder="1" applyAlignment="1">
      <alignment horizontal="center" vertical="center"/>
    </xf>
    <xf numFmtId="0" fontId="3" fillId="0" borderId="55" xfId="0" applyFont="1" applyBorder="1" applyAlignment="1">
      <alignment horizontal="center" vertical="center"/>
    </xf>
    <xf numFmtId="0" fontId="36" fillId="0" borderId="55" xfId="0" applyFont="1" applyBorder="1" applyAlignment="1">
      <alignment horizontal="center" vertical="center"/>
    </xf>
    <xf numFmtId="0" fontId="30" fillId="0" borderId="55" xfId="0" applyFont="1" applyBorder="1" applyAlignment="1">
      <alignment horizontal="center" vertical="center"/>
    </xf>
    <xf numFmtId="0" fontId="30" fillId="0" borderId="55" xfId="0" applyFont="1" applyBorder="1" applyAlignment="1">
      <alignment horizontal="center" vertical="center" wrapText="1"/>
    </xf>
    <xf numFmtId="0" fontId="36" fillId="0" borderId="55" xfId="0" applyFont="1" applyBorder="1" applyAlignment="1">
      <alignment horizontal="left" vertical="center" wrapText="1"/>
    </xf>
    <xf numFmtId="0" fontId="3" fillId="0" borderId="55" xfId="0" applyFont="1" applyBorder="1" applyAlignment="1">
      <alignment horizontal="left" vertical="center"/>
    </xf>
    <xf numFmtId="0" fontId="3" fillId="0" borderId="55" xfId="0" applyFont="1" applyBorder="1" applyAlignment="1">
      <alignment horizontal="left" vertical="center" wrapText="1"/>
    </xf>
    <xf numFmtId="0" fontId="3" fillId="0" borderId="55" xfId="0" applyFont="1" applyBorder="1"/>
    <xf numFmtId="0" fontId="30" fillId="0" borderId="55" xfId="0" applyFont="1" applyBorder="1" applyAlignment="1">
      <alignment horizontal="left" vertical="center" wrapText="1"/>
    </xf>
    <xf numFmtId="168" fontId="3" fillId="34" borderId="55" xfId="373" applyNumberFormat="1" applyFont="1" applyBorder="1" applyAlignment="1">
      <alignment horizontal="center" vertical="center"/>
    </xf>
    <xf numFmtId="0" fontId="0" fillId="0" borderId="55" xfId="0" applyFont="1" applyBorder="1" applyAlignment="1">
      <alignment horizontal="left" vertical="center" wrapText="1"/>
    </xf>
    <xf numFmtId="9" fontId="3" fillId="34" borderId="55" xfId="370" applyFont="1" applyFill="1" applyBorder="1" applyAlignment="1">
      <alignment horizontal="center" vertical="center"/>
    </xf>
    <xf numFmtId="0" fontId="34" fillId="0" borderId="55" xfId="0" applyFont="1" applyBorder="1"/>
    <xf numFmtId="0" fontId="30" fillId="0" borderId="55" xfId="0" applyFont="1" applyBorder="1"/>
    <xf numFmtId="0" fontId="30" fillId="0" borderId="55" xfId="0" applyFont="1" applyFill="1" applyBorder="1"/>
    <xf numFmtId="1" fontId="3" fillId="32" borderId="55" xfId="369" applyNumberFormat="1" applyFont="1" applyBorder="1" applyAlignment="1">
      <alignment horizontal="left" vertical="center"/>
    </xf>
    <xf numFmtId="2" fontId="3" fillId="34" borderId="55" xfId="373" applyNumberFormat="1" applyFont="1" applyBorder="1" applyAlignment="1">
      <alignment horizontal="left" vertical="center"/>
    </xf>
    <xf numFmtId="0" fontId="30" fillId="0" borderId="55" xfId="0" applyFont="1" applyBorder="1" applyAlignment="1">
      <alignment horizontal="left" wrapText="1"/>
    </xf>
    <xf numFmtId="1" fontId="3" fillId="34" borderId="55" xfId="373" applyNumberFormat="1" applyFont="1" applyBorder="1" applyAlignment="1">
      <alignment horizontal="left" vertical="center"/>
    </xf>
    <xf numFmtId="9" fontId="3" fillId="34" borderId="55" xfId="370" applyFont="1" applyFill="1" applyBorder="1" applyAlignment="1">
      <alignment horizontal="left" vertical="center"/>
    </xf>
    <xf numFmtId="0" fontId="30" fillId="0" borderId="55" xfId="372" applyFont="1" applyFill="1" applyBorder="1" applyAlignment="1">
      <alignment horizontal="center" vertical="center"/>
    </xf>
    <xf numFmtId="0" fontId="30" fillId="0" borderId="55" xfId="372" applyFont="1" applyFill="1" applyBorder="1" applyAlignment="1">
      <alignment horizontal="center" vertical="center" wrapText="1"/>
    </xf>
    <xf numFmtId="0" fontId="30" fillId="0" borderId="55" xfId="0" applyFont="1" applyBorder="1" applyAlignment="1" applyProtection="1">
      <alignment horizontal="left" vertical="center"/>
    </xf>
    <xf numFmtId="0" fontId="0" fillId="35" borderId="55" xfId="374" applyFont="1" applyBorder="1" applyAlignment="1" applyProtection="1">
      <alignment horizontal="left" vertical="center"/>
      <protection locked="0"/>
    </xf>
    <xf numFmtId="0" fontId="0" fillId="34" borderId="55" xfId="373" applyFont="1" applyBorder="1" applyAlignment="1" applyProtection="1">
      <alignment horizontal="center" vertical="center" wrapText="1"/>
    </xf>
    <xf numFmtId="0" fontId="0" fillId="34" borderId="55" xfId="373" applyFont="1" applyBorder="1" applyAlignment="1" applyProtection="1">
      <alignment horizontal="center"/>
    </xf>
    <xf numFmtId="0" fontId="0" fillId="0" borderId="55" xfId="0" applyFont="1" applyBorder="1" applyAlignment="1" applyProtection="1">
      <alignment horizontal="center" vertical="center"/>
    </xf>
    <xf numFmtId="0" fontId="30" fillId="0" borderId="55" xfId="0" applyFont="1" applyBorder="1" applyAlignment="1" applyProtection="1">
      <alignment horizontal="center" vertical="center" wrapText="1"/>
    </xf>
    <xf numFmtId="0" fontId="30" fillId="0" borderId="55" xfId="0" applyFont="1" applyBorder="1" applyAlignment="1" applyProtection="1">
      <alignment horizontal="center" vertical="center"/>
    </xf>
    <xf numFmtId="0" fontId="0" fillId="35" borderId="55" xfId="374" applyFont="1" applyBorder="1" applyAlignment="1" applyProtection="1">
      <alignment horizontal="center" vertical="center"/>
      <protection locked="0"/>
    </xf>
    <xf numFmtId="0" fontId="0" fillId="0" borderId="55" xfId="0" applyFont="1" applyFill="1" applyBorder="1" applyAlignment="1" applyProtection="1">
      <alignment horizontal="left" vertical="center"/>
    </xf>
    <xf numFmtId="0" fontId="0" fillId="0" borderId="55" xfId="0" applyFont="1" applyFill="1" applyBorder="1" applyAlignment="1" applyProtection="1">
      <alignment vertical="top" wrapText="1"/>
    </xf>
    <xf numFmtId="166" fontId="0" fillId="35" borderId="55" xfId="374" applyNumberFormat="1" applyFont="1" applyBorder="1" applyAlignment="1" applyProtection="1">
      <alignment horizontal="center" vertical="center"/>
      <protection locked="0"/>
    </xf>
    <xf numFmtId="0" fontId="0" fillId="0" borderId="55" xfId="0" applyFont="1" applyBorder="1" applyAlignment="1" applyProtection="1">
      <alignment horizontal="left" vertical="center"/>
    </xf>
    <xf numFmtId="0" fontId="0" fillId="0" borderId="55" xfId="0" applyFont="1" applyFill="1" applyBorder="1" applyAlignment="1" applyProtection="1">
      <alignment vertical="center" wrapText="1"/>
    </xf>
    <xf numFmtId="0" fontId="0" fillId="0" borderId="55" xfId="0" applyFont="1" applyBorder="1" applyAlignment="1" applyProtection="1">
      <alignment horizontal="left" vertical="center"/>
      <protection locked="0"/>
    </xf>
    <xf numFmtId="9" fontId="0" fillId="34" borderId="55" xfId="373" applyNumberFormat="1" applyFont="1" applyBorder="1" applyAlignment="1" applyProtection="1">
      <alignment horizontal="center" vertical="center" wrapText="1"/>
    </xf>
    <xf numFmtId="1" fontId="0" fillId="34" borderId="55" xfId="373" applyNumberFormat="1" applyFont="1" applyBorder="1" applyAlignment="1" applyProtection="1">
      <alignment horizontal="center" vertical="center" wrapText="1"/>
    </xf>
    <xf numFmtId="1" fontId="0" fillId="35" borderId="55" xfId="374" applyNumberFormat="1" applyFont="1" applyBorder="1" applyAlignment="1" applyProtection="1">
      <alignment horizontal="center" vertical="center"/>
    </xf>
    <xf numFmtId="0" fontId="36" fillId="0" borderId="55" xfId="0" applyFont="1" applyBorder="1" applyAlignment="1" applyProtection="1">
      <alignment horizontal="left"/>
    </xf>
    <xf numFmtId="168" fontId="0" fillId="34" borderId="55" xfId="373" applyNumberFormat="1" applyFont="1" applyBorder="1" applyAlignment="1" applyProtection="1">
      <alignment horizontal="center" vertical="center" wrapText="1"/>
    </xf>
    <xf numFmtId="49" fontId="0" fillId="0" borderId="55" xfId="0" applyNumberFormat="1" applyFont="1" applyBorder="1" applyAlignment="1" applyProtection="1">
      <alignment horizontal="left" vertical="center"/>
    </xf>
    <xf numFmtId="9" fontId="0" fillId="35" borderId="55" xfId="374" applyNumberFormat="1" applyFont="1" applyBorder="1" applyAlignment="1" applyProtection="1">
      <alignment horizontal="center" vertical="center"/>
      <protection locked="0"/>
    </xf>
    <xf numFmtId="11" fontId="0" fillId="34" borderId="55" xfId="373" applyNumberFormat="1" applyFont="1" applyBorder="1" applyAlignment="1" applyProtection="1">
      <alignment horizontal="center" vertical="center" wrapText="1"/>
    </xf>
    <xf numFmtId="0" fontId="0" fillId="0" borderId="55" xfId="0" applyFont="1" applyBorder="1" applyAlignment="1" applyProtection="1">
      <alignment vertical="center" wrapText="1"/>
    </xf>
    <xf numFmtId="170" fontId="0" fillId="34" borderId="55" xfId="373" applyNumberFormat="1" applyFont="1" applyBorder="1" applyAlignment="1" applyProtection="1">
      <alignment horizontal="center" vertical="center" wrapText="1"/>
    </xf>
    <xf numFmtId="164" fontId="32" fillId="31" borderId="40" xfId="371" applyFont="1" applyFill="1" applyBorder="1" applyAlignment="1">
      <alignment vertical="center" wrapText="1"/>
    </xf>
    <xf numFmtId="164" fontId="33" fillId="29" borderId="42" xfId="371" applyFont="1" applyFill="1" applyBorder="1" applyAlignment="1">
      <alignment horizontal="left" vertical="center" wrapText="1"/>
    </xf>
    <xf numFmtId="164" fontId="32" fillId="31" borderId="44" xfId="371" applyFont="1" applyFill="1" applyBorder="1" applyAlignment="1">
      <alignment vertical="center" wrapText="1"/>
    </xf>
    <xf numFmtId="164" fontId="32" fillId="31" borderId="46" xfId="371" applyFont="1" applyFill="1" applyBorder="1" applyAlignment="1">
      <alignment vertical="center" wrapText="1"/>
    </xf>
    <xf numFmtId="0" fontId="40" fillId="0" borderId="0" xfId="0" applyFont="1"/>
    <xf numFmtId="10" fontId="3" fillId="32" borderId="55" xfId="369" applyNumberFormat="1" applyFont="1" applyBorder="1" applyAlignment="1">
      <alignment horizontal="center" vertical="center"/>
    </xf>
    <xf numFmtId="10" fontId="0" fillId="36" borderId="63" xfId="0" applyNumberFormat="1" applyFill="1" applyBorder="1" applyAlignment="1">
      <alignment horizontal="center"/>
    </xf>
    <xf numFmtId="0" fontId="0" fillId="0" borderId="64" xfId="372" applyFont="1" applyFill="1" applyBorder="1" applyAlignment="1">
      <alignment horizontal="center" vertical="center" wrapText="1"/>
    </xf>
    <xf numFmtId="0" fontId="0" fillId="0" borderId="0" xfId="0" applyNumberFormat="1" applyFont="1" applyBorder="1" applyAlignment="1">
      <alignment horizontal="center" vertical="center"/>
    </xf>
    <xf numFmtId="10" fontId="0" fillId="37" borderId="63" xfId="0" applyNumberFormat="1" applyFill="1" applyBorder="1" applyAlignment="1">
      <alignment horizontal="center"/>
    </xf>
    <xf numFmtId="0" fontId="0" fillId="32" borderId="55" xfId="369" applyFont="1" applyBorder="1" applyAlignment="1">
      <alignment horizontal="left" vertical="center"/>
    </xf>
    <xf numFmtId="0" fontId="0" fillId="0" borderId="55" xfId="0" applyFill="1"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32" fillId="29" borderId="14" xfId="371" applyNumberFormat="1" applyFont="1" applyFill="1" applyBorder="1" applyAlignment="1">
      <alignment horizontal="left" vertical="center" wrapText="1"/>
    </xf>
    <xf numFmtId="0" fontId="31" fillId="27" borderId="14" xfId="371" applyNumberFormat="1" applyFont="1" applyFill="1" applyBorder="1" applyAlignment="1">
      <alignment horizontal="left" vertical="center" wrapText="1"/>
    </xf>
    <xf numFmtId="0" fontId="32" fillId="31" borderId="16" xfId="371" applyNumberFormat="1" applyFont="1" applyFill="1" applyBorder="1" applyAlignment="1">
      <alignment vertical="center" wrapText="1"/>
    </xf>
    <xf numFmtId="0" fontId="32" fillId="3" borderId="18" xfId="371" applyNumberFormat="1" applyFont="1" applyFill="1" applyBorder="1" applyAlignment="1">
      <alignment horizontal="left" vertical="center" wrapText="1" indent="5"/>
    </xf>
    <xf numFmtId="0" fontId="31" fillId="27" borderId="21" xfId="371" applyNumberFormat="1" applyFont="1" applyFill="1" applyBorder="1" applyAlignment="1">
      <alignment horizontal="left" vertical="center" wrapText="1"/>
    </xf>
    <xf numFmtId="0" fontId="32" fillId="3" borderId="19" xfId="371" applyNumberFormat="1" applyFont="1" applyFill="1" applyBorder="1" applyAlignment="1">
      <alignment horizontal="left" vertical="center" wrapText="1" indent="5"/>
    </xf>
    <xf numFmtId="0" fontId="32" fillId="3" borderId="16" xfId="371" applyNumberFormat="1" applyFont="1" applyFill="1" applyBorder="1" applyAlignment="1">
      <alignment horizontal="left" vertical="center" wrapText="1" indent="5"/>
    </xf>
    <xf numFmtId="4" fontId="31" fillId="26" borderId="12" xfId="371" applyNumberFormat="1" applyFont="1" applyFill="1" applyBorder="1" applyAlignment="1">
      <alignment horizontal="left" vertical="center" wrapText="1"/>
    </xf>
    <xf numFmtId="4" fontId="31" fillId="27" borderId="14" xfId="371" applyNumberFormat="1" applyFont="1" applyFill="1" applyBorder="1" applyAlignment="1">
      <alignment horizontal="left" vertical="center" wrapText="1"/>
    </xf>
    <xf numFmtId="4" fontId="32" fillId="28" borderId="14" xfId="371" applyNumberFormat="1" applyFont="1" applyFill="1" applyBorder="1" applyAlignment="1">
      <alignment horizontal="left" vertical="center" wrapText="1"/>
    </xf>
    <xf numFmtId="4" fontId="32" fillId="29" borderId="14" xfId="371" applyNumberFormat="1" applyFont="1" applyFill="1" applyBorder="1" applyAlignment="1">
      <alignment horizontal="left" vertical="center" wrapText="1"/>
    </xf>
    <xf numFmtId="4" fontId="32" fillId="30" borderId="14" xfId="371" applyNumberFormat="1" applyFont="1" applyFill="1" applyBorder="1" applyAlignment="1">
      <alignment horizontal="left" vertical="center" wrapText="1"/>
    </xf>
    <xf numFmtId="4" fontId="32" fillId="31" borderId="16" xfId="371" applyNumberFormat="1" applyFont="1" applyFill="1" applyBorder="1" applyAlignment="1">
      <alignment vertical="center" wrapText="1"/>
    </xf>
    <xf numFmtId="4" fontId="32" fillId="3" borderId="18" xfId="371" applyNumberFormat="1" applyFont="1" applyFill="1" applyBorder="1" applyAlignment="1">
      <alignment horizontal="left" vertical="center" wrapText="1" indent="5"/>
    </xf>
    <xf numFmtId="4" fontId="32" fillId="31" borderId="19" xfId="371" applyNumberFormat="1" applyFont="1" applyFill="1" applyBorder="1" applyAlignment="1">
      <alignment vertical="center" wrapText="1"/>
    </xf>
    <xf numFmtId="4" fontId="31" fillId="27" borderId="21" xfId="371" applyNumberFormat="1" applyFont="1" applyFill="1" applyBorder="1" applyAlignment="1">
      <alignment horizontal="left" vertical="center" wrapText="1"/>
    </xf>
    <xf numFmtId="4" fontId="32" fillId="3" borderId="19" xfId="371" applyNumberFormat="1" applyFont="1" applyFill="1" applyBorder="1" applyAlignment="1">
      <alignment horizontal="left" vertical="center" wrapText="1" indent="5"/>
    </xf>
    <xf numFmtId="4" fontId="32" fillId="3" borderId="16" xfId="371" applyNumberFormat="1" applyFont="1" applyFill="1" applyBorder="1" applyAlignment="1">
      <alignment horizontal="left" vertical="center" wrapText="1" indent="5"/>
    </xf>
    <xf numFmtId="4" fontId="33" fillId="28" borderId="14" xfId="371" applyNumberFormat="1" applyFont="1" applyFill="1" applyBorder="1" applyAlignment="1">
      <alignment horizontal="left" vertical="center" wrapText="1"/>
    </xf>
    <xf numFmtId="4" fontId="32" fillId="29" borderId="39" xfId="371" applyNumberFormat="1" applyFont="1" applyFill="1" applyBorder="1" applyAlignment="1">
      <alignment horizontal="left" vertical="center" wrapText="1"/>
    </xf>
    <xf numFmtId="4" fontId="32" fillId="29" borderId="40" xfId="371" applyNumberFormat="1" applyFont="1" applyFill="1" applyBorder="1" applyAlignment="1">
      <alignment horizontal="left" vertical="center" wrapText="1"/>
    </xf>
    <xf numFmtId="4" fontId="32" fillId="29" borderId="41" xfId="371" applyNumberFormat="1" applyFont="1" applyFill="1" applyBorder="1" applyAlignment="1">
      <alignment horizontal="left" vertical="center" wrapText="1"/>
    </xf>
    <xf numFmtId="4" fontId="32" fillId="29" borderId="42" xfId="371" applyNumberFormat="1" applyFont="1" applyFill="1" applyBorder="1" applyAlignment="1">
      <alignment horizontal="left" vertical="center" wrapText="1"/>
    </xf>
    <xf numFmtId="0" fontId="31" fillId="27" borderId="39" xfId="371" applyNumberFormat="1" applyFont="1" applyFill="1" applyBorder="1" applyAlignment="1">
      <alignment horizontal="left" vertical="center" wrapText="1"/>
    </xf>
    <xf numFmtId="0" fontId="33" fillId="28" borderId="39" xfId="371" applyNumberFormat="1" applyFont="1" applyFill="1" applyBorder="1" applyAlignment="1">
      <alignment horizontal="left" vertical="center" wrapText="1"/>
    </xf>
    <xf numFmtId="0" fontId="32" fillId="29" borderId="39" xfId="371" applyNumberFormat="1" applyFont="1" applyFill="1" applyBorder="1" applyAlignment="1">
      <alignment horizontal="left" vertical="center" wrapText="1"/>
    </xf>
    <xf numFmtId="0" fontId="33" fillId="29" borderId="39" xfId="371" applyNumberFormat="1" applyFont="1" applyFill="1" applyBorder="1" applyAlignment="1">
      <alignment horizontal="left" vertical="center" wrapText="1"/>
    </xf>
    <xf numFmtId="0" fontId="31" fillId="26" borderId="40" xfId="371" applyNumberFormat="1" applyFont="1" applyFill="1" applyBorder="1" applyAlignment="1">
      <alignment horizontal="left" vertical="center" wrapText="1"/>
    </xf>
    <xf numFmtId="0" fontId="31" fillId="27" borderId="40" xfId="371" applyNumberFormat="1" applyFont="1" applyFill="1" applyBorder="1" applyAlignment="1">
      <alignment horizontal="left" vertical="center" wrapText="1"/>
    </xf>
    <xf numFmtId="0" fontId="33" fillId="28" borderId="40" xfId="371" applyNumberFormat="1" applyFont="1" applyFill="1" applyBorder="1" applyAlignment="1">
      <alignment horizontal="left" vertical="center" wrapText="1"/>
    </xf>
    <xf numFmtId="0" fontId="32" fillId="29" borderId="40" xfId="371" applyNumberFormat="1" applyFont="1" applyFill="1" applyBorder="1" applyAlignment="1">
      <alignment horizontal="left" vertical="center" wrapText="1"/>
    </xf>
    <xf numFmtId="0" fontId="33" fillId="29" borderId="40" xfId="371" applyNumberFormat="1" applyFont="1" applyFill="1" applyBorder="1" applyAlignment="1">
      <alignment horizontal="left" vertical="center" wrapText="1"/>
    </xf>
    <xf numFmtId="0" fontId="0" fillId="0" borderId="55" xfId="0" applyFont="1" applyBorder="1" applyAlignment="1" applyProtection="1">
      <alignment horizontal="left" vertical="center" wrapText="1"/>
      <protection locked="0"/>
    </xf>
    <xf numFmtId="43" fontId="0" fillId="0" borderId="0" xfId="376" applyFont="1"/>
    <xf numFmtId="0" fontId="0" fillId="0" borderId="55" xfId="0" applyFont="1" applyBorder="1" applyAlignment="1">
      <alignment wrapText="1"/>
    </xf>
    <xf numFmtId="4" fontId="31" fillId="26" borderId="11" xfId="371" applyNumberFormat="1" applyFont="1" applyFill="1" applyBorder="1" applyAlignment="1">
      <alignment horizontal="left" vertical="center" wrapText="1"/>
    </xf>
    <xf numFmtId="4" fontId="31" fillId="27" borderId="65" xfId="371" applyNumberFormat="1" applyFont="1" applyFill="1" applyBorder="1" applyAlignment="1">
      <alignment horizontal="left" vertical="center" wrapText="1"/>
    </xf>
    <xf numFmtId="4" fontId="32" fillId="28" borderId="65" xfId="371" applyNumberFormat="1" applyFont="1" applyFill="1" applyBorder="1" applyAlignment="1">
      <alignment horizontal="left" vertical="center" wrapText="1"/>
    </xf>
    <xf numFmtId="4" fontId="32" fillId="29" borderId="65" xfId="371" applyNumberFormat="1" applyFont="1" applyFill="1" applyBorder="1" applyAlignment="1">
      <alignment horizontal="left" vertical="center" wrapText="1"/>
    </xf>
    <xf numFmtId="4" fontId="32" fillId="30" borderId="65" xfId="371" applyNumberFormat="1" applyFont="1" applyFill="1" applyBorder="1" applyAlignment="1">
      <alignment horizontal="left" vertical="center" wrapText="1"/>
    </xf>
    <xf numFmtId="4" fontId="32" fillId="31" borderId="66" xfId="371" applyNumberFormat="1" applyFont="1" applyFill="1" applyBorder="1" applyAlignment="1">
      <alignment vertical="center" wrapText="1"/>
    </xf>
    <xf numFmtId="4" fontId="32" fillId="3" borderId="67" xfId="371" applyNumberFormat="1" applyFont="1" applyFill="1" applyBorder="1" applyAlignment="1">
      <alignment horizontal="left" vertical="center" wrapText="1" indent="5"/>
    </xf>
    <xf numFmtId="4" fontId="32" fillId="31" borderId="68" xfId="371" applyNumberFormat="1" applyFont="1" applyFill="1" applyBorder="1" applyAlignment="1">
      <alignment vertical="center" wrapText="1"/>
    </xf>
    <xf numFmtId="0" fontId="32" fillId="3" borderId="67" xfId="371" applyNumberFormat="1" applyFont="1" applyFill="1" applyBorder="1" applyAlignment="1">
      <alignment horizontal="left" vertical="center" wrapText="1" indent="5"/>
    </xf>
    <xf numFmtId="4" fontId="31" fillId="27" borderId="69" xfId="371" applyNumberFormat="1" applyFont="1" applyFill="1" applyBorder="1" applyAlignment="1">
      <alignment horizontal="left" vertical="center" wrapText="1"/>
    </xf>
    <xf numFmtId="4" fontId="32" fillId="3" borderId="68" xfId="371" applyNumberFormat="1" applyFont="1" applyFill="1" applyBorder="1" applyAlignment="1">
      <alignment horizontal="left" vertical="center" wrapText="1" indent="5"/>
    </xf>
    <xf numFmtId="4" fontId="32" fillId="3" borderId="66" xfId="371" applyNumberFormat="1" applyFont="1" applyFill="1" applyBorder="1" applyAlignment="1">
      <alignment horizontal="left" vertical="center" wrapText="1" indent="5"/>
    </xf>
    <xf numFmtId="4" fontId="33" fillId="28" borderId="65" xfId="0" applyNumberFormat="1" applyFont="1" applyFill="1" applyBorder="1" applyAlignment="1">
      <alignment horizontal="left" vertical="center" wrapText="1"/>
    </xf>
    <xf numFmtId="4" fontId="32" fillId="29" borderId="69" xfId="0" applyNumberFormat="1" applyFont="1" applyFill="1" applyBorder="1" applyAlignment="1">
      <alignment horizontal="left" vertical="center" wrapText="1"/>
    </xf>
    <xf numFmtId="4" fontId="32" fillId="29" borderId="65" xfId="0" applyNumberFormat="1" applyFont="1" applyFill="1" applyBorder="1" applyAlignment="1">
      <alignment horizontal="left" vertical="center" wrapText="1"/>
    </xf>
    <xf numFmtId="1" fontId="1" fillId="0" borderId="0" xfId="0" applyNumberFormat="1" applyFont="1" applyBorder="1" applyAlignment="1">
      <alignment horizontal="center" vertical="center"/>
    </xf>
    <xf numFmtId="1" fontId="0" fillId="0" borderId="0" xfId="0" applyNumberFormat="1" applyAlignment="1">
      <alignment horizontal="center"/>
    </xf>
    <xf numFmtId="1" fontId="4" fillId="0" borderId="0" xfId="0" applyNumberFormat="1" applyFont="1" applyAlignment="1">
      <alignment horizontal="center" vertical="center"/>
    </xf>
    <xf numFmtId="1" fontId="30" fillId="2" borderId="0" xfId="0" applyNumberFormat="1" applyFont="1" applyFill="1" applyAlignment="1">
      <alignment horizontal="center" vertical="center"/>
    </xf>
    <xf numFmtId="1" fontId="4" fillId="0" borderId="0" xfId="0" applyNumberFormat="1" applyFont="1" applyFill="1" applyAlignment="1">
      <alignment horizontal="center" vertical="center"/>
    </xf>
    <xf numFmtId="1" fontId="0" fillId="0" borderId="0" xfId="0" applyNumberFormat="1" applyFont="1" applyAlignment="1">
      <alignment horizontal="center" vertical="center"/>
    </xf>
    <xf numFmtId="0" fontId="41" fillId="38" borderId="0" xfId="0" applyFont="1" applyFill="1" applyAlignment="1">
      <alignment vertical="center"/>
    </xf>
    <xf numFmtId="4" fontId="31" fillId="26" borderId="39" xfId="371" applyNumberFormat="1" applyFont="1" applyFill="1" applyBorder="1" applyAlignment="1">
      <alignment horizontal="left" vertical="center" wrapText="1"/>
    </xf>
    <xf numFmtId="4" fontId="31" fillId="27" borderId="39" xfId="371" applyNumberFormat="1" applyFont="1" applyFill="1" applyBorder="1" applyAlignment="1">
      <alignment horizontal="left" vertical="center" wrapText="1"/>
    </xf>
    <xf numFmtId="4" fontId="33" fillId="28" borderId="39" xfId="371" applyNumberFormat="1" applyFont="1" applyFill="1" applyBorder="1" applyAlignment="1">
      <alignment horizontal="left" vertical="center" wrapText="1"/>
    </xf>
    <xf numFmtId="4" fontId="33" fillId="29" borderId="39" xfId="371" applyNumberFormat="1" applyFont="1" applyFill="1" applyBorder="1" applyAlignment="1">
      <alignment horizontal="left" vertical="center" wrapText="1"/>
    </xf>
    <xf numFmtId="4" fontId="33" fillId="29" borderId="40" xfId="371" applyNumberFormat="1" applyFont="1" applyFill="1" applyBorder="1" applyAlignment="1">
      <alignment horizontal="left" vertical="center" wrapText="1"/>
    </xf>
    <xf numFmtId="4" fontId="33" fillId="28" borderId="40" xfId="371" applyNumberFormat="1" applyFont="1" applyFill="1" applyBorder="1" applyAlignment="1">
      <alignment horizontal="left" vertical="center" wrapText="1"/>
    </xf>
    <xf numFmtId="4" fontId="31" fillId="27" borderId="40" xfId="371" applyNumberFormat="1" applyFont="1" applyFill="1" applyBorder="1" applyAlignment="1">
      <alignment horizontal="left" vertical="center" wrapText="1"/>
    </xf>
    <xf numFmtId="4" fontId="32" fillId="31" borderId="39" xfId="371" applyNumberFormat="1" applyFont="1" applyFill="1" applyBorder="1" applyAlignment="1">
      <alignment vertical="center" wrapText="1"/>
    </xf>
    <xf numFmtId="4" fontId="32" fillId="31" borderId="40" xfId="371" applyNumberFormat="1" applyFont="1" applyFill="1" applyBorder="1" applyAlignment="1">
      <alignment vertical="center" wrapText="1"/>
    </xf>
    <xf numFmtId="4" fontId="33" fillId="29" borderId="41" xfId="371" applyNumberFormat="1" applyFont="1" applyFill="1" applyBorder="1" applyAlignment="1">
      <alignment horizontal="left" vertical="center" wrapText="1"/>
    </xf>
    <xf numFmtId="4" fontId="33" fillId="29" borderId="42" xfId="371" applyNumberFormat="1" applyFont="1" applyFill="1" applyBorder="1" applyAlignment="1">
      <alignment horizontal="left" vertical="center" wrapText="1"/>
    </xf>
    <xf numFmtId="4" fontId="32" fillId="31" borderId="43" xfId="371" applyNumberFormat="1" applyFont="1" applyFill="1" applyBorder="1" applyAlignment="1">
      <alignment vertical="center" wrapText="1"/>
    </xf>
    <xf numFmtId="4" fontId="32" fillId="31" borderId="44" xfId="371" applyNumberFormat="1" applyFont="1" applyFill="1" applyBorder="1" applyAlignment="1">
      <alignment vertical="center" wrapText="1"/>
    </xf>
    <xf numFmtId="4" fontId="32" fillId="31" borderId="45" xfId="371" applyNumberFormat="1" applyFont="1" applyFill="1" applyBorder="1" applyAlignment="1">
      <alignment vertical="center" wrapText="1"/>
    </xf>
    <xf numFmtId="4" fontId="32" fillId="31" borderId="46" xfId="371" applyNumberFormat="1" applyFont="1" applyFill="1" applyBorder="1" applyAlignment="1">
      <alignment vertical="center" wrapText="1"/>
    </xf>
    <xf numFmtId="1" fontId="0" fillId="35" borderId="55" xfId="374" applyNumberFormat="1" applyFont="1" applyBorder="1" applyAlignment="1" applyProtection="1">
      <alignment horizontal="center" vertical="center"/>
      <protection locked="0"/>
    </xf>
    <xf numFmtId="4" fontId="1" fillId="0" borderId="0" xfId="0" applyNumberFormat="1" applyFont="1" applyBorder="1" applyAlignment="1">
      <alignment horizontal="left" vertical="center"/>
    </xf>
    <xf numFmtId="0" fontId="3" fillId="0" borderId="0" xfId="379" applyFill="1" applyBorder="1"/>
    <xf numFmtId="0" fontId="3" fillId="0" borderId="0" xfId="379" applyFill="1" applyBorder="1" applyAlignment="1">
      <alignment horizontal="center"/>
    </xf>
    <xf numFmtId="0" fontId="42" fillId="0" borderId="0" xfId="379" applyFont="1" applyFill="1" applyBorder="1"/>
    <xf numFmtId="9" fontId="0" fillId="0" borderId="0" xfId="380" applyFont="1" applyFill="1" applyBorder="1"/>
    <xf numFmtId="0" fontId="0" fillId="0" borderId="0" xfId="381" applyNumberFormat="1" applyFont="1" applyFill="1" applyBorder="1" applyAlignment="1">
      <alignment horizontal="left"/>
    </xf>
    <xf numFmtId="0" fontId="42" fillId="0" borderId="0" xfId="381" applyNumberFormat="1" applyFont="1" applyFill="1" applyBorder="1" applyAlignment="1">
      <alignment horizontal="left"/>
    </xf>
    <xf numFmtId="44" fontId="0" fillId="0" borderId="0" xfId="381" applyFont="1" applyFill="1" applyBorder="1" applyAlignment="1">
      <alignment horizontal="center"/>
    </xf>
    <xf numFmtId="0" fontId="3" fillId="0" borderId="0" xfId="379" applyFill="1" applyBorder="1" applyAlignment="1">
      <alignment horizontal="right"/>
    </xf>
    <xf numFmtId="0" fontId="3" fillId="0" borderId="0" xfId="379" applyFill="1" applyBorder="1" applyAlignment="1">
      <alignment wrapText="1"/>
    </xf>
    <xf numFmtId="0" fontId="3" fillId="0" borderId="0" xfId="379" applyFill="1" applyBorder="1" applyAlignment="1">
      <alignment horizontal="center" wrapText="1"/>
    </xf>
    <xf numFmtId="0" fontId="42" fillId="0" borderId="0" xfId="379" applyFont="1" applyFill="1" applyBorder="1" applyAlignment="1">
      <alignment horizontal="center" wrapText="1"/>
    </xf>
    <xf numFmtId="0" fontId="45" fillId="39" borderId="0" xfId="379" applyFont="1" applyFill="1" applyBorder="1" applyAlignment="1">
      <alignment wrapText="1"/>
    </xf>
    <xf numFmtId="0" fontId="3" fillId="40" borderId="0" xfId="379" applyFont="1" applyFill="1" applyBorder="1" applyAlignment="1">
      <alignment horizontal="center" wrapText="1"/>
    </xf>
    <xf numFmtId="172" fontId="3" fillId="40" borderId="0" xfId="379" applyNumberFormat="1" applyFont="1" applyFill="1" applyBorder="1"/>
    <xf numFmtId="0" fontId="3" fillId="0" borderId="70" xfId="379" applyFill="1" applyBorder="1"/>
    <xf numFmtId="9" fontId="42" fillId="0" borderId="0" xfId="380" quotePrefix="1" applyFont="1" applyFill="1" applyBorder="1" applyAlignment="1">
      <alignment horizontal="right"/>
    </xf>
    <xf numFmtId="173" fontId="3" fillId="40" borderId="0" xfId="379" applyNumberFormat="1" applyFill="1" applyBorder="1"/>
    <xf numFmtId="172" fontId="3" fillId="40" borderId="0" xfId="379" applyNumberFormat="1" applyFill="1" applyBorder="1"/>
    <xf numFmtId="9" fontId="42" fillId="0" borderId="0" xfId="380" applyFont="1" applyFill="1" applyBorder="1"/>
    <xf numFmtId="173" fontId="3" fillId="0" borderId="0" xfId="379" applyNumberFormat="1" applyFill="1" applyBorder="1"/>
    <xf numFmtId="172" fontId="3" fillId="0" borderId="0" xfId="379" applyNumberFormat="1" applyFill="1" applyBorder="1"/>
    <xf numFmtId="0" fontId="0" fillId="0" borderId="0" xfId="379" applyFont="1" applyFill="1" applyBorder="1"/>
    <xf numFmtId="0" fontId="0" fillId="0" borderId="0" xfId="379" applyFont="1" applyFill="1" applyBorder="1" applyAlignment="1">
      <alignment horizontal="right"/>
    </xf>
    <xf numFmtId="172" fontId="45" fillId="39" borderId="0" xfId="379" applyNumberFormat="1" applyFont="1" applyFill="1" applyBorder="1"/>
    <xf numFmtId="4" fontId="0" fillId="0" borderId="0" xfId="0" applyNumberFormat="1" applyFont="1" applyAlignment="1">
      <alignment vertical="center"/>
    </xf>
    <xf numFmtId="43" fontId="0" fillId="0" borderId="0" xfId="376" applyFont="1" applyAlignment="1">
      <alignment vertical="center"/>
    </xf>
    <xf numFmtId="43" fontId="0" fillId="0" borderId="0" xfId="0" applyNumberFormat="1" applyFont="1" applyAlignment="1">
      <alignment vertical="center"/>
    </xf>
    <xf numFmtId="44" fontId="0" fillId="0" borderId="0" xfId="0" applyNumberFormat="1" applyFont="1" applyAlignment="1">
      <alignment vertical="center"/>
    </xf>
    <xf numFmtId="4" fontId="32" fillId="28" borderId="39" xfId="371" applyNumberFormat="1" applyFont="1" applyFill="1" applyBorder="1" applyAlignment="1">
      <alignment horizontal="left" vertical="center" wrapText="1"/>
    </xf>
    <xf numFmtId="4" fontId="41" fillId="26" borderId="39" xfId="371" applyNumberFormat="1" applyFont="1" applyFill="1" applyBorder="1" applyAlignment="1">
      <alignment horizontal="left" vertical="center" wrapText="1"/>
    </xf>
    <xf numFmtId="9" fontId="0" fillId="0" borderId="0" xfId="370" applyFont="1" applyAlignment="1">
      <alignment vertical="center"/>
    </xf>
    <xf numFmtId="9" fontId="1" fillId="0" borderId="0" xfId="0" applyNumberFormat="1" applyFont="1" applyBorder="1" applyAlignment="1">
      <alignment horizontal="left" vertical="center"/>
    </xf>
    <xf numFmtId="15" fontId="0" fillId="41" borderId="0" xfId="0" applyNumberFormat="1" applyFill="1"/>
    <xf numFmtId="0" fontId="4" fillId="41" borderId="0" xfId="0" applyFont="1" applyFill="1"/>
    <xf numFmtId="0" fontId="46" fillId="41" borderId="0" xfId="0" applyFont="1" applyFill="1"/>
    <xf numFmtId="0" fontId="0" fillId="41" borderId="0" xfId="0" applyFill="1"/>
    <xf numFmtId="0" fontId="0" fillId="0" borderId="0" xfId="379" applyFont="1" applyFill="1" applyBorder="1" applyAlignment="1"/>
    <xf numFmtId="15" fontId="4" fillId="41" borderId="0" xfId="0" applyNumberFormat="1" applyFont="1" applyFill="1"/>
    <xf numFmtId="0" fontId="30" fillId="33" borderId="55" xfId="372" applyFont="1" applyBorder="1" applyAlignment="1" applyProtection="1">
      <alignment horizontal="center" vertical="center"/>
    </xf>
    <xf numFmtId="0" fontId="30" fillId="33" borderId="0" xfId="372" applyFont="1" applyBorder="1" applyAlignment="1" applyProtection="1">
      <alignment horizontal="center" vertical="center" wrapText="1"/>
    </xf>
    <xf numFmtId="0" fontId="30" fillId="33" borderId="0" xfId="372" applyFont="1" applyBorder="1" applyAlignment="1" applyProtection="1">
      <alignment horizontal="center" vertical="center"/>
    </xf>
    <xf numFmtId="0" fontId="25" fillId="0" borderId="0" xfId="375" applyFont="1" applyBorder="1" applyAlignment="1" applyProtection="1">
      <alignment horizontal="left" vertical="center"/>
    </xf>
    <xf numFmtId="0" fontId="30" fillId="33" borderId="55" xfId="372" applyFont="1" applyBorder="1" applyAlignment="1" applyProtection="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0" fillId="0" borderId="48"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0" fillId="33" borderId="0" xfId="372" applyFont="1" applyAlignment="1">
      <alignment horizontal="center" vertical="center" wrapText="1"/>
    </xf>
    <xf numFmtId="0" fontId="30" fillId="33" borderId="55" xfId="372" applyFont="1" applyBorder="1" applyAlignment="1">
      <alignment horizontal="center"/>
    </xf>
    <xf numFmtId="0" fontId="30" fillId="33" borderId="55" xfId="372" applyFont="1" applyBorder="1" applyAlignment="1">
      <alignment horizontal="center" wrapText="1"/>
    </xf>
    <xf numFmtId="0" fontId="30" fillId="2" borderId="0" xfId="0" applyFont="1" applyFill="1" applyAlignment="1">
      <alignment horizontal="center" vertical="center"/>
    </xf>
    <xf numFmtId="0" fontId="39" fillId="33" borderId="0" xfId="372" applyFont="1" applyAlignment="1">
      <alignment horizontal="center" vertical="center"/>
    </xf>
    <xf numFmtId="0" fontId="39" fillId="33" borderId="0" xfId="372" applyFont="1" applyBorder="1" applyAlignment="1">
      <alignment horizontal="center" vertical="center"/>
    </xf>
  </cellXfs>
  <cellStyles count="382">
    <cellStyle name="_x0013_" xfId="366" xr:uid="{00000000-0005-0000-0000-000000000000}"/>
    <cellStyle name="20% - Accent1" xfId="372" builtinId="30"/>
    <cellStyle name="20% - Accent1 2" xfId="1" xr:uid="{00000000-0005-0000-0000-000002000000}"/>
    <cellStyle name="20% - Accent1 3" xfId="2" xr:uid="{00000000-0005-0000-0000-000003000000}"/>
    <cellStyle name="20% - Accent2 2" xfId="3" xr:uid="{00000000-0005-0000-0000-000004000000}"/>
    <cellStyle name="20% - Accent2 3" xfId="4" xr:uid="{00000000-0005-0000-0000-000005000000}"/>
    <cellStyle name="20% - Accent3 2" xfId="5" xr:uid="{00000000-0005-0000-0000-000006000000}"/>
    <cellStyle name="20% - Accent3 3" xfId="6" xr:uid="{00000000-0005-0000-0000-000007000000}"/>
    <cellStyle name="20% - Accent4 2" xfId="7" xr:uid="{00000000-0005-0000-0000-000008000000}"/>
    <cellStyle name="20% - Accent4 3" xfId="8" xr:uid="{00000000-0005-0000-0000-000009000000}"/>
    <cellStyle name="20% - Accent5 2" xfId="9" xr:uid="{00000000-0005-0000-0000-00000A000000}"/>
    <cellStyle name="20% - Accent5 3" xfId="10" xr:uid="{00000000-0005-0000-0000-00000B000000}"/>
    <cellStyle name="20% - Accent6 2" xfId="11" xr:uid="{00000000-0005-0000-0000-00000C000000}"/>
    <cellStyle name="20% - Accent6 3" xfId="12" xr:uid="{00000000-0005-0000-0000-00000D000000}"/>
    <cellStyle name="40% - Accent1 2" xfId="13" xr:uid="{00000000-0005-0000-0000-00000E000000}"/>
    <cellStyle name="40% - Accent1 3" xfId="14" xr:uid="{00000000-0005-0000-0000-00000F000000}"/>
    <cellStyle name="40% - Accent2 2" xfId="15" xr:uid="{00000000-0005-0000-0000-000010000000}"/>
    <cellStyle name="40% - Accent2 3" xfId="16" xr:uid="{00000000-0005-0000-0000-000011000000}"/>
    <cellStyle name="40% - Accent3" xfId="373" builtinId="39"/>
    <cellStyle name="40% - Accent3 2" xfId="17" xr:uid="{00000000-0005-0000-0000-000013000000}"/>
    <cellStyle name="40% - Accent3 3" xfId="18" xr:uid="{00000000-0005-0000-0000-000014000000}"/>
    <cellStyle name="40% - Accent4" xfId="374" builtinId="43"/>
    <cellStyle name="40% - Accent4 2" xfId="19" xr:uid="{00000000-0005-0000-0000-000016000000}"/>
    <cellStyle name="40% - Accent4 3" xfId="20" xr:uid="{00000000-0005-0000-0000-000017000000}"/>
    <cellStyle name="40% - Accent5 2" xfId="21" xr:uid="{00000000-0005-0000-0000-000018000000}"/>
    <cellStyle name="40% - Accent5 3" xfId="22" xr:uid="{00000000-0005-0000-0000-000019000000}"/>
    <cellStyle name="40% - Accent6 2" xfId="23" xr:uid="{00000000-0005-0000-0000-00001A000000}"/>
    <cellStyle name="40% - Accent6 3" xfId="24" xr:uid="{00000000-0005-0000-0000-00001B000000}"/>
    <cellStyle name="60% - Accent1 2" xfId="25" xr:uid="{00000000-0005-0000-0000-00001C000000}"/>
    <cellStyle name="60% - Accent1 3" xfId="26" xr:uid="{00000000-0005-0000-0000-00001D000000}"/>
    <cellStyle name="60% - Accent2 2" xfId="27" xr:uid="{00000000-0005-0000-0000-00001E000000}"/>
    <cellStyle name="60% - Accent2 3" xfId="28" xr:uid="{00000000-0005-0000-0000-00001F000000}"/>
    <cellStyle name="60% - Accent3 2" xfId="29" xr:uid="{00000000-0005-0000-0000-000020000000}"/>
    <cellStyle name="60% - Accent3 3" xfId="30" xr:uid="{00000000-0005-0000-0000-000021000000}"/>
    <cellStyle name="60% - Accent4 2" xfId="31" xr:uid="{00000000-0005-0000-0000-000022000000}"/>
    <cellStyle name="60% - Accent4 3" xfId="32" xr:uid="{00000000-0005-0000-0000-000023000000}"/>
    <cellStyle name="60% - Accent5 2" xfId="33" xr:uid="{00000000-0005-0000-0000-000024000000}"/>
    <cellStyle name="60% - Accent5 3" xfId="34" xr:uid="{00000000-0005-0000-0000-000025000000}"/>
    <cellStyle name="60% - Accent6 2" xfId="35" xr:uid="{00000000-0005-0000-0000-000026000000}"/>
    <cellStyle name="60% - Accent6 3" xfId="36" xr:uid="{00000000-0005-0000-0000-000027000000}"/>
    <cellStyle name="Accent1 2" xfId="37" xr:uid="{00000000-0005-0000-0000-000028000000}"/>
    <cellStyle name="Accent1 3" xfId="38" xr:uid="{00000000-0005-0000-0000-000029000000}"/>
    <cellStyle name="Accent2 2" xfId="39" xr:uid="{00000000-0005-0000-0000-00002A000000}"/>
    <cellStyle name="Accent2 3" xfId="40" xr:uid="{00000000-0005-0000-0000-00002B000000}"/>
    <cellStyle name="Accent3 2" xfId="41" xr:uid="{00000000-0005-0000-0000-00002C000000}"/>
    <cellStyle name="Accent3 3" xfId="42" xr:uid="{00000000-0005-0000-0000-00002D000000}"/>
    <cellStyle name="Accent4 2" xfId="43" xr:uid="{00000000-0005-0000-0000-00002E000000}"/>
    <cellStyle name="Accent4 3" xfId="44" xr:uid="{00000000-0005-0000-0000-00002F000000}"/>
    <cellStyle name="Accent5 2" xfId="45" xr:uid="{00000000-0005-0000-0000-000030000000}"/>
    <cellStyle name="Accent5 3" xfId="46" xr:uid="{00000000-0005-0000-0000-000031000000}"/>
    <cellStyle name="Accent6 2" xfId="47" xr:uid="{00000000-0005-0000-0000-000032000000}"/>
    <cellStyle name="Accent6 3" xfId="48" xr:uid="{00000000-0005-0000-0000-000033000000}"/>
    <cellStyle name="Bad 2" xfId="49" xr:uid="{00000000-0005-0000-0000-000034000000}"/>
    <cellStyle name="Bad 3" xfId="50" xr:uid="{00000000-0005-0000-0000-000035000000}"/>
    <cellStyle name="Calculation 2" xfId="51" xr:uid="{00000000-0005-0000-0000-000036000000}"/>
    <cellStyle name="Calculation 2 2" xfId="52" xr:uid="{00000000-0005-0000-0000-000037000000}"/>
    <cellStyle name="Calculation 3" xfId="53" xr:uid="{00000000-0005-0000-0000-000038000000}"/>
    <cellStyle name="Calculation 3 2" xfId="54" xr:uid="{00000000-0005-0000-0000-000039000000}"/>
    <cellStyle name="Check Cell 2" xfId="55" xr:uid="{00000000-0005-0000-0000-00003A000000}"/>
    <cellStyle name="Check Cell 3" xfId="56" xr:uid="{00000000-0005-0000-0000-00003B000000}"/>
    <cellStyle name="Comma" xfId="376" builtinId="3"/>
    <cellStyle name="Comma 2" xfId="57" xr:uid="{00000000-0005-0000-0000-00003D000000}"/>
    <cellStyle name="Comma 2 2" xfId="58" xr:uid="{00000000-0005-0000-0000-00003E000000}"/>
    <cellStyle name="Comma 3" xfId="59" xr:uid="{00000000-0005-0000-0000-00003F000000}"/>
    <cellStyle name="Currency" xfId="371" builtinId="4"/>
    <cellStyle name="Currency 2" xfId="60" xr:uid="{00000000-0005-0000-0000-000041000000}"/>
    <cellStyle name="Currency 2 2" xfId="381" xr:uid="{C753C12E-EEB9-47AF-A5E3-C90ADEE3A579}"/>
    <cellStyle name="Currency 8" xfId="378" xr:uid="{00000000-0005-0000-0000-000042000000}"/>
    <cellStyle name="Explanatory Text 2" xfId="61" xr:uid="{00000000-0005-0000-0000-000043000000}"/>
    <cellStyle name="Explanatory Text 3" xfId="62" xr:uid="{00000000-0005-0000-0000-000044000000}"/>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Good 2" xfId="63" xr:uid="{00000000-0005-0000-0000-0000B1000000}"/>
    <cellStyle name="Good 3" xfId="64" xr:uid="{00000000-0005-0000-0000-0000B2000000}"/>
    <cellStyle name="Heading 1 2" xfId="65" xr:uid="{00000000-0005-0000-0000-0000B3000000}"/>
    <cellStyle name="Heading 1 3" xfId="66" xr:uid="{00000000-0005-0000-0000-0000B4000000}"/>
    <cellStyle name="Heading 2 2" xfId="67" xr:uid="{00000000-0005-0000-0000-0000B5000000}"/>
    <cellStyle name="Heading 2 3" xfId="68" xr:uid="{00000000-0005-0000-0000-0000B6000000}"/>
    <cellStyle name="Heading 3 2" xfId="69" xr:uid="{00000000-0005-0000-0000-0000B7000000}"/>
    <cellStyle name="Heading 3 3" xfId="70" xr:uid="{00000000-0005-0000-0000-0000B8000000}"/>
    <cellStyle name="Heading 4 2" xfId="71" xr:uid="{00000000-0005-0000-0000-0000B9000000}"/>
    <cellStyle name="Heading 4 3" xfId="72" xr:uid="{00000000-0005-0000-0000-0000BA000000}"/>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75" builtinId="8"/>
    <cellStyle name="Hyperlink 2" xfId="273" xr:uid="{00000000-0005-0000-0000-000028010000}"/>
    <cellStyle name="Input 2" xfId="73" xr:uid="{00000000-0005-0000-0000-000029010000}"/>
    <cellStyle name="Input 2 2" xfId="74" xr:uid="{00000000-0005-0000-0000-00002A010000}"/>
    <cellStyle name="Input 3" xfId="75" xr:uid="{00000000-0005-0000-0000-00002B010000}"/>
    <cellStyle name="Input 3 2" xfId="76" xr:uid="{00000000-0005-0000-0000-00002C010000}"/>
    <cellStyle name="Linked Cell 2" xfId="77" xr:uid="{00000000-0005-0000-0000-00002D010000}"/>
    <cellStyle name="Linked Cell 3" xfId="78" xr:uid="{00000000-0005-0000-0000-00002E010000}"/>
    <cellStyle name="Neutral 2" xfId="79" xr:uid="{00000000-0005-0000-0000-00002F010000}"/>
    <cellStyle name="Neutral 3" xfId="80" xr:uid="{00000000-0005-0000-0000-000030010000}"/>
    <cellStyle name="Normal" xfId="0" builtinId="0"/>
    <cellStyle name="Normal 10" xfId="81" xr:uid="{00000000-0005-0000-0000-000032010000}"/>
    <cellStyle name="Normal 100" xfId="274" xr:uid="{00000000-0005-0000-0000-000033010000}"/>
    <cellStyle name="Normal 103" xfId="275" xr:uid="{00000000-0005-0000-0000-000034010000}"/>
    <cellStyle name="Normal 11" xfId="82" xr:uid="{00000000-0005-0000-0000-000035010000}"/>
    <cellStyle name="Normal 11 2" xfId="83" xr:uid="{00000000-0005-0000-0000-000036010000}"/>
    <cellStyle name="Normal 11 3" xfId="84" xr:uid="{00000000-0005-0000-0000-000037010000}"/>
    <cellStyle name="Normal 12" xfId="85" xr:uid="{00000000-0005-0000-0000-000038010000}"/>
    <cellStyle name="Normal 13" xfId="272" xr:uid="{00000000-0005-0000-0000-000039010000}"/>
    <cellStyle name="Normal 13 2 3" xfId="365" xr:uid="{00000000-0005-0000-0000-00003A010000}"/>
    <cellStyle name="Normal 2" xfId="86" xr:uid="{00000000-0005-0000-0000-00003B010000}"/>
    <cellStyle name="Normal 2 2" xfId="87" xr:uid="{00000000-0005-0000-0000-00003C010000}"/>
    <cellStyle name="Normal 2 2 2" xfId="88" xr:uid="{00000000-0005-0000-0000-00003D010000}"/>
    <cellStyle name="Normal 2 2 3" xfId="89" xr:uid="{00000000-0005-0000-0000-00003E010000}"/>
    <cellStyle name="Normal 2 3" xfId="90" xr:uid="{00000000-0005-0000-0000-00003F010000}"/>
    <cellStyle name="Normal 2 4" xfId="367" xr:uid="{00000000-0005-0000-0000-000040010000}"/>
    <cellStyle name="Normal 3" xfId="91" xr:uid="{00000000-0005-0000-0000-000041010000}"/>
    <cellStyle name="Normal 3 2" xfId="92" xr:uid="{00000000-0005-0000-0000-000042010000}"/>
    <cellStyle name="Normal 3 3" xfId="379" xr:uid="{F37E613E-7477-4AAC-8EB7-C737C7F27B36}"/>
    <cellStyle name="Normal 4" xfId="93" xr:uid="{00000000-0005-0000-0000-000043010000}"/>
    <cellStyle name="Normal 4 2" xfId="94" xr:uid="{00000000-0005-0000-0000-000044010000}"/>
    <cellStyle name="Normal 4 2 2" xfId="95" xr:uid="{00000000-0005-0000-0000-000045010000}"/>
    <cellStyle name="Normal 4 2 3" xfId="96" xr:uid="{00000000-0005-0000-0000-000046010000}"/>
    <cellStyle name="Normal 4 3" xfId="97" xr:uid="{00000000-0005-0000-0000-000047010000}"/>
    <cellStyle name="Normal 4 4" xfId="98" xr:uid="{00000000-0005-0000-0000-000048010000}"/>
    <cellStyle name="Normal 4_Energy Model" xfId="99" xr:uid="{00000000-0005-0000-0000-000049010000}"/>
    <cellStyle name="Normal 40" xfId="377" xr:uid="{00000000-0005-0000-0000-00004A010000}"/>
    <cellStyle name="Normal 5" xfId="100" xr:uid="{00000000-0005-0000-0000-00004B010000}"/>
    <cellStyle name="Normal 5 2" xfId="101" xr:uid="{00000000-0005-0000-0000-00004C010000}"/>
    <cellStyle name="Normal 5 3" xfId="102" xr:uid="{00000000-0005-0000-0000-00004D010000}"/>
    <cellStyle name="Normal 6" xfId="103" xr:uid="{00000000-0005-0000-0000-00004E010000}"/>
    <cellStyle name="Normal 6 2" xfId="276" xr:uid="{00000000-0005-0000-0000-00004F010000}"/>
    <cellStyle name="Normal 6 3" xfId="277" xr:uid="{00000000-0005-0000-0000-000050010000}"/>
    <cellStyle name="Normal 7" xfId="104" xr:uid="{00000000-0005-0000-0000-000051010000}"/>
    <cellStyle name="Normal 8" xfId="105" xr:uid="{00000000-0005-0000-0000-000052010000}"/>
    <cellStyle name="Normal 9" xfId="106" xr:uid="{00000000-0005-0000-0000-000053010000}"/>
    <cellStyle name="Note 2" xfId="107" xr:uid="{00000000-0005-0000-0000-000054010000}"/>
    <cellStyle name="Note 2 2" xfId="108" xr:uid="{00000000-0005-0000-0000-000055010000}"/>
    <cellStyle name="Note 3" xfId="109" xr:uid="{00000000-0005-0000-0000-000056010000}"/>
    <cellStyle name="Note 3 2" xfId="110" xr:uid="{00000000-0005-0000-0000-000057010000}"/>
    <cellStyle name="Output 2" xfId="111" xr:uid="{00000000-0005-0000-0000-000058010000}"/>
    <cellStyle name="Output 2 2" xfId="112" xr:uid="{00000000-0005-0000-0000-000059010000}"/>
    <cellStyle name="Output 3" xfId="113" xr:uid="{00000000-0005-0000-0000-00005A010000}"/>
    <cellStyle name="Output 3 2" xfId="114" xr:uid="{00000000-0005-0000-0000-00005B010000}"/>
    <cellStyle name="Percent" xfId="370" builtinId="5"/>
    <cellStyle name="Percent 2" xfId="115" xr:uid="{00000000-0005-0000-0000-00005D010000}"/>
    <cellStyle name="Percent 2 2" xfId="116" xr:uid="{00000000-0005-0000-0000-00005E010000}"/>
    <cellStyle name="Percent 2 3" xfId="278" xr:uid="{00000000-0005-0000-0000-00005F010000}"/>
    <cellStyle name="Percent 2 4" xfId="380" xr:uid="{976012B4-546C-4388-B3F6-F027AC850107}"/>
    <cellStyle name="Percent 3" xfId="117" xr:uid="{00000000-0005-0000-0000-000060010000}"/>
    <cellStyle name="Percent 3 2" xfId="118" xr:uid="{00000000-0005-0000-0000-000061010000}"/>
    <cellStyle name="Percent 4" xfId="119" xr:uid="{00000000-0005-0000-0000-000062010000}"/>
    <cellStyle name="Percent 4 2" xfId="120" xr:uid="{00000000-0005-0000-0000-000063010000}"/>
    <cellStyle name="Percent 4 2 2" xfId="121" xr:uid="{00000000-0005-0000-0000-000064010000}"/>
    <cellStyle name="Percent 4 2 3" xfId="122" xr:uid="{00000000-0005-0000-0000-000065010000}"/>
    <cellStyle name="Percent 4 3" xfId="123" xr:uid="{00000000-0005-0000-0000-000066010000}"/>
    <cellStyle name="Percent 4 4" xfId="124" xr:uid="{00000000-0005-0000-0000-000067010000}"/>
    <cellStyle name="Percent 5" xfId="125" xr:uid="{00000000-0005-0000-0000-000068010000}"/>
    <cellStyle name="Style 1" xfId="279" xr:uid="{00000000-0005-0000-0000-000069010000}"/>
    <cellStyle name="Style 1 2" xfId="280" xr:uid="{00000000-0005-0000-0000-00006A010000}"/>
    <cellStyle name="Style 1 2 2" xfId="281" xr:uid="{00000000-0005-0000-0000-00006B010000}"/>
    <cellStyle name="Style 1 3" xfId="282" xr:uid="{00000000-0005-0000-0000-00006C010000}"/>
    <cellStyle name="Style 1 3 2" xfId="283" xr:uid="{00000000-0005-0000-0000-00006D010000}"/>
    <cellStyle name="Style 1 3 3" xfId="284" xr:uid="{00000000-0005-0000-0000-00006E010000}"/>
    <cellStyle name="Style 1 4" xfId="285" xr:uid="{00000000-0005-0000-0000-00006F010000}"/>
    <cellStyle name="Style 1 5" xfId="286" xr:uid="{00000000-0005-0000-0000-000070010000}"/>
    <cellStyle name="Style 2" xfId="369" xr:uid="{00000000-0005-0000-0000-000071010000}"/>
    <cellStyle name="Style 3" xfId="368" xr:uid="{00000000-0005-0000-0000-000072010000}"/>
    <cellStyle name="Title 2" xfId="126" xr:uid="{00000000-0005-0000-0000-000073010000}"/>
    <cellStyle name="Title 3" xfId="127" xr:uid="{00000000-0005-0000-0000-000074010000}"/>
    <cellStyle name="Total 2" xfId="128" xr:uid="{00000000-0005-0000-0000-000075010000}"/>
    <cellStyle name="Total 2 2" xfId="129" xr:uid="{00000000-0005-0000-0000-000076010000}"/>
    <cellStyle name="Total 3" xfId="130" xr:uid="{00000000-0005-0000-0000-000077010000}"/>
    <cellStyle name="Total 3 2" xfId="131" xr:uid="{00000000-0005-0000-0000-000078010000}"/>
    <cellStyle name="Warning Text 2" xfId="132" xr:uid="{00000000-0005-0000-0000-000079010000}"/>
    <cellStyle name="Warning Text 3" xfId="133" xr:uid="{00000000-0005-0000-0000-00007A010000}"/>
  </cellStyles>
  <dxfs count="32">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0"/>
      </font>
      <fill>
        <patternFill patternType="solid">
          <fgColor indexed="64"/>
          <bgColor theme="7" tint="-0.499984740745262"/>
        </patternFill>
      </fill>
    </dxf>
    <dxf>
      <font>
        <color theme="1"/>
      </font>
      <fill>
        <patternFill patternType="solid">
          <fgColor indexed="64"/>
          <bgColor theme="4" tint="0.59999389629810485"/>
        </patternFill>
      </fill>
    </dxf>
    <dxf>
      <font>
        <color theme="0"/>
      </font>
      <fill>
        <patternFill patternType="solid">
          <fgColor indexed="64"/>
          <bgColor theme="7" tint="-0.499984740745262"/>
        </patternFill>
      </fill>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numFmt numFmtId="169" formatCode="0.0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center" vertical="center" textRotation="0" wrapText="0" indent="0" justifyLastLine="0" shrinkToFit="0"/>
    </dxf>
    <dxf>
      <border>
        <bottom style="thin">
          <color indexed="64"/>
        </bottom>
      </border>
    </dxf>
    <dxf>
      <font>
        <strike val="0"/>
        <outline val="0"/>
        <shadow val="0"/>
        <u val="none"/>
        <vertAlign val="baseline"/>
        <sz val="1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font>
      <numFmt numFmtId="0" formatCode="General"/>
      <alignment horizontal="center" vertical="center" textRotation="0" wrapText="0" indent="0" justifyLastLine="0" shrinkToFit="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numFmt numFmtId="169" formatCode="0.0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numFmt numFmtId="167" formatCode="0.0"/>
      <fill>
        <patternFill patternType="solid">
          <fgColor indexed="64"/>
          <bgColor theme="6"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alignment horizontal="center" vertical="center" textRotation="0" wrapText="0" indent="0" justifyLastLine="0" shrinkToFit="0"/>
    </dxf>
    <dxf>
      <border>
        <bottom style="thin">
          <color indexed="64"/>
        </bottom>
      </border>
    </dxf>
    <dxf>
      <font>
        <strike val="0"/>
        <outline val="0"/>
        <shadow val="0"/>
        <u val="none"/>
        <vertAlign val="baseline"/>
        <sz val="1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800100</xdr:colOff>
          <xdr:row>1</xdr:row>
          <xdr:rowOff>50800</xdr:rowOff>
        </xdr:from>
        <xdr:to>
          <xdr:col>1</xdr:col>
          <xdr:colOff>0</xdr:colOff>
          <xdr:row>4</xdr:row>
          <xdr:rowOff>95250</xdr:rowOff>
        </xdr:to>
        <xdr:sp macro="" textlink="">
          <xdr:nvSpPr>
            <xdr:cNvPr id="2062" name="Object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FFFFFF"/>
            </a:solidFill>
            <a:ln w="12700">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762000</xdr:colOff>
          <xdr:row>1</xdr:row>
          <xdr:rowOff>57150</xdr:rowOff>
        </xdr:from>
        <xdr:to>
          <xdr:col>1</xdr:col>
          <xdr:colOff>57150</xdr:colOff>
          <xdr:row>4</xdr:row>
          <xdr:rowOff>107950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solidFill>
              <a:srgbClr val="FFFFFF"/>
            </a:solidFill>
            <a:ln w="12700">
              <a:solidFill>
                <a:srgbClr val="000000"/>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869950</xdr:colOff>
          <xdr:row>1</xdr:row>
          <xdr:rowOff>88900</xdr:rowOff>
        </xdr:from>
        <xdr:to>
          <xdr:col>1</xdr:col>
          <xdr:colOff>38100</xdr:colOff>
          <xdr:row>4</xdr:row>
          <xdr:rowOff>133350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FFFFFF"/>
            </a:solidFill>
            <a:ln w="12700">
              <a:solidFill>
                <a:srgbClr val="000000"/>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895350</xdr:colOff>
          <xdr:row>1</xdr:row>
          <xdr:rowOff>57150</xdr:rowOff>
        </xdr:from>
        <xdr:to>
          <xdr:col>1</xdr:col>
          <xdr:colOff>0</xdr:colOff>
          <xdr:row>3</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solidFill>
              <a:srgbClr val="FFFFFF"/>
            </a:solidFill>
            <a:ln w="12700">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DOE%20Advanced%20TidGen/Design%20Reviews,%20Reports%20and%20Presentations/Critical%20Design%20Review%20(CDR)%20December%202017/TEA%20model/Advanced%20TidGen%20TEA%20Model_10162017_CA_LCOE%20metric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DOE%20Advanced%20TidGen/Reports%20and%20Presentations/Preliminary%20Design%20Review%20(PDR)%20September%202017/CBS%20and%20LCOE/Advanced%20TidGen%20TEA%20Model_10162017_PDR%20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utumn\results%20WP%20with%20WP%20CB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Autumn\TEA%20Model\CBS_RivGen%201.F%20BASELINE_ARPA-E_%202015_10_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donegan\AppData\Local\Microsoft\Windows\Temporary%20Internet%20Files\Content.Outlook\050X822V\AEP_TidGen-001%20DOE%20Controls%20March%202016_2016-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form_Configuration"/>
      <sheetName val="CAPEX"/>
      <sheetName val="OPEX"/>
      <sheetName val="Costs Analysis"/>
      <sheetName val="LCOE Analysis"/>
      <sheetName val="Inputs for Learning Curve"/>
      <sheetName val="Device Cost Reductions"/>
      <sheetName val="REF Cost reduction calculations"/>
      <sheetName val="REF Cost models"/>
      <sheetName val="ENG 1  Inputs"/>
      <sheetName val="ENG 2  Efficiencies, Single"/>
      <sheetName val="ENG 3  Efficiencies, Array"/>
      <sheetName val="ENG 4  Availability"/>
      <sheetName val="ENG 5  AEP"/>
      <sheetName val="Sheet1"/>
      <sheetName val="Sheet2"/>
      <sheetName val="Sheet3"/>
      <sheetName val="CON OPS tab - reference"/>
    </sheetNames>
    <sheetDataSet>
      <sheetData sheetId="0"/>
      <sheetData sheetId="1"/>
      <sheetData sheetId="2"/>
      <sheetData sheetId="3"/>
      <sheetData sheetId="4"/>
      <sheetData sheetId="5"/>
      <sheetData sheetId="6">
        <row r="43">
          <cell r="C43">
            <v>269</v>
          </cell>
          <cell r="E43">
            <v>292676.12800961349</v>
          </cell>
        </row>
      </sheetData>
      <sheetData sheetId="7"/>
      <sheetData sheetId="8"/>
      <sheetData sheetId="9">
        <row r="5">
          <cell r="C5">
            <v>1025</v>
          </cell>
        </row>
        <row r="6">
          <cell r="C6">
            <v>1.1000000000000001</v>
          </cell>
          <cell r="F6">
            <v>1.1000000000000001</v>
          </cell>
        </row>
        <row r="9">
          <cell r="C9">
            <v>50</v>
          </cell>
          <cell r="F9">
            <v>50</v>
          </cell>
        </row>
        <row r="10">
          <cell r="C10">
            <v>110.00000000000001</v>
          </cell>
          <cell r="F10">
            <v>110.00000000000001</v>
          </cell>
        </row>
        <row r="11">
          <cell r="C11">
            <v>0.5</v>
          </cell>
          <cell r="F11">
            <v>0.5</v>
          </cell>
        </row>
        <row r="12">
          <cell r="C12">
            <v>80000</v>
          </cell>
          <cell r="F12">
            <v>90000</v>
          </cell>
        </row>
        <row r="13">
          <cell r="C13">
            <v>600</v>
          </cell>
          <cell r="F13">
            <v>500</v>
          </cell>
        </row>
        <row r="14">
          <cell r="C14">
            <v>0.94136043784206413</v>
          </cell>
          <cell r="F14">
            <v>0.94136043784206413</v>
          </cell>
        </row>
        <row r="16">
          <cell r="C16">
            <v>0.441</v>
          </cell>
          <cell r="F16">
            <v>0.441</v>
          </cell>
        </row>
        <row r="19">
          <cell r="C19">
            <v>0.23210526315789476</v>
          </cell>
          <cell r="F19">
            <v>0.23210526315789476</v>
          </cell>
        </row>
        <row r="20">
          <cell r="C20">
            <v>0.95</v>
          </cell>
          <cell r="F20">
            <v>0.95</v>
          </cell>
        </row>
        <row r="23">
          <cell r="C23">
            <v>0.23627985373961216</v>
          </cell>
        </row>
        <row r="24">
          <cell r="C24">
            <v>0.93</v>
          </cell>
          <cell r="F24">
            <v>0.93</v>
          </cell>
        </row>
        <row r="26">
          <cell r="C26">
            <v>-0.1378125</v>
          </cell>
          <cell r="F26">
            <v>-0.1378125</v>
          </cell>
        </row>
        <row r="27">
          <cell r="C27">
            <v>0.48234375000000002</v>
          </cell>
          <cell r="F27">
            <v>0.48234375000000002</v>
          </cell>
        </row>
        <row r="29">
          <cell r="C29">
            <v>0.88978499999999994</v>
          </cell>
          <cell r="F29">
            <v>0.89</v>
          </cell>
        </row>
        <row r="31">
          <cell r="C31">
            <v>0.86235844326328126</v>
          </cell>
          <cell r="F31">
            <v>0.86235844326328126</v>
          </cell>
        </row>
      </sheetData>
      <sheetData sheetId="10"/>
      <sheetData sheetId="11"/>
      <sheetData sheetId="12">
        <row r="11">
          <cell r="E11">
            <v>0.94136043784206413</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form_Configuration"/>
      <sheetName val="CAPEX"/>
      <sheetName val="OPEX"/>
      <sheetName val="Costs Analysis"/>
      <sheetName val="LCOE Analysis"/>
      <sheetName val="Inputs for Learning Curve"/>
      <sheetName val="Device Cost Reductions"/>
      <sheetName val="REF Cost reduction calculations"/>
      <sheetName val="REF Cost models"/>
      <sheetName val="ENG 1  Inputs"/>
      <sheetName val="ENG 2  Efficiencies, Single"/>
      <sheetName val="ENG 3  Efficiencies, Array"/>
      <sheetName val="ENG 4  Availability"/>
      <sheetName val="ENG 5  AEP"/>
      <sheetName val="Sheet1"/>
      <sheetName val="Sheet2"/>
      <sheetName val="Sheet3"/>
      <sheetName val="CON OPS tab - reference"/>
      <sheetName val="Advanced TidGen TEA Model_10162"/>
    </sheetNames>
    <sheetDataSet>
      <sheetData sheetId="0" refreshError="1"/>
      <sheetData sheetId="1" refreshError="1"/>
      <sheetData sheetId="2" refreshError="1"/>
      <sheetData sheetId="3" refreshError="1"/>
      <sheetData sheetId="4" refreshError="1"/>
      <sheetData sheetId="5" refreshError="1"/>
      <sheetData sheetId="6" refreshError="1">
        <row r="13">
          <cell r="C13" t="str">
            <v>N/A</v>
          </cell>
        </row>
        <row r="43">
          <cell r="E43">
            <v>7215.3747643496981</v>
          </cell>
        </row>
      </sheetData>
      <sheetData sheetId="7" refreshError="1"/>
      <sheetData sheetId="8" refreshError="1"/>
      <sheetData sheetId="9" refreshError="1">
        <row r="5">
          <cell r="C5">
            <v>1025</v>
          </cell>
        </row>
        <row r="6">
          <cell r="C6">
            <v>1.1000000000000001</v>
          </cell>
          <cell r="F6">
            <v>1.1000000000000001</v>
          </cell>
        </row>
        <row r="9">
          <cell r="C9">
            <v>50</v>
          </cell>
          <cell r="F9">
            <v>50</v>
          </cell>
        </row>
        <row r="10">
          <cell r="C10">
            <v>110.00000000000001</v>
          </cell>
          <cell r="F10">
            <v>110.00000000000001</v>
          </cell>
        </row>
        <row r="11">
          <cell r="C11">
            <v>0.5</v>
          </cell>
          <cell r="F11">
            <v>0.5</v>
          </cell>
        </row>
        <row r="12">
          <cell r="C12">
            <v>80000</v>
          </cell>
          <cell r="F12">
            <v>90000</v>
          </cell>
        </row>
        <row r="13">
          <cell r="C13">
            <v>500</v>
          </cell>
          <cell r="F13">
            <v>500</v>
          </cell>
        </row>
        <row r="14">
          <cell r="C14">
            <v>0.94136043784206413</v>
          </cell>
          <cell r="F14">
            <v>0.94136043784206413</v>
          </cell>
        </row>
        <row r="16">
          <cell r="C16">
            <v>0.46</v>
          </cell>
          <cell r="F16">
            <v>0.44</v>
          </cell>
        </row>
        <row r="19">
          <cell r="C19">
            <v>0.24210526315789477</v>
          </cell>
          <cell r="F19">
            <v>0.23157894736842105</v>
          </cell>
        </row>
        <row r="20">
          <cell r="C20">
            <v>0.95</v>
          </cell>
          <cell r="F20">
            <v>0.95</v>
          </cell>
        </row>
        <row r="23">
          <cell r="C23">
            <v>0.23627985373961216</v>
          </cell>
        </row>
        <row r="24">
          <cell r="C24">
            <v>0.93</v>
          </cell>
          <cell r="F24">
            <v>0.93</v>
          </cell>
        </row>
        <row r="26">
          <cell r="C26">
            <v>-0.14374999999999999</v>
          </cell>
          <cell r="F26">
            <v>-0.13749999999999998</v>
          </cell>
        </row>
        <row r="27">
          <cell r="C27">
            <v>0.50312499999999993</v>
          </cell>
          <cell r="F27">
            <v>0.48124999999999996</v>
          </cell>
        </row>
        <row r="29">
          <cell r="C29">
            <v>0.88978499999999994</v>
          </cell>
          <cell r="F29">
            <v>0.89</v>
          </cell>
        </row>
        <row r="31">
          <cell r="C31">
            <v>0.86235844326328126</v>
          </cell>
          <cell r="F31">
            <v>0.86235844326328126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RAWDATA"/>
      <sheetName val="Main Project Info"/>
      <sheetName val="Resource Data"/>
      <sheetName val="Device Data"/>
      <sheetName val="Energy Calculation"/>
      <sheetName val="CAPEX Summary"/>
      <sheetName val="Detailed CAPEX"/>
      <sheetName val="OPEX"/>
      <sheetName val="Salvage"/>
      <sheetName val="Decommissioning"/>
      <sheetName val="Revenue"/>
      <sheetName val="Discounting"/>
      <sheetName val="Debt-Equity"/>
      <sheetName val="Tax &amp; Depreciation"/>
      <sheetName val="OUTPUTS- Cash Flow Sheet (V)"/>
      <sheetName val="OUTPUTS- Cash Flow Sheet (H)"/>
      <sheetName val="OUTPUTS- Results"/>
      <sheetName val="RANGELIST"/>
    </sheetNames>
    <sheetDataSet>
      <sheetData sheetId="0"/>
      <sheetData sheetId="1">
        <row r="15">
          <cell r="H15">
            <v>176</v>
          </cell>
        </row>
        <row r="356">
          <cell r="M356">
            <v>0.345196347031964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Info"/>
      <sheetName val="Revision Control"/>
      <sheetName val="Summary Inputs Outputs"/>
      <sheetName val="CAPEX"/>
      <sheetName val="OPEX"/>
      <sheetName val="Input - field rates"/>
      <sheetName val="Outputs - Proforma"/>
      <sheetName val="1"/>
      <sheetName val="2"/>
      <sheetName val="3"/>
      <sheetName val="4"/>
      <sheetName val="5"/>
      <sheetName val="6"/>
      <sheetName val="7"/>
      <sheetName val="8"/>
      <sheetName val="9"/>
      <sheetName val="10"/>
      <sheetName val="11"/>
      <sheetName val="12"/>
      <sheetName val="13"/>
      <sheetName val="14"/>
      <sheetName val="15"/>
      <sheetName val="16"/>
      <sheetName val="Outputs - LCOE"/>
      <sheetName val="Inputs"/>
      <sheetName val="REF Cost Model "/>
      <sheetName val="REF Baseline Inputs Outputs"/>
      <sheetName val="REF Baseline CAPEX"/>
      <sheetName val="REF Baseline OPEX"/>
    </sheetNames>
    <sheetDataSet>
      <sheetData sheetId="0"/>
      <sheetData sheetId="1"/>
      <sheetData sheetId="2">
        <row r="10">
          <cell r="D10">
            <v>1</v>
          </cell>
        </row>
        <row r="11">
          <cell r="D11">
            <v>5</v>
          </cell>
        </row>
        <row r="15">
          <cell r="D15">
            <v>0</v>
          </cell>
        </row>
        <row r="21">
          <cell r="D21">
            <v>0</v>
          </cell>
        </row>
        <row r="26">
          <cell r="D26">
            <v>0</v>
          </cell>
        </row>
      </sheetData>
      <sheetData sheetId="3"/>
      <sheetData sheetId="4">
        <row r="84">
          <cell r="F84">
            <v>9600</v>
          </cell>
        </row>
        <row r="110">
          <cell r="F110">
            <v>101260.55</v>
          </cell>
        </row>
        <row r="113">
          <cell r="F113">
            <v>15360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Info"/>
      <sheetName val="Revision Control"/>
      <sheetName val="1  Inputs"/>
      <sheetName val="2  Efficiencies, Single TGU"/>
      <sheetName val="2a  Eff, new System Integration"/>
      <sheetName val="3  Efficiencies, Array"/>
      <sheetName val="4  Availability"/>
      <sheetName val="4a Avail, new Sys. Int."/>
      <sheetName val="5  Sites"/>
      <sheetName val="6  AEP"/>
    </sheetNames>
    <sheetDataSet>
      <sheetData sheetId="0" refreshError="1"/>
      <sheetData sheetId="1" refreshError="1"/>
      <sheetData sheetId="2">
        <row r="15">
          <cell r="E15">
            <v>150</v>
          </cell>
          <cell r="G15">
            <v>600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rrentPerformance" displayName="CurrentPerformance" ref="A29:E70" totalsRowShown="0" headerRowDxfId="31" dataDxfId="29" headerRowBorderDxfId="30" headerRowCellStyle="20% - Accent1">
  <autoFilter ref="A29:E70" xr:uid="{00000000-0009-0000-0100-000001000000}"/>
  <tableColumns count="5">
    <tableColumn id="1" xr3:uid="{00000000-0010-0000-0000-000001000000}" name="Current Velocity (m/s)" dataDxfId="28" dataCellStyle="Percent"/>
    <tableColumn id="2" xr3:uid="{00000000-0010-0000-0000-000002000000}" name="Frequency" dataDxfId="27" dataCellStyle="Style 2"/>
    <tableColumn id="5" xr3:uid="{00000000-0010-0000-0000-000005000000}" name="Electrical Power (MW)" dataDxfId="26" dataCellStyle="Style 2"/>
    <tableColumn id="6" xr3:uid="{00000000-0010-0000-0000-000006000000}" name="Energy Production (MWh/year)" dataDxfId="25" dataCellStyle="40% - Accent3">
      <calculatedColumnFormula>CurrentPerformance[[#This Row],[Electrical Power (MW)]]*CurrentPerformance[[#This Row],[Frequency]]*CurrentResourceNormalizer</calculatedColumnFormula>
    </tableColumn>
    <tableColumn id="3" xr3:uid="{00000000-0010-0000-0000-000003000000}" name="Column1" dataDxfId="2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urrentPerformance5" displayName="CurrentPerformance5" ref="F29:G70" totalsRowShown="0" headerRowDxfId="23" dataDxfId="21" headerRowBorderDxfId="22" headerRowCellStyle="20% - Accent1">
  <autoFilter ref="F29:G70" xr:uid="{00000000-0009-0000-0100-000004000000}"/>
  <tableColumns count="2">
    <tableColumn id="5" xr3:uid="{00000000-0010-0000-0100-000005000000}" name="Electrical Power (MW)" dataDxfId="20" dataCellStyle="Style 2"/>
    <tableColumn id="6" xr3:uid="{00000000-0010-0000-0100-000006000000}" name="Energy Production (MWh/year)" dataDxfId="19" dataCellStyle="40% - Accent3">
      <calculatedColumnFormula>CurrentPerformance5[[#This Row],[Electrical Power (MW)]]*CurrentPerformance[[#This Row],[Frequency]]*CurrentResourceNormalizer</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n.openei.org/community/document/mhk-lcoe-reporting-guidance-draft"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xml"/><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AE52-E67E-4499-9BA3-59C8A57C6FF7}">
  <dimension ref="A1:J8"/>
  <sheetViews>
    <sheetView tabSelected="1" workbookViewId="0">
      <selection activeCell="B18" sqref="B18"/>
    </sheetView>
  </sheetViews>
  <sheetFormatPr defaultRowHeight="14.5" x14ac:dyDescent="0.35"/>
  <cols>
    <col min="1" max="1" width="15.90625" customWidth="1"/>
    <col min="2" max="2" width="16.1796875" customWidth="1"/>
  </cols>
  <sheetData>
    <row r="1" spans="1:10" s="92" customFormat="1" x14ac:dyDescent="0.35">
      <c r="A1" s="92" t="s">
        <v>1045</v>
      </c>
      <c r="B1" s="92" t="s">
        <v>1047</v>
      </c>
    </row>
    <row r="2" spans="1:10" s="340" customFormat="1" ht="17" customHeight="1" x14ac:dyDescent="0.35">
      <c r="A2" s="337" t="s">
        <v>1046</v>
      </c>
      <c r="B2" s="342">
        <v>43244</v>
      </c>
      <c r="C2" s="338"/>
      <c r="D2" s="338"/>
      <c r="E2" s="338"/>
      <c r="F2" s="339"/>
      <c r="G2" s="338"/>
      <c r="H2" s="338"/>
      <c r="I2" s="338"/>
      <c r="J2" s="338"/>
    </row>
    <row r="3" spans="1:10" s="340" customFormat="1" x14ac:dyDescent="0.35">
      <c r="A3" s="340" t="s">
        <v>1036</v>
      </c>
      <c r="B3" s="338"/>
      <c r="C3" s="338"/>
      <c r="D3" s="338"/>
      <c r="E3" s="338"/>
      <c r="F3" s="339"/>
      <c r="G3" s="338"/>
      <c r="H3" s="338"/>
      <c r="I3" s="338"/>
      <c r="J3" s="338"/>
    </row>
    <row r="5" spans="1:10" x14ac:dyDescent="0.35">
      <c r="A5" t="s">
        <v>1037</v>
      </c>
    </row>
    <row r="6" spans="1:10" x14ac:dyDescent="0.35">
      <c r="A6" t="s">
        <v>1038</v>
      </c>
    </row>
    <row r="7" spans="1:10" x14ac:dyDescent="0.35">
      <c r="A7" t="s">
        <v>1039</v>
      </c>
    </row>
    <row r="8" spans="1:10" s="92" customFormat="1" x14ac:dyDescent="0.35">
      <c r="A8" s="92" t="s">
        <v>1040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sheetPr>
  <dimension ref="A1:H56"/>
  <sheetViews>
    <sheetView topLeftCell="A5" zoomScale="80" zoomScaleNormal="80" workbookViewId="0">
      <selection activeCell="C24" sqref="C24"/>
    </sheetView>
  </sheetViews>
  <sheetFormatPr defaultColWidth="8.81640625" defaultRowHeight="14.5" x14ac:dyDescent="0.35"/>
  <cols>
    <col min="1" max="1" width="24.453125" style="146" customWidth="1"/>
    <col min="2" max="2" width="17.26953125" style="146" customWidth="1"/>
    <col min="3" max="3" width="17.453125" style="146" customWidth="1"/>
    <col min="4" max="4" width="11.453125" style="146" customWidth="1"/>
    <col min="5" max="5" width="72" style="152" customWidth="1"/>
    <col min="6" max="6" width="72" style="146" customWidth="1"/>
    <col min="7" max="16384" width="8.81640625" style="146"/>
  </cols>
  <sheetData>
    <row r="1" spans="1:5" ht="47.15" customHeight="1" x14ac:dyDescent="0.35">
      <c r="A1" s="344" t="s">
        <v>974</v>
      </c>
      <c r="B1" s="344"/>
      <c r="C1" s="148"/>
      <c r="D1" s="148"/>
      <c r="E1" s="149"/>
    </row>
    <row r="2" spans="1:5" x14ac:dyDescent="0.35">
      <c r="A2" s="150"/>
      <c r="B2" s="150"/>
      <c r="C2" s="148"/>
      <c r="D2" s="148"/>
      <c r="E2" s="149"/>
    </row>
    <row r="3" spans="1:5" x14ac:dyDescent="0.35">
      <c r="A3" s="150"/>
      <c r="B3" s="150"/>
      <c r="C3" s="148"/>
      <c r="D3" s="148"/>
      <c r="E3" s="149"/>
    </row>
    <row r="4" spans="1:5" x14ac:dyDescent="0.35">
      <c r="A4" s="150"/>
      <c r="B4" s="150"/>
      <c r="C4" s="148"/>
      <c r="D4" s="148"/>
      <c r="E4" s="149"/>
    </row>
    <row r="5" spans="1:5" x14ac:dyDescent="0.35">
      <c r="A5" s="150"/>
      <c r="B5" s="150"/>
      <c r="C5" s="148"/>
      <c r="D5" s="148"/>
      <c r="E5" s="149"/>
    </row>
    <row r="6" spans="1:5" x14ac:dyDescent="0.35">
      <c r="A6" s="150"/>
      <c r="B6" s="150"/>
      <c r="C6" s="148"/>
      <c r="D6" s="148"/>
      <c r="E6" s="149"/>
    </row>
    <row r="7" spans="1:5" x14ac:dyDescent="0.35">
      <c r="A7" s="345" t="s">
        <v>962</v>
      </c>
      <c r="B7" s="345"/>
      <c r="D7" s="151"/>
      <c r="E7" s="151"/>
    </row>
    <row r="8" spans="1:5" x14ac:dyDescent="0.35">
      <c r="A8" s="346" t="s">
        <v>921</v>
      </c>
      <c r="B8" s="346"/>
      <c r="C8" s="151"/>
      <c r="D8" s="151"/>
      <c r="E8" s="151"/>
    </row>
    <row r="9" spans="1:5" ht="13.5" customHeight="1" x14ac:dyDescent="0.35"/>
    <row r="10" spans="1:5" x14ac:dyDescent="0.35">
      <c r="A10" s="343" t="s">
        <v>901</v>
      </c>
      <c r="B10" s="343"/>
      <c r="C10" s="153"/>
      <c r="D10" s="153"/>
      <c r="E10" s="153"/>
    </row>
    <row r="11" spans="1:5" x14ac:dyDescent="0.35">
      <c r="A11" s="194" t="s">
        <v>914</v>
      </c>
      <c r="B11" s="195"/>
      <c r="C11" s="145"/>
      <c r="D11" s="145"/>
      <c r="E11" s="154"/>
    </row>
    <row r="12" spans="1:5" x14ac:dyDescent="0.35">
      <c r="A12" s="194" t="s">
        <v>893</v>
      </c>
      <c r="B12" s="195" t="s">
        <v>987</v>
      </c>
      <c r="C12" s="145"/>
      <c r="D12" s="145"/>
      <c r="E12" s="154"/>
    </row>
    <row r="13" spans="1:5" x14ac:dyDescent="0.35">
      <c r="A13" s="194" t="s">
        <v>892</v>
      </c>
      <c r="B13" s="195" t="s">
        <v>988</v>
      </c>
      <c r="C13" s="145"/>
      <c r="D13" s="145"/>
      <c r="E13" s="154"/>
    </row>
    <row r="14" spans="1:5" x14ac:dyDescent="0.35">
      <c r="A14" s="194" t="s">
        <v>915</v>
      </c>
      <c r="B14" s="195" t="s">
        <v>864</v>
      </c>
      <c r="C14" s="155"/>
    </row>
    <row r="15" spans="1:5" x14ac:dyDescent="0.35">
      <c r="B15" s="155"/>
      <c r="C15" s="155"/>
    </row>
    <row r="16" spans="1:5" x14ac:dyDescent="0.35">
      <c r="A16" s="347" t="s">
        <v>936</v>
      </c>
      <c r="B16" s="347"/>
      <c r="C16" s="152"/>
    </row>
    <row r="17" spans="1:8" s="142" customFormat="1" x14ac:dyDescent="0.35">
      <c r="A17" s="194" t="s">
        <v>935</v>
      </c>
      <c r="B17" s="196">
        <v>0.108</v>
      </c>
      <c r="C17" s="146"/>
      <c r="D17" s="144"/>
      <c r="E17" s="143"/>
      <c r="F17" s="144"/>
    </row>
    <row r="18" spans="1:8" x14ac:dyDescent="0.35">
      <c r="A18" s="194" t="s">
        <v>938</v>
      </c>
      <c r="B18" s="196">
        <v>8766</v>
      </c>
    </row>
    <row r="19" spans="1:8" s="156" customFormat="1" x14ac:dyDescent="0.35">
      <c r="A19" s="194" t="s">
        <v>985</v>
      </c>
      <c r="B19" s="197">
        <v>1025</v>
      </c>
      <c r="D19" s="157"/>
    </row>
    <row r="21" spans="1:8" x14ac:dyDescent="0.35">
      <c r="A21" s="343" t="s">
        <v>900</v>
      </c>
      <c r="B21" s="343"/>
      <c r="C21" s="343"/>
      <c r="D21" s="343"/>
      <c r="E21" s="343"/>
      <c r="F21" s="343"/>
    </row>
    <row r="22" spans="1:8" s="142" customFormat="1" x14ac:dyDescent="0.35">
      <c r="A22" s="198"/>
      <c r="B22" s="199" t="s">
        <v>918</v>
      </c>
      <c r="C22" s="199" t="s">
        <v>961</v>
      </c>
      <c r="D22" s="200" t="s">
        <v>912</v>
      </c>
      <c r="E22" s="199" t="s">
        <v>871</v>
      </c>
      <c r="F22" s="200" t="s">
        <v>922</v>
      </c>
    </row>
    <row r="23" spans="1:8" ht="43.5" x14ac:dyDescent="0.35">
      <c r="A23" s="194" t="s">
        <v>902</v>
      </c>
      <c r="B23" s="201">
        <v>0.15</v>
      </c>
      <c r="C23" s="201">
        <v>0.5</v>
      </c>
      <c r="D23" s="202" t="s">
        <v>862</v>
      </c>
      <c r="E23" s="203" t="s">
        <v>920</v>
      </c>
      <c r="F23" s="229"/>
    </row>
    <row r="24" spans="1:8" ht="58" x14ac:dyDescent="0.35">
      <c r="A24" s="194" t="s">
        <v>903</v>
      </c>
      <c r="B24" s="204">
        <v>0.79</v>
      </c>
      <c r="C24" s="204">
        <v>0.92</v>
      </c>
      <c r="D24" s="205"/>
      <c r="E24" s="206" t="s">
        <v>942</v>
      </c>
      <c r="F24" s="207" t="s">
        <v>992</v>
      </c>
    </row>
    <row r="25" spans="1:8" ht="29" x14ac:dyDescent="0.35">
      <c r="A25" s="194" t="s">
        <v>904</v>
      </c>
      <c r="B25" s="208">
        <f>1-0.857</f>
        <v>0.14300000000000002</v>
      </c>
      <c r="C25" s="208">
        <f>1-0.894</f>
        <v>0.10599999999999998</v>
      </c>
      <c r="D25" s="205"/>
      <c r="E25" s="206" t="s">
        <v>939</v>
      </c>
      <c r="F25" s="207" t="s">
        <v>992</v>
      </c>
    </row>
    <row r="26" spans="1:8" ht="116" x14ac:dyDescent="0.35">
      <c r="A26" s="194" t="s">
        <v>906</v>
      </c>
      <c r="B26" s="209">
        <f>IF(TechType="Wave",WaveTheoreticalAEP,IF(TechType="Current",CurrentTheoreticalAEP,0))</f>
        <v>209.23849129578696</v>
      </c>
      <c r="C26" s="210">
        <v>632.79999999999995</v>
      </c>
      <c r="D26" s="205" t="s">
        <v>870</v>
      </c>
      <c r="E26" s="206" t="s">
        <v>984</v>
      </c>
      <c r="F26" s="263" t="s">
        <v>997</v>
      </c>
      <c r="G26" s="159"/>
      <c r="H26" s="159"/>
    </row>
    <row r="27" spans="1:8" ht="29" x14ac:dyDescent="0.35">
      <c r="A27" s="194" t="s">
        <v>905</v>
      </c>
      <c r="B27" s="209">
        <f>B26*(1-B25)*B24</f>
        <v>141.66073576198664</v>
      </c>
      <c r="C27" s="209">
        <v>520.5</v>
      </c>
      <c r="D27" s="205" t="s">
        <v>870</v>
      </c>
      <c r="E27" s="206" t="s">
        <v>975</v>
      </c>
      <c r="F27" s="207"/>
    </row>
    <row r="28" spans="1:8" ht="29" x14ac:dyDescent="0.35">
      <c r="A28" s="194" t="s">
        <v>907</v>
      </c>
      <c r="B28" s="208">
        <f>IF(SingleDeviceRating&gt;0,SingleDeviceAEP/(SingleDeviceRating*HoursPerYear),"")</f>
        <v>0.10773498803101883</v>
      </c>
      <c r="C28" s="208">
        <f>IF(DeviceRating&gt;0,DeviceAEP/(DeviceRating*HoursPerYear),"")</f>
        <v>0.1187542778918549</v>
      </c>
      <c r="D28" s="205"/>
      <c r="E28" s="206" t="s">
        <v>975</v>
      </c>
      <c r="F28" s="207"/>
    </row>
    <row r="29" spans="1:8" ht="29" x14ac:dyDescent="0.35">
      <c r="A29" s="211" t="s">
        <v>924</v>
      </c>
      <c r="B29" s="212">
        <f>IF(SingleDeviceAEP&gt;0,SingleDeviceAEP/HoursPerYear,"")</f>
        <v>1.6160248204652821E-2</v>
      </c>
      <c r="C29" s="212">
        <f>IF(C27&gt;0,C27/HoursPerYear,"")</f>
        <v>5.937713894592745E-2</v>
      </c>
      <c r="D29" s="202" t="s">
        <v>862</v>
      </c>
      <c r="E29" s="206" t="s">
        <v>960</v>
      </c>
      <c r="F29" s="207"/>
    </row>
    <row r="30" spans="1:8" x14ac:dyDescent="0.35">
      <c r="E30" s="158"/>
    </row>
    <row r="31" spans="1:8" x14ac:dyDescent="0.35">
      <c r="A31" s="343" t="s">
        <v>908</v>
      </c>
      <c r="B31" s="343"/>
      <c r="C31" s="343"/>
      <c r="D31" s="343"/>
      <c r="E31" s="343"/>
      <c r="F31" s="343"/>
    </row>
    <row r="32" spans="1:8" s="142" customFormat="1" x14ac:dyDescent="0.35">
      <c r="A32" s="198"/>
      <c r="B32" s="199" t="s">
        <v>918</v>
      </c>
      <c r="C32" s="199" t="s">
        <v>919</v>
      </c>
      <c r="D32" s="200" t="s">
        <v>912</v>
      </c>
      <c r="E32" s="199" t="s">
        <v>871</v>
      </c>
      <c r="F32" s="200" t="s">
        <v>922</v>
      </c>
    </row>
    <row r="33" spans="1:6" ht="29" x14ac:dyDescent="0.35">
      <c r="A33" s="194" t="s">
        <v>911</v>
      </c>
      <c r="B33" s="201">
        <v>998</v>
      </c>
      <c r="C33" s="303">
        <v>269</v>
      </c>
      <c r="D33" s="213"/>
      <c r="E33" s="206" t="s">
        <v>944</v>
      </c>
      <c r="F33" s="207"/>
    </row>
    <row r="34" spans="1:6" ht="43.5" x14ac:dyDescent="0.35">
      <c r="A34" s="194" t="s">
        <v>943</v>
      </c>
      <c r="B34" s="214">
        <v>0.96</v>
      </c>
      <c r="C34" s="214">
        <v>0.97</v>
      </c>
      <c r="D34" s="205"/>
      <c r="E34" s="206" t="s">
        <v>945</v>
      </c>
      <c r="F34" s="207" t="s">
        <v>992</v>
      </c>
    </row>
    <row r="35" spans="1:6" ht="43.5" x14ac:dyDescent="0.35">
      <c r="A35" s="194" t="s">
        <v>884</v>
      </c>
      <c r="B35" s="201">
        <f>B33*SingleDeviceRating</f>
        <v>149.69999999999999</v>
      </c>
      <c r="C35" s="201">
        <f>C33*$C$23</f>
        <v>134.5</v>
      </c>
      <c r="D35" s="205" t="s">
        <v>862</v>
      </c>
      <c r="E35" s="206" t="s">
        <v>976</v>
      </c>
      <c r="F35" s="230"/>
    </row>
    <row r="36" spans="1:6" ht="29" x14ac:dyDescent="0.35">
      <c r="A36" s="194" t="s">
        <v>866</v>
      </c>
      <c r="B36" s="215">
        <f>IF(DeviceAEP&gt;0,DeviceAEP*NumberOfDevices*ArrayEfficiency,"")</f>
        <v>135722.31771884416</v>
      </c>
      <c r="C36" s="215">
        <f>IF(DeviceAEP&gt;0,DeviceAEP*NumberOfDevices*ArrayEfficiency,"")</f>
        <v>135814.065</v>
      </c>
      <c r="D36" s="205" t="s">
        <v>870</v>
      </c>
      <c r="E36" s="216" t="s">
        <v>977</v>
      </c>
      <c r="F36" s="207"/>
    </row>
    <row r="37" spans="1:6" ht="29" x14ac:dyDescent="0.35">
      <c r="A37" s="194" t="s">
        <v>867</v>
      </c>
      <c r="B37" s="208">
        <f>IF(ArrayCapacity&gt;0,ArrayAEP/(ArrayCapacity*HoursPerYear),"")</f>
        <v>0.10342558850977807</v>
      </c>
      <c r="C37" s="208">
        <f>IF(ArrayCapacity,ArrayAEP/(ArrayCapacity*HoursPerYear),"")</f>
        <v>0.11519164955509925</v>
      </c>
      <c r="D37" s="205"/>
      <c r="E37" s="216" t="s">
        <v>977</v>
      </c>
      <c r="F37" s="207"/>
    </row>
    <row r="38" spans="1:6" x14ac:dyDescent="0.35">
      <c r="A38" s="159"/>
      <c r="B38" s="159"/>
      <c r="C38" s="159"/>
      <c r="D38" s="159"/>
      <c r="E38" s="160"/>
    </row>
    <row r="39" spans="1:6" x14ac:dyDescent="0.35">
      <c r="A39" s="343" t="s">
        <v>913</v>
      </c>
      <c r="B39" s="343"/>
      <c r="C39" s="343"/>
      <c r="D39" s="343"/>
      <c r="E39" s="343"/>
      <c r="F39" s="343"/>
    </row>
    <row r="40" spans="1:6" s="142" customFormat="1" ht="36" customHeight="1" x14ac:dyDescent="0.35">
      <c r="A40" s="198"/>
      <c r="B40" s="199" t="s">
        <v>918</v>
      </c>
      <c r="C40" s="199" t="s">
        <v>919</v>
      </c>
      <c r="D40" s="200" t="s">
        <v>868</v>
      </c>
      <c r="E40" s="199" t="s">
        <v>871</v>
      </c>
      <c r="F40" s="200" t="s">
        <v>922</v>
      </c>
    </row>
    <row r="41" spans="1:6" x14ac:dyDescent="0.35">
      <c r="A41" s="194" t="s">
        <v>896</v>
      </c>
      <c r="B41" s="217">
        <f>'Cost Breakdown Structure_043018'!B7</f>
        <v>11468676.242916668</v>
      </c>
      <c r="C41" s="217">
        <f>'Cost Breakdown Structure_043018'!C7</f>
        <v>9469850</v>
      </c>
      <c r="D41" s="205" t="s">
        <v>865</v>
      </c>
      <c r="E41" s="216" t="s">
        <v>940</v>
      </c>
      <c r="F41" s="207"/>
    </row>
    <row r="42" spans="1:6" x14ac:dyDescent="0.35">
      <c r="A42" s="194" t="s">
        <v>894</v>
      </c>
      <c r="B42" s="217">
        <f>'Cost Breakdown Structure_043018'!B8</f>
        <v>2896809</v>
      </c>
      <c r="C42" s="217">
        <f>'Cost Breakdown Structure_043018'!C8</f>
        <v>148422.47999999998</v>
      </c>
      <c r="D42" s="205" t="s">
        <v>869</v>
      </c>
      <c r="E42" s="216" t="s">
        <v>940</v>
      </c>
      <c r="F42" s="207"/>
    </row>
    <row r="43" spans="1:6" x14ac:dyDescent="0.35">
      <c r="A43" s="194"/>
      <c r="B43" s="194"/>
      <c r="C43" s="194"/>
      <c r="D43" s="205"/>
      <c r="E43" s="216"/>
      <c r="F43" s="207"/>
    </row>
    <row r="44" spans="1:6" x14ac:dyDescent="0.35">
      <c r="A44" s="194" t="s">
        <v>897</v>
      </c>
      <c r="B44" s="217">
        <f>'Cost Breakdown Structure_043018'!B11</f>
        <v>4217235233.8800869</v>
      </c>
      <c r="C44" s="217">
        <f>'Cost Breakdown Structure_043018'!C11</f>
        <v>572286966.9265852</v>
      </c>
      <c r="D44" s="205" t="s">
        <v>865</v>
      </c>
      <c r="E44" s="216" t="s">
        <v>916</v>
      </c>
      <c r="F44" s="207"/>
    </row>
    <row r="45" spans="1:6" x14ac:dyDescent="0.35">
      <c r="A45" s="194" t="s">
        <v>895</v>
      </c>
      <c r="B45" s="217">
        <f>'Cost Breakdown Structure_043018'!B12</f>
        <v>1373953423.8064532</v>
      </c>
      <c r="C45" s="217">
        <f>'Cost Breakdown Structure_043018'!C12</f>
        <v>39959200</v>
      </c>
      <c r="D45" s="205" t="s">
        <v>869</v>
      </c>
      <c r="E45" s="216" t="s">
        <v>916</v>
      </c>
      <c r="F45" s="207"/>
    </row>
    <row r="46" spans="1:6" x14ac:dyDescent="0.35">
      <c r="E46" s="147"/>
    </row>
    <row r="47" spans="1:6" x14ac:dyDescent="0.35">
      <c r="A47" s="343" t="s">
        <v>917</v>
      </c>
      <c r="B47" s="343"/>
      <c r="C47" s="343"/>
      <c r="D47" s="343"/>
      <c r="E47" s="343"/>
      <c r="F47" s="343"/>
    </row>
    <row r="48" spans="1:6" s="142" customFormat="1" ht="36" customHeight="1" x14ac:dyDescent="0.35">
      <c r="A48" s="198"/>
      <c r="B48" s="199" t="s">
        <v>918</v>
      </c>
      <c r="C48" s="199" t="s">
        <v>919</v>
      </c>
      <c r="D48" s="200" t="s">
        <v>868</v>
      </c>
      <c r="E48" s="199" t="s">
        <v>871</v>
      </c>
      <c r="F48" s="200" t="s">
        <v>922</v>
      </c>
    </row>
    <row r="49" spans="1:6" ht="29" x14ac:dyDescent="0.35">
      <c r="A49" s="194" t="s">
        <v>872</v>
      </c>
      <c r="B49" s="209">
        <f>IF(DeviceAEP&gt;0,(DeviceCapEx*FixedChargeRate + DeviceOM)/DeviceAEP,"")</f>
        <v>29192.464743252476</v>
      </c>
      <c r="C49" s="209">
        <f>IF(DeviceAEP&gt;0,(DeviceCapEx*FixedChargeRate + DeviceOM)/DeviceAEP,"")</f>
        <v>2250.079308357349</v>
      </c>
      <c r="D49" s="205" t="s">
        <v>973</v>
      </c>
      <c r="E49" s="216" t="s">
        <v>977</v>
      </c>
      <c r="F49" s="207"/>
    </row>
    <row r="50" spans="1:6" ht="29" x14ac:dyDescent="0.35">
      <c r="A50" s="194" t="s">
        <v>873</v>
      </c>
      <c r="B50" s="209">
        <f>(ArrayCapEx*FixedChargeRate + ArrayOM)/ArrayAEP</f>
        <v>13479.101004266893</v>
      </c>
      <c r="C50" s="209">
        <f>(ArrayCapEx*FixedChargeRate + ArrayOM)/ArrayAEP</f>
        <v>749.30525367951543</v>
      </c>
      <c r="D50" s="205" t="s">
        <v>973</v>
      </c>
      <c r="E50" s="216" t="s">
        <v>977</v>
      </c>
      <c r="F50" s="207"/>
    </row>
    <row r="51" spans="1:6" x14ac:dyDescent="0.35">
      <c r="E51" s="147"/>
    </row>
    <row r="52" spans="1:6" x14ac:dyDescent="0.35">
      <c r="E52" s="147"/>
    </row>
    <row r="55" spans="1:6" x14ac:dyDescent="0.35">
      <c r="F55" s="152"/>
    </row>
    <row r="56" spans="1:6" x14ac:dyDescent="0.35">
      <c r="C56" s="264"/>
    </row>
  </sheetData>
  <mergeCells count="9">
    <mergeCell ref="A39:F39"/>
    <mergeCell ref="A47:F47"/>
    <mergeCell ref="A1:B1"/>
    <mergeCell ref="A7:B7"/>
    <mergeCell ref="A8:B8"/>
    <mergeCell ref="A21:F21"/>
    <mergeCell ref="A31:F31"/>
    <mergeCell ref="A10:B10"/>
    <mergeCell ref="A16:B16"/>
  </mergeCells>
  <dataValidations count="2">
    <dataValidation type="list" allowBlank="1" showInputMessage="1" showErrorMessage="1" sqref="B14:B15" xr:uid="{00000000-0002-0000-0000-000000000000}">
      <formula1>Device_Technology_Type</formula1>
    </dataValidation>
    <dataValidation type="decimal" allowBlank="1" showInputMessage="1" showErrorMessage="1" sqref="B34:C34 B24:C25" xr:uid="{00000000-0002-0000-0000-000001000000}">
      <formula1>0</formula1>
      <formula2>1</formula2>
    </dataValidation>
  </dataValidations>
  <hyperlinks>
    <hyperlink ref="A8" r:id="rId1" xr:uid="{00000000-0004-0000-0000-000000000000}"/>
  </hyperlinks>
  <pageMargins left="0.7" right="0.7" top="0.75" bottom="0.75" header="0.3" footer="0.3"/>
  <pageSetup orientation="portrait" r:id="rId2"/>
  <drawing r:id="rId3"/>
  <legacyDrawing r:id="rId4"/>
  <oleObjects>
    <mc:AlternateContent xmlns:mc="http://schemas.openxmlformats.org/markup-compatibility/2006">
      <mc:Choice Requires="x14">
        <oleObject progId="Word.Document.12" dvAspect="DVASPECT_ICON" shapeId="2062" r:id="rId5">
          <objectPr defaultSize="0" autoPict="0" r:id="rId6">
            <anchor moveWithCells="1">
              <from>
                <xdr:col>0</xdr:col>
                <xdr:colOff>800100</xdr:colOff>
                <xdr:row>1</xdr:row>
                <xdr:rowOff>50800</xdr:rowOff>
              </from>
              <to>
                <xdr:col>1</xdr:col>
                <xdr:colOff>0</xdr:colOff>
                <xdr:row>4</xdr:row>
                <xdr:rowOff>95250</xdr:rowOff>
              </to>
            </anchor>
          </objectPr>
        </oleObject>
      </mc:Choice>
      <mc:Fallback>
        <oleObject progId="Word.Document.12" dvAspect="DVASPECT_ICON" shapeId="206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103"/>
  <sheetViews>
    <sheetView topLeftCell="A4" zoomScaleNormal="70" zoomScalePageLayoutView="70" workbookViewId="0">
      <selection activeCell="E20" sqref="E20"/>
    </sheetView>
  </sheetViews>
  <sheetFormatPr defaultColWidth="8.81640625" defaultRowHeight="14.5" x14ac:dyDescent="0.35"/>
  <cols>
    <col min="1" max="1" width="20" style="92" customWidth="1"/>
    <col min="2" max="2" width="9.6328125" style="164" bestFit="1" customWidth="1"/>
    <col min="3" max="3" width="9.1796875" style="92" bestFit="1" customWidth="1"/>
    <col min="4" max="5" width="36" style="92" customWidth="1"/>
    <col min="6" max="6" width="14.1796875" style="92" customWidth="1"/>
    <col min="7" max="28" width="6" style="92" customWidth="1"/>
    <col min="29" max="29" width="8.81640625" style="92"/>
    <col min="30" max="30" width="11.6328125" style="92" customWidth="1"/>
    <col min="31" max="52" width="6" style="92" customWidth="1"/>
    <col min="53" max="16384" width="8.81640625" style="92"/>
  </cols>
  <sheetData>
    <row r="1" spans="1:5" ht="33" customHeight="1" x14ac:dyDescent="0.35">
      <c r="A1" s="358" t="s">
        <v>963</v>
      </c>
      <c r="B1" s="358"/>
      <c r="C1" s="125"/>
      <c r="D1" s="125"/>
      <c r="E1" s="125"/>
    </row>
    <row r="2" spans="1:5" x14ac:dyDescent="0.35">
      <c r="A2" s="125"/>
      <c r="B2" s="163"/>
      <c r="C2" s="125"/>
      <c r="D2" s="125"/>
      <c r="E2" s="125"/>
    </row>
    <row r="3" spans="1:5" x14ac:dyDescent="0.35">
      <c r="A3" s="125"/>
      <c r="B3" s="163"/>
      <c r="C3" s="125"/>
      <c r="D3" s="125"/>
      <c r="E3" s="125"/>
    </row>
    <row r="4" spans="1:5" x14ac:dyDescent="0.35">
      <c r="A4" s="125"/>
      <c r="B4" s="163"/>
      <c r="C4" s="125"/>
      <c r="D4" s="125"/>
      <c r="E4" s="125"/>
    </row>
    <row r="5" spans="1:5" x14ac:dyDescent="0.35">
      <c r="A5" s="125"/>
      <c r="B5" s="163"/>
      <c r="C5" s="125"/>
      <c r="D5" s="125"/>
      <c r="E5" s="125"/>
    </row>
    <row r="6" spans="1:5" ht="16" customHeight="1" x14ac:dyDescent="0.35">
      <c r="A6" s="125"/>
      <c r="B6" s="163"/>
      <c r="C6" s="125"/>
      <c r="D6" s="125"/>
      <c r="E6" s="125"/>
    </row>
    <row r="7" spans="1:5" s="100" customFormat="1" x14ac:dyDescent="0.35">
      <c r="A7" s="359" t="s">
        <v>946</v>
      </c>
      <c r="B7" s="359"/>
      <c r="C7" s="359"/>
      <c r="D7" s="359"/>
      <c r="E7" s="359"/>
    </row>
    <row r="8" spans="1:5" x14ac:dyDescent="0.35">
      <c r="A8" s="172"/>
      <c r="B8" s="173" t="s">
        <v>934</v>
      </c>
      <c r="C8" s="174" t="s">
        <v>912</v>
      </c>
      <c r="D8" s="175" t="s">
        <v>871</v>
      </c>
      <c r="E8" s="174" t="s">
        <v>922</v>
      </c>
    </row>
    <row r="9" spans="1:5" ht="29" x14ac:dyDescent="0.35">
      <c r="A9" s="176" t="s">
        <v>898</v>
      </c>
      <c r="B9" s="169"/>
      <c r="C9" s="177"/>
      <c r="D9" s="178" t="s">
        <v>949</v>
      </c>
      <c r="E9" s="179"/>
    </row>
    <row r="10" spans="1:5" ht="29" x14ac:dyDescent="0.35">
      <c r="A10" s="176" t="s">
        <v>888</v>
      </c>
      <c r="B10" s="169"/>
      <c r="C10" s="177" t="s">
        <v>890</v>
      </c>
      <c r="D10" s="178" t="s">
        <v>958</v>
      </c>
      <c r="E10" s="179"/>
    </row>
    <row r="11" spans="1:5" ht="15" customHeight="1" x14ac:dyDescent="0.35">
      <c r="A11" s="176" t="s">
        <v>889</v>
      </c>
      <c r="B11" s="169"/>
      <c r="C11" s="177" t="s">
        <v>890</v>
      </c>
      <c r="D11" s="178" t="s">
        <v>950</v>
      </c>
      <c r="E11" s="179"/>
    </row>
    <row r="12" spans="1:5" ht="29" x14ac:dyDescent="0.35">
      <c r="A12" s="180" t="s">
        <v>883</v>
      </c>
      <c r="B12" s="170">
        <f>SUM(WaveApplicantResource)</f>
        <v>0</v>
      </c>
      <c r="C12" s="177"/>
      <c r="D12" s="178" t="s">
        <v>953</v>
      </c>
      <c r="E12" s="179"/>
    </row>
    <row r="13" spans="1:5" ht="29" x14ac:dyDescent="0.35">
      <c r="A13" s="180" t="s">
        <v>957</v>
      </c>
      <c r="B13" s="171">
        <f>IF(B12&gt;0,HoursPerYear/B12,0)</f>
        <v>0</v>
      </c>
      <c r="C13" s="177"/>
      <c r="D13" s="178" t="s">
        <v>959</v>
      </c>
      <c r="E13" s="179"/>
    </row>
    <row r="14" spans="1:5" x14ac:dyDescent="0.35">
      <c r="A14" s="125"/>
      <c r="B14" s="163"/>
      <c r="C14" s="125"/>
      <c r="D14" s="125"/>
      <c r="E14" s="125"/>
    </row>
    <row r="15" spans="1:5" x14ac:dyDescent="0.35">
      <c r="A15" s="359" t="s">
        <v>964</v>
      </c>
      <c r="B15" s="359"/>
      <c r="C15" s="359"/>
      <c r="D15" s="359"/>
      <c r="E15" s="125"/>
    </row>
    <row r="16" spans="1:5" x14ac:dyDescent="0.35">
      <c r="A16" s="176" t="s">
        <v>923</v>
      </c>
      <c r="B16" s="181">
        <f>SingleDeviceRating</f>
        <v>0.15</v>
      </c>
      <c r="C16" s="177" t="s">
        <v>862</v>
      </c>
      <c r="D16" s="178" t="s">
        <v>930</v>
      </c>
      <c r="E16" s="125"/>
    </row>
    <row r="17" spans="1:28" ht="29" x14ac:dyDescent="0.35">
      <c r="A17" s="176" t="s">
        <v>906</v>
      </c>
      <c r="B17" s="170">
        <f>SUM(WaveDevicePowerCapture)</f>
        <v>0</v>
      </c>
      <c r="C17" s="177" t="s">
        <v>870</v>
      </c>
      <c r="D17" s="182" t="s">
        <v>979</v>
      </c>
      <c r="E17" s="125"/>
      <c r="F17" s="69"/>
    </row>
    <row r="18" spans="1:28" ht="43.5" x14ac:dyDescent="0.35">
      <c r="A18" s="176" t="s">
        <v>983</v>
      </c>
      <c r="B18" s="181">
        <f>SUM(WaveDevicePowerCapture)/HoursPerYear</f>
        <v>0</v>
      </c>
      <c r="C18" s="177" t="s">
        <v>862</v>
      </c>
      <c r="D18" s="178" t="s">
        <v>954</v>
      </c>
      <c r="E18" s="125"/>
    </row>
    <row r="19" spans="1:28" ht="29" x14ac:dyDescent="0.35">
      <c r="A19" s="180" t="s">
        <v>929</v>
      </c>
      <c r="B19" s="183">
        <f>IF(B16&gt;0,B18/B16,0)</f>
        <v>0</v>
      </c>
      <c r="C19" s="177"/>
      <c r="D19" s="178" t="s">
        <v>931</v>
      </c>
      <c r="E19" s="125"/>
    </row>
    <row r="21" spans="1:28" x14ac:dyDescent="0.35">
      <c r="A21" s="359" t="s">
        <v>965</v>
      </c>
      <c r="B21" s="359"/>
      <c r="C21" s="359"/>
      <c r="D21" s="359"/>
    </row>
    <row r="22" spans="1:28" x14ac:dyDescent="0.35">
      <c r="A22" s="176" t="s">
        <v>923</v>
      </c>
      <c r="B22" s="181">
        <f>'LCOE Metrics'!$C$23</f>
        <v>0.5</v>
      </c>
      <c r="C22" s="177" t="s">
        <v>862</v>
      </c>
      <c r="D22" s="178" t="s">
        <v>930</v>
      </c>
    </row>
    <row r="23" spans="1:28" ht="29" x14ac:dyDescent="0.35">
      <c r="A23" s="176" t="s">
        <v>906</v>
      </c>
      <c r="B23" s="170">
        <f>SUM(WaveDevicePowerCaptureImproved)</f>
        <v>0</v>
      </c>
      <c r="C23" s="177" t="s">
        <v>870</v>
      </c>
      <c r="D23" s="182" t="s">
        <v>979</v>
      </c>
    </row>
    <row r="24" spans="1:28" ht="43.5" x14ac:dyDescent="0.35">
      <c r="A24" s="176" t="s">
        <v>983</v>
      </c>
      <c r="B24" s="181">
        <f>SUM(WaveDevicePowerCapture)/HoursPerYear</f>
        <v>0</v>
      </c>
      <c r="C24" s="177" t="s">
        <v>862</v>
      </c>
      <c r="D24" s="178" t="s">
        <v>954</v>
      </c>
    </row>
    <row r="25" spans="1:28" ht="29" x14ac:dyDescent="0.35">
      <c r="A25" s="180" t="s">
        <v>929</v>
      </c>
      <c r="B25" s="183">
        <f>IF(B22&gt;0,B24/B22,0)</f>
        <v>0</v>
      </c>
      <c r="C25" s="177"/>
      <c r="D25" s="178" t="s">
        <v>931</v>
      </c>
    </row>
    <row r="26" spans="1:28" ht="19" thickBot="1" x14ac:dyDescent="0.5">
      <c r="B26" s="92"/>
      <c r="F26" s="91" t="s">
        <v>970</v>
      </c>
    </row>
    <row r="27" spans="1:28" ht="16" customHeight="1" thickBot="1" x14ac:dyDescent="0.4">
      <c r="B27" s="92"/>
      <c r="F27" s="351" t="s">
        <v>882</v>
      </c>
      <c r="G27" s="352"/>
      <c r="H27" s="348" t="s">
        <v>877</v>
      </c>
      <c r="I27" s="349"/>
      <c r="J27" s="349"/>
      <c r="K27" s="349"/>
      <c r="L27" s="349"/>
      <c r="M27" s="349"/>
      <c r="N27" s="349"/>
      <c r="O27" s="349"/>
      <c r="P27" s="349"/>
      <c r="Q27" s="349"/>
      <c r="R27" s="349"/>
      <c r="S27" s="349"/>
      <c r="T27" s="349"/>
      <c r="U27" s="349"/>
      <c r="V27" s="349"/>
      <c r="W27" s="349"/>
      <c r="X27" s="349"/>
      <c r="Y27" s="349"/>
      <c r="Z27" s="349"/>
      <c r="AA27" s="349"/>
      <c r="AB27" s="350"/>
    </row>
    <row r="28" spans="1:28" ht="15" thickBot="1" x14ac:dyDescent="0.4">
      <c r="B28" s="92"/>
      <c r="F28" s="353"/>
      <c r="G28" s="354"/>
      <c r="H28" s="102">
        <v>0.5</v>
      </c>
      <c r="I28" s="103">
        <v>1.5</v>
      </c>
      <c r="J28" s="103">
        <v>2.5</v>
      </c>
      <c r="K28" s="103">
        <v>3.5</v>
      </c>
      <c r="L28" s="103">
        <v>4.5</v>
      </c>
      <c r="M28" s="103">
        <v>5.5</v>
      </c>
      <c r="N28" s="103">
        <v>6.5</v>
      </c>
      <c r="O28" s="103">
        <v>7.5</v>
      </c>
      <c r="P28" s="103">
        <v>8.5</v>
      </c>
      <c r="Q28" s="103">
        <v>9.5</v>
      </c>
      <c r="R28" s="103">
        <v>10.5</v>
      </c>
      <c r="S28" s="103">
        <v>11.5</v>
      </c>
      <c r="T28" s="103">
        <v>12.5</v>
      </c>
      <c r="U28" s="103">
        <v>13.5</v>
      </c>
      <c r="V28" s="103">
        <v>14.5</v>
      </c>
      <c r="W28" s="103">
        <v>15.5</v>
      </c>
      <c r="X28" s="103">
        <v>16.5</v>
      </c>
      <c r="Y28" s="103">
        <v>17.5</v>
      </c>
      <c r="Z28" s="103">
        <v>18.5</v>
      </c>
      <c r="AA28" s="103">
        <v>19.5</v>
      </c>
      <c r="AB28" s="104">
        <v>20.5</v>
      </c>
    </row>
    <row r="29" spans="1:28" ht="15.5" x14ac:dyDescent="0.35">
      <c r="B29" s="92"/>
      <c r="F29" s="355" t="s">
        <v>878</v>
      </c>
      <c r="G29" s="74">
        <v>0.25</v>
      </c>
      <c r="H29" s="141"/>
      <c r="I29" s="141"/>
      <c r="J29" s="141"/>
      <c r="K29" s="141"/>
      <c r="L29" s="141"/>
      <c r="M29" s="141"/>
      <c r="N29" s="141"/>
      <c r="O29" s="141"/>
      <c r="P29" s="141"/>
      <c r="Q29" s="141"/>
      <c r="R29" s="141"/>
      <c r="S29" s="141"/>
      <c r="T29" s="141"/>
      <c r="U29" s="141"/>
      <c r="V29" s="141"/>
      <c r="W29" s="141"/>
      <c r="X29" s="141"/>
      <c r="Y29" s="141"/>
      <c r="Z29" s="141"/>
      <c r="AA29" s="141"/>
      <c r="AB29" s="141"/>
    </row>
    <row r="30" spans="1:28" ht="15.5" x14ac:dyDescent="0.35">
      <c r="B30" s="92"/>
      <c r="F30" s="356"/>
      <c r="G30" s="73">
        <v>0.75</v>
      </c>
      <c r="H30" s="141"/>
      <c r="I30" s="141"/>
      <c r="J30" s="141"/>
      <c r="K30" s="141"/>
      <c r="L30" s="141"/>
      <c r="M30" s="141"/>
      <c r="N30" s="141"/>
      <c r="O30" s="141"/>
      <c r="P30" s="141"/>
      <c r="Q30" s="141"/>
      <c r="R30" s="141"/>
      <c r="S30" s="141"/>
      <c r="T30" s="141"/>
      <c r="U30" s="141"/>
      <c r="V30" s="141"/>
      <c r="W30" s="141"/>
      <c r="X30" s="141"/>
      <c r="Y30" s="141"/>
      <c r="Z30" s="141"/>
      <c r="AA30" s="141"/>
      <c r="AB30" s="141"/>
    </row>
    <row r="31" spans="1:28" ht="15.5" x14ac:dyDescent="0.35">
      <c r="F31" s="356"/>
      <c r="G31" s="73">
        <v>1.25</v>
      </c>
      <c r="H31" s="141"/>
      <c r="I31" s="141"/>
      <c r="J31" s="141"/>
      <c r="K31" s="141"/>
      <c r="L31" s="141"/>
      <c r="M31" s="141"/>
      <c r="N31" s="141"/>
      <c r="O31" s="141"/>
      <c r="P31" s="141"/>
      <c r="Q31" s="141"/>
      <c r="R31" s="141"/>
      <c r="S31" s="141"/>
      <c r="T31" s="141"/>
      <c r="U31" s="141"/>
      <c r="V31" s="141"/>
      <c r="W31" s="141"/>
      <c r="X31" s="141"/>
      <c r="Y31" s="141"/>
      <c r="Z31" s="141"/>
      <c r="AA31" s="141"/>
      <c r="AB31" s="141"/>
    </row>
    <row r="32" spans="1:28" ht="15.5" x14ac:dyDescent="0.35">
      <c r="F32" s="356"/>
      <c r="G32" s="73">
        <v>1.75</v>
      </c>
      <c r="H32" s="141"/>
      <c r="I32" s="141"/>
      <c r="J32" s="141"/>
      <c r="K32" s="141"/>
      <c r="L32" s="141"/>
      <c r="M32" s="141"/>
      <c r="N32" s="141"/>
      <c r="O32" s="141"/>
      <c r="P32" s="141"/>
      <c r="Q32" s="141"/>
      <c r="R32" s="141"/>
      <c r="S32" s="141"/>
      <c r="T32" s="141"/>
      <c r="U32" s="141"/>
      <c r="V32" s="141"/>
      <c r="W32" s="141"/>
      <c r="X32" s="141"/>
      <c r="Y32" s="141"/>
      <c r="Z32" s="141"/>
      <c r="AA32" s="141"/>
      <c r="AB32" s="141"/>
    </row>
    <row r="33" spans="6:28" ht="15.5" x14ac:dyDescent="0.35">
      <c r="F33" s="356"/>
      <c r="G33" s="73">
        <v>2.25</v>
      </c>
      <c r="H33" s="141"/>
      <c r="I33" s="141"/>
      <c r="J33" s="141"/>
      <c r="K33" s="141"/>
      <c r="L33" s="141"/>
      <c r="M33" s="141"/>
      <c r="N33" s="141"/>
      <c r="O33" s="141"/>
      <c r="P33" s="141"/>
      <c r="Q33" s="141"/>
      <c r="R33" s="141"/>
      <c r="S33" s="141"/>
      <c r="T33" s="141"/>
      <c r="U33" s="141"/>
      <c r="V33" s="141"/>
      <c r="W33" s="141"/>
      <c r="X33" s="141"/>
      <c r="Y33" s="141"/>
      <c r="Z33" s="141"/>
      <c r="AA33" s="141"/>
      <c r="AB33" s="141"/>
    </row>
    <row r="34" spans="6:28" ht="15.5" x14ac:dyDescent="0.35">
      <c r="F34" s="356"/>
      <c r="G34" s="73">
        <v>2.75</v>
      </c>
      <c r="H34" s="141"/>
      <c r="I34" s="141"/>
      <c r="J34" s="141"/>
      <c r="K34" s="141"/>
      <c r="L34" s="141"/>
      <c r="M34" s="141"/>
      <c r="N34" s="141"/>
      <c r="O34" s="141"/>
      <c r="P34" s="141"/>
      <c r="Q34" s="141"/>
      <c r="R34" s="141"/>
      <c r="S34" s="141"/>
      <c r="T34" s="141"/>
      <c r="U34" s="141"/>
      <c r="V34" s="141"/>
      <c r="W34" s="141"/>
      <c r="X34" s="141"/>
      <c r="Y34" s="141"/>
      <c r="Z34" s="141"/>
      <c r="AA34" s="141"/>
      <c r="AB34" s="141"/>
    </row>
    <row r="35" spans="6:28" ht="15.5" x14ac:dyDescent="0.35">
      <c r="F35" s="356"/>
      <c r="G35" s="73">
        <v>3.25</v>
      </c>
      <c r="H35" s="141"/>
      <c r="I35" s="141"/>
      <c r="J35" s="141"/>
      <c r="K35" s="141"/>
      <c r="L35" s="141"/>
      <c r="M35" s="141"/>
      <c r="N35" s="141"/>
      <c r="O35" s="141"/>
      <c r="P35" s="141"/>
      <c r="Q35" s="141"/>
      <c r="R35" s="141"/>
      <c r="S35" s="141"/>
      <c r="T35" s="141"/>
      <c r="U35" s="141"/>
      <c r="V35" s="141"/>
      <c r="W35" s="141"/>
      <c r="X35" s="141"/>
      <c r="Y35" s="141"/>
      <c r="Z35" s="141"/>
      <c r="AA35" s="141"/>
      <c r="AB35" s="141"/>
    </row>
    <row r="36" spans="6:28" ht="15.5" x14ac:dyDescent="0.35">
      <c r="F36" s="356"/>
      <c r="G36" s="73">
        <v>3.75</v>
      </c>
      <c r="H36" s="141"/>
      <c r="I36" s="141"/>
      <c r="J36" s="141"/>
      <c r="K36" s="141"/>
      <c r="L36" s="141"/>
      <c r="M36" s="141"/>
      <c r="N36" s="141"/>
      <c r="O36" s="141"/>
      <c r="P36" s="141"/>
      <c r="Q36" s="141"/>
      <c r="R36" s="141"/>
      <c r="S36" s="141"/>
      <c r="T36" s="141"/>
      <c r="U36" s="141"/>
      <c r="V36" s="141"/>
      <c r="W36" s="141"/>
      <c r="X36" s="141"/>
      <c r="Y36" s="141"/>
      <c r="Z36" s="141"/>
      <c r="AA36" s="141"/>
      <c r="AB36" s="141"/>
    </row>
    <row r="37" spans="6:28" ht="15.5" x14ac:dyDescent="0.35">
      <c r="F37" s="356"/>
      <c r="G37" s="73">
        <v>4.25</v>
      </c>
      <c r="H37" s="141"/>
      <c r="I37" s="141"/>
      <c r="J37" s="141"/>
      <c r="K37" s="141"/>
      <c r="L37" s="141"/>
      <c r="M37" s="141"/>
      <c r="N37" s="141"/>
      <c r="O37" s="141"/>
      <c r="P37" s="141"/>
      <c r="Q37" s="141"/>
      <c r="R37" s="141"/>
      <c r="S37" s="141"/>
      <c r="T37" s="141"/>
      <c r="U37" s="141"/>
      <c r="V37" s="141"/>
      <c r="W37" s="141"/>
      <c r="X37" s="141"/>
      <c r="Y37" s="141"/>
      <c r="Z37" s="141"/>
      <c r="AA37" s="141"/>
      <c r="AB37" s="141"/>
    </row>
    <row r="38" spans="6:28" ht="15.5" x14ac:dyDescent="0.35">
      <c r="F38" s="356"/>
      <c r="G38" s="73">
        <v>4.75</v>
      </c>
      <c r="H38" s="141"/>
      <c r="I38" s="141"/>
      <c r="J38" s="141"/>
      <c r="K38" s="141"/>
      <c r="L38" s="141"/>
      <c r="M38" s="141"/>
      <c r="N38" s="141"/>
      <c r="O38" s="141"/>
      <c r="P38" s="141"/>
      <c r="Q38" s="141"/>
      <c r="R38" s="141"/>
      <c r="S38" s="141"/>
      <c r="T38" s="141"/>
      <c r="U38" s="141"/>
      <c r="V38" s="141"/>
      <c r="W38" s="141"/>
      <c r="X38" s="141"/>
      <c r="Y38" s="141"/>
      <c r="Z38" s="141"/>
      <c r="AA38" s="141"/>
      <c r="AB38" s="141"/>
    </row>
    <row r="39" spans="6:28" ht="15.5" x14ac:dyDescent="0.35">
      <c r="F39" s="356"/>
      <c r="G39" s="73">
        <v>5.25</v>
      </c>
      <c r="H39" s="141"/>
      <c r="I39" s="141"/>
      <c r="J39" s="141"/>
      <c r="K39" s="141"/>
      <c r="L39" s="141"/>
      <c r="M39" s="141"/>
      <c r="N39" s="141"/>
      <c r="O39" s="141"/>
      <c r="P39" s="141"/>
      <c r="Q39" s="141"/>
      <c r="R39" s="141"/>
      <c r="S39" s="141"/>
      <c r="T39" s="141"/>
      <c r="U39" s="141"/>
      <c r="V39" s="141"/>
      <c r="W39" s="141"/>
      <c r="X39" s="141"/>
      <c r="Y39" s="141"/>
      <c r="Z39" s="141"/>
      <c r="AA39" s="141"/>
      <c r="AB39" s="141"/>
    </row>
    <row r="40" spans="6:28" ht="15.5" x14ac:dyDescent="0.35">
      <c r="F40" s="356"/>
      <c r="G40" s="73">
        <v>5.75</v>
      </c>
      <c r="H40" s="141"/>
      <c r="I40" s="141"/>
      <c r="J40" s="141"/>
      <c r="K40" s="141"/>
      <c r="L40" s="141"/>
      <c r="M40" s="141"/>
      <c r="N40" s="141"/>
      <c r="O40" s="141"/>
      <c r="P40" s="141"/>
      <c r="Q40" s="141"/>
      <c r="R40" s="141"/>
      <c r="S40" s="141"/>
      <c r="T40" s="141"/>
      <c r="U40" s="141"/>
      <c r="V40" s="141"/>
      <c r="W40" s="141"/>
      <c r="X40" s="141"/>
      <c r="Y40" s="141"/>
      <c r="Z40" s="141"/>
      <c r="AA40" s="141"/>
      <c r="AB40" s="141"/>
    </row>
    <row r="41" spans="6:28" ht="15.5" x14ac:dyDescent="0.35">
      <c r="F41" s="356"/>
      <c r="G41" s="73">
        <v>6.25</v>
      </c>
      <c r="H41" s="141"/>
      <c r="I41" s="141"/>
      <c r="J41" s="141"/>
      <c r="K41" s="141"/>
      <c r="L41" s="141"/>
      <c r="M41" s="141"/>
      <c r="N41" s="141"/>
      <c r="O41" s="141"/>
      <c r="P41" s="141"/>
      <c r="Q41" s="141"/>
      <c r="R41" s="141"/>
      <c r="S41" s="141"/>
      <c r="T41" s="141"/>
      <c r="U41" s="141"/>
      <c r="V41" s="141"/>
      <c r="W41" s="141"/>
      <c r="X41" s="141"/>
      <c r="Y41" s="141"/>
      <c r="Z41" s="141"/>
      <c r="AA41" s="141"/>
      <c r="AB41" s="141"/>
    </row>
    <row r="42" spans="6:28" ht="15.5" x14ac:dyDescent="0.35">
      <c r="F42" s="356"/>
      <c r="G42" s="73">
        <v>6.75</v>
      </c>
      <c r="H42" s="141"/>
      <c r="I42" s="141"/>
      <c r="J42" s="141"/>
      <c r="K42" s="141"/>
      <c r="L42" s="141"/>
      <c r="M42" s="141"/>
      <c r="N42" s="141"/>
      <c r="O42" s="141"/>
      <c r="P42" s="141"/>
      <c r="Q42" s="141"/>
      <c r="R42" s="141"/>
      <c r="S42" s="141"/>
      <c r="T42" s="141"/>
      <c r="U42" s="141"/>
      <c r="V42" s="141"/>
      <c r="W42" s="141"/>
      <c r="X42" s="141"/>
      <c r="Y42" s="141"/>
      <c r="Z42" s="141"/>
      <c r="AA42" s="141"/>
      <c r="AB42" s="141"/>
    </row>
    <row r="43" spans="6:28" ht="15.5" x14ac:dyDescent="0.35">
      <c r="F43" s="356"/>
      <c r="G43" s="73">
        <v>7.25</v>
      </c>
      <c r="H43" s="141"/>
      <c r="I43" s="141"/>
      <c r="J43" s="141"/>
      <c r="K43" s="141"/>
      <c r="L43" s="141"/>
      <c r="M43" s="141"/>
      <c r="N43" s="141"/>
      <c r="O43" s="141"/>
      <c r="P43" s="141"/>
      <c r="Q43" s="141"/>
      <c r="R43" s="141"/>
      <c r="S43" s="141"/>
      <c r="T43" s="141"/>
      <c r="U43" s="141"/>
      <c r="V43" s="141"/>
      <c r="W43" s="141"/>
      <c r="X43" s="141"/>
      <c r="Y43" s="141"/>
      <c r="Z43" s="141"/>
      <c r="AA43" s="141"/>
      <c r="AB43" s="141"/>
    </row>
    <row r="44" spans="6:28" ht="15.5" x14ac:dyDescent="0.35">
      <c r="F44" s="356"/>
      <c r="G44" s="73">
        <v>7.75</v>
      </c>
      <c r="H44" s="141"/>
      <c r="I44" s="141"/>
      <c r="J44" s="141"/>
      <c r="K44" s="141"/>
      <c r="L44" s="141"/>
      <c r="M44" s="141"/>
      <c r="N44" s="141"/>
      <c r="O44" s="141"/>
      <c r="P44" s="141"/>
      <c r="Q44" s="141"/>
      <c r="R44" s="141"/>
      <c r="S44" s="141"/>
      <c r="T44" s="141"/>
      <c r="U44" s="141"/>
      <c r="V44" s="141"/>
      <c r="W44" s="141"/>
      <c r="X44" s="141"/>
      <c r="Y44" s="141"/>
      <c r="Z44" s="141"/>
      <c r="AA44" s="141"/>
      <c r="AB44" s="141"/>
    </row>
    <row r="45" spans="6:28" ht="15.5" x14ac:dyDescent="0.35">
      <c r="F45" s="356"/>
      <c r="G45" s="73">
        <v>8.25</v>
      </c>
      <c r="H45" s="141"/>
      <c r="I45" s="141"/>
      <c r="J45" s="141"/>
      <c r="K45" s="141"/>
      <c r="L45" s="141"/>
      <c r="M45" s="141"/>
      <c r="N45" s="141"/>
      <c r="O45" s="141"/>
      <c r="P45" s="141"/>
      <c r="Q45" s="141"/>
      <c r="R45" s="141"/>
      <c r="S45" s="141"/>
      <c r="T45" s="141"/>
      <c r="U45" s="141"/>
      <c r="V45" s="141"/>
      <c r="W45" s="141"/>
      <c r="X45" s="141"/>
      <c r="Y45" s="141"/>
      <c r="Z45" s="141"/>
      <c r="AA45" s="141"/>
      <c r="AB45" s="141"/>
    </row>
    <row r="46" spans="6:28" ht="15.5" x14ac:dyDescent="0.35">
      <c r="F46" s="356"/>
      <c r="G46" s="73">
        <v>8.75</v>
      </c>
      <c r="H46" s="141"/>
      <c r="I46" s="141"/>
      <c r="J46" s="141"/>
      <c r="K46" s="141"/>
      <c r="L46" s="141"/>
      <c r="M46" s="141"/>
      <c r="N46" s="141"/>
      <c r="O46" s="141"/>
      <c r="P46" s="141"/>
      <c r="Q46" s="141"/>
      <c r="R46" s="141"/>
      <c r="S46" s="141"/>
      <c r="T46" s="141"/>
      <c r="U46" s="141"/>
      <c r="V46" s="141"/>
      <c r="W46" s="141"/>
      <c r="X46" s="141"/>
      <c r="Y46" s="141"/>
      <c r="Z46" s="141"/>
      <c r="AA46" s="141"/>
      <c r="AB46" s="141"/>
    </row>
    <row r="47" spans="6:28" ht="15.5" x14ac:dyDescent="0.35">
      <c r="F47" s="356"/>
      <c r="G47" s="73">
        <v>9.25</v>
      </c>
      <c r="H47" s="141"/>
      <c r="I47" s="141"/>
      <c r="J47" s="141"/>
      <c r="K47" s="141"/>
      <c r="L47" s="141"/>
      <c r="M47" s="141"/>
      <c r="N47" s="141"/>
      <c r="O47" s="141"/>
      <c r="P47" s="141"/>
      <c r="Q47" s="141"/>
      <c r="R47" s="141"/>
      <c r="S47" s="141"/>
      <c r="T47" s="141"/>
      <c r="U47" s="141"/>
      <c r="V47" s="141"/>
      <c r="W47" s="141"/>
      <c r="X47" s="141"/>
      <c r="Y47" s="141"/>
      <c r="Z47" s="141"/>
      <c r="AA47" s="141"/>
      <c r="AB47" s="141"/>
    </row>
    <row r="48" spans="6:28" ht="16" thickBot="1" x14ac:dyDescent="0.4">
      <c r="F48" s="357"/>
      <c r="G48" s="72">
        <v>9.75</v>
      </c>
      <c r="H48" s="141"/>
      <c r="I48" s="141"/>
      <c r="J48" s="141"/>
      <c r="K48" s="141"/>
      <c r="L48" s="141"/>
      <c r="M48" s="141"/>
      <c r="N48" s="141"/>
      <c r="O48" s="141"/>
      <c r="P48" s="141"/>
      <c r="Q48" s="141"/>
      <c r="R48" s="141"/>
      <c r="S48" s="141"/>
      <c r="T48" s="141"/>
      <c r="U48" s="141"/>
      <c r="V48" s="141"/>
      <c r="W48" s="141"/>
      <c r="X48" s="141"/>
      <c r="Y48" s="141"/>
      <c r="Z48" s="141"/>
      <c r="AA48" s="141"/>
      <c r="AB48" s="141"/>
    </row>
    <row r="49" spans="6:52" ht="15" thickBot="1" x14ac:dyDescent="0.4">
      <c r="F49" s="99"/>
      <c r="G49" s="100"/>
      <c r="H49" s="71">
        <v>0.57999999999999996</v>
      </c>
      <c r="I49" s="71">
        <v>1.7399999999999998</v>
      </c>
      <c r="J49" s="71">
        <v>2.9</v>
      </c>
      <c r="K49" s="71">
        <v>4.0599999999999996</v>
      </c>
      <c r="L49" s="71">
        <v>5.22</v>
      </c>
      <c r="M49" s="71">
        <v>6.38</v>
      </c>
      <c r="N49" s="71">
        <v>7.5399999999999991</v>
      </c>
      <c r="O49" s="71">
        <v>8.6999999999999993</v>
      </c>
      <c r="P49" s="71">
        <v>9.86</v>
      </c>
      <c r="Q49" s="71">
        <v>11.02</v>
      </c>
      <c r="R49" s="71">
        <v>12.18</v>
      </c>
      <c r="S49" s="71">
        <v>13.34</v>
      </c>
      <c r="T49" s="71">
        <v>14.499999999999998</v>
      </c>
      <c r="U49" s="71">
        <v>15.659999999999998</v>
      </c>
      <c r="V49" s="71">
        <v>16.82</v>
      </c>
      <c r="W49" s="71">
        <v>17.98</v>
      </c>
      <c r="X49" s="71">
        <v>19.139999999999997</v>
      </c>
      <c r="Y49" s="71">
        <v>20.299999999999997</v>
      </c>
      <c r="Z49" s="71">
        <v>21.459999999999997</v>
      </c>
      <c r="AA49" s="71">
        <v>22.619999999999997</v>
      </c>
      <c r="AB49" s="70">
        <v>23.779999999999998</v>
      </c>
    </row>
    <row r="50" spans="6:52" ht="16" customHeight="1" thickBot="1" x14ac:dyDescent="0.4">
      <c r="F50" s="99"/>
      <c r="G50" s="100"/>
      <c r="H50" s="348" t="s">
        <v>879</v>
      </c>
      <c r="I50" s="349"/>
      <c r="J50" s="349"/>
      <c r="K50" s="349"/>
      <c r="L50" s="349"/>
      <c r="M50" s="349"/>
      <c r="N50" s="349"/>
      <c r="O50" s="349"/>
      <c r="P50" s="349"/>
      <c r="Q50" s="349"/>
      <c r="R50" s="349"/>
      <c r="S50" s="349"/>
      <c r="T50" s="349"/>
      <c r="U50" s="349"/>
      <c r="V50" s="349"/>
      <c r="W50" s="349"/>
      <c r="X50" s="349"/>
      <c r="Y50" s="349"/>
      <c r="Z50" s="349"/>
      <c r="AA50" s="349"/>
      <c r="AB50" s="350"/>
    </row>
    <row r="52" spans="6:52" ht="19" thickBot="1" x14ac:dyDescent="0.5">
      <c r="F52" s="91" t="s">
        <v>899</v>
      </c>
      <c r="AD52" s="91" t="s">
        <v>971</v>
      </c>
    </row>
    <row r="53" spans="6:52" ht="16" customHeight="1" thickBot="1" x14ac:dyDescent="0.4">
      <c r="F53" s="351" t="s">
        <v>880</v>
      </c>
      <c r="G53" s="352"/>
      <c r="H53" s="348" t="s">
        <v>877</v>
      </c>
      <c r="I53" s="349"/>
      <c r="J53" s="349"/>
      <c r="K53" s="349"/>
      <c r="L53" s="349"/>
      <c r="M53" s="349"/>
      <c r="N53" s="349"/>
      <c r="O53" s="349"/>
      <c r="P53" s="349"/>
      <c r="Q53" s="349"/>
      <c r="R53" s="349"/>
      <c r="S53" s="349"/>
      <c r="T53" s="349"/>
      <c r="U53" s="349"/>
      <c r="V53" s="349"/>
      <c r="W53" s="349"/>
      <c r="X53" s="349"/>
      <c r="Y53" s="349"/>
      <c r="Z53" s="349"/>
      <c r="AA53" s="349"/>
      <c r="AB53" s="350"/>
      <c r="AD53" s="351" t="s">
        <v>880</v>
      </c>
      <c r="AE53" s="352"/>
      <c r="AF53" s="348" t="s">
        <v>877</v>
      </c>
      <c r="AG53" s="349"/>
      <c r="AH53" s="349"/>
      <c r="AI53" s="349"/>
      <c r="AJ53" s="349"/>
      <c r="AK53" s="349"/>
      <c r="AL53" s="349"/>
      <c r="AM53" s="349"/>
      <c r="AN53" s="349"/>
      <c r="AO53" s="349"/>
      <c r="AP53" s="349"/>
      <c r="AQ53" s="349"/>
      <c r="AR53" s="349"/>
      <c r="AS53" s="349"/>
      <c r="AT53" s="349"/>
      <c r="AU53" s="349"/>
      <c r="AV53" s="349"/>
      <c r="AW53" s="349"/>
      <c r="AX53" s="349"/>
      <c r="AY53" s="349"/>
      <c r="AZ53" s="350"/>
    </row>
    <row r="54" spans="6:52" ht="15" thickBot="1" x14ac:dyDescent="0.4">
      <c r="F54" s="353"/>
      <c r="G54" s="354"/>
      <c r="H54" s="133">
        <v>0.5</v>
      </c>
      <c r="I54" s="134">
        <v>1.5</v>
      </c>
      <c r="J54" s="134">
        <v>2.5</v>
      </c>
      <c r="K54" s="134">
        <v>3.5</v>
      </c>
      <c r="L54" s="134">
        <v>4.5</v>
      </c>
      <c r="M54" s="134">
        <v>5.5</v>
      </c>
      <c r="N54" s="134">
        <v>6.5</v>
      </c>
      <c r="O54" s="134">
        <v>7.5</v>
      </c>
      <c r="P54" s="134">
        <v>8.5</v>
      </c>
      <c r="Q54" s="134">
        <v>9.5</v>
      </c>
      <c r="R54" s="134">
        <v>10.5</v>
      </c>
      <c r="S54" s="134">
        <v>11.5</v>
      </c>
      <c r="T54" s="134">
        <v>12.5</v>
      </c>
      <c r="U54" s="134">
        <v>13.5</v>
      </c>
      <c r="V54" s="134">
        <v>14.5</v>
      </c>
      <c r="W54" s="134">
        <v>15.5</v>
      </c>
      <c r="X54" s="134">
        <v>16.5</v>
      </c>
      <c r="Y54" s="134">
        <v>17.5</v>
      </c>
      <c r="Z54" s="134">
        <v>18.5</v>
      </c>
      <c r="AA54" s="134">
        <v>19.5</v>
      </c>
      <c r="AB54" s="135">
        <v>20.5</v>
      </c>
      <c r="AD54" s="353"/>
      <c r="AE54" s="354"/>
      <c r="AF54" s="93">
        <v>0.5</v>
      </c>
      <c r="AG54" s="94">
        <v>1.5</v>
      </c>
      <c r="AH54" s="94">
        <v>2.5</v>
      </c>
      <c r="AI54" s="94">
        <v>3.5</v>
      </c>
      <c r="AJ54" s="94">
        <v>4.5</v>
      </c>
      <c r="AK54" s="94">
        <v>5.5</v>
      </c>
      <c r="AL54" s="94">
        <v>6.5</v>
      </c>
      <c r="AM54" s="94">
        <v>7.5</v>
      </c>
      <c r="AN54" s="94">
        <v>8.5</v>
      </c>
      <c r="AO54" s="94">
        <v>9.5</v>
      </c>
      <c r="AP54" s="94">
        <v>10.5</v>
      </c>
      <c r="AQ54" s="94">
        <v>11.5</v>
      </c>
      <c r="AR54" s="94">
        <v>12.5</v>
      </c>
      <c r="AS54" s="94">
        <v>13.5</v>
      </c>
      <c r="AT54" s="94">
        <v>14.5</v>
      </c>
      <c r="AU54" s="94">
        <v>15.5</v>
      </c>
      <c r="AV54" s="94">
        <v>16.5</v>
      </c>
      <c r="AW54" s="94">
        <v>17.5</v>
      </c>
      <c r="AX54" s="94">
        <v>18.5</v>
      </c>
      <c r="AY54" s="94">
        <v>19.5</v>
      </c>
      <c r="AZ54" s="95">
        <v>20.5</v>
      </c>
    </row>
    <row r="55" spans="6:52" ht="16" customHeight="1" x14ac:dyDescent="0.35">
      <c r="F55" s="355" t="s">
        <v>878</v>
      </c>
      <c r="G55" s="130">
        <v>0.25</v>
      </c>
      <c r="H55" s="140"/>
      <c r="I55" s="140"/>
      <c r="J55" s="140"/>
      <c r="K55" s="140"/>
      <c r="L55" s="140"/>
      <c r="M55" s="140"/>
      <c r="N55" s="140"/>
      <c r="O55" s="140"/>
      <c r="P55" s="140"/>
      <c r="Q55" s="140"/>
      <c r="R55" s="140"/>
      <c r="S55" s="140"/>
      <c r="T55" s="140"/>
      <c r="U55" s="140"/>
      <c r="V55" s="140"/>
      <c r="W55" s="140"/>
      <c r="X55" s="140"/>
      <c r="Y55" s="140"/>
      <c r="Z55" s="140"/>
      <c r="AA55" s="140"/>
      <c r="AB55" s="140"/>
      <c r="AD55" s="355" t="s">
        <v>878</v>
      </c>
      <c r="AE55" s="96">
        <v>0.25</v>
      </c>
      <c r="AF55" s="138"/>
      <c r="AG55" s="138"/>
      <c r="AH55" s="138"/>
      <c r="AI55" s="138"/>
      <c r="AJ55" s="138"/>
      <c r="AK55" s="138"/>
      <c r="AL55" s="138"/>
      <c r="AM55" s="138"/>
      <c r="AN55" s="138"/>
      <c r="AO55" s="138"/>
      <c r="AP55" s="138"/>
      <c r="AQ55" s="138"/>
      <c r="AR55" s="138"/>
      <c r="AS55" s="138"/>
      <c r="AT55" s="138"/>
      <c r="AU55" s="138"/>
      <c r="AV55" s="138"/>
      <c r="AW55" s="138"/>
      <c r="AX55" s="138"/>
      <c r="AY55" s="138"/>
      <c r="AZ55" s="138"/>
    </row>
    <row r="56" spans="6:52" ht="15.5" x14ac:dyDescent="0.35">
      <c r="F56" s="356"/>
      <c r="G56" s="131">
        <v>0.75</v>
      </c>
      <c r="H56" s="140"/>
      <c r="I56" s="140"/>
      <c r="J56" s="140"/>
      <c r="K56" s="140"/>
      <c r="L56" s="140"/>
      <c r="M56" s="140"/>
      <c r="N56" s="140"/>
      <c r="O56" s="140"/>
      <c r="P56" s="140"/>
      <c r="Q56" s="140"/>
      <c r="R56" s="140"/>
      <c r="S56" s="140"/>
      <c r="T56" s="140"/>
      <c r="U56" s="140"/>
      <c r="V56" s="140"/>
      <c r="W56" s="140"/>
      <c r="X56" s="140"/>
      <c r="Y56" s="140"/>
      <c r="Z56" s="140"/>
      <c r="AA56" s="140"/>
      <c r="AB56" s="140"/>
      <c r="AD56" s="356"/>
      <c r="AE56" s="97">
        <v>0.75</v>
      </c>
      <c r="AF56" s="138"/>
      <c r="AG56" s="138"/>
      <c r="AH56" s="138"/>
      <c r="AI56" s="138"/>
      <c r="AJ56" s="138"/>
      <c r="AK56" s="138"/>
      <c r="AL56" s="138"/>
      <c r="AM56" s="138"/>
      <c r="AN56" s="138"/>
      <c r="AO56" s="138"/>
      <c r="AP56" s="138"/>
      <c r="AQ56" s="138"/>
      <c r="AR56" s="138"/>
      <c r="AS56" s="138"/>
      <c r="AT56" s="138"/>
      <c r="AU56" s="138"/>
      <c r="AV56" s="138"/>
      <c r="AW56" s="138"/>
      <c r="AX56" s="138"/>
      <c r="AY56" s="138"/>
      <c r="AZ56" s="138"/>
    </row>
    <row r="57" spans="6:52" ht="15.5" x14ac:dyDescent="0.35">
      <c r="F57" s="356"/>
      <c r="G57" s="131">
        <v>1.25</v>
      </c>
      <c r="H57" s="140"/>
      <c r="I57" s="140"/>
      <c r="J57" s="140"/>
      <c r="K57" s="140"/>
      <c r="L57" s="140"/>
      <c r="M57" s="140"/>
      <c r="N57" s="140"/>
      <c r="O57" s="140"/>
      <c r="P57" s="140"/>
      <c r="Q57" s="140"/>
      <c r="R57" s="140"/>
      <c r="S57" s="140"/>
      <c r="T57" s="140"/>
      <c r="U57" s="140"/>
      <c r="V57" s="140"/>
      <c r="W57" s="140"/>
      <c r="X57" s="140"/>
      <c r="Y57" s="140"/>
      <c r="Z57" s="140"/>
      <c r="AA57" s="140"/>
      <c r="AB57" s="140"/>
      <c r="AD57" s="356"/>
      <c r="AE57" s="97">
        <v>1.25</v>
      </c>
      <c r="AF57" s="138"/>
      <c r="AG57" s="138"/>
      <c r="AH57" s="138"/>
      <c r="AI57" s="138"/>
      <c r="AJ57" s="138"/>
      <c r="AK57" s="138"/>
      <c r="AL57" s="138"/>
      <c r="AM57" s="138"/>
      <c r="AN57" s="138"/>
      <c r="AO57" s="138"/>
      <c r="AP57" s="138"/>
      <c r="AQ57" s="138"/>
      <c r="AR57" s="138"/>
      <c r="AS57" s="138"/>
      <c r="AT57" s="138"/>
      <c r="AU57" s="138"/>
      <c r="AV57" s="138"/>
      <c r="AW57" s="138"/>
      <c r="AX57" s="138"/>
      <c r="AY57" s="138"/>
      <c r="AZ57" s="138"/>
    </row>
    <row r="58" spans="6:52" ht="15.5" x14ac:dyDescent="0.35">
      <c r="F58" s="356"/>
      <c r="G58" s="131">
        <v>1.75</v>
      </c>
      <c r="H58" s="140"/>
      <c r="I58" s="140"/>
      <c r="J58" s="140"/>
      <c r="K58" s="140"/>
      <c r="L58" s="140"/>
      <c r="M58" s="140"/>
      <c r="N58" s="140"/>
      <c r="O58" s="140"/>
      <c r="P58" s="140"/>
      <c r="Q58" s="140"/>
      <c r="R58" s="140"/>
      <c r="S58" s="140"/>
      <c r="T58" s="140"/>
      <c r="U58" s="140"/>
      <c r="V58" s="140"/>
      <c r="W58" s="140"/>
      <c r="X58" s="140"/>
      <c r="Y58" s="140"/>
      <c r="Z58" s="140"/>
      <c r="AA58" s="140"/>
      <c r="AB58" s="140"/>
      <c r="AD58" s="356"/>
      <c r="AE58" s="97">
        <v>1.75</v>
      </c>
      <c r="AF58" s="138"/>
      <c r="AG58" s="138"/>
      <c r="AH58" s="138"/>
      <c r="AI58" s="138"/>
      <c r="AJ58" s="138"/>
      <c r="AK58" s="138"/>
      <c r="AL58" s="138"/>
      <c r="AM58" s="138"/>
      <c r="AN58" s="138"/>
      <c r="AO58" s="138"/>
      <c r="AP58" s="138"/>
      <c r="AQ58" s="138"/>
      <c r="AR58" s="138"/>
      <c r="AS58" s="138"/>
      <c r="AT58" s="138"/>
      <c r="AU58" s="138"/>
      <c r="AV58" s="138"/>
      <c r="AW58" s="138"/>
      <c r="AX58" s="138"/>
      <c r="AY58" s="138"/>
      <c r="AZ58" s="138"/>
    </row>
    <row r="59" spans="6:52" ht="15.5" x14ac:dyDescent="0.35">
      <c r="F59" s="356"/>
      <c r="G59" s="131">
        <v>2.25</v>
      </c>
      <c r="H59" s="140"/>
      <c r="I59" s="140"/>
      <c r="J59" s="140"/>
      <c r="K59" s="140"/>
      <c r="L59" s="140"/>
      <c r="M59" s="140"/>
      <c r="N59" s="140"/>
      <c r="O59" s="140"/>
      <c r="P59" s="140"/>
      <c r="Q59" s="140"/>
      <c r="R59" s="140"/>
      <c r="S59" s="140"/>
      <c r="T59" s="140"/>
      <c r="U59" s="140"/>
      <c r="V59" s="140"/>
      <c r="W59" s="140"/>
      <c r="X59" s="140"/>
      <c r="Y59" s="140"/>
      <c r="Z59" s="140"/>
      <c r="AA59" s="140"/>
      <c r="AB59" s="140"/>
      <c r="AD59" s="356"/>
      <c r="AE59" s="97">
        <v>2.25</v>
      </c>
      <c r="AF59" s="138"/>
      <c r="AG59" s="138"/>
      <c r="AH59" s="138"/>
      <c r="AI59" s="138"/>
      <c r="AJ59" s="138"/>
      <c r="AK59" s="138"/>
      <c r="AL59" s="138"/>
      <c r="AM59" s="138"/>
      <c r="AN59" s="138"/>
      <c r="AO59" s="138"/>
      <c r="AP59" s="138"/>
      <c r="AQ59" s="138"/>
      <c r="AR59" s="138"/>
      <c r="AS59" s="138"/>
      <c r="AT59" s="138"/>
      <c r="AU59" s="138"/>
      <c r="AV59" s="138"/>
      <c r="AW59" s="138"/>
      <c r="AX59" s="138"/>
      <c r="AY59" s="138"/>
      <c r="AZ59" s="138"/>
    </row>
    <row r="60" spans="6:52" ht="15.5" x14ac:dyDescent="0.35">
      <c r="F60" s="356"/>
      <c r="G60" s="131">
        <v>2.75</v>
      </c>
      <c r="H60" s="140"/>
      <c r="I60" s="140"/>
      <c r="J60" s="140"/>
      <c r="K60" s="140"/>
      <c r="L60" s="140"/>
      <c r="M60" s="140"/>
      <c r="N60" s="140"/>
      <c r="O60" s="140"/>
      <c r="P60" s="140"/>
      <c r="Q60" s="140"/>
      <c r="R60" s="140"/>
      <c r="S60" s="140"/>
      <c r="T60" s="140"/>
      <c r="U60" s="140"/>
      <c r="V60" s="140"/>
      <c r="W60" s="140"/>
      <c r="X60" s="140"/>
      <c r="Y60" s="140"/>
      <c r="Z60" s="140"/>
      <c r="AA60" s="140"/>
      <c r="AB60" s="140"/>
      <c r="AD60" s="356"/>
      <c r="AE60" s="97">
        <v>2.75</v>
      </c>
      <c r="AF60" s="138"/>
      <c r="AG60" s="138"/>
      <c r="AH60" s="138"/>
      <c r="AI60" s="138"/>
      <c r="AJ60" s="138"/>
      <c r="AK60" s="138"/>
      <c r="AL60" s="138"/>
      <c r="AM60" s="138"/>
      <c r="AN60" s="138"/>
      <c r="AO60" s="138"/>
      <c r="AP60" s="138"/>
      <c r="AQ60" s="138"/>
      <c r="AR60" s="138"/>
      <c r="AS60" s="138"/>
      <c r="AT60" s="138"/>
      <c r="AU60" s="138"/>
      <c r="AV60" s="138"/>
      <c r="AW60" s="138"/>
      <c r="AX60" s="138"/>
      <c r="AY60" s="138"/>
      <c r="AZ60" s="138"/>
    </row>
    <row r="61" spans="6:52" ht="15.5" x14ac:dyDescent="0.35">
      <c r="F61" s="356"/>
      <c r="G61" s="131">
        <v>3.25</v>
      </c>
      <c r="H61" s="140"/>
      <c r="I61" s="140"/>
      <c r="J61" s="140"/>
      <c r="K61" s="140"/>
      <c r="L61" s="140"/>
      <c r="M61" s="140"/>
      <c r="N61" s="140"/>
      <c r="O61" s="140"/>
      <c r="P61" s="140"/>
      <c r="Q61" s="140"/>
      <c r="R61" s="140"/>
      <c r="S61" s="140"/>
      <c r="T61" s="140"/>
      <c r="U61" s="140"/>
      <c r="V61" s="140"/>
      <c r="W61" s="140"/>
      <c r="X61" s="140"/>
      <c r="Y61" s="140"/>
      <c r="Z61" s="140"/>
      <c r="AA61" s="140"/>
      <c r="AB61" s="140"/>
      <c r="AD61" s="356"/>
      <c r="AE61" s="97">
        <v>3.25</v>
      </c>
      <c r="AF61" s="138"/>
      <c r="AG61" s="138"/>
      <c r="AH61" s="138"/>
      <c r="AI61" s="138"/>
      <c r="AJ61" s="138"/>
      <c r="AK61" s="138"/>
      <c r="AL61" s="138"/>
      <c r="AM61" s="138"/>
      <c r="AN61" s="138"/>
      <c r="AO61" s="138"/>
      <c r="AP61" s="138"/>
      <c r="AQ61" s="138"/>
      <c r="AR61" s="138"/>
      <c r="AS61" s="138"/>
      <c r="AT61" s="138"/>
      <c r="AU61" s="138"/>
      <c r="AV61" s="138"/>
      <c r="AW61" s="138"/>
      <c r="AX61" s="138"/>
      <c r="AY61" s="138"/>
      <c r="AZ61" s="138"/>
    </row>
    <row r="62" spans="6:52" ht="15.5" x14ac:dyDescent="0.35">
      <c r="F62" s="356"/>
      <c r="G62" s="131">
        <v>3.75</v>
      </c>
      <c r="H62" s="140"/>
      <c r="I62" s="140"/>
      <c r="J62" s="140"/>
      <c r="K62" s="140"/>
      <c r="L62" s="140"/>
      <c r="M62" s="140"/>
      <c r="N62" s="140"/>
      <c r="O62" s="140"/>
      <c r="P62" s="140"/>
      <c r="Q62" s="140"/>
      <c r="R62" s="140"/>
      <c r="S62" s="140"/>
      <c r="T62" s="140"/>
      <c r="U62" s="140"/>
      <c r="V62" s="140"/>
      <c r="W62" s="140"/>
      <c r="X62" s="140"/>
      <c r="Y62" s="140"/>
      <c r="Z62" s="140"/>
      <c r="AA62" s="140"/>
      <c r="AB62" s="140"/>
      <c r="AD62" s="356"/>
      <c r="AE62" s="97">
        <v>3.75</v>
      </c>
      <c r="AF62" s="138"/>
      <c r="AG62" s="138"/>
      <c r="AH62" s="138"/>
      <c r="AI62" s="138"/>
      <c r="AJ62" s="138"/>
      <c r="AK62" s="138"/>
      <c r="AL62" s="138"/>
      <c r="AM62" s="138"/>
      <c r="AN62" s="138"/>
      <c r="AO62" s="138"/>
      <c r="AP62" s="138"/>
      <c r="AQ62" s="138"/>
      <c r="AR62" s="138"/>
      <c r="AS62" s="138"/>
      <c r="AT62" s="138"/>
      <c r="AU62" s="138"/>
      <c r="AV62" s="138"/>
      <c r="AW62" s="138"/>
      <c r="AX62" s="138"/>
      <c r="AY62" s="138"/>
      <c r="AZ62" s="138"/>
    </row>
    <row r="63" spans="6:52" ht="15.5" x14ac:dyDescent="0.35">
      <c r="F63" s="356"/>
      <c r="G63" s="131">
        <v>4.25</v>
      </c>
      <c r="H63" s="140"/>
      <c r="I63" s="140"/>
      <c r="J63" s="140"/>
      <c r="K63" s="140"/>
      <c r="L63" s="140"/>
      <c r="M63" s="140"/>
      <c r="N63" s="140"/>
      <c r="O63" s="140"/>
      <c r="P63" s="140"/>
      <c r="Q63" s="140"/>
      <c r="R63" s="140"/>
      <c r="S63" s="140"/>
      <c r="T63" s="140"/>
      <c r="U63" s="140"/>
      <c r="V63" s="140"/>
      <c r="W63" s="140"/>
      <c r="X63" s="140"/>
      <c r="Y63" s="140"/>
      <c r="Z63" s="140"/>
      <c r="AA63" s="140"/>
      <c r="AB63" s="140"/>
      <c r="AD63" s="356"/>
      <c r="AE63" s="97">
        <v>4.25</v>
      </c>
      <c r="AF63" s="138"/>
      <c r="AG63" s="138"/>
      <c r="AH63" s="138"/>
      <c r="AI63" s="138"/>
      <c r="AJ63" s="138"/>
      <c r="AK63" s="138"/>
      <c r="AL63" s="138"/>
      <c r="AM63" s="138"/>
      <c r="AN63" s="138"/>
      <c r="AO63" s="138"/>
      <c r="AP63" s="138"/>
      <c r="AQ63" s="138"/>
      <c r="AR63" s="138"/>
      <c r="AS63" s="138"/>
      <c r="AT63" s="138"/>
      <c r="AU63" s="138"/>
      <c r="AV63" s="138"/>
      <c r="AW63" s="138"/>
      <c r="AX63" s="138"/>
      <c r="AY63" s="138"/>
      <c r="AZ63" s="138"/>
    </row>
    <row r="64" spans="6:52" ht="15.5" x14ac:dyDescent="0.35">
      <c r="F64" s="356"/>
      <c r="G64" s="131">
        <v>4.75</v>
      </c>
      <c r="H64" s="140"/>
      <c r="I64" s="140"/>
      <c r="J64" s="140"/>
      <c r="K64" s="140"/>
      <c r="L64" s="140"/>
      <c r="M64" s="140"/>
      <c r="N64" s="140"/>
      <c r="O64" s="140"/>
      <c r="P64" s="140"/>
      <c r="Q64" s="140"/>
      <c r="R64" s="140"/>
      <c r="S64" s="140"/>
      <c r="T64" s="140"/>
      <c r="U64" s="140"/>
      <c r="V64" s="140"/>
      <c r="W64" s="140"/>
      <c r="X64" s="140"/>
      <c r="Y64" s="140"/>
      <c r="Z64" s="140"/>
      <c r="AA64" s="140"/>
      <c r="AB64" s="140"/>
      <c r="AD64" s="356"/>
      <c r="AE64" s="97">
        <v>4.75</v>
      </c>
      <c r="AF64" s="138"/>
      <c r="AG64" s="138"/>
      <c r="AH64" s="138"/>
      <c r="AI64" s="138"/>
      <c r="AJ64" s="138"/>
      <c r="AK64" s="138"/>
      <c r="AL64" s="138"/>
      <c r="AM64" s="138"/>
      <c r="AN64" s="138"/>
      <c r="AO64" s="138"/>
      <c r="AP64" s="138"/>
      <c r="AQ64" s="138"/>
      <c r="AR64" s="138"/>
      <c r="AS64" s="138"/>
      <c r="AT64" s="138"/>
      <c r="AU64" s="138"/>
      <c r="AV64" s="138"/>
      <c r="AW64" s="138"/>
      <c r="AX64" s="138"/>
      <c r="AY64" s="138"/>
      <c r="AZ64" s="138"/>
    </row>
    <row r="65" spans="6:52" ht="15.5" x14ac:dyDescent="0.35">
      <c r="F65" s="356"/>
      <c r="G65" s="131">
        <v>5.25</v>
      </c>
      <c r="H65" s="140"/>
      <c r="I65" s="140"/>
      <c r="J65" s="140"/>
      <c r="K65" s="140"/>
      <c r="L65" s="140"/>
      <c r="M65" s="140"/>
      <c r="N65" s="140"/>
      <c r="O65" s="140"/>
      <c r="P65" s="140"/>
      <c r="Q65" s="140"/>
      <c r="R65" s="140"/>
      <c r="S65" s="140"/>
      <c r="T65" s="140"/>
      <c r="U65" s="140"/>
      <c r="V65" s="140"/>
      <c r="W65" s="140"/>
      <c r="X65" s="140"/>
      <c r="Y65" s="140"/>
      <c r="Z65" s="140"/>
      <c r="AA65" s="140"/>
      <c r="AB65" s="140"/>
      <c r="AD65" s="356"/>
      <c r="AE65" s="97">
        <v>5.25</v>
      </c>
      <c r="AF65" s="138"/>
      <c r="AG65" s="138"/>
      <c r="AH65" s="138"/>
      <c r="AI65" s="138"/>
      <c r="AJ65" s="138"/>
      <c r="AK65" s="138"/>
      <c r="AL65" s="138"/>
      <c r="AM65" s="138"/>
      <c r="AN65" s="138"/>
      <c r="AO65" s="138"/>
      <c r="AP65" s="138"/>
      <c r="AQ65" s="138"/>
      <c r="AR65" s="138"/>
      <c r="AS65" s="138"/>
      <c r="AT65" s="138"/>
      <c r="AU65" s="138"/>
      <c r="AV65" s="138"/>
      <c r="AW65" s="138"/>
      <c r="AX65" s="138"/>
      <c r="AY65" s="138"/>
      <c r="AZ65" s="138"/>
    </row>
    <row r="66" spans="6:52" ht="15.5" x14ac:dyDescent="0.35">
      <c r="F66" s="356"/>
      <c r="G66" s="131">
        <v>5.75</v>
      </c>
      <c r="H66" s="140"/>
      <c r="I66" s="140"/>
      <c r="J66" s="140"/>
      <c r="K66" s="140"/>
      <c r="L66" s="140"/>
      <c r="M66" s="140"/>
      <c r="N66" s="140"/>
      <c r="O66" s="140"/>
      <c r="P66" s="140"/>
      <c r="Q66" s="140"/>
      <c r="R66" s="140"/>
      <c r="S66" s="140"/>
      <c r="T66" s="140"/>
      <c r="U66" s="140"/>
      <c r="V66" s="140"/>
      <c r="W66" s="140"/>
      <c r="X66" s="140"/>
      <c r="Y66" s="140"/>
      <c r="Z66" s="140"/>
      <c r="AA66" s="140"/>
      <c r="AB66" s="140"/>
      <c r="AD66" s="356"/>
      <c r="AE66" s="97">
        <v>5.75</v>
      </c>
      <c r="AF66" s="138"/>
      <c r="AG66" s="138"/>
      <c r="AH66" s="138"/>
      <c r="AI66" s="138"/>
      <c r="AJ66" s="138"/>
      <c r="AK66" s="138"/>
      <c r="AL66" s="138"/>
      <c r="AM66" s="138"/>
      <c r="AN66" s="138"/>
      <c r="AO66" s="138"/>
      <c r="AP66" s="138"/>
      <c r="AQ66" s="138"/>
      <c r="AR66" s="138"/>
      <c r="AS66" s="138"/>
      <c r="AT66" s="138"/>
      <c r="AU66" s="138"/>
      <c r="AV66" s="138"/>
      <c r="AW66" s="138"/>
      <c r="AX66" s="138"/>
      <c r="AY66" s="138"/>
      <c r="AZ66" s="138"/>
    </row>
    <row r="67" spans="6:52" ht="15.5" x14ac:dyDescent="0.35">
      <c r="F67" s="356"/>
      <c r="G67" s="131">
        <v>6.25</v>
      </c>
      <c r="H67" s="140"/>
      <c r="I67" s="140"/>
      <c r="J67" s="140"/>
      <c r="K67" s="140"/>
      <c r="L67" s="140"/>
      <c r="M67" s="140"/>
      <c r="N67" s="140"/>
      <c r="O67" s="140"/>
      <c r="P67" s="140"/>
      <c r="Q67" s="140"/>
      <c r="R67" s="140"/>
      <c r="S67" s="140"/>
      <c r="T67" s="140"/>
      <c r="U67" s="140"/>
      <c r="V67" s="140"/>
      <c r="W67" s="140"/>
      <c r="X67" s="140"/>
      <c r="Y67" s="140"/>
      <c r="Z67" s="140"/>
      <c r="AA67" s="140"/>
      <c r="AB67" s="140"/>
      <c r="AD67" s="356"/>
      <c r="AE67" s="97">
        <v>6.25</v>
      </c>
      <c r="AF67" s="138"/>
      <c r="AG67" s="138"/>
      <c r="AH67" s="138"/>
      <c r="AI67" s="138"/>
      <c r="AJ67" s="138"/>
      <c r="AK67" s="138"/>
      <c r="AL67" s="138"/>
      <c r="AM67" s="138"/>
      <c r="AN67" s="138"/>
      <c r="AO67" s="138"/>
      <c r="AP67" s="138"/>
      <c r="AQ67" s="138"/>
      <c r="AR67" s="138"/>
      <c r="AS67" s="138"/>
      <c r="AT67" s="138"/>
      <c r="AU67" s="138"/>
      <c r="AV67" s="138"/>
      <c r="AW67" s="138"/>
      <c r="AX67" s="138"/>
      <c r="AY67" s="138"/>
      <c r="AZ67" s="138"/>
    </row>
    <row r="68" spans="6:52" ht="15.5" x14ac:dyDescent="0.35">
      <c r="F68" s="356"/>
      <c r="G68" s="131">
        <v>6.75</v>
      </c>
      <c r="H68" s="140"/>
      <c r="I68" s="140"/>
      <c r="J68" s="140"/>
      <c r="K68" s="140"/>
      <c r="L68" s="140"/>
      <c r="M68" s="140"/>
      <c r="N68" s="140"/>
      <c r="O68" s="140"/>
      <c r="P68" s="140"/>
      <c r="Q68" s="140"/>
      <c r="R68" s="140"/>
      <c r="S68" s="140"/>
      <c r="T68" s="140"/>
      <c r="U68" s="140"/>
      <c r="V68" s="140"/>
      <c r="W68" s="140"/>
      <c r="X68" s="140"/>
      <c r="Y68" s="140"/>
      <c r="Z68" s="140"/>
      <c r="AA68" s="140"/>
      <c r="AB68" s="140"/>
      <c r="AD68" s="356"/>
      <c r="AE68" s="97">
        <v>6.75</v>
      </c>
      <c r="AF68" s="138"/>
      <c r="AG68" s="138"/>
      <c r="AH68" s="138"/>
      <c r="AI68" s="138"/>
      <c r="AJ68" s="138"/>
      <c r="AK68" s="138"/>
      <c r="AL68" s="138"/>
      <c r="AM68" s="138"/>
      <c r="AN68" s="138"/>
      <c r="AO68" s="138"/>
      <c r="AP68" s="138"/>
      <c r="AQ68" s="138"/>
      <c r="AR68" s="138"/>
      <c r="AS68" s="138"/>
      <c r="AT68" s="138"/>
      <c r="AU68" s="138"/>
      <c r="AV68" s="138"/>
      <c r="AW68" s="138"/>
      <c r="AX68" s="138"/>
      <c r="AY68" s="138"/>
      <c r="AZ68" s="138"/>
    </row>
    <row r="69" spans="6:52" ht="15.5" x14ac:dyDescent="0.35">
      <c r="F69" s="356"/>
      <c r="G69" s="131">
        <v>7.25</v>
      </c>
      <c r="H69" s="140"/>
      <c r="I69" s="140"/>
      <c r="J69" s="140"/>
      <c r="K69" s="140"/>
      <c r="L69" s="140"/>
      <c r="M69" s="140"/>
      <c r="N69" s="140"/>
      <c r="O69" s="140"/>
      <c r="P69" s="140"/>
      <c r="Q69" s="140"/>
      <c r="R69" s="140"/>
      <c r="S69" s="140"/>
      <c r="T69" s="140"/>
      <c r="U69" s="140"/>
      <c r="V69" s="140"/>
      <c r="W69" s="140"/>
      <c r="X69" s="140"/>
      <c r="Y69" s="140"/>
      <c r="Z69" s="140"/>
      <c r="AA69" s="140"/>
      <c r="AB69" s="140"/>
      <c r="AD69" s="356"/>
      <c r="AE69" s="97">
        <v>7.25</v>
      </c>
      <c r="AF69" s="138"/>
      <c r="AG69" s="138"/>
      <c r="AH69" s="138"/>
      <c r="AI69" s="138"/>
      <c r="AJ69" s="138"/>
      <c r="AK69" s="138"/>
      <c r="AL69" s="138"/>
      <c r="AM69" s="138"/>
      <c r="AN69" s="138"/>
      <c r="AO69" s="138"/>
      <c r="AP69" s="138"/>
      <c r="AQ69" s="138"/>
      <c r="AR69" s="138"/>
      <c r="AS69" s="138"/>
      <c r="AT69" s="138"/>
      <c r="AU69" s="138"/>
      <c r="AV69" s="138"/>
      <c r="AW69" s="138"/>
      <c r="AX69" s="138"/>
      <c r="AY69" s="138"/>
      <c r="AZ69" s="138"/>
    </row>
    <row r="70" spans="6:52" ht="15.5" x14ac:dyDescent="0.35">
      <c r="F70" s="356"/>
      <c r="G70" s="131">
        <v>7.75</v>
      </c>
      <c r="H70" s="140"/>
      <c r="I70" s="140"/>
      <c r="J70" s="140"/>
      <c r="K70" s="140"/>
      <c r="L70" s="140"/>
      <c r="M70" s="140"/>
      <c r="N70" s="140"/>
      <c r="O70" s="140"/>
      <c r="P70" s="140"/>
      <c r="Q70" s="140"/>
      <c r="R70" s="140"/>
      <c r="S70" s="140"/>
      <c r="T70" s="140"/>
      <c r="U70" s="140"/>
      <c r="V70" s="140"/>
      <c r="W70" s="140"/>
      <c r="X70" s="140"/>
      <c r="Y70" s="140"/>
      <c r="Z70" s="140"/>
      <c r="AA70" s="140"/>
      <c r="AB70" s="140"/>
      <c r="AD70" s="356"/>
      <c r="AE70" s="97">
        <v>7.75</v>
      </c>
      <c r="AF70" s="138"/>
      <c r="AG70" s="138"/>
      <c r="AH70" s="138"/>
      <c r="AI70" s="138"/>
      <c r="AJ70" s="138"/>
      <c r="AK70" s="138"/>
      <c r="AL70" s="138"/>
      <c r="AM70" s="138"/>
      <c r="AN70" s="138"/>
      <c r="AO70" s="138"/>
      <c r="AP70" s="138"/>
      <c r="AQ70" s="138"/>
      <c r="AR70" s="138"/>
      <c r="AS70" s="138"/>
      <c r="AT70" s="138"/>
      <c r="AU70" s="138"/>
      <c r="AV70" s="138"/>
      <c r="AW70" s="138"/>
      <c r="AX70" s="138"/>
      <c r="AY70" s="138"/>
      <c r="AZ70" s="138"/>
    </row>
    <row r="71" spans="6:52" ht="15.5" x14ac:dyDescent="0.35">
      <c r="F71" s="356"/>
      <c r="G71" s="131">
        <v>8.25</v>
      </c>
      <c r="H71" s="140"/>
      <c r="I71" s="140"/>
      <c r="J71" s="140"/>
      <c r="K71" s="140"/>
      <c r="L71" s="140"/>
      <c r="M71" s="140"/>
      <c r="N71" s="140"/>
      <c r="O71" s="140"/>
      <c r="P71" s="140"/>
      <c r="Q71" s="140"/>
      <c r="R71" s="140"/>
      <c r="S71" s="140"/>
      <c r="T71" s="140"/>
      <c r="U71" s="140"/>
      <c r="V71" s="140"/>
      <c r="W71" s="140"/>
      <c r="X71" s="140"/>
      <c r="Y71" s="140"/>
      <c r="Z71" s="140"/>
      <c r="AA71" s="140"/>
      <c r="AB71" s="140"/>
      <c r="AD71" s="356"/>
      <c r="AE71" s="97">
        <v>8.25</v>
      </c>
      <c r="AF71" s="138"/>
      <c r="AG71" s="138"/>
      <c r="AH71" s="138"/>
      <c r="AI71" s="138"/>
      <c r="AJ71" s="138"/>
      <c r="AK71" s="138"/>
      <c r="AL71" s="138"/>
      <c r="AM71" s="138"/>
      <c r="AN71" s="138"/>
      <c r="AO71" s="138"/>
      <c r="AP71" s="138"/>
      <c r="AQ71" s="138"/>
      <c r="AR71" s="138"/>
      <c r="AS71" s="138"/>
      <c r="AT71" s="138"/>
      <c r="AU71" s="138"/>
      <c r="AV71" s="138"/>
      <c r="AW71" s="138"/>
      <c r="AX71" s="138"/>
      <c r="AY71" s="138"/>
      <c r="AZ71" s="138"/>
    </row>
    <row r="72" spans="6:52" ht="15.5" x14ac:dyDescent="0.35">
      <c r="F72" s="356"/>
      <c r="G72" s="131">
        <v>8.75</v>
      </c>
      <c r="H72" s="140"/>
      <c r="I72" s="140"/>
      <c r="J72" s="140"/>
      <c r="K72" s="140"/>
      <c r="L72" s="140"/>
      <c r="M72" s="140"/>
      <c r="N72" s="140"/>
      <c r="O72" s="140"/>
      <c r="P72" s="140"/>
      <c r="Q72" s="140"/>
      <c r="R72" s="140"/>
      <c r="S72" s="140"/>
      <c r="T72" s="140"/>
      <c r="U72" s="140"/>
      <c r="V72" s="140"/>
      <c r="W72" s="140"/>
      <c r="X72" s="140"/>
      <c r="Y72" s="140"/>
      <c r="Z72" s="140"/>
      <c r="AA72" s="140"/>
      <c r="AB72" s="140"/>
      <c r="AD72" s="356"/>
      <c r="AE72" s="97">
        <v>8.75</v>
      </c>
      <c r="AF72" s="138"/>
      <c r="AG72" s="138"/>
      <c r="AH72" s="138"/>
      <c r="AI72" s="138"/>
      <c r="AJ72" s="138"/>
      <c r="AK72" s="138"/>
      <c r="AL72" s="138"/>
      <c r="AM72" s="138"/>
      <c r="AN72" s="138"/>
      <c r="AO72" s="138"/>
      <c r="AP72" s="138"/>
      <c r="AQ72" s="138"/>
      <c r="AR72" s="138"/>
      <c r="AS72" s="138"/>
      <c r="AT72" s="138"/>
      <c r="AU72" s="138"/>
      <c r="AV72" s="138"/>
      <c r="AW72" s="138"/>
      <c r="AX72" s="138"/>
      <c r="AY72" s="138"/>
      <c r="AZ72" s="138"/>
    </row>
    <row r="73" spans="6:52" ht="15.5" x14ac:dyDescent="0.35">
      <c r="F73" s="356"/>
      <c r="G73" s="131">
        <v>9.25</v>
      </c>
      <c r="H73" s="140"/>
      <c r="I73" s="140"/>
      <c r="J73" s="140"/>
      <c r="K73" s="140"/>
      <c r="L73" s="140"/>
      <c r="M73" s="140"/>
      <c r="N73" s="140"/>
      <c r="O73" s="140"/>
      <c r="P73" s="140"/>
      <c r="Q73" s="140"/>
      <c r="R73" s="140"/>
      <c r="S73" s="140"/>
      <c r="T73" s="140"/>
      <c r="U73" s="140"/>
      <c r="V73" s="140"/>
      <c r="W73" s="140"/>
      <c r="X73" s="140"/>
      <c r="Y73" s="140"/>
      <c r="Z73" s="140"/>
      <c r="AA73" s="140"/>
      <c r="AB73" s="140"/>
      <c r="AD73" s="356"/>
      <c r="AE73" s="97">
        <v>9.25</v>
      </c>
      <c r="AF73" s="138"/>
      <c r="AG73" s="138"/>
      <c r="AH73" s="138"/>
      <c r="AI73" s="138"/>
      <c r="AJ73" s="138"/>
      <c r="AK73" s="138"/>
      <c r="AL73" s="138"/>
      <c r="AM73" s="138"/>
      <c r="AN73" s="138"/>
      <c r="AO73" s="138"/>
      <c r="AP73" s="138"/>
      <c r="AQ73" s="138"/>
      <c r="AR73" s="138"/>
      <c r="AS73" s="138"/>
      <c r="AT73" s="138"/>
      <c r="AU73" s="138"/>
      <c r="AV73" s="138"/>
      <c r="AW73" s="138"/>
      <c r="AX73" s="138"/>
      <c r="AY73" s="138"/>
      <c r="AZ73" s="138"/>
    </row>
    <row r="74" spans="6:52" ht="16" thickBot="1" x14ac:dyDescent="0.4">
      <c r="F74" s="357"/>
      <c r="G74" s="132">
        <v>9.75</v>
      </c>
      <c r="H74" s="140"/>
      <c r="I74" s="140"/>
      <c r="J74" s="140"/>
      <c r="K74" s="140"/>
      <c r="L74" s="140"/>
      <c r="M74" s="140"/>
      <c r="N74" s="140"/>
      <c r="O74" s="140"/>
      <c r="P74" s="140"/>
      <c r="Q74" s="140"/>
      <c r="R74" s="140"/>
      <c r="S74" s="140"/>
      <c r="T74" s="140"/>
      <c r="U74" s="140"/>
      <c r="V74" s="140"/>
      <c r="W74" s="140"/>
      <c r="X74" s="140"/>
      <c r="Y74" s="140"/>
      <c r="Z74" s="140"/>
      <c r="AA74" s="140"/>
      <c r="AB74" s="140"/>
      <c r="AD74" s="357"/>
      <c r="AE74" s="98">
        <v>9.75</v>
      </c>
      <c r="AF74" s="138"/>
      <c r="AG74" s="138"/>
      <c r="AH74" s="138"/>
      <c r="AI74" s="138"/>
      <c r="AJ74" s="138"/>
      <c r="AK74" s="138"/>
      <c r="AL74" s="138"/>
      <c r="AM74" s="138"/>
      <c r="AN74" s="138"/>
      <c r="AO74" s="138"/>
      <c r="AP74" s="138"/>
      <c r="AQ74" s="138"/>
      <c r="AR74" s="138"/>
      <c r="AS74" s="138"/>
      <c r="AT74" s="138"/>
      <c r="AU74" s="138"/>
      <c r="AV74" s="138"/>
      <c r="AW74" s="138"/>
      <c r="AX74" s="138"/>
      <c r="AY74" s="138"/>
      <c r="AZ74" s="138"/>
    </row>
    <row r="75" spans="6:52" ht="15" thickBot="1" x14ac:dyDescent="0.4">
      <c r="F75" s="99"/>
      <c r="G75" s="100"/>
      <c r="H75" s="136">
        <v>0.57999999999999996</v>
      </c>
      <c r="I75" s="136">
        <v>1.7399999999999998</v>
      </c>
      <c r="J75" s="136">
        <v>2.9</v>
      </c>
      <c r="K75" s="136">
        <v>4.0599999999999996</v>
      </c>
      <c r="L75" s="136">
        <v>5.22</v>
      </c>
      <c r="M75" s="136">
        <v>6.38</v>
      </c>
      <c r="N75" s="136">
        <v>7.5399999999999991</v>
      </c>
      <c r="O75" s="136">
        <v>8.6999999999999993</v>
      </c>
      <c r="P75" s="136">
        <v>9.86</v>
      </c>
      <c r="Q75" s="136">
        <v>11.02</v>
      </c>
      <c r="R75" s="136">
        <v>12.18</v>
      </c>
      <c r="S75" s="136">
        <v>13.34</v>
      </c>
      <c r="T75" s="136">
        <v>14.499999999999998</v>
      </c>
      <c r="U75" s="136">
        <v>15.659999999999998</v>
      </c>
      <c r="V75" s="136">
        <v>16.82</v>
      </c>
      <c r="W75" s="136">
        <v>17.98</v>
      </c>
      <c r="X75" s="136">
        <v>19.139999999999997</v>
      </c>
      <c r="Y75" s="136">
        <v>20.299999999999997</v>
      </c>
      <c r="Z75" s="136">
        <v>21.459999999999997</v>
      </c>
      <c r="AA75" s="136">
        <v>22.619999999999997</v>
      </c>
      <c r="AB75" s="137">
        <v>23.779999999999998</v>
      </c>
      <c r="AD75" s="99"/>
      <c r="AE75" s="100"/>
      <c r="AF75" s="101">
        <v>0.57999999999999996</v>
      </c>
      <c r="AG75" s="101">
        <v>1.7399999999999998</v>
      </c>
      <c r="AH75" s="101">
        <v>2.9</v>
      </c>
      <c r="AI75" s="101">
        <v>4.0599999999999996</v>
      </c>
      <c r="AJ75" s="101">
        <v>5.22</v>
      </c>
      <c r="AK75" s="101">
        <v>6.38</v>
      </c>
      <c r="AL75" s="101">
        <v>7.5399999999999991</v>
      </c>
      <c r="AM75" s="101">
        <v>8.6999999999999993</v>
      </c>
      <c r="AN75" s="101">
        <v>9.86</v>
      </c>
      <c r="AO75" s="101">
        <v>11.02</v>
      </c>
      <c r="AP75" s="101">
        <v>12.18</v>
      </c>
      <c r="AQ75" s="101">
        <v>13.34</v>
      </c>
      <c r="AR75" s="101">
        <v>14.499999999999998</v>
      </c>
      <c r="AS75" s="101">
        <v>15.659999999999998</v>
      </c>
      <c r="AT75" s="101">
        <v>16.82</v>
      </c>
      <c r="AU75" s="101">
        <v>17.98</v>
      </c>
      <c r="AV75" s="101">
        <v>19.139999999999997</v>
      </c>
      <c r="AW75" s="101">
        <v>20.299999999999997</v>
      </c>
      <c r="AX75" s="101">
        <v>21.459999999999997</v>
      </c>
      <c r="AY75" s="101">
        <v>22.619999999999997</v>
      </c>
      <c r="AZ75" s="101">
        <v>23.779999999999998</v>
      </c>
    </row>
    <row r="76" spans="6:52" ht="16" customHeight="1" thickBot="1" x14ac:dyDescent="0.4">
      <c r="F76" s="99"/>
      <c r="G76" s="100"/>
      <c r="H76" s="348" t="s">
        <v>879</v>
      </c>
      <c r="I76" s="349"/>
      <c r="J76" s="349"/>
      <c r="K76" s="349"/>
      <c r="L76" s="349"/>
      <c r="M76" s="349"/>
      <c r="N76" s="349"/>
      <c r="O76" s="349"/>
      <c r="P76" s="349"/>
      <c r="Q76" s="349"/>
      <c r="R76" s="349"/>
      <c r="S76" s="349"/>
      <c r="T76" s="349"/>
      <c r="U76" s="349"/>
      <c r="V76" s="349"/>
      <c r="W76" s="349"/>
      <c r="X76" s="349"/>
      <c r="Y76" s="349"/>
      <c r="Z76" s="349"/>
      <c r="AA76" s="349"/>
      <c r="AB76" s="350"/>
      <c r="AD76" s="99"/>
      <c r="AE76" s="100"/>
      <c r="AF76" s="348" t="s">
        <v>879</v>
      </c>
      <c r="AG76" s="349"/>
      <c r="AH76" s="349"/>
      <c r="AI76" s="349"/>
      <c r="AJ76" s="349"/>
      <c r="AK76" s="349"/>
      <c r="AL76" s="349"/>
      <c r="AM76" s="349"/>
      <c r="AN76" s="349"/>
      <c r="AO76" s="349"/>
      <c r="AP76" s="349"/>
      <c r="AQ76" s="349"/>
      <c r="AR76" s="349"/>
      <c r="AS76" s="349"/>
      <c r="AT76" s="349"/>
      <c r="AU76" s="349"/>
      <c r="AV76" s="349"/>
      <c r="AW76" s="349"/>
      <c r="AX76" s="349"/>
      <c r="AY76" s="349"/>
      <c r="AZ76" s="350"/>
    </row>
    <row r="79" spans="6:52" ht="19" thickBot="1" x14ac:dyDescent="0.5">
      <c r="F79" s="91" t="s">
        <v>968</v>
      </c>
      <c r="AD79" s="91" t="s">
        <v>972</v>
      </c>
    </row>
    <row r="80" spans="6:52" ht="15" thickBot="1" x14ac:dyDescent="0.4">
      <c r="F80" s="351" t="s">
        <v>969</v>
      </c>
      <c r="G80" s="352"/>
      <c r="H80" s="348" t="s">
        <v>877</v>
      </c>
      <c r="I80" s="349"/>
      <c r="J80" s="349"/>
      <c r="K80" s="349"/>
      <c r="L80" s="349"/>
      <c r="M80" s="349"/>
      <c r="N80" s="349"/>
      <c r="O80" s="349"/>
      <c r="P80" s="349"/>
      <c r="Q80" s="349"/>
      <c r="R80" s="349"/>
      <c r="S80" s="349"/>
      <c r="T80" s="349"/>
      <c r="U80" s="349"/>
      <c r="V80" s="349"/>
      <c r="W80" s="349"/>
      <c r="X80" s="349"/>
      <c r="Y80" s="349"/>
      <c r="Z80" s="349"/>
      <c r="AA80" s="349"/>
      <c r="AB80" s="350"/>
      <c r="AD80" s="351" t="s">
        <v>969</v>
      </c>
      <c r="AE80" s="352"/>
      <c r="AF80" s="348" t="s">
        <v>877</v>
      </c>
      <c r="AG80" s="349"/>
      <c r="AH80" s="349"/>
      <c r="AI80" s="349"/>
      <c r="AJ80" s="349"/>
      <c r="AK80" s="349"/>
      <c r="AL80" s="349"/>
      <c r="AM80" s="349"/>
      <c r="AN80" s="349"/>
      <c r="AO80" s="349"/>
      <c r="AP80" s="349"/>
      <c r="AQ80" s="349"/>
      <c r="AR80" s="349"/>
      <c r="AS80" s="349"/>
      <c r="AT80" s="349"/>
      <c r="AU80" s="349"/>
      <c r="AV80" s="349"/>
      <c r="AW80" s="349"/>
      <c r="AX80" s="349"/>
      <c r="AY80" s="349"/>
      <c r="AZ80" s="350"/>
    </row>
    <row r="81" spans="6:52" ht="15" thickBot="1" x14ac:dyDescent="0.4">
      <c r="F81" s="353"/>
      <c r="G81" s="354"/>
      <c r="H81" s="133">
        <v>0.5</v>
      </c>
      <c r="I81" s="134">
        <v>1.5</v>
      </c>
      <c r="J81" s="134">
        <v>2.5</v>
      </c>
      <c r="K81" s="134">
        <v>3.5</v>
      </c>
      <c r="L81" s="134">
        <v>4.5</v>
      </c>
      <c r="M81" s="134">
        <v>5.5</v>
      </c>
      <c r="N81" s="134">
        <v>6.5</v>
      </c>
      <c r="O81" s="134">
        <v>7.5</v>
      </c>
      <c r="P81" s="134">
        <v>8.5</v>
      </c>
      <c r="Q81" s="134">
        <v>9.5</v>
      </c>
      <c r="R81" s="134">
        <v>10.5</v>
      </c>
      <c r="S81" s="134">
        <v>11.5</v>
      </c>
      <c r="T81" s="134">
        <v>12.5</v>
      </c>
      <c r="U81" s="134">
        <v>13.5</v>
      </c>
      <c r="V81" s="134">
        <v>14.5</v>
      </c>
      <c r="W81" s="134">
        <v>15.5</v>
      </c>
      <c r="X81" s="134">
        <v>16.5</v>
      </c>
      <c r="Y81" s="134">
        <v>17.5</v>
      </c>
      <c r="Z81" s="134">
        <v>18.5</v>
      </c>
      <c r="AA81" s="134">
        <v>19.5</v>
      </c>
      <c r="AB81" s="135">
        <v>20.5</v>
      </c>
      <c r="AD81" s="353"/>
      <c r="AE81" s="354"/>
      <c r="AF81" s="93">
        <v>0.5</v>
      </c>
      <c r="AG81" s="94">
        <v>1.5</v>
      </c>
      <c r="AH81" s="94">
        <v>2.5</v>
      </c>
      <c r="AI81" s="94">
        <v>3.5</v>
      </c>
      <c r="AJ81" s="94">
        <v>4.5</v>
      </c>
      <c r="AK81" s="94">
        <v>5.5</v>
      </c>
      <c r="AL81" s="94">
        <v>6.5</v>
      </c>
      <c r="AM81" s="94">
        <v>7.5</v>
      </c>
      <c r="AN81" s="94">
        <v>8.5</v>
      </c>
      <c r="AO81" s="94">
        <v>9.5</v>
      </c>
      <c r="AP81" s="94">
        <v>10.5</v>
      </c>
      <c r="AQ81" s="94">
        <v>11.5</v>
      </c>
      <c r="AR81" s="94">
        <v>12.5</v>
      </c>
      <c r="AS81" s="94">
        <v>13.5</v>
      </c>
      <c r="AT81" s="94">
        <v>14.5</v>
      </c>
      <c r="AU81" s="94">
        <v>15.5</v>
      </c>
      <c r="AV81" s="94">
        <v>16.5</v>
      </c>
      <c r="AW81" s="94">
        <v>17.5</v>
      </c>
      <c r="AX81" s="94">
        <v>18.5</v>
      </c>
      <c r="AY81" s="94">
        <v>19.5</v>
      </c>
      <c r="AZ81" s="95">
        <v>20.5</v>
      </c>
    </row>
    <row r="82" spans="6:52" ht="15" customHeight="1" x14ac:dyDescent="0.35">
      <c r="F82" s="355" t="s">
        <v>878</v>
      </c>
      <c r="G82" s="130">
        <v>0.25</v>
      </c>
      <c r="H82" s="139">
        <f t="shared" ref="H82:AB82" si="0">H29*H55*WaveResourceNormalizer</f>
        <v>0</v>
      </c>
      <c r="I82" s="139">
        <f t="shared" si="0"/>
        <v>0</v>
      </c>
      <c r="J82" s="139">
        <f t="shared" si="0"/>
        <v>0</v>
      </c>
      <c r="K82" s="139">
        <f t="shared" si="0"/>
        <v>0</v>
      </c>
      <c r="L82" s="139">
        <f t="shared" si="0"/>
        <v>0</v>
      </c>
      <c r="M82" s="139">
        <f t="shared" si="0"/>
        <v>0</v>
      </c>
      <c r="N82" s="139">
        <f t="shared" si="0"/>
        <v>0</v>
      </c>
      <c r="O82" s="139">
        <f t="shared" si="0"/>
        <v>0</v>
      </c>
      <c r="P82" s="139">
        <f t="shared" si="0"/>
        <v>0</v>
      </c>
      <c r="Q82" s="139">
        <f t="shared" si="0"/>
        <v>0</v>
      </c>
      <c r="R82" s="139">
        <f t="shared" si="0"/>
        <v>0</v>
      </c>
      <c r="S82" s="139">
        <f t="shared" si="0"/>
        <v>0</v>
      </c>
      <c r="T82" s="139">
        <f t="shared" si="0"/>
        <v>0</v>
      </c>
      <c r="U82" s="139">
        <f t="shared" si="0"/>
        <v>0</v>
      </c>
      <c r="V82" s="139">
        <f t="shared" si="0"/>
        <v>0</v>
      </c>
      <c r="W82" s="139">
        <f t="shared" si="0"/>
        <v>0</v>
      </c>
      <c r="X82" s="139">
        <f t="shared" si="0"/>
        <v>0</v>
      </c>
      <c r="Y82" s="139">
        <f t="shared" si="0"/>
        <v>0</v>
      </c>
      <c r="Z82" s="139">
        <f t="shared" si="0"/>
        <v>0</v>
      </c>
      <c r="AA82" s="139">
        <f t="shared" si="0"/>
        <v>0</v>
      </c>
      <c r="AB82" s="139">
        <f t="shared" si="0"/>
        <v>0</v>
      </c>
      <c r="AD82" s="355" t="s">
        <v>878</v>
      </c>
      <c r="AE82" s="96">
        <v>0.25</v>
      </c>
      <c r="AF82" s="139">
        <f t="shared" ref="AF82:AF101" si="1">AF55*H29*WaveResourceNormalizer</f>
        <v>0</v>
      </c>
      <c r="AG82" s="139">
        <f t="shared" ref="AG82:AG101" si="2">AG55*I29*WaveResourceNormalizer</f>
        <v>0</v>
      </c>
      <c r="AH82" s="139">
        <f t="shared" ref="AH82:AH101" si="3">AH55*J29*WaveResourceNormalizer</f>
        <v>0</v>
      </c>
      <c r="AI82" s="139">
        <f t="shared" ref="AI82:AI101" si="4">AI55*K29*WaveResourceNormalizer</f>
        <v>0</v>
      </c>
      <c r="AJ82" s="139">
        <f t="shared" ref="AJ82:AJ101" si="5">AJ55*L29*WaveResourceNormalizer</f>
        <v>0</v>
      </c>
      <c r="AK82" s="139">
        <f t="shared" ref="AK82:AK101" si="6">AK55*M29*WaveResourceNormalizer</f>
        <v>0</v>
      </c>
      <c r="AL82" s="139">
        <f t="shared" ref="AL82:AL101" si="7">AL55*N29*WaveResourceNormalizer</f>
        <v>0</v>
      </c>
      <c r="AM82" s="139">
        <f t="shared" ref="AM82:AM101" si="8">AM55*O29*WaveResourceNormalizer</f>
        <v>0</v>
      </c>
      <c r="AN82" s="139">
        <f t="shared" ref="AN82:AN101" si="9">AN55*P29*WaveResourceNormalizer</f>
        <v>0</v>
      </c>
      <c r="AO82" s="139">
        <f t="shared" ref="AO82:AO101" si="10">AO55*Q29*WaveResourceNormalizer</f>
        <v>0</v>
      </c>
      <c r="AP82" s="139">
        <f t="shared" ref="AP82:AP101" si="11">AP55*R29*WaveResourceNormalizer</f>
        <v>0</v>
      </c>
      <c r="AQ82" s="139">
        <f t="shared" ref="AQ82:AQ101" si="12">AQ55*S29*WaveResourceNormalizer</f>
        <v>0</v>
      </c>
      <c r="AR82" s="139">
        <f t="shared" ref="AR82:AR101" si="13">AR55*T29*WaveResourceNormalizer</f>
        <v>0</v>
      </c>
      <c r="AS82" s="139">
        <f t="shared" ref="AS82:AS101" si="14">AS55*U29*WaveResourceNormalizer</f>
        <v>0</v>
      </c>
      <c r="AT82" s="139">
        <f t="shared" ref="AT82:AT101" si="15">AT55*V29*WaveResourceNormalizer</f>
        <v>0</v>
      </c>
      <c r="AU82" s="139">
        <f t="shared" ref="AU82:AU101" si="16">AU55*W29*WaveResourceNormalizer</f>
        <v>0</v>
      </c>
      <c r="AV82" s="139">
        <f t="shared" ref="AV82:AV101" si="17">AV55*X29*WaveResourceNormalizer</f>
        <v>0</v>
      </c>
      <c r="AW82" s="139">
        <f t="shared" ref="AW82:AW101" si="18">AW55*Y29*WaveResourceNormalizer</f>
        <v>0</v>
      </c>
      <c r="AX82" s="139">
        <f t="shared" ref="AX82:AX101" si="19">AX55*Z29*WaveResourceNormalizer</f>
        <v>0</v>
      </c>
      <c r="AY82" s="139">
        <f t="shared" ref="AY82:AY101" si="20">AY55*AA29*WaveResourceNormalizer</f>
        <v>0</v>
      </c>
      <c r="AZ82" s="139">
        <f t="shared" ref="AZ82:AZ101" si="21">AZ55*AB29*WaveResourceNormalizer</f>
        <v>0</v>
      </c>
    </row>
    <row r="83" spans="6:52" x14ac:dyDescent="0.35">
      <c r="F83" s="356"/>
      <c r="G83" s="131">
        <v>0.75</v>
      </c>
      <c r="H83" s="139">
        <f t="shared" ref="H83:AB83" si="22">H30*H56*WaveResourceNormalizer</f>
        <v>0</v>
      </c>
      <c r="I83" s="139">
        <f t="shared" si="22"/>
        <v>0</v>
      </c>
      <c r="J83" s="139">
        <f t="shared" si="22"/>
        <v>0</v>
      </c>
      <c r="K83" s="139">
        <f t="shared" si="22"/>
        <v>0</v>
      </c>
      <c r="L83" s="139">
        <f t="shared" si="22"/>
        <v>0</v>
      </c>
      <c r="M83" s="139">
        <f t="shared" si="22"/>
        <v>0</v>
      </c>
      <c r="N83" s="139">
        <f t="shared" si="22"/>
        <v>0</v>
      </c>
      <c r="O83" s="139">
        <f t="shared" si="22"/>
        <v>0</v>
      </c>
      <c r="P83" s="139">
        <f t="shared" si="22"/>
        <v>0</v>
      </c>
      <c r="Q83" s="139">
        <f t="shared" si="22"/>
        <v>0</v>
      </c>
      <c r="R83" s="139">
        <f t="shared" si="22"/>
        <v>0</v>
      </c>
      <c r="S83" s="139">
        <f t="shared" si="22"/>
        <v>0</v>
      </c>
      <c r="T83" s="139">
        <f t="shared" si="22"/>
        <v>0</v>
      </c>
      <c r="U83" s="139">
        <f t="shared" si="22"/>
        <v>0</v>
      </c>
      <c r="V83" s="139">
        <f t="shared" si="22"/>
        <v>0</v>
      </c>
      <c r="W83" s="139">
        <f t="shared" si="22"/>
        <v>0</v>
      </c>
      <c r="X83" s="139">
        <f t="shared" si="22"/>
        <v>0</v>
      </c>
      <c r="Y83" s="139">
        <f t="shared" si="22"/>
        <v>0</v>
      </c>
      <c r="Z83" s="139">
        <f t="shared" si="22"/>
        <v>0</v>
      </c>
      <c r="AA83" s="139">
        <f t="shared" si="22"/>
        <v>0</v>
      </c>
      <c r="AB83" s="139">
        <f t="shared" si="22"/>
        <v>0</v>
      </c>
      <c r="AD83" s="356"/>
      <c r="AE83" s="97">
        <v>0.75</v>
      </c>
      <c r="AF83" s="139">
        <f t="shared" si="1"/>
        <v>0</v>
      </c>
      <c r="AG83" s="139">
        <f t="shared" si="2"/>
        <v>0</v>
      </c>
      <c r="AH83" s="139">
        <f t="shared" si="3"/>
        <v>0</v>
      </c>
      <c r="AI83" s="139">
        <f t="shared" si="4"/>
        <v>0</v>
      </c>
      <c r="AJ83" s="139">
        <f t="shared" si="5"/>
        <v>0</v>
      </c>
      <c r="AK83" s="139">
        <f t="shared" si="6"/>
        <v>0</v>
      </c>
      <c r="AL83" s="139">
        <f t="shared" si="7"/>
        <v>0</v>
      </c>
      <c r="AM83" s="139">
        <f t="shared" si="8"/>
        <v>0</v>
      </c>
      <c r="AN83" s="139">
        <f t="shared" si="9"/>
        <v>0</v>
      </c>
      <c r="AO83" s="139">
        <f t="shared" si="10"/>
        <v>0</v>
      </c>
      <c r="AP83" s="139">
        <f t="shared" si="11"/>
        <v>0</v>
      </c>
      <c r="AQ83" s="139">
        <f t="shared" si="12"/>
        <v>0</v>
      </c>
      <c r="AR83" s="139">
        <f t="shared" si="13"/>
        <v>0</v>
      </c>
      <c r="AS83" s="139">
        <f t="shared" si="14"/>
        <v>0</v>
      </c>
      <c r="AT83" s="139">
        <f t="shared" si="15"/>
        <v>0</v>
      </c>
      <c r="AU83" s="139">
        <f t="shared" si="16"/>
        <v>0</v>
      </c>
      <c r="AV83" s="139">
        <f t="shared" si="17"/>
        <v>0</v>
      </c>
      <c r="AW83" s="139">
        <f t="shared" si="18"/>
        <v>0</v>
      </c>
      <c r="AX83" s="139">
        <f t="shared" si="19"/>
        <v>0</v>
      </c>
      <c r="AY83" s="139">
        <f t="shared" si="20"/>
        <v>0</v>
      </c>
      <c r="AZ83" s="139">
        <f t="shared" si="21"/>
        <v>0</v>
      </c>
    </row>
    <row r="84" spans="6:52" x14ac:dyDescent="0.35">
      <c r="F84" s="356"/>
      <c r="G84" s="131">
        <v>1.25</v>
      </c>
      <c r="H84" s="139">
        <f t="shared" ref="H84:AB84" si="23">H31*H57*WaveResourceNormalizer</f>
        <v>0</v>
      </c>
      <c r="I84" s="139">
        <f t="shared" si="23"/>
        <v>0</v>
      </c>
      <c r="J84" s="139">
        <f t="shared" si="23"/>
        <v>0</v>
      </c>
      <c r="K84" s="139">
        <f t="shared" si="23"/>
        <v>0</v>
      </c>
      <c r="L84" s="139">
        <f t="shared" si="23"/>
        <v>0</v>
      </c>
      <c r="M84" s="139">
        <f t="shared" si="23"/>
        <v>0</v>
      </c>
      <c r="N84" s="139">
        <f t="shared" si="23"/>
        <v>0</v>
      </c>
      <c r="O84" s="139">
        <f t="shared" si="23"/>
        <v>0</v>
      </c>
      <c r="P84" s="139">
        <f t="shared" si="23"/>
        <v>0</v>
      </c>
      <c r="Q84" s="139">
        <f t="shared" si="23"/>
        <v>0</v>
      </c>
      <c r="R84" s="139">
        <f t="shared" si="23"/>
        <v>0</v>
      </c>
      <c r="S84" s="139">
        <f t="shared" si="23"/>
        <v>0</v>
      </c>
      <c r="T84" s="139">
        <f t="shared" si="23"/>
        <v>0</v>
      </c>
      <c r="U84" s="139">
        <f t="shared" si="23"/>
        <v>0</v>
      </c>
      <c r="V84" s="139">
        <f t="shared" si="23"/>
        <v>0</v>
      </c>
      <c r="W84" s="139">
        <f t="shared" si="23"/>
        <v>0</v>
      </c>
      <c r="X84" s="139">
        <f t="shared" si="23"/>
        <v>0</v>
      </c>
      <c r="Y84" s="139">
        <f t="shared" si="23"/>
        <v>0</v>
      </c>
      <c r="Z84" s="139">
        <f t="shared" si="23"/>
        <v>0</v>
      </c>
      <c r="AA84" s="139">
        <f t="shared" si="23"/>
        <v>0</v>
      </c>
      <c r="AB84" s="139">
        <f t="shared" si="23"/>
        <v>0</v>
      </c>
      <c r="AD84" s="356"/>
      <c r="AE84" s="97">
        <v>1.25</v>
      </c>
      <c r="AF84" s="139">
        <f t="shared" si="1"/>
        <v>0</v>
      </c>
      <c r="AG84" s="139">
        <f t="shared" si="2"/>
        <v>0</v>
      </c>
      <c r="AH84" s="139">
        <f t="shared" si="3"/>
        <v>0</v>
      </c>
      <c r="AI84" s="139">
        <f t="shared" si="4"/>
        <v>0</v>
      </c>
      <c r="AJ84" s="139">
        <f t="shared" si="5"/>
        <v>0</v>
      </c>
      <c r="AK84" s="139">
        <f t="shared" si="6"/>
        <v>0</v>
      </c>
      <c r="AL84" s="139">
        <f t="shared" si="7"/>
        <v>0</v>
      </c>
      <c r="AM84" s="139">
        <f t="shared" si="8"/>
        <v>0</v>
      </c>
      <c r="AN84" s="139">
        <f t="shared" si="9"/>
        <v>0</v>
      </c>
      <c r="AO84" s="139">
        <f t="shared" si="10"/>
        <v>0</v>
      </c>
      <c r="AP84" s="139">
        <f t="shared" si="11"/>
        <v>0</v>
      </c>
      <c r="AQ84" s="139">
        <f t="shared" si="12"/>
        <v>0</v>
      </c>
      <c r="AR84" s="139">
        <f t="shared" si="13"/>
        <v>0</v>
      </c>
      <c r="AS84" s="139">
        <f t="shared" si="14"/>
        <v>0</v>
      </c>
      <c r="AT84" s="139">
        <f t="shared" si="15"/>
        <v>0</v>
      </c>
      <c r="AU84" s="139">
        <f t="shared" si="16"/>
        <v>0</v>
      </c>
      <c r="AV84" s="139">
        <f t="shared" si="17"/>
        <v>0</v>
      </c>
      <c r="AW84" s="139">
        <f t="shared" si="18"/>
        <v>0</v>
      </c>
      <c r="AX84" s="139">
        <f t="shared" si="19"/>
        <v>0</v>
      </c>
      <c r="AY84" s="139">
        <f t="shared" si="20"/>
        <v>0</v>
      </c>
      <c r="AZ84" s="139">
        <f t="shared" si="21"/>
        <v>0</v>
      </c>
    </row>
    <row r="85" spans="6:52" x14ac:dyDescent="0.35">
      <c r="F85" s="356"/>
      <c r="G85" s="131">
        <v>1.75</v>
      </c>
      <c r="H85" s="139">
        <f t="shared" ref="H85:AB85" si="24">H32*H58*WaveResourceNormalizer</f>
        <v>0</v>
      </c>
      <c r="I85" s="139">
        <f t="shared" si="24"/>
        <v>0</v>
      </c>
      <c r="J85" s="139">
        <f t="shared" si="24"/>
        <v>0</v>
      </c>
      <c r="K85" s="139">
        <f t="shared" si="24"/>
        <v>0</v>
      </c>
      <c r="L85" s="139">
        <f t="shared" si="24"/>
        <v>0</v>
      </c>
      <c r="M85" s="139">
        <f t="shared" si="24"/>
        <v>0</v>
      </c>
      <c r="N85" s="139">
        <f t="shared" si="24"/>
        <v>0</v>
      </c>
      <c r="O85" s="139">
        <f t="shared" si="24"/>
        <v>0</v>
      </c>
      <c r="P85" s="139">
        <f t="shared" si="24"/>
        <v>0</v>
      </c>
      <c r="Q85" s="139">
        <f t="shared" si="24"/>
        <v>0</v>
      </c>
      <c r="R85" s="139">
        <f t="shared" si="24"/>
        <v>0</v>
      </c>
      <c r="S85" s="139">
        <f t="shared" si="24"/>
        <v>0</v>
      </c>
      <c r="T85" s="139">
        <f t="shared" si="24"/>
        <v>0</v>
      </c>
      <c r="U85" s="139">
        <f t="shared" si="24"/>
        <v>0</v>
      </c>
      <c r="V85" s="139">
        <f t="shared" si="24"/>
        <v>0</v>
      </c>
      <c r="W85" s="139">
        <f t="shared" si="24"/>
        <v>0</v>
      </c>
      <c r="X85" s="139">
        <f t="shared" si="24"/>
        <v>0</v>
      </c>
      <c r="Y85" s="139">
        <f t="shared" si="24"/>
        <v>0</v>
      </c>
      <c r="Z85" s="139">
        <f t="shared" si="24"/>
        <v>0</v>
      </c>
      <c r="AA85" s="139">
        <f t="shared" si="24"/>
        <v>0</v>
      </c>
      <c r="AB85" s="139">
        <f t="shared" si="24"/>
        <v>0</v>
      </c>
      <c r="AD85" s="356"/>
      <c r="AE85" s="97">
        <v>1.75</v>
      </c>
      <c r="AF85" s="139">
        <f t="shared" si="1"/>
        <v>0</v>
      </c>
      <c r="AG85" s="139">
        <f t="shared" si="2"/>
        <v>0</v>
      </c>
      <c r="AH85" s="139">
        <f t="shared" si="3"/>
        <v>0</v>
      </c>
      <c r="AI85" s="139">
        <f t="shared" si="4"/>
        <v>0</v>
      </c>
      <c r="AJ85" s="139">
        <f t="shared" si="5"/>
        <v>0</v>
      </c>
      <c r="AK85" s="139">
        <f t="shared" si="6"/>
        <v>0</v>
      </c>
      <c r="AL85" s="139">
        <f t="shared" si="7"/>
        <v>0</v>
      </c>
      <c r="AM85" s="139">
        <f t="shared" si="8"/>
        <v>0</v>
      </c>
      <c r="AN85" s="139">
        <f t="shared" si="9"/>
        <v>0</v>
      </c>
      <c r="AO85" s="139">
        <f t="shared" si="10"/>
        <v>0</v>
      </c>
      <c r="AP85" s="139">
        <f t="shared" si="11"/>
        <v>0</v>
      </c>
      <c r="AQ85" s="139">
        <f t="shared" si="12"/>
        <v>0</v>
      </c>
      <c r="AR85" s="139">
        <f t="shared" si="13"/>
        <v>0</v>
      </c>
      <c r="AS85" s="139">
        <f t="shared" si="14"/>
        <v>0</v>
      </c>
      <c r="AT85" s="139">
        <f t="shared" si="15"/>
        <v>0</v>
      </c>
      <c r="AU85" s="139">
        <f t="shared" si="16"/>
        <v>0</v>
      </c>
      <c r="AV85" s="139">
        <f t="shared" si="17"/>
        <v>0</v>
      </c>
      <c r="AW85" s="139">
        <f t="shared" si="18"/>
        <v>0</v>
      </c>
      <c r="AX85" s="139">
        <f t="shared" si="19"/>
        <v>0</v>
      </c>
      <c r="AY85" s="139">
        <f t="shared" si="20"/>
        <v>0</v>
      </c>
      <c r="AZ85" s="139">
        <f t="shared" si="21"/>
        <v>0</v>
      </c>
    </row>
    <row r="86" spans="6:52" x14ac:dyDescent="0.35">
      <c r="F86" s="356"/>
      <c r="G86" s="131">
        <v>2.25</v>
      </c>
      <c r="H86" s="139">
        <f t="shared" ref="H86:AB86" si="25">H33*H59*WaveResourceNormalizer</f>
        <v>0</v>
      </c>
      <c r="I86" s="139">
        <f t="shared" si="25"/>
        <v>0</v>
      </c>
      <c r="J86" s="139">
        <f t="shared" si="25"/>
        <v>0</v>
      </c>
      <c r="K86" s="139">
        <f t="shared" si="25"/>
        <v>0</v>
      </c>
      <c r="L86" s="139">
        <f t="shared" si="25"/>
        <v>0</v>
      </c>
      <c r="M86" s="139">
        <f t="shared" si="25"/>
        <v>0</v>
      </c>
      <c r="N86" s="139">
        <f t="shared" si="25"/>
        <v>0</v>
      </c>
      <c r="O86" s="139">
        <f t="shared" si="25"/>
        <v>0</v>
      </c>
      <c r="P86" s="139">
        <f t="shared" si="25"/>
        <v>0</v>
      </c>
      <c r="Q86" s="139">
        <f t="shared" si="25"/>
        <v>0</v>
      </c>
      <c r="R86" s="139">
        <f t="shared" si="25"/>
        <v>0</v>
      </c>
      <c r="S86" s="139">
        <f t="shared" si="25"/>
        <v>0</v>
      </c>
      <c r="T86" s="139">
        <f t="shared" si="25"/>
        <v>0</v>
      </c>
      <c r="U86" s="139">
        <f t="shared" si="25"/>
        <v>0</v>
      </c>
      <c r="V86" s="139">
        <f t="shared" si="25"/>
        <v>0</v>
      </c>
      <c r="W86" s="139">
        <f t="shared" si="25"/>
        <v>0</v>
      </c>
      <c r="X86" s="139">
        <f t="shared" si="25"/>
        <v>0</v>
      </c>
      <c r="Y86" s="139">
        <f t="shared" si="25"/>
        <v>0</v>
      </c>
      <c r="Z86" s="139">
        <f t="shared" si="25"/>
        <v>0</v>
      </c>
      <c r="AA86" s="139">
        <f t="shared" si="25"/>
        <v>0</v>
      </c>
      <c r="AB86" s="139">
        <f t="shared" si="25"/>
        <v>0</v>
      </c>
      <c r="AD86" s="356"/>
      <c r="AE86" s="97">
        <v>2.25</v>
      </c>
      <c r="AF86" s="139">
        <f t="shared" si="1"/>
        <v>0</v>
      </c>
      <c r="AG86" s="139">
        <f t="shared" si="2"/>
        <v>0</v>
      </c>
      <c r="AH86" s="139">
        <f t="shared" si="3"/>
        <v>0</v>
      </c>
      <c r="AI86" s="139">
        <f t="shared" si="4"/>
        <v>0</v>
      </c>
      <c r="AJ86" s="139">
        <f t="shared" si="5"/>
        <v>0</v>
      </c>
      <c r="AK86" s="139">
        <f t="shared" si="6"/>
        <v>0</v>
      </c>
      <c r="AL86" s="139">
        <f t="shared" si="7"/>
        <v>0</v>
      </c>
      <c r="AM86" s="139">
        <f t="shared" si="8"/>
        <v>0</v>
      </c>
      <c r="AN86" s="139">
        <f t="shared" si="9"/>
        <v>0</v>
      </c>
      <c r="AO86" s="139">
        <f t="shared" si="10"/>
        <v>0</v>
      </c>
      <c r="AP86" s="139">
        <f t="shared" si="11"/>
        <v>0</v>
      </c>
      <c r="AQ86" s="139">
        <f t="shared" si="12"/>
        <v>0</v>
      </c>
      <c r="AR86" s="139">
        <f t="shared" si="13"/>
        <v>0</v>
      </c>
      <c r="AS86" s="139">
        <f t="shared" si="14"/>
        <v>0</v>
      </c>
      <c r="AT86" s="139">
        <f t="shared" si="15"/>
        <v>0</v>
      </c>
      <c r="AU86" s="139">
        <f t="shared" si="16"/>
        <v>0</v>
      </c>
      <c r="AV86" s="139">
        <f t="shared" si="17"/>
        <v>0</v>
      </c>
      <c r="AW86" s="139">
        <f t="shared" si="18"/>
        <v>0</v>
      </c>
      <c r="AX86" s="139">
        <f t="shared" si="19"/>
        <v>0</v>
      </c>
      <c r="AY86" s="139">
        <f t="shared" si="20"/>
        <v>0</v>
      </c>
      <c r="AZ86" s="139">
        <f t="shared" si="21"/>
        <v>0</v>
      </c>
    </row>
    <row r="87" spans="6:52" x14ac:dyDescent="0.35">
      <c r="F87" s="356"/>
      <c r="G87" s="131">
        <v>2.75</v>
      </c>
      <c r="H87" s="139">
        <f t="shared" ref="H87:AB87" si="26">H34*H60*WaveResourceNormalizer</f>
        <v>0</v>
      </c>
      <c r="I87" s="139">
        <f t="shared" si="26"/>
        <v>0</v>
      </c>
      <c r="J87" s="139">
        <f t="shared" si="26"/>
        <v>0</v>
      </c>
      <c r="K87" s="139">
        <f t="shared" si="26"/>
        <v>0</v>
      </c>
      <c r="L87" s="139">
        <f t="shared" si="26"/>
        <v>0</v>
      </c>
      <c r="M87" s="139">
        <f t="shared" si="26"/>
        <v>0</v>
      </c>
      <c r="N87" s="139">
        <f t="shared" si="26"/>
        <v>0</v>
      </c>
      <c r="O87" s="139">
        <f t="shared" si="26"/>
        <v>0</v>
      </c>
      <c r="P87" s="139">
        <f t="shared" si="26"/>
        <v>0</v>
      </c>
      <c r="Q87" s="139">
        <f t="shared" si="26"/>
        <v>0</v>
      </c>
      <c r="R87" s="139">
        <f t="shared" si="26"/>
        <v>0</v>
      </c>
      <c r="S87" s="139">
        <f t="shared" si="26"/>
        <v>0</v>
      </c>
      <c r="T87" s="139">
        <f t="shared" si="26"/>
        <v>0</v>
      </c>
      <c r="U87" s="139">
        <f t="shared" si="26"/>
        <v>0</v>
      </c>
      <c r="V87" s="139">
        <f t="shared" si="26"/>
        <v>0</v>
      </c>
      <c r="W87" s="139">
        <f t="shared" si="26"/>
        <v>0</v>
      </c>
      <c r="X87" s="139">
        <f t="shared" si="26"/>
        <v>0</v>
      </c>
      <c r="Y87" s="139">
        <f t="shared" si="26"/>
        <v>0</v>
      </c>
      <c r="Z87" s="139">
        <f t="shared" si="26"/>
        <v>0</v>
      </c>
      <c r="AA87" s="139">
        <f t="shared" si="26"/>
        <v>0</v>
      </c>
      <c r="AB87" s="139">
        <f t="shared" si="26"/>
        <v>0</v>
      </c>
      <c r="AD87" s="356"/>
      <c r="AE87" s="97">
        <v>2.75</v>
      </c>
      <c r="AF87" s="139">
        <f t="shared" si="1"/>
        <v>0</v>
      </c>
      <c r="AG87" s="139">
        <f t="shared" si="2"/>
        <v>0</v>
      </c>
      <c r="AH87" s="139">
        <f t="shared" si="3"/>
        <v>0</v>
      </c>
      <c r="AI87" s="139">
        <f t="shared" si="4"/>
        <v>0</v>
      </c>
      <c r="AJ87" s="139">
        <f t="shared" si="5"/>
        <v>0</v>
      </c>
      <c r="AK87" s="139">
        <f t="shared" si="6"/>
        <v>0</v>
      </c>
      <c r="AL87" s="139">
        <f t="shared" si="7"/>
        <v>0</v>
      </c>
      <c r="AM87" s="139">
        <f t="shared" si="8"/>
        <v>0</v>
      </c>
      <c r="AN87" s="139">
        <f t="shared" si="9"/>
        <v>0</v>
      </c>
      <c r="AO87" s="139">
        <f t="shared" si="10"/>
        <v>0</v>
      </c>
      <c r="AP87" s="139">
        <f t="shared" si="11"/>
        <v>0</v>
      </c>
      <c r="AQ87" s="139">
        <f t="shared" si="12"/>
        <v>0</v>
      </c>
      <c r="AR87" s="139">
        <f t="shared" si="13"/>
        <v>0</v>
      </c>
      <c r="AS87" s="139">
        <f t="shared" si="14"/>
        <v>0</v>
      </c>
      <c r="AT87" s="139">
        <f t="shared" si="15"/>
        <v>0</v>
      </c>
      <c r="AU87" s="139">
        <f t="shared" si="16"/>
        <v>0</v>
      </c>
      <c r="AV87" s="139">
        <f t="shared" si="17"/>
        <v>0</v>
      </c>
      <c r="AW87" s="139">
        <f t="shared" si="18"/>
        <v>0</v>
      </c>
      <c r="AX87" s="139">
        <f t="shared" si="19"/>
        <v>0</v>
      </c>
      <c r="AY87" s="139">
        <f t="shared" si="20"/>
        <v>0</v>
      </c>
      <c r="AZ87" s="139">
        <f t="shared" si="21"/>
        <v>0</v>
      </c>
    </row>
    <row r="88" spans="6:52" x14ac:dyDescent="0.35">
      <c r="F88" s="356"/>
      <c r="G88" s="131">
        <v>3.25</v>
      </c>
      <c r="H88" s="139">
        <f t="shared" ref="H88:AB88" si="27">H35*H61*WaveResourceNormalizer</f>
        <v>0</v>
      </c>
      <c r="I88" s="139">
        <f t="shared" si="27"/>
        <v>0</v>
      </c>
      <c r="J88" s="139">
        <f t="shared" si="27"/>
        <v>0</v>
      </c>
      <c r="K88" s="139">
        <f t="shared" si="27"/>
        <v>0</v>
      </c>
      <c r="L88" s="139">
        <f t="shared" si="27"/>
        <v>0</v>
      </c>
      <c r="M88" s="139">
        <f t="shared" si="27"/>
        <v>0</v>
      </c>
      <c r="N88" s="139">
        <f t="shared" si="27"/>
        <v>0</v>
      </c>
      <c r="O88" s="139">
        <f t="shared" si="27"/>
        <v>0</v>
      </c>
      <c r="P88" s="139">
        <f t="shared" si="27"/>
        <v>0</v>
      </c>
      <c r="Q88" s="139">
        <f t="shared" si="27"/>
        <v>0</v>
      </c>
      <c r="R88" s="139">
        <f t="shared" si="27"/>
        <v>0</v>
      </c>
      <c r="S88" s="139">
        <f t="shared" si="27"/>
        <v>0</v>
      </c>
      <c r="T88" s="139">
        <f t="shared" si="27"/>
        <v>0</v>
      </c>
      <c r="U88" s="139">
        <f t="shared" si="27"/>
        <v>0</v>
      </c>
      <c r="V88" s="139">
        <f t="shared" si="27"/>
        <v>0</v>
      </c>
      <c r="W88" s="139">
        <f t="shared" si="27"/>
        <v>0</v>
      </c>
      <c r="X88" s="139">
        <f t="shared" si="27"/>
        <v>0</v>
      </c>
      <c r="Y88" s="139">
        <f t="shared" si="27"/>
        <v>0</v>
      </c>
      <c r="Z88" s="139">
        <f t="shared" si="27"/>
        <v>0</v>
      </c>
      <c r="AA88" s="139">
        <f t="shared" si="27"/>
        <v>0</v>
      </c>
      <c r="AB88" s="139">
        <f t="shared" si="27"/>
        <v>0</v>
      </c>
      <c r="AD88" s="356"/>
      <c r="AE88" s="97">
        <v>3.25</v>
      </c>
      <c r="AF88" s="139">
        <f t="shared" si="1"/>
        <v>0</v>
      </c>
      <c r="AG88" s="139">
        <f t="shared" si="2"/>
        <v>0</v>
      </c>
      <c r="AH88" s="139">
        <f t="shared" si="3"/>
        <v>0</v>
      </c>
      <c r="AI88" s="139">
        <f t="shared" si="4"/>
        <v>0</v>
      </c>
      <c r="AJ88" s="139">
        <f t="shared" si="5"/>
        <v>0</v>
      </c>
      <c r="AK88" s="139">
        <f t="shared" si="6"/>
        <v>0</v>
      </c>
      <c r="AL88" s="139">
        <f t="shared" si="7"/>
        <v>0</v>
      </c>
      <c r="AM88" s="139">
        <f t="shared" si="8"/>
        <v>0</v>
      </c>
      <c r="AN88" s="139">
        <f t="shared" si="9"/>
        <v>0</v>
      </c>
      <c r="AO88" s="139">
        <f t="shared" si="10"/>
        <v>0</v>
      </c>
      <c r="AP88" s="139">
        <f t="shared" si="11"/>
        <v>0</v>
      </c>
      <c r="AQ88" s="139">
        <f t="shared" si="12"/>
        <v>0</v>
      </c>
      <c r="AR88" s="139">
        <f t="shared" si="13"/>
        <v>0</v>
      </c>
      <c r="AS88" s="139">
        <f t="shared" si="14"/>
        <v>0</v>
      </c>
      <c r="AT88" s="139">
        <f t="shared" si="15"/>
        <v>0</v>
      </c>
      <c r="AU88" s="139">
        <f t="shared" si="16"/>
        <v>0</v>
      </c>
      <c r="AV88" s="139">
        <f t="shared" si="17"/>
        <v>0</v>
      </c>
      <c r="AW88" s="139">
        <f t="shared" si="18"/>
        <v>0</v>
      </c>
      <c r="AX88" s="139">
        <f t="shared" si="19"/>
        <v>0</v>
      </c>
      <c r="AY88" s="139">
        <f t="shared" si="20"/>
        <v>0</v>
      </c>
      <c r="AZ88" s="139">
        <f t="shared" si="21"/>
        <v>0</v>
      </c>
    </row>
    <row r="89" spans="6:52" x14ac:dyDescent="0.35">
      <c r="F89" s="356"/>
      <c r="G89" s="131">
        <v>3.75</v>
      </c>
      <c r="H89" s="139">
        <f t="shared" ref="H89:AB89" si="28">H36*H62*WaveResourceNormalizer</f>
        <v>0</v>
      </c>
      <c r="I89" s="139">
        <f t="shared" si="28"/>
        <v>0</v>
      </c>
      <c r="J89" s="139">
        <f t="shared" si="28"/>
        <v>0</v>
      </c>
      <c r="K89" s="139">
        <f t="shared" si="28"/>
        <v>0</v>
      </c>
      <c r="L89" s="139">
        <f t="shared" si="28"/>
        <v>0</v>
      </c>
      <c r="M89" s="139">
        <f t="shared" si="28"/>
        <v>0</v>
      </c>
      <c r="N89" s="139">
        <f t="shared" si="28"/>
        <v>0</v>
      </c>
      <c r="O89" s="139">
        <f t="shared" si="28"/>
        <v>0</v>
      </c>
      <c r="P89" s="139">
        <f t="shared" si="28"/>
        <v>0</v>
      </c>
      <c r="Q89" s="139">
        <f t="shared" si="28"/>
        <v>0</v>
      </c>
      <c r="R89" s="139">
        <f t="shared" si="28"/>
        <v>0</v>
      </c>
      <c r="S89" s="139">
        <f t="shared" si="28"/>
        <v>0</v>
      </c>
      <c r="T89" s="139">
        <f t="shared" si="28"/>
        <v>0</v>
      </c>
      <c r="U89" s="139">
        <f t="shared" si="28"/>
        <v>0</v>
      </c>
      <c r="V89" s="139">
        <f t="shared" si="28"/>
        <v>0</v>
      </c>
      <c r="W89" s="139">
        <f t="shared" si="28"/>
        <v>0</v>
      </c>
      <c r="X89" s="139">
        <f t="shared" si="28"/>
        <v>0</v>
      </c>
      <c r="Y89" s="139">
        <f t="shared" si="28"/>
        <v>0</v>
      </c>
      <c r="Z89" s="139">
        <f t="shared" si="28"/>
        <v>0</v>
      </c>
      <c r="AA89" s="139">
        <f t="shared" si="28"/>
        <v>0</v>
      </c>
      <c r="AB89" s="139">
        <f t="shared" si="28"/>
        <v>0</v>
      </c>
      <c r="AD89" s="356"/>
      <c r="AE89" s="97">
        <v>3.75</v>
      </c>
      <c r="AF89" s="139">
        <f t="shared" si="1"/>
        <v>0</v>
      </c>
      <c r="AG89" s="139">
        <f t="shared" si="2"/>
        <v>0</v>
      </c>
      <c r="AH89" s="139">
        <f t="shared" si="3"/>
        <v>0</v>
      </c>
      <c r="AI89" s="139">
        <f t="shared" si="4"/>
        <v>0</v>
      </c>
      <c r="AJ89" s="139">
        <f t="shared" si="5"/>
        <v>0</v>
      </c>
      <c r="AK89" s="139">
        <f t="shared" si="6"/>
        <v>0</v>
      </c>
      <c r="AL89" s="139">
        <f t="shared" si="7"/>
        <v>0</v>
      </c>
      <c r="AM89" s="139">
        <f t="shared" si="8"/>
        <v>0</v>
      </c>
      <c r="AN89" s="139">
        <f t="shared" si="9"/>
        <v>0</v>
      </c>
      <c r="AO89" s="139">
        <f t="shared" si="10"/>
        <v>0</v>
      </c>
      <c r="AP89" s="139">
        <f t="shared" si="11"/>
        <v>0</v>
      </c>
      <c r="AQ89" s="139">
        <f t="shared" si="12"/>
        <v>0</v>
      </c>
      <c r="AR89" s="139">
        <f t="shared" si="13"/>
        <v>0</v>
      </c>
      <c r="AS89" s="139">
        <f t="shared" si="14"/>
        <v>0</v>
      </c>
      <c r="AT89" s="139">
        <f t="shared" si="15"/>
        <v>0</v>
      </c>
      <c r="AU89" s="139">
        <f t="shared" si="16"/>
        <v>0</v>
      </c>
      <c r="AV89" s="139">
        <f t="shared" si="17"/>
        <v>0</v>
      </c>
      <c r="AW89" s="139">
        <f t="shared" si="18"/>
        <v>0</v>
      </c>
      <c r="AX89" s="139">
        <f t="shared" si="19"/>
        <v>0</v>
      </c>
      <c r="AY89" s="139">
        <f t="shared" si="20"/>
        <v>0</v>
      </c>
      <c r="AZ89" s="139">
        <f t="shared" si="21"/>
        <v>0</v>
      </c>
    </row>
    <row r="90" spans="6:52" x14ac:dyDescent="0.35">
      <c r="F90" s="356"/>
      <c r="G90" s="131">
        <v>4.25</v>
      </c>
      <c r="H90" s="139">
        <f t="shared" ref="H90:AB90" si="29">H37*H63*WaveResourceNormalizer</f>
        <v>0</v>
      </c>
      <c r="I90" s="139">
        <f t="shared" si="29"/>
        <v>0</v>
      </c>
      <c r="J90" s="139">
        <f t="shared" si="29"/>
        <v>0</v>
      </c>
      <c r="K90" s="139">
        <f t="shared" si="29"/>
        <v>0</v>
      </c>
      <c r="L90" s="139">
        <f t="shared" si="29"/>
        <v>0</v>
      </c>
      <c r="M90" s="139">
        <f t="shared" si="29"/>
        <v>0</v>
      </c>
      <c r="N90" s="139">
        <f t="shared" si="29"/>
        <v>0</v>
      </c>
      <c r="O90" s="139">
        <f t="shared" si="29"/>
        <v>0</v>
      </c>
      <c r="P90" s="139">
        <f t="shared" si="29"/>
        <v>0</v>
      </c>
      <c r="Q90" s="139">
        <f t="shared" si="29"/>
        <v>0</v>
      </c>
      <c r="R90" s="139">
        <f t="shared" si="29"/>
        <v>0</v>
      </c>
      <c r="S90" s="139">
        <f t="shared" si="29"/>
        <v>0</v>
      </c>
      <c r="T90" s="139">
        <f t="shared" si="29"/>
        <v>0</v>
      </c>
      <c r="U90" s="139">
        <f t="shared" si="29"/>
        <v>0</v>
      </c>
      <c r="V90" s="139">
        <f t="shared" si="29"/>
        <v>0</v>
      </c>
      <c r="W90" s="139">
        <f t="shared" si="29"/>
        <v>0</v>
      </c>
      <c r="X90" s="139">
        <f t="shared" si="29"/>
        <v>0</v>
      </c>
      <c r="Y90" s="139">
        <f t="shared" si="29"/>
        <v>0</v>
      </c>
      <c r="Z90" s="139">
        <f t="shared" si="29"/>
        <v>0</v>
      </c>
      <c r="AA90" s="139">
        <f t="shared" si="29"/>
        <v>0</v>
      </c>
      <c r="AB90" s="139">
        <f t="shared" si="29"/>
        <v>0</v>
      </c>
      <c r="AD90" s="356"/>
      <c r="AE90" s="97">
        <v>4.25</v>
      </c>
      <c r="AF90" s="139">
        <f t="shared" si="1"/>
        <v>0</v>
      </c>
      <c r="AG90" s="139">
        <f t="shared" si="2"/>
        <v>0</v>
      </c>
      <c r="AH90" s="139">
        <f t="shared" si="3"/>
        <v>0</v>
      </c>
      <c r="AI90" s="139">
        <f t="shared" si="4"/>
        <v>0</v>
      </c>
      <c r="AJ90" s="139">
        <f t="shared" si="5"/>
        <v>0</v>
      </c>
      <c r="AK90" s="139">
        <f t="shared" si="6"/>
        <v>0</v>
      </c>
      <c r="AL90" s="139">
        <f t="shared" si="7"/>
        <v>0</v>
      </c>
      <c r="AM90" s="139">
        <f t="shared" si="8"/>
        <v>0</v>
      </c>
      <c r="AN90" s="139">
        <f t="shared" si="9"/>
        <v>0</v>
      </c>
      <c r="AO90" s="139">
        <f t="shared" si="10"/>
        <v>0</v>
      </c>
      <c r="AP90" s="139">
        <f t="shared" si="11"/>
        <v>0</v>
      </c>
      <c r="AQ90" s="139">
        <f t="shared" si="12"/>
        <v>0</v>
      </c>
      <c r="AR90" s="139">
        <f t="shared" si="13"/>
        <v>0</v>
      </c>
      <c r="AS90" s="139">
        <f t="shared" si="14"/>
        <v>0</v>
      </c>
      <c r="AT90" s="139">
        <f t="shared" si="15"/>
        <v>0</v>
      </c>
      <c r="AU90" s="139">
        <f t="shared" si="16"/>
        <v>0</v>
      </c>
      <c r="AV90" s="139">
        <f t="shared" si="17"/>
        <v>0</v>
      </c>
      <c r="AW90" s="139">
        <f t="shared" si="18"/>
        <v>0</v>
      </c>
      <c r="AX90" s="139">
        <f t="shared" si="19"/>
        <v>0</v>
      </c>
      <c r="AY90" s="139">
        <f t="shared" si="20"/>
        <v>0</v>
      </c>
      <c r="AZ90" s="139">
        <f t="shared" si="21"/>
        <v>0</v>
      </c>
    </row>
    <row r="91" spans="6:52" x14ac:dyDescent="0.35">
      <c r="F91" s="356"/>
      <c r="G91" s="131">
        <v>4.75</v>
      </c>
      <c r="H91" s="139">
        <f t="shared" ref="H91:AB91" si="30">H38*H64*WaveResourceNormalizer</f>
        <v>0</v>
      </c>
      <c r="I91" s="139">
        <f t="shared" si="30"/>
        <v>0</v>
      </c>
      <c r="J91" s="139">
        <f t="shared" si="30"/>
        <v>0</v>
      </c>
      <c r="K91" s="139">
        <f t="shared" si="30"/>
        <v>0</v>
      </c>
      <c r="L91" s="139">
        <f t="shared" si="30"/>
        <v>0</v>
      </c>
      <c r="M91" s="139">
        <f t="shared" si="30"/>
        <v>0</v>
      </c>
      <c r="N91" s="139">
        <f t="shared" si="30"/>
        <v>0</v>
      </c>
      <c r="O91" s="139">
        <f t="shared" si="30"/>
        <v>0</v>
      </c>
      <c r="P91" s="139">
        <f t="shared" si="30"/>
        <v>0</v>
      </c>
      <c r="Q91" s="139">
        <f t="shared" si="30"/>
        <v>0</v>
      </c>
      <c r="R91" s="139">
        <f t="shared" si="30"/>
        <v>0</v>
      </c>
      <c r="S91" s="139">
        <f t="shared" si="30"/>
        <v>0</v>
      </c>
      <c r="T91" s="139">
        <f t="shared" si="30"/>
        <v>0</v>
      </c>
      <c r="U91" s="139">
        <f t="shared" si="30"/>
        <v>0</v>
      </c>
      <c r="V91" s="139">
        <f t="shared" si="30"/>
        <v>0</v>
      </c>
      <c r="W91" s="139">
        <f t="shared" si="30"/>
        <v>0</v>
      </c>
      <c r="X91" s="139">
        <f t="shared" si="30"/>
        <v>0</v>
      </c>
      <c r="Y91" s="139">
        <f t="shared" si="30"/>
        <v>0</v>
      </c>
      <c r="Z91" s="139">
        <f t="shared" si="30"/>
        <v>0</v>
      </c>
      <c r="AA91" s="139">
        <f t="shared" si="30"/>
        <v>0</v>
      </c>
      <c r="AB91" s="139">
        <f t="shared" si="30"/>
        <v>0</v>
      </c>
      <c r="AD91" s="356"/>
      <c r="AE91" s="97">
        <v>4.75</v>
      </c>
      <c r="AF91" s="139">
        <f t="shared" si="1"/>
        <v>0</v>
      </c>
      <c r="AG91" s="139">
        <f t="shared" si="2"/>
        <v>0</v>
      </c>
      <c r="AH91" s="139">
        <f t="shared" si="3"/>
        <v>0</v>
      </c>
      <c r="AI91" s="139">
        <f t="shared" si="4"/>
        <v>0</v>
      </c>
      <c r="AJ91" s="139">
        <f t="shared" si="5"/>
        <v>0</v>
      </c>
      <c r="AK91" s="139">
        <f t="shared" si="6"/>
        <v>0</v>
      </c>
      <c r="AL91" s="139">
        <f t="shared" si="7"/>
        <v>0</v>
      </c>
      <c r="AM91" s="139">
        <f t="shared" si="8"/>
        <v>0</v>
      </c>
      <c r="AN91" s="139">
        <f t="shared" si="9"/>
        <v>0</v>
      </c>
      <c r="AO91" s="139">
        <f t="shared" si="10"/>
        <v>0</v>
      </c>
      <c r="AP91" s="139">
        <f t="shared" si="11"/>
        <v>0</v>
      </c>
      <c r="AQ91" s="139">
        <f t="shared" si="12"/>
        <v>0</v>
      </c>
      <c r="AR91" s="139">
        <f t="shared" si="13"/>
        <v>0</v>
      </c>
      <c r="AS91" s="139">
        <f t="shared" si="14"/>
        <v>0</v>
      </c>
      <c r="AT91" s="139">
        <f t="shared" si="15"/>
        <v>0</v>
      </c>
      <c r="AU91" s="139">
        <f t="shared" si="16"/>
        <v>0</v>
      </c>
      <c r="AV91" s="139">
        <f t="shared" si="17"/>
        <v>0</v>
      </c>
      <c r="AW91" s="139">
        <f t="shared" si="18"/>
        <v>0</v>
      </c>
      <c r="AX91" s="139">
        <f t="shared" si="19"/>
        <v>0</v>
      </c>
      <c r="AY91" s="139">
        <f t="shared" si="20"/>
        <v>0</v>
      </c>
      <c r="AZ91" s="139">
        <f t="shared" si="21"/>
        <v>0</v>
      </c>
    </row>
    <row r="92" spans="6:52" x14ac:dyDescent="0.35">
      <c r="F92" s="356"/>
      <c r="G92" s="131">
        <v>5.25</v>
      </c>
      <c r="H92" s="139">
        <f t="shared" ref="H92:AB92" si="31">H39*H65*WaveResourceNormalizer</f>
        <v>0</v>
      </c>
      <c r="I92" s="139">
        <f t="shared" si="31"/>
        <v>0</v>
      </c>
      <c r="J92" s="139">
        <f t="shared" si="31"/>
        <v>0</v>
      </c>
      <c r="K92" s="139">
        <f t="shared" si="31"/>
        <v>0</v>
      </c>
      <c r="L92" s="139">
        <f t="shared" si="31"/>
        <v>0</v>
      </c>
      <c r="M92" s="139">
        <f t="shared" si="31"/>
        <v>0</v>
      </c>
      <c r="N92" s="139">
        <f t="shared" si="31"/>
        <v>0</v>
      </c>
      <c r="O92" s="139">
        <f t="shared" si="31"/>
        <v>0</v>
      </c>
      <c r="P92" s="139">
        <f t="shared" si="31"/>
        <v>0</v>
      </c>
      <c r="Q92" s="139">
        <f t="shared" si="31"/>
        <v>0</v>
      </c>
      <c r="R92" s="139">
        <f t="shared" si="31"/>
        <v>0</v>
      </c>
      <c r="S92" s="139">
        <f t="shared" si="31"/>
        <v>0</v>
      </c>
      <c r="T92" s="139">
        <f t="shared" si="31"/>
        <v>0</v>
      </c>
      <c r="U92" s="139">
        <f t="shared" si="31"/>
        <v>0</v>
      </c>
      <c r="V92" s="139">
        <f t="shared" si="31"/>
        <v>0</v>
      </c>
      <c r="W92" s="139">
        <f t="shared" si="31"/>
        <v>0</v>
      </c>
      <c r="X92" s="139">
        <f t="shared" si="31"/>
        <v>0</v>
      </c>
      <c r="Y92" s="139">
        <f t="shared" si="31"/>
        <v>0</v>
      </c>
      <c r="Z92" s="139">
        <f t="shared" si="31"/>
        <v>0</v>
      </c>
      <c r="AA92" s="139">
        <f t="shared" si="31"/>
        <v>0</v>
      </c>
      <c r="AB92" s="139">
        <f t="shared" si="31"/>
        <v>0</v>
      </c>
      <c r="AD92" s="356"/>
      <c r="AE92" s="97">
        <v>5.25</v>
      </c>
      <c r="AF92" s="139">
        <f t="shared" si="1"/>
        <v>0</v>
      </c>
      <c r="AG92" s="139">
        <f t="shared" si="2"/>
        <v>0</v>
      </c>
      <c r="AH92" s="139">
        <f t="shared" si="3"/>
        <v>0</v>
      </c>
      <c r="AI92" s="139">
        <f t="shared" si="4"/>
        <v>0</v>
      </c>
      <c r="AJ92" s="139">
        <f t="shared" si="5"/>
        <v>0</v>
      </c>
      <c r="AK92" s="139">
        <f t="shared" si="6"/>
        <v>0</v>
      </c>
      <c r="AL92" s="139">
        <f t="shared" si="7"/>
        <v>0</v>
      </c>
      <c r="AM92" s="139">
        <f t="shared" si="8"/>
        <v>0</v>
      </c>
      <c r="AN92" s="139">
        <f t="shared" si="9"/>
        <v>0</v>
      </c>
      <c r="AO92" s="139">
        <f t="shared" si="10"/>
        <v>0</v>
      </c>
      <c r="AP92" s="139">
        <f t="shared" si="11"/>
        <v>0</v>
      </c>
      <c r="AQ92" s="139">
        <f t="shared" si="12"/>
        <v>0</v>
      </c>
      <c r="AR92" s="139">
        <f t="shared" si="13"/>
        <v>0</v>
      </c>
      <c r="AS92" s="139">
        <f t="shared" si="14"/>
        <v>0</v>
      </c>
      <c r="AT92" s="139">
        <f t="shared" si="15"/>
        <v>0</v>
      </c>
      <c r="AU92" s="139">
        <f t="shared" si="16"/>
        <v>0</v>
      </c>
      <c r="AV92" s="139">
        <f t="shared" si="17"/>
        <v>0</v>
      </c>
      <c r="AW92" s="139">
        <f t="shared" si="18"/>
        <v>0</v>
      </c>
      <c r="AX92" s="139">
        <f t="shared" si="19"/>
        <v>0</v>
      </c>
      <c r="AY92" s="139">
        <f t="shared" si="20"/>
        <v>0</v>
      </c>
      <c r="AZ92" s="139">
        <f t="shared" si="21"/>
        <v>0</v>
      </c>
    </row>
    <row r="93" spans="6:52" x14ac:dyDescent="0.35">
      <c r="F93" s="356"/>
      <c r="G93" s="131">
        <v>5.75</v>
      </c>
      <c r="H93" s="139">
        <f t="shared" ref="H93:AB93" si="32">H40*H66*WaveResourceNormalizer</f>
        <v>0</v>
      </c>
      <c r="I93" s="139">
        <f t="shared" si="32"/>
        <v>0</v>
      </c>
      <c r="J93" s="139">
        <f t="shared" si="32"/>
        <v>0</v>
      </c>
      <c r="K93" s="139">
        <f t="shared" si="32"/>
        <v>0</v>
      </c>
      <c r="L93" s="139">
        <f t="shared" si="32"/>
        <v>0</v>
      </c>
      <c r="M93" s="139">
        <f t="shared" si="32"/>
        <v>0</v>
      </c>
      <c r="N93" s="139">
        <f t="shared" si="32"/>
        <v>0</v>
      </c>
      <c r="O93" s="139">
        <f t="shared" si="32"/>
        <v>0</v>
      </c>
      <c r="P93" s="139">
        <f t="shared" si="32"/>
        <v>0</v>
      </c>
      <c r="Q93" s="139">
        <f t="shared" si="32"/>
        <v>0</v>
      </c>
      <c r="R93" s="139">
        <f t="shared" si="32"/>
        <v>0</v>
      </c>
      <c r="S93" s="139">
        <f t="shared" si="32"/>
        <v>0</v>
      </c>
      <c r="T93" s="139">
        <f t="shared" si="32"/>
        <v>0</v>
      </c>
      <c r="U93" s="139">
        <f t="shared" si="32"/>
        <v>0</v>
      </c>
      <c r="V93" s="139">
        <f t="shared" si="32"/>
        <v>0</v>
      </c>
      <c r="W93" s="139">
        <f t="shared" si="32"/>
        <v>0</v>
      </c>
      <c r="X93" s="139">
        <f t="shared" si="32"/>
        <v>0</v>
      </c>
      <c r="Y93" s="139">
        <f t="shared" si="32"/>
        <v>0</v>
      </c>
      <c r="Z93" s="139">
        <f t="shared" si="32"/>
        <v>0</v>
      </c>
      <c r="AA93" s="139">
        <f t="shared" si="32"/>
        <v>0</v>
      </c>
      <c r="AB93" s="139">
        <f t="shared" si="32"/>
        <v>0</v>
      </c>
      <c r="AD93" s="356"/>
      <c r="AE93" s="97">
        <v>5.75</v>
      </c>
      <c r="AF93" s="139">
        <f t="shared" si="1"/>
        <v>0</v>
      </c>
      <c r="AG93" s="139">
        <f t="shared" si="2"/>
        <v>0</v>
      </c>
      <c r="AH93" s="139">
        <f t="shared" si="3"/>
        <v>0</v>
      </c>
      <c r="AI93" s="139">
        <f t="shared" si="4"/>
        <v>0</v>
      </c>
      <c r="AJ93" s="139">
        <f t="shared" si="5"/>
        <v>0</v>
      </c>
      <c r="AK93" s="139">
        <f t="shared" si="6"/>
        <v>0</v>
      </c>
      <c r="AL93" s="139">
        <f t="shared" si="7"/>
        <v>0</v>
      </c>
      <c r="AM93" s="139">
        <f t="shared" si="8"/>
        <v>0</v>
      </c>
      <c r="AN93" s="139">
        <f t="shared" si="9"/>
        <v>0</v>
      </c>
      <c r="AO93" s="139">
        <f t="shared" si="10"/>
        <v>0</v>
      </c>
      <c r="AP93" s="139">
        <f t="shared" si="11"/>
        <v>0</v>
      </c>
      <c r="AQ93" s="139">
        <f t="shared" si="12"/>
        <v>0</v>
      </c>
      <c r="AR93" s="139">
        <f t="shared" si="13"/>
        <v>0</v>
      </c>
      <c r="AS93" s="139">
        <f t="shared" si="14"/>
        <v>0</v>
      </c>
      <c r="AT93" s="139">
        <f t="shared" si="15"/>
        <v>0</v>
      </c>
      <c r="AU93" s="139">
        <f t="shared" si="16"/>
        <v>0</v>
      </c>
      <c r="AV93" s="139">
        <f t="shared" si="17"/>
        <v>0</v>
      </c>
      <c r="AW93" s="139">
        <f t="shared" si="18"/>
        <v>0</v>
      </c>
      <c r="AX93" s="139">
        <f t="shared" si="19"/>
        <v>0</v>
      </c>
      <c r="AY93" s="139">
        <f t="shared" si="20"/>
        <v>0</v>
      </c>
      <c r="AZ93" s="139">
        <f t="shared" si="21"/>
        <v>0</v>
      </c>
    </row>
    <row r="94" spans="6:52" x14ac:dyDescent="0.35">
      <c r="F94" s="356"/>
      <c r="G94" s="131">
        <v>6.25</v>
      </c>
      <c r="H94" s="139">
        <f t="shared" ref="H94:AB94" si="33">H41*H67*WaveResourceNormalizer</f>
        <v>0</v>
      </c>
      <c r="I94" s="139">
        <f t="shared" si="33"/>
        <v>0</v>
      </c>
      <c r="J94" s="139">
        <f t="shared" si="33"/>
        <v>0</v>
      </c>
      <c r="K94" s="139">
        <f t="shared" si="33"/>
        <v>0</v>
      </c>
      <c r="L94" s="139">
        <f t="shared" si="33"/>
        <v>0</v>
      </c>
      <c r="M94" s="139">
        <f t="shared" si="33"/>
        <v>0</v>
      </c>
      <c r="N94" s="139">
        <f t="shared" si="33"/>
        <v>0</v>
      </c>
      <c r="O94" s="139">
        <f t="shared" si="33"/>
        <v>0</v>
      </c>
      <c r="P94" s="139">
        <f t="shared" si="33"/>
        <v>0</v>
      </c>
      <c r="Q94" s="139">
        <f t="shared" si="33"/>
        <v>0</v>
      </c>
      <c r="R94" s="139">
        <f t="shared" si="33"/>
        <v>0</v>
      </c>
      <c r="S94" s="139">
        <f t="shared" si="33"/>
        <v>0</v>
      </c>
      <c r="T94" s="139">
        <f t="shared" si="33"/>
        <v>0</v>
      </c>
      <c r="U94" s="139">
        <f t="shared" si="33"/>
        <v>0</v>
      </c>
      <c r="V94" s="139">
        <f t="shared" si="33"/>
        <v>0</v>
      </c>
      <c r="W94" s="139">
        <f t="shared" si="33"/>
        <v>0</v>
      </c>
      <c r="X94" s="139">
        <f t="shared" si="33"/>
        <v>0</v>
      </c>
      <c r="Y94" s="139">
        <f t="shared" si="33"/>
        <v>0</v>
      </c>
      <c r="Z94" s="139">
        <f t="shared" si="33"/>
        <v>0</v>
      </c>
      <c r="AA94" s="139">
        <f t="shared" si="33"/>
        <v>0</v>
      </c>
      <c r="AB94" s="139">
        <f t="shared" si="33"/>
        <v>0</v>
      </c>
      <c r="AD94" s="356"/>
      <c r="AE94" s="97">
        <v>6.25</v>
      </c>
      <c r="AF94" s="139">
        <f t="shared" si="1"/>
        <v>0</v>
      </c>
      <c r="AG94" s="139">
        <f t="shared" si="2"/>
        <v>0</v>
      </c>
      <c r="AH94" s="139">
        <f t="shared" si="3"/>
        <v>0</v>
      </c>
      <c r="AI94" s="139">
        <f t="shared" si="4"/>
        <v>0</v>
      </c>
      <c r="AJ94" s="139">
        <f t="shared" si="5"/>
        <v>0</v>
      </c>
      <c r="AK94" s="139">
        <f t="shared" si="6"/>
        <v>0</v>
      </c>
      <c r="AL94" s="139">
        <f t="shared" si="7"/>
        <v>0</v>
      </c>
      <c r="AM94" s="139">
        <f t="shared" si="8"/>
        <v>0</v>
      </c>
      <c r="AN94" s="139">
        <f t="shared" si="9"/>
        <v>0</v>
      </c>
      <c r="AO94" s="139">
        <f t="shared" si="10"/>
        <v>0</v>
      </c>
      <c r="AP94" s="139">
        <f t="shared" si="11"/>
        <v>0</v>
      </c>
      <c r="AQ94" s="139">
        <f t="shared" si="12"/>
        <v>0</v>
      </c>
      <c r="AR94" s="139">
        <f t="shared" si="13"/>
        <v>0</v>
      </c>
      <c r="AS94" s="139">
        <f t="shared" si="14"/>
        <v>0</v>
      </c>
      <c r="AT94" s="139">
        <f t="shared" si="15"/>
        <v>0</v>
      </c>
      <c r="AU94" s="139">
        <f t="shared" si="16"/>
        <v>0</v>
      </c>
      <c r="AV94" s="139">
        <f t="shared" si="17"/>
        <v>0</v>
      </c>
      <c r="AW94" s="139">
        <f t="shared" si="18"/>
        <v>0</v>
      </c>
      <c r="AX94" s="139">
        <f t="shared" si="19"/>
        <v>0</v>
      </c>
      <c r="AY94" s="139">
        <f t="shared" si="20"/>
        <v>0</v>
      </c>
      <c r="AZ94" s="139">
        <f t="shared" si="21"/>
        <v>0</v>
      </c>
    </row>
    <row r="95" spans="6:52" x14ac:dyDescent="0.35">
      <c r="F95" s="356"/>
      <c r="G95" s="131">
        <v>6.75</v>
      </c>
      <c r="H95" s="139">
        <f t="shared" ref="H95:AB95" si="34">H42*H68*WaveResourceNormalizer</f>
        <v>0</v>
      </c>
      <c r="I95" s="139">
        <f t="shared" si="34"/>
        <v>0</v>
      </c>
      <c r="J95" s="139">
        <f t="shared" si="34"/>
        <v>0</v>
      </c>
      <c r="K95" s="139">
        <f t="shared" si="34"/>
        <v>0</v>
      </c>
      <c r="L95" s="139">
        <f t="shared" si="34"/>
        <v>0</v>
      </c>
      <c r="M95" s="139">
        <f t="shared" si="34"/>
        <v>0</v>
      </c>
      <c r="N95" s="139">
        <f t="shared" si="34"/>
        <v>0</v>
      </c>
      <c r="O95" s="139">
        <f t="shared" si="34"/>
        <v>0</v>
      </c>
      <c r="P95" s="139">
        <f t="shared" si="34"/>
        <v>0</v>
      </c>
      <c r="Q95" s="139">
        <f t="shared" si="34"/>
        <v>0</v>
      </c>
      <c r="R95" s="139">
        <f t="shared" si="34"/>
        <v>0</v>
      </c>
      <c r="S95" s="139">
        <f t="shared" si="34"/>
        <v>0</v>
      </c>
      <c r="T95" s="139">
        <f t="shared" si="34"/>
        <v>0</v>
      </c>
      <c r="U95" s="139">
        <f t="shared" si="34"/>
        <v>0</v>
      </c>
      <c r="V95" s="139">
        <f t="shared" si="34"/>
        <v>0</v>
      </c>
      <c r="W95" s="139">
        <f t="shared" si="34"/>
        <v>0</v>
      </c>
      <c r="X95" s="139">
        <f t="shared" si="34"/>
        <v>0</v>
      </c>
      <c r="Y95" s="139">
        <f t="shared" si="34"/>
        <v>0</v>
      </c>
      <c r="Z95" s="139">
        <f t="shared" si="34"/>
        <v>0</v>
      </c>
      <c r="AA95" s="139">
        <f t="shared" si="34"/>
        <v>0</v>
      </c>
      <c r="AB95" s="139">
        <f t="shared" si="34"/>
        <v>0</v>
      </c>
      <c r="AD95" s="356"/>
      <c r="AE95" s="97">
        <v>6.75</v>
      </c>
      <c r="AF95" s="139">
        <f t="shared" si="1"/>
        <v>0</v>
      </c>
      <c r="AG95" s="139">
        <f t="shared" si="2"/>
        <v>0</v>
      </c>
      <c r="AH95" s="139">
        <f t="shared" si="3"/>
        <v>0</v>
      </c>
      <c r="AI95" s="139">
        <f t="shared" si="4"/>
        <v>0</v>
      </c>
      <c r="AJ95" s="139">
        <f t="shared" si="5"/>
        <v>0</v>
      </c>
      <c r="AK95" s="139">
        <f t="shared" si="6"/>
        <v>0</v>
      </c>
      <c r="AL95" s="139">
        <f t="shared" si="7"/>
        <v>0</v>
      </c>
      <c r="AM95" s="139">
        <f t="shared" si="8"/>
        <v>0</v>
      </c>
      <c r="AN95" s="139">
        <f t="shared" si="9"/>
        <v>0</v>
      </c>
      <c r="AO95" s="139">
        <f t="shared" si="10"/>
        <v>0</v>
      </c>
      <c r="AP95" s="139">
        <f t="shared" si="11"/>
        <v>0</v>
      </c>
      <c r="AQ95" s="139">
        <f t="shared" si="12"/>
        <v>0</v>
      </c>
      <c r="AR95" s="139">
        <f t="shared" si="13"/>
        <v>0</v>
      </c>
      <c r="AS95" s="139">
        <f t="shared" si="14"/>
        <v>0</v>
      </c>
      <c r="AT95" s="139">
        <f t="shared" si="15"/>
        <v>0</v>
      </c>
      <c r="AU95" s="139">
        <f t="shared" si="16"/>
        <v>0</v>
      </c>
      <c r="AV95" s="139">
        <f t="shared" si="17"/>
        <v>0</v>
      </c>
      <c r="AW95" s="139">
        <f t="shared" si="18"/>
        <v>0</v>
      </c>
      <c r="AX95" s="139">
        <f t="shared" si="19"/>
        <v>0</v>
      </c>
      <c r="AY95" s="139">
        <f t="shared" si="20"/>
        <v>0</v>
      </c>
      <c r="AZ95" s="139">
        <f t="shared" si="21"/>
        <v>0</v>
      </c>
    </row>
    <row r="96" spans="6:52" x14ac:dyDescent="0.35">
      <c r="F96" s="356"/>
      <c r="G96" s="131">
        <v>7.25</v>
      </c>
      <c r="H96" s="139">
        <f t="shared" ref="H96:AB96" si="35">H43*H69*WaveResourceNormalizer</f>
        <v>0</v>
      </c>
      <c r="I96" s="139">
        <f t="shared" si="35"/>
        <v>0</v>
      </c>
      <c r="J96" s="139">
        <f t="shared" si="35"/>
        <v>0</v>
      </c>
      <c r="K96" s="139">
        <f t="shared" si="35"/>
        <v>0</v>
      </c>
      <c r="L96" s="139">
        <f t="shared" si="35"/>
        <v>0</v>
      </c>
      <c r="M96" s="139">
        <f t="shared" si="35"/>
        <v>0</v>
      </c>
      <c r="N96" s="139">
        <f t="shared" si="35"/>
        <v>0</v>
      </c>
      <c r="O96" s="139">
        <f t="shared" si="35"/>
        <v>0</v>
      </c>
      <c r="P96" s="139">
        <f t="shared" si="35"/>
        <v>0</v>
      </c>
      <c r="Q96" s="139">
        <f t="shared" si="35"/>
        <v>0</v>
      </c>
      <c r="R96" s="139">
        <f t="shared" si="35"/>
        <v>0</v>
      </c>
      <c r="S96" s="139">
        <f t="shared" si="35"/>
        <v>0</v>
      </c>
      <c r="T96" s="139">
        <f t="shared" si="35"/>
        <v>0</v>
      </c>
      <c r="U96" s="139">
        <f t="shared" si="35"/>
        <v>0</v>
      </c>
      <c r="V96" s="139">
        <f t="shared" si="35"/>
        <v>0</v>
      </c>
      <c r="W96" s="139">
        <f t="shared" si="35"/>
        <v>0</v>
      </c>
      <c r="X96" s="139">
        <f t="shared" si="35"/>
        <v>0</v>
      </c>
      <c r="Y96" s="139">
        <f t="shared" si="35"/>
        <v>0</v>
      </c>
      <c r="Z96" s="139">
        <f t="shared" si="35"/>
        <v>0</v>
      </c>
      <c r="AA96" s="139">
        <f t="shared" si="35"/>
        <v>0</v>
      </c>
      <c r="AB96" s="139">
        <f t="shared" si="35"/>
        <v>0</v>
      </c>
      <c r="AD96" s="356"/>
      <c r="AE96" s="97">
        <v>7.25</v>
      </c>
      <c r="AF96" s="139">
        <f t="shared" si="1"/>
        <v>0</v>
      </c>
      <c r="AG96" s="139">
        <f t="shared" si="2"/>
        <v>0</v>
      </c>
      <c r="AH96" s="139">
        <f t="shared" si="3"/>
        <v>0</v>
      </c>
      <c r="AI96" s="139">
        <f t="shared" si="4"/>
        <v>0</v>
      </c>
      <c r="AJ96" s="139">
        <f t="shared" si="5"/>
        <v>0</v>
      </c>
      <c r="AK96" s="139">
        <f t="shared" si="6"/>
        <v>0</v>
      </c>
      <c r="AL96" s="139">
        <f t="shared" si="7"/>
        <v>0</v>
      </c>
      <c r="AM96" s="139">
        <f t="shared" si="8"/>
        <v>0</v>
      </c>
      <c r="AN96" s="139">
        <f t="shared" si="9"/>
        <v>0</v>
      </c>
      <c r="AO96" s="139">
        <f t="shared" si="10"/>
        <v>0</v>
      </c>
      <c r="AP96" s="139">
        <f t="shared" si="11"/>
        <v>0</v>
      </c>
      <c r="AQ96" s="139">
        <f t="shared" si="12"/>
        <v>0</v>
      </c>
      <c r="AR96" s="139">
        <f t="shared" si="13"/>
        <v>0</v>
      </c>
      <c r="AS96" s="139">
        <f t="shared" si="14"/>
        <v>0</v>
      </c>
      <c r="AT96" s="139">
        <f t="shared" si="15"/>
        <v>0</v>
      </c>
      <c r="AU96" s="139">
        <f t="shared" si="16"/>
        <v>0</v>
      </c>
      <c r="AV96" s="139">
        <f t="shared" si="17"/>
        <v>0</v>
      </c>
      <c r="AW96" s="139">
        <f t="shared" si="18"/>
        <v>0</v>
      </c>
      <c r="AX96" s="139">
        <f t="shared" si="19"/>
        <v>0</v>
      </c>
      <c r="AY96" s="139">
        <f t="shared" si="20"/>
        <v>0</v>
      </c>
      <c r="AZ96" s="139">
        <f t="shared" si="21"/>
        <v>0</v>
      </c>
    </row>
    <row r="97" spans="6:52" x14ac:dyDescent="0.35">
      <c r="F97" s="356"/>
      <c r="G97" s="131">
        <v>7.75</v>
      </c>
      <c r="H97" s="139">
        <f t="shared" ref="H97:AB97" si="36">H44*H70*WaveResourceNormalizer</f>
        <v>0</v>
      </c>
      <c r="I97" s="139">
        <f t="shared" si="36"/>
        <v>0</v>
      </c>
      <c r="J97" s="139">
        <f t="shared" si="36"/>
        <v>0</v>
      </c>
      <c r="K97" s="139">
        <f t="shared" si="36"/>
        <v>0</v>
      </c>
      <c r="L97" s="139">
        <f t="shared" si="36"/>
        <v>0</v>
      </c>
      <c r="M97" s="139">
        <f t="shared" si="36"/>
        <v>0</v>
      </c>
      <c r="N97" s="139">
        <f t="shared" si="36"/>
        <v>0</v>
      </c>
      <c r="O97" s="139">
        <f t="shared" si="36"/>
        <v>0</v>
      </c>
      <c r="P97" s="139">
        <f t="shared" si="36"/>
        <v>0</v>
      </c>
      <c r="Q97" s="139">
        <f t="shared" si="36"/>
        <v>0</v>
      </c>
      <c r="R97" s="139">
        <f t="shared" si="36"/>
        <v>0</v>
      </c>
      <c r="S97" s="139">
        <f t="shared" si="36"/>
        <v>0</v>
      </c>
      <c r="T97" s="139">
        <f t="shared" si="36"/>
        <v>0</v>
      </c>
      <c r="U97" s="139">
        <f t="shared" si="36"/>
        <v>0</v>
      </c>
      <c r="V97" s="139">
        <f t="shared" si="36"/>
        <v>0</v>
      </c>
      <c r="W97" s="139">
        <f t="shared" si="36"/>
        <v>0</v>
      </c>
      <c r="X97" s="139">
        <f t="shared" si="36"/>
        <v>0</v>
      </c>
      <c r="Y97" s="139">
        <f t="shared" si="36"/>
        <v>0</v>
      </c>
      <c r="Z97" s="139">
        <f t="shared" si="36"/>
        <v>0</v>
      </c>
      <c r="AA97" s="139">
        <f t="shared" si="36"/>
        <v>0</v>
      </c>
      <c r="AB97" s="139">
        <f t="shared" si="36"/>
        <v>0</v>
      </c>
      <c r="AD97" s="356"/>
      <c r="AE97" s="97">
        <v>7.75</v>
      </c>
      <c r="AF97" s="139">
        <f t="shared" si="1"/>
        <v>0</v>
      </c>
      <c r="AG97" s="139">
        <f t="shared" si="2"/>
        <v>0</v>
      </c>
      <c r="AH97" s="139">
        <f t="shared" si="3"/>
        <v>0</v>
      </c>
      <c r="AI97" s="139">
        <f t="shared" si="4"/>
        <v>0</v>
      </c>
      <c r="AJ97" s="139">
        <f t="shared" si="5"/>
        <v>0</v>
      </c>
      <c r="AK97" s="139">
        <f t="shared" si="6"/>
        <v>0</v>
      </c>
      <c r="AL97" s="139">
        <f t="shared" si="7"/>
        <v>0</v>
      </c>
      <c r="AM97" s="139">
        <f t="shared" si="8"/>
        <v>0</v>
      </c>
      <c r="AN97" s="139">
        <f t="shared" si="9"/>
        <v>0</v>
      </c>
      <c r="AO97" s="139">
        <f t="shared" si="10"/>
        <v>0</v>
      </c>
      <c r="AP97" s="139">
        <f t="shared" si="11"/>
        <v>0</v>
      </c>
      <c r="AQ97" s="139">
        <f t="shared" si="12"/>
        <v>0</v>
      </c>
      <c r="AR97" s="139">
        <f t="shared" si="13"/>
        <v>0</v>
      </c>
      <c r="AS97" s="139">
        <f t="shared" si="14"/>
        <v>0</v>
      </c>
      <c r="AT97" s="139">
        <f t="shared" si="15"/>
        <v>0</v>
      </c>
      <c r="AU97" s="139">
        <f t="shared" si="16"/>
        <v>0</v>
      </c>
      <c r="AV97" s="139">
        <f t="shared" si="17"/>
        <v>0</v>
      </c>
      <c r="AW97" s="139">
        <f t="shared" si="18"/>
        <v>0</v>
      </c>
      <c r="AX97" s="139">
        <f t="shared" si="19"/>
        <v>0</v>
      </c>
      <c r="AY97" s="139">
        <f t="shared" si="20"/>
        <v>0</v>
      </c>
      <c r="AZ97" s="139">
        <f t="shared" si="21"/>
        <v>0</v>
      </c>
    </row>
    <row r="98" spans="6:52" x14ac:dyDescent="0.35">
      <c r="F98" s="356"/>
      <c r="G98" s="131">
        <v>8.25</v>
      </c>
      <c r="H98" s="139">
        <f t="shared" ref="H98:AB98" si="37">H45*H71*WaveResourceNormalizer</f>
        <v>0</v>
      </c>
      <c r="I98" s="139">
        <f t="shared" si="37"/>
        <v>0</v>
      </c>
      <c r="J98" s="139">
        <f t="shared" si="37"/>
        <v>0</v>
      </c>
      <c r="K98" s="139">
        <f t="shared" si="37"/>
        <v>0</v>
      </c>
      <c r="L98" s="139">
        <f t="shared" si="37"/>
        <v>0</v>
      </c>
      <c r="M98" s="139">
        <f t="shared" si="37"/>
        <v>0</v>
      </c>
      <c r="N98" s="139">
        <f t="shared" si="37"/>
        <v>0</v>
      </c>
      <c r="O98" s="139">
        <f t="shared" si="37"/>
        <v>0</v>
      </c>
      <c r="P98" s="139">
        <f t="shared" si="37"/>
        <v>0</v>
      </c>
      <c r="Q98" s="139">
        <f t="shared" si="37"/>
        <v>0</v>
      </c>
      <c r="R98" s="139">
        <f t="shared" si="37"/>
        <v>0</v>
      </c>
      <c r="S98" s="139">
        <f t="shared" si="37"/>
        <v>0</v>
      </c>
      <c r="T98" s="139">
        <f t="shared" si="37"/>
        <v>0</v>
      </c>
      <c r="U98" s="139">
        <f t="shared" si="37"/>
        <v>0</v>
      </c>
      <c r="V98" s="139">
        <f t="shared" si="37"/>
        <v>0</v>
      </c>
      <c r="W98" s="139">
        <f t="shared" si="37"/>
        <v>0</v>
      </c>
      <c r="X98" s="139">
        <f t="shared" si="37"/>
        <v>0</v>
      </c>
      <c r="Y98" s="139">
        <f t="shared" si="37"/>
        <v>0</v>
      </c>
      <c r="Z98" s="139">
        <f t="shared" si="37"/>
        <v>0</v>
      </c>
      <c r="AA98" s="139">
        <f t="shared" si="37"/>
        <v>0</v>
      </c>
      <c r="AB98" s="139">
        <f t="shared" si="37"/>
        <v>0</v>
      </c>
      <c r="AD98" s="356"/>
      <c r="AE98" s="97">
        <v>8.25</v>
      </c>
      <c r="AF98" s="139">
        <f t="shared" si="1"/>
        <v>0</v>
      </c>
      <c r="AG98" s="139">
        <f t="shared" si="2"/>
        <v>0</v>
      </c>
      <c r="AH98" s="139">
        <f t="shared" si="3"/>
        <v>0</v>
      </c>
      <c r="AI98" s="139">
        <f t="shared" si="4"/>
        <v>0</v>
      </c>
      <c r="AJ98" s="139">
        <f t="shared" si="5"/>
        <v>0</v>
      </c>
      <c r="AK98" s="139">
        <f t="shared" si="6"/>
        <v>0</v>
      </c>
      <c r="AL98" s="139">
        <f t="shared" si="7"/>
        <v>0</v>
      </c>
      <c r="AM98" s="139">
        <f t="shared" si="8"/>
        <v>0</v>
      </c>
      <c r="AN98" s="139">
        <f t="shared" si="9"/>
        <v>0</v>
      </c>
      <c r="AO98" s="139">
        <f t="shared" si="10"/>
        <v>0</v>
      </c>
      <c r="AP98" s="139">
        <f t="shared" si="11"/>
        <v>0</v>
      </c>
      <c r="AQ98" s="139">
        <f t="shared" si="12"/>
        <v>0</v>
      </c>
      <c r="AR98" s="139">
        <f t="shared" si="13"/>
        <v>0</v>
      </c>
      <c r="AS98" s="139">
        <f t="shared" si="14"/>
        <v>0</v>
      </c>
      <c r="AT98" s="139">
        <f t="shared" si="15"/>
        <v>0</v>
      </c>
      <c r="AU98" s="139">
        <f t="shared" si="16"/>
        <v>0</v>
      </c>
      <c r="AV98" s="139">
        <f t="shared" si="17"/>
        <v>0</v>
      </c>
      <c r="AW98" s="139">
        <f t="shared" si="18"/>
        <v>0</v>
      </c>
      <c r="AX98" s="139">
        <f t="shared" si="19"/>
        <v>0</v>
      </c>
      <c r="AY98" s="139">
        <f t="shared" si="20"/>
        <v>0</v>
      </c>
      <c r="AZ98" s="139">
        <f t="shared" si="21"/>
        <v>0</v>
      </c>
    </row>
    <row r="99" spans="6:52" x14ac:dyDescent="0.35">
      <c r="F99" s="356"/>
      <c r="G99" s="131">
        <v>8.75</v>
      </c>
      <c r="H99" s="139">
        <f t="shared" ref="H99:AB99" si="38">H46*H72*WaveResourceNormalizer</f>
        <v>0</v>
      </c>
      <c r="I99" s="139">
        <f t="shared" si="38"/>
        <v>0</v>
      </c>
      <c r="J99" s="139">
        <f t="shared" si="38"/>
        <v>0</v>
      </c>
      <c r="K99" s="139">
        <f t="shared" si="38"/>
        <v>0</v>
      </c>
      <c r="L99" s="139">
        <f t="shared" si="38"/>
        <v>0</v>
      </c>
      <c r="M99" s="139">
        <f t="shared" si="38"/>
        <v>0</v>
      </c>
      <c r="N99" s="139">
        <f t="shared" si="38"/>
        <v>0</v>
      </c>
      <c r="O99" s="139">
        <f t="shared" si="38"/>
        <v>0</v>
      </c>
      <c r="P99" s="139">
        <f t="shared" si="38"/>
        <v>0</v>
      </c>
      <c r="Q99" s="139">
        <f t="shared" si="38"/>
        <v>0</v>
      </c>
      <c r="R99" s="139">
        <f t="shared" si="38"/>
        <v>0</v>
      </c>
      <c r="S99" s="139">
        <f t="shared" si="38"/>
        <v>0</v>
      </c>
      <c r="T99" s="139">
        <f t="shared" si="38"/>
        <v>0</v>
      </c>
      <c r="U99" s="139">
        <f t="shared" si="38"/>
        <v>0</v>
      </c>
      <c r="V99" s="139">
        <f t="shared" si="38"/>
        <v>0</v>
      </c>
      <c r="W99" s="139">
        <f t="shared" si="38"/>
        <v>0</v>
      </c>
      <c r="X99" s="139">
        <f t="shared" si="38"/>
        <v>0</v>
      </c>
      <c r="Y99" s="139">
        <f t="shared" si="38"/>
        <v>0</v>
      </c>
      <c r="Z99" s="139">
        <f t="shared" si="38"/>
        <v>0</v>
      </c>
      <c r="AA99" s="139">
        <f t="shared" si="38"/>
        <v>0</v>
      </c>
      <c r="AB99" s="139">
        <f t="shared" si="38"/>
        <v>0</v>
      </c>
      <c r="AD99" s="356"/>
      <c r="AE99" s="97">
        <v>8.75</v>
      </c>
      <c r="AF99" s="139">
        <f t="shared" si="1"/>
        <v>0</v>
      </c>
      <c r="AG99" s="139">
        <f t="shared" si="2"/>
        <v>0</v>
      </c>
      <c r="AH99" s="139">
        <f t="shared" si="3"/>
        <v>0</v>
      </c>
      <c r="AI99" s="139">
        <f t="shared" si="4"/>
        <v>0</v>
      </c>
      <c r="AJ99" s="139">
        <f t="shared" si="5"/>
        <v>0</v>
      </c>
      <c r="AK99" s="139">
        <f t="shared" si="6"/>
        <v>0</v>
      </c>
      <c r="AL99" s="139">
        <f t="shared" si="7"/>
        <v>0</v>
      </c>
      <c r="AM99" s="139">
        <f t="shared" si="8"/>
        <v>0</v>
      </c>
      <c r="AN99" s="139">
        <f t="shared" si="9"/>
        <v>0</v>
      </c>
      <c r="AO99" s="139">
        <f t="shared" si="10"/>
        <v>0</v>
      </c>
      <c r="AP99" s="139">
        <f t="shared" si="11"/>
        <v>0</v>
      </c>
      <c r="AQ99" s="139">
        <f t="shared" si="12"/>
        <v>0</v>
      </c>
      <c r="AR99" s="139">
        <f t="shared" si="13"/>
        <v>0</v>
      </c>
      <c r="AS99" s="139">
        <f t="shared" si="14"/>
        <v>0</v>
      </c>
      <c r="AT99" s="139">
        <f t="shared" si="15"/>
        <v>0</v>
      </c>
      <c r="AU99" s="139">
        <f t="shared" si="16"/>
        <v>0</v>
      </c>
      <c r="AV99" s="139">
        <f t="shared" si="17"/>
        <v>0</v>
      </c>
      <c r="AW99" s="139">
        <f t="shared" si="18"/>
        <v>0</v>
      </c>
      <c r="AX99" s="139">
        <f t="shared" si="19"/>
        <v>0</v>
      </c>
      <c r="AY99" s="139">
        <f t="shared" si="20"/>
        <v>0</v>
      </c>
      <c r="AZ99" s="139">
        <f t="shared" si="21"/>
        <v>0</v>
      </c>
    </row>
    <row r="100" spans="6:52" x14ac:dyDescent="0.35">
      <c r="F100" s="356"/>
      <c r="G100" s="131">
        <v>9.25</v>
      </c>
      <c r="H100" s="139">
        <f t="shared" ref="H100:AB100" si="39">H47*H73*WaveResourceNormalizer</f>
        <v>0</v>
      </c>
      <c r="I100" s="139">
        <f t="shared" si="39"/>
        <v>0</v>
      </c>
      <c r="J100" s="139">
        <f t="shared" si="39"/>
        <v>0</v>
      </c>
      <c r="K100" s="139">
        <f t="shared" si="39"/>
        <v>0</v>
      </c>
      <c r="L100" s="139">
        <f t="shared" si="39"/>
        <v>0</v>
      </c>
      <c r="M100" s="139">
        <f t="shared" si="39"/>
        <v>0</v>
      </c>
      <c r="N100" s="139">
        <f t="shared" si="39"/>
        <v>0</v>
      </c>
      <c r="O100" s="139">
        <f t="shared" si="39"/>
        <v>0</v>
      </c>
      <c r="P100" s="139">
        <f t="shared" si="39"/>
        <v>0</v>
      </c>
      <c r="Q100" s="139">
        <f t="shared" si="39"/>
        <v>0</v>
      </c>
      <c r="R100" s="139">
        <f t="shared" si="39"/>
        <v>0</v>
      </c>
      <c r="S100" s="139">
        <f t="shared" si="39"/>
        <v>0</v>
      </c>
      <c r="T100" s="139">
        <f t="shared" si="39"/>
        <v>0</v>
      </c>
      <c r="U100" s="139">
        <f t="shared" si="39"/>
        <v>0</v>
      </c>
      <c r="V100" s="139">
        <f t="shared" si="39"/>
        <v>0</v>
      </c>
      <c r="W100" s="139">
        <f t="shared" si="39"/>
        <v>0</v>
      </c>
      <c r="X100" s="139">
        <f t="shared" si="39"/>
        <v>0</v>
      </c>
      <c r="Y100" s="139">
        <f t="shared" si="39"/>
        <v>0</v>
      </c>
      <c r="Z100" s="139">
        <f t="shared" si="39"/>
        <v>0</v>
      </c>
      <c r="AA100" s="139">
        <f t="shared" si="39"/>
        <v>0</v>
      </c>
      <c r="AB100" s="139">
        <f t="shared" si="39"/>
        <v>0</v>
      </c>
      <c r="AD100" s="356"/>
      <c r="AE100" s="97">
        <v>9.25</v>
      </c>
      <c r="AF100" s="139">
        <f t="shared" si="1"/>
        <v>0</v>
      </c>
      <c r="AG100" s="139">
        <f t="shared" si="2"/>
        <v>0</v>
      </c>
      <c r="AH100" s="139">
        <f t="shared" si="3"/>
        <v>0</v>
      </c>
      <c r="AI100" s="139">
        <f t="shared" si="4"/>
        <v>0</v>
      </c>
      <c r="AJ100" s="139">
        <f t="shared" si="5"/>
        <v>0</v>
      </c>
      <c r="AK100" s="139">
        <f t="shared" si="6"/>
        <v>0</v>
      </c>
      <c r="AL100" s="139">
        <f t="shared" si="7"/>
        <v>0</v>
      </c>
      <c r="AM100" s="139">
        <f t="shared" si="8"/>
        <v>0</v>
      </c>
      <c r="AN100" s="139">
        <f t="shared" si="9"/>
        <v>0</v>
      </c>
      <c r="AO100" s="139">
        <f t="shared" si="10"/>
        <v>0</v>
      </c>
      <c r="AP100" s="139">
        <f t="shared" si="11"/>
        <v>0</v>
      </c>
      <c r="AQ100" s="139">
        <f t="shared" si="12"/>
        <v>0</v>
      </c>
      <c r="AR100" s="139">
        <f t="shared" si="13"/>
        <v>0</v>
      </c>
      <c r="AS100" s="139">
        <f t="shared" si="14"/>
        <v>0</v>
      </c>
      <c r="AT100" s="139">
        <f t="shared" si="15"/>
        <v>0</v>
      </c>
      <c r="AU100" s="139">
        <f t="shared" si="16"/>
        <v>0</v>
      </c>
      <c r="AV100" s="139">
        <f t="shared" si="17"/>
        <v>0</v>
      </c>
      <c r="AW100" s="139">
        <f t="shared" si="18"/>
        <v>0</v>
      </c>
      <c r="AX100" s="139">
        <f t="shared" si="19"/>
        <v>0</v>
      </c>
      <c r="AY100" s="139">
        <f t="shared" si="20"/>
        <v>0</v>
      </c>
      <c r="AZ100" s="139">
        <f t="shared" si="21"/>
        <v>0</v>
      </c>
    </row>
    <row r="101" spans="6:52" ht="15" thickBot="1" x14ac:dyDescent="0.4">
      <c r="F101" s="357"/>
      <c r="G101" s="132">
        <v>9.75</v>
      </c>
      <c r="H101" s="139">
        <f t="shared" ref="H101:AB101" si="40">H48*H74*WaveResourceNormalizer</f>
        <v>0</v>
      </c>
      <c r="I101" s="139">
        <f t="shared" si="40"/>
        <v>0</v>
      </c>
      <c r="J101" s="139">
        <f t="shared" si="40"/>
        <v>0</v>
      </c>
      <c r="K101" s="139">
        <f t="shared" si="40"/>
        <v>0</v>
      </c>
      <c r="L101" s="139">
        <f t="shared" si="40"/>
        <v>0</v>
      </c>
      <c r="M101" s="139">
        <f t="shared" si="40"/>
        <v>0</v>
      </c>
      <c r="N101" s="139">
        <f t="shared" si="40"/>
        <v>0</v>
      </c>
      <c r="O101" s="139">
        <f t="shared" si="40"/>
        <v>0</v>
      </c>
      <c r="P101" s="139">
        <f t="shared" si="40"/>
        <v>0</v>
      </c>
      <c r="Q101" s="139">
        <f t="shared" si="40"/>
        <v>0</v>
      </c>
      <c r="R101" s="139">
        <f t="shared" si="40"/>
        <v>0</v>
      </c>
      <c r="S101" s="139">
        <f t="shared" si="40"/>
        <v>0</v>
      </c>
      <c r="T101" s="139">
        <f t="shared" si="40"/>
        <v>0</v>
      </c>
      <c r="U101" s="139">
        <f t="shared" si="40"/>
        <v>0</v>
      </c>
      <c r="V101" s="139">
        <f t="shared" si="40"/>
        <v>0</v>
      </c>
      <c r="W101" s="139">
        <f t="shared" si="40"/>
        <v>0</v>
      </c>
      <c r="X101" s="139">
        <f t="shared" si="40"/>
        <v>0</v>
      </c>
      <c r="Y101" s="139">
        <f t="shared" si="40"/>
        <v>0</v>
      </c>
      <c r="Z101" s="139">
        <f t="shared" si="40"/>
        <v>0</v>
      </c>
      <c r="AA101" s="139">
        <f t="shared" si="40"/>
        <v>0</v>
      </c>
      <c r="AB101" s="139">
        <f t="shared" si="40"/>
        <v>0</v>
      </c>
      <c r="AD101" s="357"/>
      <c r="AE101" s="98">
        <v>9.75</v>
      </c>
      <c r="AF101" s="139">
        <f t="shared" si="1"/>
        <v>0</v>
      </c>
      <c r="AG101" s="139">
        <f t="shared" si="2"/>
        <v>0</v>
      </c>
      <c r="AH101" s="139">
        <f t="shared" si="3"/>
        <v>0</v>
      </c>
      <c r="AI101" s="139">
        <f t="shared" si="4"/>
        <v>0</v>
      </c>
      <c r="AJ101" s="139">
        <f t="shared" si="5"/>
        <v>0</v>
      </c>
      <c r="AK101" s="139">
        <f t="shared" si="6"/>
        <v>0</v>
      </c>
      <c r="AL101" s="139">
        <f t="shared" si="7"/>
        <v>0</v>
      </c>
      <c r="AM101" s="139">
        <f t="shared" si="8"/>
        <v>0</v>
      </c>
      <c r="AN101" s="139">
        <f t="shared" si="9"/>
        <v>0</v>
      </c>
      <c r="AO101" s="139">
        <f t="shared" si="10"/>
        <v>0</v>
      </c>
      <c r="AP101" s="139">
        <f t="shared" si="11"/>
        <v>0</v>
      </c>
      <c r="AQ101" s="139">
        <f t="shared" si="12"/>
        <v>0</v>
      </c>
      <c r="AR101" s="139">
        <f t="shared" si="13"/>
        <v>0</v>
      </c>
      <c r="AS101" s="139">
        <f t="shared" si="14"/>
        <v>0</v>
      </c>
      <c r="AT101" s="139">
        <f t="shared" si="15"/>
        <v>0</v>
      </c>
      <c r="AU101" s="139">
        <f t="shared" si="16"/>
        <v>0</v>
      </c>
      <c r="AV101" s="139">
        <f t="shared" si="17"/>
        <v>0</v>
      </c>
      <c r="AW101" s="139">
        <f t="shared" si="18"/>
        <v>0</v>
      </c>
      <c r="AX101" s="139">
        <f t="shared" si="19"/>
        <v>0</v>
      </c>
      <c r="AY101" s="139">
        <f t="shared" si="20"/>
        <v>0</v>
      </c>
      <c r="AZ101" s="139">
        <f t="shared" si="21"/>
        <v>0</v>
      </c>
    </row>
    <row r="102" spans="6:52" ht="15" thickBot="1" x14ac:dyDescent="0.4">
      <c r="F102" s="99"/>
      <c r="G102" s="100"/>
      <c r="H102" s="136">
        <v>0.57999999999999996</v>
      </c>
      <c r="I102" s="136">
        <v>1.7399999999999998</v>
      </c>
      <c r="J102" s="136">
        <v>2.9</v>
      </c>
      <c r="K102" s="136">
        <v>4.0599999999999996</v>
      </c>
      <c r="L102" s="136">
        <v>5.22</v>
      </c>
      <c r="M102" s="136">
        <v>6.38</v>
      </c>
      <c r="N102" s="136">
        <v>7.5399999999999991</v>
      </c>
      <c r="O102" s="136">
        <v>8.6999999999999993</v>
      </c>
      <c r="P102" s="136">
        <v>9.86</v>
      </c>
      <c r="Q102" s="136">
        <v>11.02</v>
      </c>
      <c r="R102" s="136">
        <v>12.18</v>
      </c>
      <c r="S102" s="136">
        <v>13.34</v>
      </c>
      <c r="T102" s="136">
        <v>14.499999999999998</v>
      </c>
      <c r="U102" s="136">
        <v>15.659999999999998</v>
      </c>
      <c r="V102" s="136">
        <v>16.82</v>
      </c>
      <c r="W102" s="136">
        <v>17.98</v>
      </c>
      <c r="X102" s="136">
        <v>19.139999999999997</v>
      </c>
      <c r="Y102" s="136">
        <v>20.299999999999997</v>
      </c>
      <c r="Z102" s="136">
        <v>21.459999999999997</v>
      </c>
      <c r="AA102" s="136">
        <v>22.619999999999997</v>
      </c>
      <c r="AB102" s="137">
        <v>23.779999999999998</v>
      </c>
      <c r="AD102" s="99"/>
      <c r="AE102" s="100"/>
      <c r="AF102" s="101">
        <v>0.57999999999999996</v>
      </c>
      <c r="AG102" s="101">
        <v>1.7399999999999998</v>
      </c>
      <c r="AH102" s="101">
        <v>2.9</v>
      </c>
      <c r="AI102" s="101">
        <v>4.0599999999999996</v>
      </c>
      <c r="AJ102" s="101">
        <v>5.22</v>
      </c>
      <c r="AK102" s="101">
        <v>6.38</v>
      </c>
      <c r="AL102" s="101">
        <v>7.5399999999999991</v>
      </c>
      <c r="AM102" s="101">
        <v>8.6999999999999993</v>
      </c>
      <c r="AN102" s="101">
        <v>9.86</v>
      </c>
      <c r="AO102" s="101">
        <v>11.02</v>
      </c>
      <c r="AP102" s="101">
        <v>12.18</v>
      </c>
      <c r="AQ102" s="101">
        <v>13.34</v>
      </c>
      <c r="AR102" s="101">
        <v>14.499999999999998</v>
      </c>
      <c r="AS102" s="101">
        <v>15.659999999999998</v>
      </c>
      <c r="AT102" s="101">
        <v>16.82</v>
      </c>
      <c r="AU102" s="101">
        <v>17.98</v>
      </c>
      <c r="AV102" s="101">
        <v>19.139999999999997</v>
      </c>
      <c r="AW102" s="101">
        <v>20.299999999999997</v>
      </c>
      <c r="AX102" s="101">
        <v>21.459999999999997</v>
      </c>
      <c r="AY102" s="101">
        <v>22.619999999999997</v>
      </c>
      <c r="AZ102" s="101">
        <v>23.779999999999998</v>
      </c>
    </row>
    <row r="103" spans="6:52" ht="16" customHeight="1" thickBot="1" x14ac:dyDescent="0.4">
      <c r="F103" s="99"/>
      <c r="G103" s="100"/>
      <c r="H103" s="348" t="s">
        <v>879</v>
      </c>
      <c r="I103" s="349"/>
      <c r="J103" s="349"/>
      <c r="K103" s="349"/>
      <c r="L103" s="349"/>
      <c r="M103" s="349"/>
      <c r="N103" s="349"/>
      <c r="O103" s="349"/>
      <c r="P103" s="349"/>
      <c r="Q103" s="349"/>
      <c r="R103" s="349"/>
      <c r="S103" s="349"/>
      <c r="T103" s="349"/>
      <c r="U103" s="349"/>
      <c r="V103" s="349"/>
      <c r="W103" s="349"/>
      <c r="X103" s="349"/>
      <c r="Y103" s="349"/>
      <c r="Z103" s="349"/>
      <c r="AA103" s="349"/>
      <c r="AB103" s="350"/>
      <c r="AD103" s="99"/>
      <c r="AE103" s="100"/>
      <c r="AF103" s="348" t="s">
        <v>879</v>
      </c>
      <c r="AG103" s="349"/>
      <c r="AH103" s="349"/>
      <c r="AI103" s="349"/>
      <c r="AJ103" s="349"/>
      <c r="AK103" s="349"/>
      <c r="AL103" s="349"/>
      <c r="AM103" s="349"/>
      <c r="AN103" s="349"/>
      <c r="AO103" s="349"/>
      <c r="AP103" s="349"/>
      <c r="AQ103" s="349"/>
      <c r="AR103" s="349"/>
      <c r="AS103" s="349"/>
      <c r="AT103" s="349"/>
      <c r="AU103" s="349"/>
      <c r="AV103" s="349"/>
      <c r="AW103" s="349"/>
      <c r="AX103" s="349"/>
      <c r="AY103" s="349"/>
      <c r="AZ103" s="350"/>
    </row>
  </sheetData>
  <mergeCells count="24">
    <mergeCell ref="A1:B1"/>
    <mergeCell ref="A21:D21"/>
    <mergeCell ref="A7:E7"/>
    <mergeCell ref="A15:D15"/>
    <mergeCell ref="H103:AB103"/>
    <mergeCell ref="H50:AB50"/>
    <mergeCell ref="F29:F48"/>
    <mergeCell ref="H27:AB27"/>
    <mergeCell ref="F27:G28"/>
    <mergeCell ref="AF103:AZ103"/>
    <mergeCell ref="AF80:AZ80"/>
    <mergeCell ref="F82:F101"/>
    <mergeCell ref="AD82:AD101"/>
    <mergeCell ref="F80:G81"/>
    <mergeCell ref="H80:AB80"/>
    <mergeCell ref="AD80:AE81"/>
    <mergeCell ref="AF76:AZ76"/>
    <mergeCell ref="F53:G54"/>
    <mergeCell ref="H53:AB53"/>
    <mergeCell ref="AF53:AZ53"/>
    <mergeCell ref="AD53:AE54"/>
    <mergeCell ref="F55:F74"/>
    <mergeCell ref="AD55:AD74"/>
    <mergeCell ref="H76:AB76"/>
  </mergeCells>
  <conditionalFormatting sqref="H55:AB74">
    <cfRule type="colorScale" priority="9">
      <colorScale>
        <cfvo type="min"/>
        <cfvo type="percentile" val="50"/>
        <cfvo type="max"/>
        <color rgb="FF63BE7B"/>
        <color rgb="FFFFEB84"/>
        <color rgb="FFF8696B"/>
      </colorScale>
    </cfRule>
  </conditionalFormatting>
  <conditionalFormatting sqref="H82:AB101">
    <cfRule type="colorScale" priority="8">
      <colorScale>
        <cfvo type="min"/>
        <cfvo type="percentile" val="50"/>
        <cfvo type="max"/>
        <color rgb="FF63BE7B"/>
        <color rgb="FFFFEB84"/>
        <color rgb="FFF8696B"/>
      </colorScale>
    </cfRule>
  </conditionalFormatting>
  <conditionalFormatting sqref="H29:AB48">
    <cfRule type="colorScale" priority="2">
      <colorScale>
        <cfvo type="min"/>
        <cfvo type="percentile" val="50"/>
        <cfvo type="max"/>
        <color rgb="FF63BE7B"/>
        <color rgb="FFFFEB84"/>
        <color rgb="FFF8696B"/>
      </colorScale>
    </cfRule>
  </conditionalFormatting>
  <conditionalFormatting sqref="AF55:AZ74">
    <cfRule type="colorScale" priority="4">
      <colorScale>
        <cfvo type="min"/>
        <cfvo type="percentile" val="50"/>
        <cfvo type="max"/>
        <color rgb="FF63BE7B"/>
        <color rgb="FFFFEB84"/>
        <color rgb="FFF8696B"/>
      </colorScale>
    </cfRule>
  </conditionalFormatting>
  <conditionalFormatting sqref="AF82:AZ101">
    <cfRule type="colorScale" priority="3">
      <colorScale>
        <cfvo type="min"/>
        <cfvo type="percentile" val="50"/>
        <cfvo type="max"/>
        <color rgb="FF63BE7B"/>
        <color rgb="FFFFEB84"/>
        <color rgb="FFF8696B"/>
      </colorScale>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dvAspect="DVASPECT_ICON" shapeId="9217" r:id="rId4">
          <objectPr defaultSize="0" autoPict="0" r:id="rId5">
            <anchor moveWithCells="1">
              <from>
                <xdr:col>0</xdr:col>
                <xdr:colOff>762000</xdr:colOff>
                <xdr:row>1</xdr:row>
                <xdr:rowOff>57150</xdr:rowOff>
              </from>
              <to>
                <xdr:col>1</xdr:col>
                <xdr:colOff>57150</xdr:colOff>
                <xdr:row>4</xdr:row>
                <xdr:rowOff>107950</xdr:rowOff>
              </to>
            </anchor>
          </objectPr>
        </oleObject>
      </mc:Choice>
      <mc:Fallback>
        <oleObject progId="Word.Document.12" dvAspect="DVASPECT_ICON" shapeId="921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72"/>
  <sheetViews>
    <sheetView topLeftCell="A4" workbookViewId="0">
      <selection activeCell="G18" sqref="G18"/>
    </sheetView>
  </sheetViews>
  <sheetFormatPr defaultColWidth="8.81640625" defaultRowHeight="14.5" x14ac:dyDescent="0.35"/>
  <cols>
    <col min="1" max="1" width="21.453125" style="128" customWidth="1"/>
    <col min="2" max="2" width="14.26953125" style="128" bestFit="1" customWidth="1"/>
    <col min="3" max="3" width="23.453125" style="128" bestFit="1" customWidth="1"/>
    <col min="4" max="4" width="30.453125" style="128" customWidth="1"/>
    <col min="5" max="5" width="25.26953125" style="128" customWidth="1"/>
    <col min="6" max="6" width="13.26953125" style="128" bestFit="1" customWidth="1"/>
    <col min="7" max="7" width="16.453125" style="128" customWidth="1"/>
    <col min="8" max="16384" width="8.81640625" style="128"/>
  </cols>
  <sheetData>
    <row r="1" spans="1:5" ht="31" customHeight="1" x14ac:dyDescent="0.35">
      <c r="A1" s="358" t="s">
        <v>982</v>
      </c>
      <c r="B1" s="358"/>
    </row>
    <row r="6" spans="1:5" x14ac:dyDescent="0.35">
      <c r="A6" s="359" t="s">
        <v>946</v>
      </c>
      <c r="B6" s="359"/>
      <c r="C6" s="359"/>
      <c r="D6" s="359"/>
      <c r="E6" s="359"/>
    </row>
    <row r="7" spans="1:5" x14ac:dyDescent="0.35">
      <c r="A7" s="184"/>
      <c r="B7" s="185" t="s">
        <v>934</v>
      </c>
      <c r="C7" s="185" t="s">
        <v>868</v>
      </c>
      <c r="D7" s="185" t="s">
        <v>871</v>
      </c>
      <c r="E7" s="186" t="s">
        <v>922</v>
      </c>
    </row>
    <row r="8" spans="1:5" ht="29" x14ac:dyDescent="0.35">
      <c r="A8" s="180" t="s">
        <v>948</v>
      </c>
      <c r="B8" s="222" t="s">
        <v>991</v>
      </c>
      <c r="C8" s="177"/>
      <c r="D8" s="178" t="s">
        <v>949</v>
      </c>
      <c r="E8" s="179"/>
    </row>
    <row r="9" spans="1:5" ht="29" x14ac:dyDescent="0.35">
      <c r="A9" s="180" t="s">
        <v>889</v>
      </c>
      <c r="B9" s="228">
        <v>18</v>
      </c>
      <c r="C9" s="177" t="s">
        <v>890</v>
      </c>
      <c r="D9" s="178" t="s">
        <v>950</v>
      </c>
      <c r="E9" s="179"/>
    </row>
    <row r="10" spans="1:5" ht="43.5" x14ac:dyDescent="0.35">
      <c r="A10" s="180" t="s">
        <v>891</v>
      </c>
      <c r="B10" s="228" t="s">
        <v>990</v>
      </c>
      <c r="C10" s="177" t="s">
        <v>890</v>
      </c>
      <c r="D10" s="178" t="s">
        <v>951</v>
      </c>
      <c r="E10" s="265" t="s">
        <v>998</v>
      </c>
    </row>
    <row r="11" spans="1:5" x14ac:dyDescent="0.35">
      <c r="A11" s="180" t="s">
        <v>925</v>
      </c>
      <c r="B11" s="187">
        <v>59.1</v>
      </c>
      <c r="C11" s="177" t="s">
        <v>926</v>
      </c>
      <c r="D11" s="178" t="s">
        <v>952</v>
      </c>
      <c r="E11" s="179"/>
    </row>
    <row r="12" spans="1:5" ht="29" x14ac:dyDescent="0.35">
      <c r="A12" s="180" t="s">
        <v>937</v>
      </c>
      <c r="B12" s="188">
        <f>SUM(CurrentPerformance[Frequency])</f>
        <v>0.99999999999999944</v>
      </c>
      <c r="C12" s="177"/>
      <c r="D12" s="178" t="s">
        <v>933</v>
      </c>
      <c r="E12" s="179"/>
    </row>
    <row r="13" spans="1:5" ht="29" x14ac:dyDescent="0.35">
      <c r="A13" s="189" t="s">
        <v>957</v>
      </c>
      <c r="B13" s="190">
        <f>IF(B12&gt;0,HoursPerYear/B12,0)</f>
        <v>8766.0000000000055</v>
      </c>
      <c r="C13" s="177"/>
      <c r="D13" s="178" t="s">
        <v>932</v>
      </c>
      <c r="E13" s="179"/>
    </row>
    <row r="14" spans="1:5" x14ac:dyDescent="0.35">
      <c r="A14" s="124"/>
      <c r="B14" s="127"/>
      <c r="C14" s="127"/>
      <c r="D14" s="126"/>
    </row>
    <row r="15" spans="1:5" x14ac:dyDescent="0.35">
      <c r="A15" s="124"/>
      <c r="B15" s="127"/>
      <c r="C15" s="127"/>
      <c r="D15" s="126"/>
    </row>
    <row r="16" spans="1:5" x14ac:dyDescent="0.35">
      <c r="A16" s="359" t="s">
        <v>964</v>
      </c>
      <c r="B16" s="359"/>
      <c r="C16" s="359"/>
      <c r="D16" s="359"/>
      <c r="E16" s="359"/>
    </row>
    <row r="17" spans="1:7" x14ac:dyDescent="0.35">
      <c r="A17" s="180" t="s">
        <v>927</v>
      </c>
      <c r="B17" s="188">
        <f>SingleDeviceRating</f>
        <v>0.15</v>
      </c>
      <c r="C17" s="177" t="s">
        <v>862</v>
      </c>
      <c r="D17" s="178" t="s">
        <v>930</v>
      </c>
      <c r="E17" s="186" t="s">
        <v>922</v>
      </c>
    </row>
    <row r="18" spans="1:7" ht="43.5" x14ac:dyDescent="0.35">
      <c r="A18" s="180" t="s">
        <v>906</v>
      </c>
      <c r="B18" s="190">
        <f>SUM(CurrentSingleDeviceAEP)</f>
        <v>209.23849129578696</v>
      </c>
      <c r="C18" s="177" t="s">
        <v>870</v>
      </c>
      <c r="D18" s="182" t="s">
        <v>979</v>
      </c>
      <c r="E18" s="179"/>
    </row>
    <row r="19" spans="1:7" ht="43.5" x14ac:dyDescent="0.35">
      <c r="A19" s="180" t="s">
        <v>928</v>
      </c>
      <c r="B19" s="188">
        <f>CurrentTheoreticalAEP/HoursPerYear</f>
        <v>2.3869323670520984E-2</v>
      </c>
      <c r="C19" s="177" t="s">
        <v>862</v>
      </c>
      <c r="D19" s="178" t="s">
        <v>955</v>
      </c>
      <c r="E19" s="179"/>
    </row>
    <row r="20" spans="1:7" ht="43.5" x14ac:dyDescent="0.35">
      <c r="A20" s="180" t="s">
        <v>929</v>
      </c>
      <c r="B20" s="191">
        <f>IF(B17&gt;0,B19/B17,0)</f>
        <v>0.1591288244701399</v>
      </c>
      <c r="C20" s="177"/>
      <c r="D20" s="178" t="s">
        <v>956</v>
      </c>
      <c r="E20" s="179"/>
    </row>
    <row r="21" spans="1:7" x14ac:dyDescent="0.35">
      <c r="A21" s="124"/>
      <c r="B21" s="127"/>
      <c r="C21" s="127"/>
      <c r="D21" s="126"/>
    </row>
    <row r="22" spans="1:7" x14ac:dyDescent="0.35">
      <c r="A22" s="359" t="s">
        <v>965</v>
      </c>
      <c r="B22" s="359"/>
      <c r="C22" s="359"/>
      <c r="D22" s="359"/>
      <c r="E22" s="359"/>
    </row>
    <row r="23" spans="1:7" x14ac:dyDescent="0.35">
      <c r="A23" s="180" t="s">
        <v>927</v>
      </c>
      <c r="B23" s="188">
        <f>'LCOE Metrics'!C23</f>
        <v>0.5</v>
      </c>
      <c r="C23" s="177" t="s">
        <v>862</v>
      </c>
      <c r="D23" s="178" t="s">
        <v>930</v>
      </c>
      <c r="E23" s="186" t="s">
        <v>922</v>
      </c>
    </row>
    <row r="24" spans="1:7" ht="43.5" x14ac:dyDescent="0.35">
      <c r="A24" s="180" t="s">
        <v>906</v>
      </c>
      <c r="B24" s="190">
        <f>SUM(CurrentSingleDeviceAEPImproved)</f>
        <v>597.40355761696458</v>
      </c>
      <c r="C24" s="177" t="s">
        <v>870</v>
      </c>
      <c r="D24" s="182" t="s">
        <v>979</v>
      </c>
      <c r="E24" s="179"/>
    </row>
    <row r="25" spans="1:7" ht="43.5" x14ac:dyDescent="0.35">
      <c r="A25" s="180" t="s">
        <v>928</v>
      </c>
      <c r="B25" s="188">
        <f>B24/HoursPerYear</f>
        <v>6.8150075019046838E-2</v>
      </c>
      <c r="C25" s="177" t="s">
        <v>862</v>
      </c>
      <c r="D25" s="178" t="s">
        <v>955</v>
      </c>
      <c r="E25" s="179"/>
    </row>
    <row r="26" spans="1:7" ht="43.5" x14ac:dyDescent="0.35">
      <c r="A26" s="180" t="s">
        <v>929</v>
      </c>
      <c r="B26" s="191">
        <f>IF(B23&gt;0,B25/B23,0)</f>
        <v>0.13630015003809368</v>
      </c>
      <c r="C26" s="177"/>
      <c r="D26" s="178" t="s">
        <v>956</v>
      </c>
      <c r="E26" s="179"/>
    </row>
    <row r="27" spans="1:7" x14ac:dyDescent="0.35">
      <c r="A27" s="124"/>
      <c r="B27" s="124"/>
      <c r="C27" s="127"/>
      <c r="D27" s="126"/>
    </row>
    <row r="28" spans="1:7" ht="56.25" customHeight="1" x14ac:dyDescent="0.35">
      <c r="A28" s="359" t="s">
        <v>980</v>
      </c>
      <c r="B28" s="359"/>
      <c r="C28" s="359"/>
      <c r="D28" s="359"/>
      <c r="F28" s="360" t="s">
        <v>981</v>
      </c>
      <c r="G28" s="360"/>
    </row>
    <row r="29" spans="1:7" ht="29" x14ac:dyDescent="0.35">
      <c r="A29" s="192" t="s">
        <v>947</v>
      </c>
      <c r="B29" s="192" t="s">
        <v>882</v>
      </c>
      <c r="C29" s="193" t="s">
        <v>966</v>
      </c>
      <c r="D29" s="193" t="s">
        <v>967</v>
      </c>
      <c r="E29" s="225" t="s">
        <v>989</v>
      </c>
      <c r="F29" s="193" t="s">
        <v>966</v>
      </c>
      <c r="G29" s="193" t="s">
        <v>967</v>
      </c>
    </row>
    <row r="30" spans="1:7" ht="15.5" x14ac:dyDescent="0.35">
      <c r="A30" s="129">
        <v>0</v>
      </c>
      <c r="B30" s="227">
        <v>8.9155937171461804E-3</v>
      </c>
      <c r="C30" s="162">
        <v>0</v>
      </c>
      <c r="D30" s="161">
        <f>CurrentPerformance[[#This Row],[Electrical Power (MW)]]*CurrentPerformance[[#This Row],[Frequency]]*CurrentResourceNormalizer</f>
        <v>0</v>
      </c>
      <c r="E30" s="226"/>
      <c r="F30" s="162">
        <v>0</v>
      </c>
      <c r="G30" s="161">
        <f>CurrentPerformance5[[#This Row],[Electrical Power (MW)]]*CurrentPerformance[[#This Row],[Frequency]]*CurrentResourceNormalizer</f>
        <v>0</v>
      </c>
    </row>
    <row r="31" spans="1:7" ht="15.5" x14ac:dyDescent="0.35">
      <c r="A31" s="129">
        <v>0.1</v>
      </c>
      <c r="B31" s="227">
        <v>3.0960718148777201E-2</v>
      </c>
      <c r="C31" s="162">
        <v>0</v>
      </c>
      <c r="D31" s="161">
        <f>CurrentPerformance[[#This Row],[Electrical Power (MW)]]*CurrentPerformance[[#This Row],[Frequency]]*CurrentResourceNormalizer</f>
        <v>0</v>
      </c>
      <c r="E31" s="226"/>
      <c r="F31" s="162">
        <v>0</v>
      </c>
      <c r="G31" s="161">
        <f>CurrentPerformance5[[#This Row],[Electrical Power (MW)]]*CurrentPerformance[[#This Row],[Frequency]]*CurrentResourceNormalizer</f>
        <v>0</v>
      </c>
    </row>
    <row r="32" spans="1:7" ht="15.5" x14ac:dyDescent="0.35">
      <c r="A32" s="129">
        <v>0.2</v>
      </c>
      <c r="B32" s="227">
        <v>4.1843218924573697E-2</v>
      </c>
      <c r="C32" s="162">
        <v>0</v>
      </c>
      <c r="D32" s="161">
        <f>CurrentPerformance[[#This Row],[Electrical Power (MW)]]*CurrentPerformance[[#This Row],[Frequency]]*CurrentResourceNormalizer</f>
        <v>0</v>
      </c>
      <c r="E32" s="226"/>
      <c r="F32" s="162">
        <v>0</v>
      </c>
      <c r="G32" s="161">
        <f>CurrentPerformance5[[#This Row],[Electrical Power (MW)]]*CurrentPerformance[[#This Row],[Frequency]]*CurrentResourceNormalizer</f>
        <v>0</v>
      </c>
    </row>
    <row r="33" spans="1:7" ht="15.5" x14ac:dyDescent="0.35">
      <c r="A33" s="129">
        <v>0.3</v>
      </c>
      <c r="B33" s="227">
        <v>4.3819138609590899E-2</v>
      </c>
      <c r="C33" s="162">
        <v>0</v>
      </c>
      <c r="D33" s="161">
        <f>CurrentPerformance[[#This Row],[Electrical Power (MW)]]*CurrentPerformance[[#This Row],[Frequency]]*CurrentResourceNormalizer</f>
        <v>0</v>
      </c>
      <c r="E33" s="226"/>
      <c r="F33" s="162">
        <v>0</v>
      </c>
      <c r="G33" s="161">
        <f>CurrentPerformance5[[#This Row],[Electrical Power (MW)]]*CurrentPerformance[[#This Row],[Frequency]]*CurrentResourceNormalizer</f>
        <v>0</v>
      </c>
    </row>
    <row r="34" spans="1:7" ht="15.5" x14ac:dyDescent="0.35">
      <c r="A34" s="129">
        <v>0.4</v>
      </c>
      <c r="B34" s="227">
        <v>4.7522898029396202E-2</v>
      </c>
      <c r="C34" s="162">
        <v>0</v>
      </c>
      <c r="D34" s="161">
        <f>CurrentPerformance[[#This Row],[Electrical Power (MW)]]*CurrentPerformance[[#This Row],[Frequency]]*CurrentResourceNormalizer</f>
        <v>0</v>
      </c>
      <c r="E34" s="226"/>
      <c r="F34" s="162">
        <v>0</v>
      </c>
      <c r="G34" s="161">
        <f>CurrentPerformance5[[#This Row],[Electrical Power (MW)]]*CurrentPerformance[[#This Row],[Frequency]]*CurrentResourceNormalizer</f>
        <v>0</v>
      </c>
    </row>
    <row r="35" spans="1:7" ht="15.5" x14ac:dyDescent="0.35">
      <c r="A35" s="129">
        <v>0.5</v>
      </c>
      <c r="B35" s="227">
        <v>4.9364044853021601E-2</v>
      </c>
      <c r="C35" s="162">
        <v>1.212989935451817E-3</v>
      </c>
      <c r="D35" s="161">
        <f>CurrentPerformance[[#This Row],[Electrical Power (MW)]]*CurrentPerformance[[#This Row],[Frequency]]*CurrentResourceNormalizer</f>
        <v>0.5248913332574674</v>
      </c>
      <c r="E35" s="226"/>
      <c r="F35" s="162">
        <v>3.6656326783123163E-3</v>
      </c>
      <c r="G35" s="161">
        <f>CurrentPerformance5[[#This Row],[Electrical Power (MW)]]*CurrentPerformance[[#This Row],[Frequency]]*CurrentResourceNormalizer</f>
        <v>1.5862116968306217</v>
      </c>
    </row>
    <row r="36" spans="1:7" ht="15.5" x14ac:dyDescent="0.35">
      <c r="A36" s="129">
        <v>0.6</v>
      </c>
      <c r="B36" s="227">
        <v>5.2584202193746002E-2</v>
      </c>
      <c r="C36" s="162">
        <v>2.00220803019357E-3</v>
      </c>
      <c r="D36" s="161">
        <f>CurrentPerformance[[#This Row],[Electrical Power (MW)]]*CurrentPerformance[[#This Row],[Frequency]]*CurrentResourceNormalizer</f>
        <v>0.92292403125965394</v>
      </c>
      <c r="E36" s="226"/>
      <c r="F36" s="162">
        <v>6.0506348566883228E-3</v>
      </c>
      <c r="G36" s="161">
        <f>CurrentPerformance5[[#This Row],[Electrical Power (MW)]]*CurrentPerformance[[#This Row],[Frequency]]*CurrentResourceNormalizer</f>
        <v>2.7890589935727541</v>
      </c>
    </row>
    <row r="37" spans="1:7" ht="15.5" x14ac:dyDescent="0.35">
      <c r="A37" s="129">
        <v>0.7</v>
      </c>
      <c r="B37" s="227">
        <v>5.0736563162420999E-2</v>
      </c>
      <c r="C37" s="162">
        <v>3.0757633599923979E-3</v>
      </c>
      <c r="D37" s="161">
        <f>CurrentPerformance[[#This Row],[Electrical Power (MW)]]*CurrentPerformance[[#This Row],[Frequency]]*CurrentResourceNormalizer</f>
        <v>1.3679664009772936</v>
      </c>
      <c r="E37" s="226"/>
      <c r="F37" s="162">
        <v>9.2948987898603015E-3</v>
      </c>
      <c r="G37" s="161">
        <f>CurrentPerformance5[[#This Row],[Electrical Power (MW)]]*CurrentPerformance[[#This Row],[Frequency]]*CurrentResourceNormalizer</f>
        <v>4.1339686304881482</v>
      </c>
    </row>
    <row r="38" spans="1:7" ht="15.5" x14ac:dyDescent="0.35">
      <c r="A38" s="129">
        <v>0.8</v>
      </c>
      <c r="B38" s="227">
        <v>5.2081157228662599E-2</v>
      </c>
      <c r="C38" s="162">
        <v>4.4774001148570816E-3</v>
      </c>
      <c r="D38" s="161">
        <f>CurrentPerformance[[#This Row],[Electrical Power (MW)]]*CurrentPerformance[[#This Row],[Frequency]]*CurrentResourceNormalizer</f>
        <v>2.0441275802478782</v>
      </c>
      <c r="E38" s="226"/>
      <c r="F38" s="162">
        <v>1.3530618593950714E-2</v>
      </c>
      <c r="G38" s="161">
        <f>CurrentPerformance5[[#This Row],[Electrical Power (MW)]]*CurrentPerformance[[#This Row],[Frequency]]*CurrentResourceNormalizer</f>
        <v>6.177314945325648</v>
      </c>
    </row>
    <row r="39" spans="1:7" ht="15.5" x14ac:dyDescent="0.35">
      <c r="A39" s="129">
        <v>0.9</v>
      </c>
      <c r="B39" s="227">
        <v>5.5891000584924397E-2</v>
      </c>
      <c r="C39" s="162">
        <v>6.2508624847964029E-3</v>
      </c>
      <c r="D39" s="161">
        <f>CurrentPerformance[[#This Row],[Electrical Power (MW)]]*CurrentPerformance[[#This Row],[Frequency]]*CurrentResourceNormalizer</f>
        <v>3.0625507607885369</v>
      </c>
      <c r="E39" s="226"/>
      <c r="F39" s="162">
        <v>1.8889988385082025E-2</v>
      </c>
      <c r="G39" s="161">
        <f>CurrentPerformance5[[#This Row],[Electrical Power (MW)]]*CurrentPerformance[[#This Row],[Frequency]]*CurrentResourceNormalizer</f>
        <v>9.2549705645786364</v>
      </c>
    </row>
    <row r="40" spans="1:7" ht="15.5" x14ac:dyDescent="0.35">
      <c r="A40" s="129">
        <v>1</v>
      </c>
      <c r="B40" s="227">
        <v>5.0490307501434399E-2</v>
      </c>
      <c r="C40" s="162">
        <v>8.4398946598191402E-3</v>
      </c>
      <c r="D40" s="161">
        <f>CurrentPerformance[[#This Row],[Electrical Power (MW)]]*CurrentPerformance[[#This Row],[Frequency]]*CurrentResourceNormalizer</f>
        <v>3.7354807967488126</v>
      </c>
      <c r="E40" s="226"/>
      <c r="F40" s="162">
        <v>2.5505202279376676E-2</v>
      </c>
      <c r="G40" s="161">
        <f>CurrentPerformance5[[#This Row],[Electrical Power (MW)]]*CurrentPerformance[[#This Row],[Frequency]]*CurrentResourceNormalizer</f>
        <v>11.28855242535068</v>
      </c>
    </row>
    <row r="41" spans="1:7" ht="15.5" x14ac:dyDescent="0.35">
      <c r="A41" s="129">
        <v>1.1000000000000001</v>
      </c>
      <c r="B41" s="227">
        <v>5.17037690492173E-2</v>
      </c>
      <c r="C41" s="162">
        <v>1.1088240829934077E-2</v>
      </c>
      <c r="D41" s="161">
        <f>CurrentPerformance[[#This Row],[Electrical Power (MW)]]*CurrentPerformance[[#This Row],[Frequency]]*CurrentResourceNormalizer</f>
        <v>5.0255814880273961</v>
      </c>
      <c r="E41" s="226"/>
      <c r="F41" s="162">
        <v>3.3508454392957125E-2</v>
      </c>
      <c r="G41" s="161">
        <f>CurrentPerformance5[[#This Row],[Electrical Power (MW)]]*CurrentPerformance[[#This Row],[Frequency]]*CurrentResourceNormalizer</f>
        <v>15.187212351578838</v>
      </c>
    </row>
    <row r="42" spans="1:7" ht="15.5" x14ac:dyDescent="0.35">
      <c r="A42" s="129">
        <v>1.2</v>
      </c>
      <c r="B42" s="227">
        <v>5.0426649066996003E-2</v>
      </c>
      <c r="C42" s="162">
        <v>1.423964518515E-2</v>
      </c>
      <c r="D42" s="161">
        <f>CurrentPerformance[[#This Row],[Electrical Power (MW)]]*CurrentPerformance[[#This Row],[Frequency]]*CurrentResourceNormalizer</f>
        <v>6.2944928391128059</v>
      </c>
      <c r="E42" s="226"/>
      <c r="F42" s="162">
        <v>4.3031938841945873E-2</v>
      </c>
      <c r="G42" s="161">
        <f>CurrentPerformance5[[#This Row],[Electrical Power (MW)]]*CurrentPerformance[[#This Row],[Frequency]]*CurrentResourceNormalizer</f>
        <v>19.021838491891835</v>
      </c>
    </row>
    <row r="43" spans="1:7" ht="15.5" x14ac:dyDescent="0.35">
      <c r="A43" s="129">
        <v>1.3</v>
      </c>
      <c r="B43" s="227">
        <v>4.7585980578315701E-2</v>
      </c>
      <c r="C43" s="162">
        <v>1.7937851915475676E-2</v>
      </c>
      <c r="D43" s="161">
        <f>CurrentPerformance[[#This Row],[Electrical Power (MW)]]*CurrentPerformance[[#This Row],[Frequency]]*CurrentResourceNormalizer</f>
        <v>7.4825723319479946</v>
      </c>
      <c r="E43" s="226"/>
      <c r="F43" s="162">
        <v>5.4207849742465321E-2</v>
      </c>
      <c r="G43" s="161">
        <f>CurrentPerformance5[[#This Row],[Electrical Power (MW)]]*CurrentPerformance[[#This Row],[Frequency]]*CurrentResourceNormalizer</f>
        <v>22.612192283036205</v>
      </c>
    </row>
    <row r="44" spans="1:7" ht="15.5" x14ac:dyDescent="0.35">
      <c r="A44" s="129">
        <v>1.4</v>
      </c>
      <c r="B44" s="227">
        <v>4.7356109416833797E-2</v>
      </c>
      <c r="C44" s="162">
        <v>2.2226605210919903E-2</v>
      </c>
      <c r="D44" s="161">
        <f>CurrentPerformance[[#This Row],[Electrical Power (MW)]]*CurrentPerformance[[#This Row],[Frequency]]*CurrentResourceNormalizer</f>
        <v>9.2267895966878832</v>
      </c>
      <c r="E44" s="226"/>
      <c r="F44" s="162">
        <v>6.7168381210637965E-2</v>
      </c>
      <c r="G44" s="161">
        <f>CurrentPerformance5[[#This Row],[Electrical Power (MW)]]*CurrentPerformance[[#This Row],[Frequency]]*CurrentResourceNormalizer</f>
        <v>27.883183918531948</v>
      </c>
    </row>
    <row r="45" spans="1:7" ht="15.5" x14ac:dyDescent="0.35">
      <c r="A45" s="129">
        <v>1.5</v>
      </c>
      <c r="B45" s="227">
        <v>4.3133877099305697E-2</v>
      </c>
      <c r="C45" s="162">
        <v>2.7149649261491448E-2</v>
      </c>
      <c r="D45" s="161">
        <f>CurrentPerformance[[#This Row],[Electrical Power (MW)]]*CurrentPerformance[[#This Row],[Frequency]]*CurrentResourceNormalizer</f>
        <v>10.265596416328801</v>
      </c>
      <c r="E45" s="226"/>
      <c r="F45" s="162">
        <v>8.2045727362586238E-2</v>
      </c>
      <c r="G45" s="161">
        <f>CurrentPerformance5[[#This Row],[Electrical Power (MW)]]*CurrentPerformance[[#This Row],[Frequency]]*CurrentResourceNormalizer</f>
        <v>31.022438510212513</v>
      </c>
    </row>
    <row r="46" spans="1:7" ht="15.5" x14ac:dyDescent="0.35">
      <c r="A46" s="129">
        <v>1.6</v>
      </c>
      <c r="B46" s="227">
        <v>4.2384725242434799E-2</v>
      </c>
      <c r="C46" s="162">
        <v>3.2750728257199088E-2</v>
      </c>
      <c r="D46" s="161">
        <f>CurrentPerformance[[#This Row],[Electrical Power (MW)]]*CurrentPerformance[[#This Row],[Frequency]]*CurrentResourceNormalizer</f>
        <v>12.168353003270248</v>
      </c>
      <c r="E46" s="226"/>
      <c r="F46" s="162">
        <v>9.897208231443258E-2</v>
      </c>
      <c r="G46" s="161">
        <f>CurrentPerformance5[[#This Row],[Electrical Power (MW)]]*CurrentPerformance[[#This Row],[Frequency]]*CurrentResourceNormalizer</f>
        <v>36.772532983476701</v>
      </c>
    </row>
    <row r="47" spans="1:7" ht="15.5" x14ac:dyDescent="0.35">
      <c r="A47" s="129">
        <v>1.7</v>
      </c>
      <c r="B47" s="227">
        <v>3.96541704212812E-2</v>
      </c>
      <c r="C47" s="162">
        <v>3.9073586388051626E-2</v>
      </c>
      <c r="D47" s="161">
        <f>CurrentPerformance[[#This Row],[Electrical Power (MW)]]*CurrentPerformance[[#This Row],[Frequency]]*CurrentResourceNormalizer</f>
        <v>13.582309109479107</v>
      </c>
      <c r="E47" s="226"/>
      <c r="F47" s="162">
        <v>0.11807964018229956</v>
      </c>
      <c r="G47" s="161">
        <f>CurrentPerformance5[[#This Row],[Electrical Power (MW)]]*CurrentPerformance[[#This Row],[Frequency]]*CurrentResourceNormalizer</f>
        <v>41.045481634685302</v>
      </c>
    </row>
    <row r="48" spans="1:7" ht="15.5" x14ac:dyDescent="0.35">
      <c r="A48" s="129">
        <v>1.8</v>
      </c>
      <c r="B48" s="227">
        <v>3.3680500162146597E-2</v>
      </c>
      <c r="C48" s="162">
        <v>4.6161967844057836E-2</v>
      </c>
      <c r="D48" s="161">
        <f>CurrentPerformance[[#This Row],[Electrical Power (MW)]]*CurrentPerformance[[#This Row],[Frequency]]*CurrentResourceNormalizer</f>
        <v>13.62901007839428</v>
      </c>
      <c r="E48" s="226"/>
      <c r="F48" s="162">
        <v>0.1395005950823095</v>
      </c>
      <c r="G48" s="161">
        <f>CurrentPerformance5[[#This Row],[Electrical Power (MW)]]*CurrentPerformance[[#This Row],[Frequency]]*CurrentResourceNormalizer</f>
        <v>41.186611080825777</v>
      </c>
    </row>
    <row r="49" spans="1:7" ht="15.5" x14ac:dyDescent="0.35">
      <c r="A49" s="129">
        <v>1.9</v>
      </c>
      <c r="B49" s="227">
        <v>3.1301760475329399E-2</v>
      </c>
      <c r="C49" s="162">
        <v>5.4059616815226468E-2</v>
      </c>
      <c r="D49" s="161">
        <f>CurrentPerformance[[#This Row],[Electrical Power (MW)]]*CurrentPerformance[[#This Row],[Frequency]]*CurrentResourceNormalizer</f>
        <v>14.83348487704122</v>
      </c>
      <c r="E49" s="226"/>
      <c r="F49" s="162">
        <v>0.16336714113058493</v>
      </c>
      <c r="G49" s="161">
        <f>CurrentPerformance5[[#This Row],[Electrical Power (MW)]]*CurrentPerformance[[#This Row],[Frequency]]*CurrentResourceNormalizer</f>
        <v>44.826511176517265</v>
      </c>
    </row>
    <row r="50" spans="1:7" ht="15.5" x14ac:dyDescent="0.35">
      <c r="A50" s="129">
        <v>2</v>
      </c>
      <c r="B50" s="227">
        <v>2.6085100187231501E-2</v>
      </c>
      <c r="C50" s="162">
        <v>6.2810277491566341E-2</v>
      </c>
      <c r="D50" s="161">
        <f>CurrentPerformance[[#This Row],[Electrical Power (MW)]]*CurrentPerformance[[#This Row],[Frequency]]*CurrentResourceNormalizer</f>
        <v>14.36232293320754</v>
      </c>
      <c r="E50" s="226"/>
      <c r="F50" s="162">
        <v>0.18981147244324828</v>
      </c>
      <c r="G50" s="161">
        <f>CurrentPerformance5[[#This Row],[Electrical Power (MW)]]*CurrentPerformance[[#This Row],[Frequency]]*CurrentResourceNormalizer</f>
        <v>43.402668679876463</v>
      </c>
    </row>
    <row r="51" spans="1:7" ht="15.5" x14ac:dyDescent="0.35">
      <c r="A51" s="129">
        <v>2.1</v>
      </c>
      <c r="B51" s="227">
        <v>2.2878761283868999E-2</v>
      </c>
      <c r="C51" s="162">
        <v>7.245769406308622E-2</v>
      </c>
      <c r="D51" s="161">
        <f>CurrentPerformance[[#This Row],[Electrical Power (MW)]]*CurrentPerformance[[#This Row],[Frequency]]*CurrentResourceNormalizer</f>
        <v>14.531768875998806</v>
      </c>
      <c r="E51" s="226"/>
      <c r="F51" s="162">
        <v>0.21896578313642207</v>
      </c>
      <c r="G51" s="161">
        <f>CurrentPerformance5[[#This Row],[Electrical Power (MW)]]*CurrentPerformance[[#This Row],[Frequency]]*CurrentResourceNormalizer</f>
        <v>43.914731119101695</v>
      </c>
    </row>
    <row r="52" spans="1:7" ht="15.5" x14ac:dyDescent="0.35">
      <c r="A52" s="129">
        <v>2.2000000000000002</v>
      </c>
      <c r="B52" s="227">
        <v>2.04526491591474E-2</v>
      </c>
      <c r="C52" s="162">
        <v>8.3045610719794882E-2</v>
      </c>
      <c r="D52" s="161">
        <f>CurrentPerformance[[#This Row],[Electrical Power (MW)]]*CurrentPerformance[[#This Row],[Frequency]]*CurrentResourceNormalizer</f>
        <v>14.889075021111237</v>
      </c>
      <c r="E52" s="226"/>
      <c r="F52" s="162">
        <v>0.24038461380977341</v>
      </c>
      <c r="G52" s="161">
        <f>CurrentPerformance5[[#This Row],[Electrical Power (MW)]]*CurrentPerformance[[#This Row],[Frequency]]*CurrentResourceNormalizer</f>
        <v>43.098058017910965</v>
      </c>
    </row>
    <row r="53" spans="1:7" ht="15.5" x14ac:dyDescent="0.35">
      <c r="A53" s="129">
        <v>2.2999999999999998</v>
      </c>
      <c r="B53" s="227">
        <v>1.6461401977852601E-2</v>
      </c>
      <c r="C53" s="162">
        <v>9.4617771651701127E-2</v>
      </c>
      <c r="D53" s="161">
        <f>CurrentPerformance[[#This Row],[Electrical Power (MW)]]*CurrentPerformance[[#This Row],[Frequency]]*CurrentResourceNormalizer</f>
        <v>13.653405926088565</v>
      </c>
      <c r="E53" s="226"/>
      <c r="F53" s="162">
        <v>0.25898350513701712</v>
      </c>
      <c r="G53" s="161">
        <f>CurrentPerformance5[[#This Row],[Electrical Power (MW)]]*CurrentPerformance[[#This Row],[Frequency]]*CurrentResourceNormalizer</f>
        <v>37.371488062658941</v>
      </c>
    </row>
    <row r="54" spans="1:7" ht="15.5" x14ac:dyDescent="0.35">
      <c r="A54" s="129">
        <v>2.4</v>
      </c>
      <c r="B54" s="227">
        <v>1.28211979138923E-2</v>
      </c>
      <c r="C54" s="162">
        <v>0.10721792104881371</v>
      </c>
      <c r="D54" s="161">
        <f>CurrentPerformance[[#This Row],[Electrical Power (MW)]]*CurrentPerformance[[#This Row],[Frequency]]*CurrentResourceNormalizer</f>
        <v>12.05028871969648</v>
      </c>
      <c r="E54" s="226"/>
      <c r="F54" s="162">
        <v>0.27726635309060826</v>
      </c>
      <c r="G54" s="161">
        <f>CurrentPerformance5[[#This Row],[Electrical Power (MW)]]*CurrentPerformance[[#This Row],[Frequency]]*CurrentResourceNormalizer</f>
        <v>31.16213758218646</v>
      </c>
    </row>
    <row r="55" spans="1:7" ht="15.5" x14ac:dyDescent="0.35">
      <c r="A55" s="129">
        <v>2.5</v>
      </c>
      <c r="B55" s="227">
        <v>1.11977598155847E-2</v>
      </c>
      <c r="C55" s="162">
        <v>0.12088980310114145</v>
      </c>
      <c r="D55" s="161">
        <f>CurrentPerformance[[#This Row],[Electrical Power (MW)]]*CurrentPerformance[[#This Row],[Frequency]]*CurrentResourceNormalizer</f>
        <v>11.866490188367685</v>
      </c>
      <c r="E55" s="226"/>
      <c r="F55" s="162">
        <v>0.29527033924391793</v>
      </c>
      <c r="G55" s="161">
        <f>CurrentPerformance5[[#This Row],[Electrical Power (MW)]]*CurrentPerformance[[#This Row],[Frequency]]*CurrentResourceNormalizer</f>
        <v>28.983607332228885</v>
      </c>
    </row>
    <row r="56" spans="1:7" ht="15.5" x14ac:dyDescent="0.35">
      <c r="A56" s="129">
        <v>2.6</v>
      </c>
      <c r="B56" s="227">
        <v>6.5780005838108301E-3</v>
      </c>
      <c r="C56" s="162">
        <v>0.13567716199869309</v>
      </c>
      <c r="D56" s="161">
        <f>CurrentPerformance[[#This Row],[Electrical Power (MW)]]*CurrentPerformance[[#This Row],[Frequency]]*CurrentResourceNormalizer</f>
        <v>7.8235186960388976</v>
      </c>
      <c r="E56" s="226"/>
      <c r="F56" s="162">
        <v>0.313027032857355</v>
      </c>
      <c r="G56" s="161">
        <f>CurrentPerformance5[[#This Row],[Electrical Power (MW)]]*CurrentPerformance[[#This Row],[Frequency]]*CurrentResourceNormalizer</f>
        <v>18.050000514815373</v>
      </c>
    </row>
    <row r="57" spans="1:7" ht="15.5" x14ac:dyDescent="0.35">
      <c r="A57" s="129">
        <v>2.7</v>
      </c>
      <c r="B57" s="227">
        <v>5.4216317537940798E-3</v>
      </c>
      <c r="C57" s="162">
        <v>0.15</v>
      </c>
      <c r="D57" s="161">
        <f>CurrentPerformance[[#This Row],[Electrical Power (MW)]]*CurrentPerformance[[#This Row],[Frequency]]*CurrentResourceNormalizer</f>
        <v>7.12890359306384</v>
      </c>
      <c r="E57" s="226"/>
      <c r="F57" s="162">
        <v>0.33056341129890565</v>
      </c>
      <c r="G57" s="161">
        <f>CurrentPerformance5[[#This Row],[Electrical Power (MW)]]*CurrentPerformance[[#This Row],[Frequency]]*CurrentResourceNormalizer</f>
        <v>15.710364603628056</v>
      </c>
    </row>
    <row r="58" spans="1:7" ht="15.5" x14ac:dyDescent="0.35">
      <c r="A58" s="129">
        <v>2.8</v>
      </c>
      <c r="B58" s="227">
        <v>3.7408664113256799E-3</v>
      </c>
      <c r="C58" s="162">
        <v>0.15</v>
      </c>
      <c r="D58" s="161">
        <f>CurrentPerformance[[#This Row],[Electrical Power (MW)]]*CurrentPerformance[[#This Row],[Frequency]]*CurrentResourceNormalizer</f>
        <v>4.9188652442521397</v>
      </c>
      <c r="E58" s="226"/>
      <c r="F58" s="162">
        <v>0.34790266563929501</v>
      </c>
      <c r="G58" s="161">
        <f>CurrentPerformance5[[#This Row],[Electrical Power (MW)]]*CurrentPerformance[[#This Row],[Frequency]]*CurrentResourceNormalizer</f>
        <v>11.408575535972009</v>
      </c>
    </row>
    <row r="59" spans="1:7" ht="15.5" x14ac:dyDescent="0.35">
      <c r="A59" s="129">
        <v>2.9</v>
      </c>
      <c r="B59" s="227">
        <v>1.9238965038005801E-3</v>
      </c>
      <c r="C59" s="162">
        <v>0.15</v>
      </c>
      <c r="D59" s="161">
        <f>CurrentPerformance[[#This Row],[Electrical Power (MW)]]*CurrentPerformance[[#This Row],[Frequency]]*CurrentResourceNormalizer</f>
        <v>2.5297315128473841</v>
      </c>
      <c r="E59" s="226"/>
      <c r="F59" s="162">
        <v>0.36506484239728509</v>
      </c>
      <c r="G59" s="161">
        <f>CurrentPerformance5[[#This Row],[Electrical Power (MW)]]*CurrentPerformance[[#This Row],[Frequency]]*CurrentResourceNormalizer</f>
        <v>6.1567735736338394</v>
      </c>
    </row>
    <row r="60" spans="1:7" ht="15.5" x14ac:dyDescent="0.35">
      <c r="A60" s="129">
        <v>3</v>
      </c>
      <c r="B60" s="227">
        <v>1.0023499441364401E-3</v>
      </c>
      <c r="C60" s="162">
        <v>0.15</v>
      </c>
      <c r="D60" s="161">
        <f>CurrentPerformance[[#This Row],[Electrical Power (MW)]]*CurrentPerformance[[#This Row],[Frequency]]*CurrentResourceNormalizer</f>
        <v>1.3179899415450058</v>
      </c>
      <c r="E60" s="226"/>
      <c r="F60" s="162">
        <v>0.38206735903999711</v>
      </c>
      <c r="G60" s="161">
        <f>CurrentPerformance5[[#This Row],[Electrical Power (MW)]]*CurrentPerformance[[#This Row],[Frequency]]*CurrentResourceNormalizer</f>
        <v>3.3570729080492039</v>
      </c>
    </row>
    <row r="61" spans="1:7" ht="15.5" x14ac:dyDescent="0.35">
      <c r="A61" s="129">
        <v>3.1</v>
      </c>
      <c r="B61" s="224">
        <v>0</v>
      </c>
      <c r="C61" s="162">
        <v>0.15</v>
      </c>
      <c r="D61" s="161">
        <f>CurrentPerformance[[#This Row],[Electrical Power (MW)]]*CurrentPerformance[[#This Row],[Frequency]]*CurrentResourceNormalizer</f>
        <v>0</v>
      </c>
      <c r="E61" s="226"/>
      <c r="F61" s="162">
        <v>0.3989254212926957</v>
      </c>
      <c r="G61" s="161">
        <f>CurrentPerformance5[[#This Row],[Electrical Power (MW)]]*CurrentPerformance[[#This Row],[Frequency]]*CurrentResourceNormalizer</f>
        <v>0</v>
      </c>
    </row>
    <row r="62" spans="1:7" ht="15.5" x14ac:dyDescent="0.35">
      <c r="A62" s="129">
        <v>3.2</v>
      </c>
      <c r="B62" s="224">
        <v>0</v>
      </c>
      <c r="C62" s="162">
        <v>0.15</v>
      </c>
      <c r="D62" s="161">
        <f>CurrentPerformance[[#This Row],[Electrical Power (MW)]]*CurrentPerformance[[#This Row],[Frequency]]*CurrentResourceNormalizer</f>
        <v>0</v>
      </c>
      <c r="E62" s="226"/>
      <c r="F62" s="162">
        <v>0.41565236340676659</v>
      </c>
      <c r="G62" s="161">
        <f>CurrentPerformance5[[#This Row],[Electrical Power (MW)]]*CurrentPerformance[[#This Row],[Frequency]]*CurrentResourceNormalizer</f>
        <v>0</v>
      </c>
    </row>
    <row r="63" spans="1:7" ht="15.5" x14ac:dyDescent="0.35">
      <c r="A63" s="129">
        <v>3.3</v>
      </c>
      <c r="B63" s="224">
        <v>0</v>
      </c>
      <c r="C63" s="162">
        <v>0.15</v>
      </c>
      <c r="D63" s="161">
        <f>CurrentPerformance[[#This Row],[Electrical Power (MW)]]*CurrentPerformance[[#This Row],[Frequency]]*CurrentResourceNormalizer</f>
        <v>0</v>
      </c>
      <c r="E63" s="226"/>
      <c r="F63" s="162">
        <v>0.43225992748417652</v>
      </c>
      <c r="G63" s="161">
        <f>CurrentPerformance5[[#This Row],[Electrical Power (MW)]]*CurrentPerformance[[#This Row],[Frequency]]*CurrentResourceNormalizer</f>
        <v>0</v>
      </c>
    </row>
    <row r="64" spans="1:7" ht="15.5" x14ac:dyDescent="0.35">
      <c r="A64" s="129">
        <v>3.4</v>
      </c>
      <c r="B64" s="224">
        <v>0</v>
      </c>
      <c r="C64" s="162">
        <v>0.15</v>
      </c>
      <c r="D64" s="161">
        <f>CurrentPerformance[[#This Row],[Electrical Power (MW)]]*CurrentPerformance[[#This Row],[Frequency]]*CurrentResourceNormalizer</f>
        <v>0</v>
      </c>
      <c r="E64" s="226"/>
      <c r="F64" s="162">
        <v>0.44875849422376535</v>
      </c>
      <c r="G64" s="161">
        <f>CurrentPerformance5[[#This Row],[Electrical Power (MW)]]*CurrentPerformance[[#This Row],[Frequency]]*CurrentResourceNormalizer</f>
        <v>0</v>
      </c>
    </row>
    <row r="65" spans="1:7" ht="15.5" x14ac:dyDescent="0.35">
      <c r="A65" s="129">
        <v>3.5</v>
      </c>
      <c r="B65" s="223">
        <v>0</v>
      </c>
      <c r="C65" s="162">
        <v>0.15</v>
      </c>
      <c r="D65" s="161">
        <f>CurrentPerformance[[#This Row],[Electrical Power (MW)]]*CurrentPerformance[[#This Row],[Frequency]]*CurrentResourceNormalizer</f>
        <v>0</v>
      </c>
      <c r="E65" s="226"/>
      <c r="F65" s="162">
        <v>0.46515727466816637</v>
      </c>
      <c r="G65" s="161">
        <f>CurrentPerformance5[[#This Row],[Electrical Power (MW)]]*CurrentPerformance[[#This Row],[Frequency]]*CurrentResourceNormalizer</f>
        <v>0</v>
      </c>
    </row>
    <row r="66" spans="1:7" ht="15.5" x14ac:dyDescent="0.35">
      <c r="A66" s="129">
        <v>3.6</v>
      </c>
      <c r="B66" s="223">
        <v>0</v>
      </c>
      <c r="C66" s="162">
        <v>0.15</v>
      </c>
      <c r="D66" s="161">
        <f>CurrentPerformance[[#This Row],[Electrical Power (MW)]]*CurrentPerformance[[#This Row],[Frequency]]*CurrentResourceNormalizer</f>
        <v>0</v>
      </c>
      <c r="E66" s="226"/>
      <c r="F66" s="162">
        <v>0.48146447043068236</v>
      </c>
      <c r="G66" s="161">
        <f>CurrentPerformance5[[#This Row],[Electrical Power (MW)]]*CurrentPerformance[[#This Row],[Frequency]]*CurrentResourceNormalizer</f>
        <v>0</v>
      </c>
    </row>
    <row r="67" spans="1:7" ht="15.5" x14ac:dyDescent="0.35">
      <c r="A67" s="129">
        <v>3.7</v>
      </c>
      <c r="B67" s="223">
        <v>0</v>
      </c>
      <c r="C67" s="162">
        <v>0.15</v>
      </c>
      <c r="D67" s="161">
        <f>CurrentPerformance[[#This Row],[Electrical Power (MW)]]*CurrentPerformance[[#This Row],[Frequency]]*CurrentResourceNormalizer</f>
        <v>0</v>
      </c>
      <c r="E67" s="226"/>
      <c r="F67" s="162">
        <v>0.49768740828586411</v>
      </c>
      <c r="G67" s="161">
        <f>CurrentPerformance5[[#This Row],[Electrical Power (MW)]]*CurrentPerformance[[#This Row],[Frequency]]*CurrentResourceNormalizer</f>
        <v>0</v>
      </c>
    </row>
    <row r="68" spans="1:7" ht="15.5" x14ac:dyDescent="0.35">
      <c r="A68" s="129">
        <v>3.8</v>
      </c>
      <c r="B68" s="223">
        <v>0</v>
      </c>
      <c r="C68" s="162">
        <v>0.15</v>
      </c>
      <c r="D68" s="161">
        <f>CurrentPerformance[[#This Row],[Electrical Power (MW)]]*CurrentPerformance[[#This Row],[Frequency]]*CurrentResourceNormalizer</f>
        <v>0</v>
      </c>
      <c r="E68" s="226"/>
      <c r="F68" s="162">
        <v>0.51383265378493248</v>
      </c>
      <c r="G68" s="161">
        <f>CurrentPerformance5[[#This Row],[Electrical Power (MW)]]*CurrentPerformance[[#This Row],[Frequency]]*CurrentResourceNormalizer</f>
        <v>0</v>
      </c>
    </row>
    <row r="69" spans="1:7" ht="15.5" x14ac:dyDescent="0.35">
      <c r="A69" s="129">
        <v>3.9</v>
      </c>
      <c r="B69" s="223">
        <v>0</v>
      </c>
      <c r="C69" s="162">
        <v>0.15</v>
      </c>
      <c r="D69" s="161">
        <f>CurrentPerformance[[#This Row],[Electrical Power (MW)]]*CurrentPerformance[[#This Row],[Frequency]]*CurrentResourceNormalizer</f>
        <v>0</v>
      </c>
      <c r="E69" s="226"/>
      <c r="F69" s="162">
        <v>0.52990610761316215</v>
      </c>
      <c r="G69" s="161">
        <f>CurrentPerformance5[[#This Row],[Electrical Power (MW)]]*CurrentPerformance[[#This Row],[Frequency]]*CurrentResourceNormalizer</f>
        <v>0</v>
      </c>
    </row>
    <row r="70" spans="1:7" ht="15.5" x14ac:dyDescent="0.35">
      <c r="A70" s="129">
        <v>4</v>
      </c>
      <c r="B70" s="223">
        <v>0</v>
      </c>
      <c r="C70" s="162">
        <v>0.15</v>
      </c>
      <c r="D70" s="161">
        <f>CurrentPerformance[[#This Row],[Electrical Power (MW)]]*CurrentPerformance[[#This Row],[Frequency]]*CurrentResourceNormalizer</f>
        <v>0</v>
      </c>
      <c r="E70" s="226"/>
      <c r="F70" s="162">
        <v>0.54591308767209634</v>
      </c>
      <c r="G70" s="161">
        <f>CurrentPerformance5[[#This Row],[Electrical Power (MW)]]*CurrentPerformance[[#This Row],[Frequency]]*CurrentResourceNormalizer</f>
        <v>0</v>
      </c>
    </row>
    <row r="72" spans="1:7" x14ac:dyDescent="0.35">
      <c r="D72" s="128">
        <f>SUM(D35:D70)</f>
        <v>209.23849129578696</v>
      </c>
      <c r="G72" s="128">
        <f>SUM(CurrentPerformance5[Energy Production (MWh/year)])</f>
        <v>597.40355761696458</v>
      </c>
    </row>
  </sheetData>
  <mergeCells count="6">
    <mergeCell ref="F28:G28"/>
    <mergeCell ref="A6:E6"/>
    <mergeCell ref="A1:B1"/>
    <mergeCell ref="A16:E16"/>
    <mergeCell ref="A28:D28"/>
    <mergeCell ref="A22:E22"/>
  </mergeCells>
  <conditionalFormatting sqref="B31 B33">
    <cfRule type="colorScale" priority="43">
      <colorScale>
        <cfvo type="min"/>
        <cfvo type="percentile" val="50"/>
        <cfvo type="max"/>
        <color rgb="FF63BE7B"/>
        <color rgb="FFFFEB84"/>
        <color rgb="FFF8696B"/>
      </colorScale>
    </cfRule>
  </conditionalFormatting>
  <conditionalFormatting sqref="B67">
    <cfRule type="colorScale" priority="37">
      <colorScale>
        <cfvo type="min"/>
        <cfvo type="percentile" val="50"/>
        <cfvo type="max"/>
        <color rgb="FF63BE7B"/>
        <color rgb="FFFFEB84"/>
        <color rgb="FFF8696B"/>
      </colorScale>
    </cfRule>
  </conditionalFormatting>
  <conditionalFormatting sqref="B68">
    <cfRule type="colorScale" priority="29">
      <colorScale>
        <cfvo type="min"/>
        <cfvo type="percentile" val="50"/>
        <cfvo type="max"/>
        <color rgb="FF63BE7B"/>
        <color rgb="FFFFEB84"/>
        <color rgb="FFF8696B"/>
      </colorScale>
    </cfRule>
  </conditionalFormatting>
  <conditionalFormatting sqref="B69">
    <cfRule type="colorScale" priority="28">
      <colorScale>
        <cfvo type="min"/>
        <cfvo type="percentile" val="50"/>
        <cfvo type="max"/>
        <color rgb="FF63BE7B"/>
        <color rgb="FFFFEB84"/>
        <color rgb="FFF8696B"/>
      </colorScale>
    </cfRule>
  </conditionalFormatting>
  <conditionalFormatting sqref="B70">
    <cfRule type="colorScale" priority="27">
      <colorScale>
        <cfvo type="min"/>
        <cfvo type="percentile" val="50"/>
        <cfvo type="max"/>
        <color rgb="FF63BE7B"/>
        <color rgb="FFFFEB84"/>
        <color rgb="FFF8696B"/>
      </colorScale>
    </cfRule>
  </conditionalFormatting>
  <conditionalFormatting sqref="B30">
    <cfRule type="colorScale" priority="19">
      <colorScale>
        <cfvo type="min"/>
        <cfvo type="percentile" val="50"/>
        <cfvo type="max"/>
        <color rgb="FF63BE7B"/>
        <color rgb="FFFFEB84"/>
        <color rgb="FFF8696B"/>
      </colorScale>
    </cfRule>
  </conditionalFormatting>
  <conditionalFormatting sqref="B32">
    <cfRule type="colorScale" priority="18">
      <colorScale>
        <cfvo type="min"/>
        <cfvo type="percentile" val="50"/>
        <cfvo type="max"/>
        <color rgb="FF63BE7B"/>
        <color rgb="FFFFEB84"/>
        <color rgb="FFF8696B"/>
      </colorScale>
    </cfRule>
  </conditionalFormatting>
  <conditionalFormatting sqref="C30:C70">
    <cfRule type="colorScale" priority="17">
      <colorScale>
        <cfvo type="min"/>
        <cfvo type="percentile" val="50"/>
        <cfvo type="max"/>
        <color rgb="FF63BE7B"/>
        <color rgb="FFFFEB84"/>
        <color rgb="FFF8696B"/>
      </colorScale>
    </cfRule>
  </conditionalFormatting>
  <conditionalFormatting sqref="D30:D70">
    <cfRule type="colorScale" priority="13">
      <colorScale>
        <cfvo type="min"/>
        <cfvo type="percentile" val="50"/>
        <cfvo type="max"/>
        <color rgb="FF63BE7B"/>
        <color rgb="FFFFEB84"/>
        <color rgb="FFF8696B"/>
      </colorScale>
    </cfRule>
  </conditionalFormatting>
  <conditionalFormatting sqref="B34:B66">
    <cfRule type="colorScale" priority="15">
      <colorScale>
        <cfvo type="min"/>
        <cfvo type="percentile" val="50"/>
        <cfvo type="max"/>
        <color rgb="FF63BE7B"/>
        <color rgb="FFFFEB84"/>
        <color rgb="FFF8696B"/>
      </colorScale>
    </cfRule>
  </conditionalFormatting>
  <conditionalFormatting sqref="F30:F70">
    <cfRule type="colorScale" priority="5">
      <colorScale>
        <cfvo type="min"/>
        <cfvo type="percentile" val="50"/>
        <cfvo type="max"/>
        <color rgb="FF63BE7B"/>
        <color rgb="FFFFEB84"/>
        <color rgb="FFF8696B"/>
      </colorScale>
    </cfRule>
  </conditionalFormatting>
  <conditionalFormatting sqref="G30:G70">
    <cfRule type="colorScale" priority="3">
      <colorScale>
        <cfvo type="min"/>
        <cfvo type="percentile" val="50"/>
        <cfvo type="max"/>
        <color rgb="FF63BE7B"/>
        <color rgb="FFFFEB84"/>
        <color rgb="FFF8696B"/>
      </colorScale>
    </cfRule>
  </conditionalFormatting>
  <conditionalFormatting sqref="B30:B70">
    <cfRule type="colorScale" priority="1">
      <colorScale>
        <cfvo type="min"/>
        <cfvo type="percentile" val="50"/>
        <cfvo type="max"/>
        <color rgb="FF63BE7B"/>
        <color rgb="FFFFEB84"/>
        <color rgb="FFF8696B"/>
      </colorScale>
    </cfRule>
  </conditionalFormatting>
  <pageMargins left="0.7" right="0.7" top="0.75" bottom="0.75" header="0.3" footer="0.3"/>
  <pageSetup orientation="landscape" horizontalDpi="4294967293" verticalDpi="4294967293" r:id="rId1"/>
  <drawing r:id="rId2"/>
  <legacyDrawing r:id="rId3"/>
  <oleObjects>
    <mc:AlternateContent xmlns:mc="http://schemas.openxmlformats.org/markup-compatibility/2006">
      <mc:Choice Requires="x14">
        <oleObject progId="Word.Document.12" dvAspect="DVASPECT_ICON" shapeId="5122" r:id="rId4">
          <objectPr defaultSize="0" autoPict="0" r:id="rId5">
            <anchor moveWithCells="1">
              <from>
                <xdr:col>0</xdr:col>
                <xdr:colOff>869950</xdr:colOff>
                <xdr:row>1</xdr:row>
                <xdr:rowOff>88900</xdr:rowOff>
              </from>
              <to>
                <xdr:col>1</xdr:col>
                <xdr:colOff>38100</xdr:colOff>
                <xdr:row>4</xdr:row>
                <xdr:rowOff>133350</xdr:rowOff>
              </to>
            </anchor>
          </objectPr>
        </oleObject>
      </mc:Choice>
      <mc:Fallback>
        <oleObject progId="Word.Document.12" dvAspect="DVASPECT_ICON" shapeId="5122" r:id="rId4"/>
      </mc:Fallback>
    </mc:AlternateContent>
  </oleObjects>
  <tableParts count="2">
    <tablePart r:id="rId6"/>
    <tablePart r:id="rId7"/>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outlinePr summaryBelow="0"/>
  </sheetPr>
  <dimension ref="A1:P331"/>
  <sheetViews>
    <sheetView showGridLines="0" topLeftCell="A208" zoomScale="70" zoomScaleNormal="70" zoomScalePageLayoutView="85" workbookViewId="0">
      <selection activeCell="O214" sqref="O214"/>
    </sheetView>
  </sheetViews>
  <sheetFormatPr defaultColWidth="8.81640625" defaultRowHeight="14.5" outlineLevelRow="5" x14ac:dyDescent="0.35"/>
  <cols>
    <col min="1" max="1" width="25.6328125" style="5" bestFit="1" customWidth="1"/>
    <col min="2" max="2" width="20.81640625" style="5" customWidth="1"/>
    <col min="3" max="3" width="45.1796875" style="4" customWidth="1"/>
    <col min="4" max="4" width="40.453125" style="1" customWidth="1"/>
    <col min="5" max="5" width="3.453125" style="1" customWidth="1"/>
    <col min="6" max="6" width="27.6328125" style="1" hidden="1" customWidth="1"/>
    <col min="7" max="7" width="27" style="1" hidden="1" customWidth="1"/>
    <col min="8" max="8" width="3.453125" style="286" customWidth="1"/>
    <col min="9" max="9" width="24.453125" style="1" customWidth="1"/>
    <col min="10" max="11" width="23.1796875" style="1" customWidth="1"/>
    <col min="12" max="12" width="3.453125" style="1" customWidth="1"/>
    <col min="13" max="13" width="24.453125" style="1" customWidth="1"/>
    <col min="14" max="14" width="23.1796875" style="1" customWidth="1"/>
    <col min="15" max="15" width="51.453125" style="1" customWidth="1"/>
    <col min="16" max="16384" width="8.81640625" style="1"/>
  </cols>
  <sheetData>
    <row r="1" spans="1:15" customFormat="1" ht="21" customHeight="1" x14ac:dyDescent="0.35">
      <c r="A1" s="362" t="s">
        <v>978</v>
      </c>
      <c r="B1" s="362"/>
      <c r="H1" s="282"/>
      <c r="I1" s="92"/>
      <c r="J1" s="92"/>
      <c r="K1" s="92"/>
      <c r="M1" s="92"/>
      <c r="N1" s="92"/>
    </row>
    <row r="2" spans="1:15" s="92" customFormat="1" ht="21" customHeight="1" x14ac:dyDescent="0.35">
      <c r="H2" s="282"/>
    </row>
    <row r="3" spans="1:15" s="92" customFormat="1" ht="21" customHeight="1" x14ac:dyDescent="0.35">
      <c r="H3" s="282"/>
    </row>
    <row r="4" spans="1:15" s="92" customFormat="1" ht="21" customHeight="1" x14ac:dyDescent="0.35">
      <c r="H4" s="282"/>
    </row>
    <row r="5" spans="1:15" s="116" customFormat="1" ht="15.5" x14ac:dyDescent="0.35">
      <c r="A5" s="363" t="s">
        <v>941</v>
      </c>
      <c r="B5" s="363"/>
      <c r="C5" s="363"/>
      <c r="D5" s="363"/>
      <c r="E5" s="119"/>
      <c r="F5" s="122"/>
      <c r="H5" s="281"/>
    </row>
    <row r="6" spans="1:15" s="116" customFormat="1" ht="36" customHeight="1" x14ac:dyDescent="0.35">
      <c r="A6" s="114"/>
      <c r="B6" s="119" t="s">
        <v>881</v>
      </c>
      <c r="C6" s="119" t="s">
        <v>874</v>
      </c>
      <c r="D6" s="117" t="s">
        <v>868</v>
      </c>
      <c r="E6" s="119"/>
      <c r="F6" s="122"/>
      <c r="H6" s="281"/>
    </row>
    <row r="7" spans="1:15" s="113" customFormat="1" ht="15.5" x14ac:dyDescent="0.35">
      <c r="A7" s="117" t="s">
        <v>896</v>
      </c>
      <c r="B7" s="166">
        <f>F16</f>
        <v>11468676.242916668</v>
      </c>
      <c r="C7" s="167">
        <f>I16</f>
        <v>9469850</v>
      </c>
      <c r="D7" s="118" t="s">
        <v>865</v>
      </c>
      <c r="E7" s="112"/>
      <c r="H7" s="281"/>
    </row>
    <row r="8" spans="1:15" s="113" customFormat="1" ht="15.5" x14ac:dyDescent="0.35">
      <c r="A8" s="117" t="s">
        <v>894</v>
      </c>
      <c r="B8" s="166">
        <f>F282</f>
        <v>2896809</v>
      </c>
      <c r="C8" s="167">
        <f>I282</f>
        <v>148422.47999999998</v>
      </c>
      <c r="D8" s="118" t="s">
        <v>869</v>
      </c>
      <c r="E8" s="123"/>
      <c r="H8" s="281"/>
    </row>
    <row r="9" spans="1:15" s="113" customFormat="1" ht="15.5" x14ac:dyDescent="0.35">
      <c r="A9" s="117"/>
      <c r="B9" s="165"/>
      <c r="C9" s="115"/>
      <c r="D9" s="118"/>
      <c r="E9" s="112"/>
      <c r="H9" s="281"/>
      <c r="I9" s="336">
        <v>0</v>
      </c>
    </row>
    <row r="10" spans="1:15" s="113" customFormat="1" ht="15.5" x14ac:dyDescent="0.35">
      <c r="A10" s="117" t="s">
        <v>986</v>
      </c>
      <c r="B10" s="168">
        <f>'LCOE Metrics'!B33</f>
        <v>998</v>
      </c>
      <c r="C10" s="168">
        <f>'LCOE Metrics'!C33</f>
        <v>269</v>
      </c>
      <c r="D10" s="118"/>
      <c r="E10" s="112"/>
      <c r="H10" s="281"/>
      <c r="I10" s="336"/>
    </row>
    <row r="11" spans="1:15" s="113" customFormat="1" ht="15.5" x14ac:dyDescent="0.35">
      <c r="A11" s="117" t="s">
        <v>897</v>
      </c>
      <c r="B11" s="166">
        <f>G16</f>
        <v>4217235233.8800869</v>
      </c>
      <c r="C11" s="167">
        <f>K16</f>
        <v>572286966.9265852</v>
      </c>
      <c r="D11" s="118" t="s">
        <v>865</v>
      </c>
      <c r="E11" s="123"/>
      <c r="H11" s="281"/>
    </row>
    <row r="12" spans="1:15" s="113" customFormat="1" ht="15.5" x14ac:dyDescent="0.35">
      <c r="A12" s="117" t="s">
        <v>895</v>
      </c>
      <c r="B12" s="166">
        <f>G282</f>
        <v>1373953423.8064532</v>
      </c>
      <c r="C12" s="167">
        <f>J282</f>
        <v>39959200</v>
      </c>
      <c r="D12" s="118" t="s">
        <v>869</v>
      </c>
      <c r="E12" s="123"/>
      <c r="H12" s="281"/>
      <c r="I12" s="304"/>
      <c r="J12" s="304"/>
      <c r="K12" s="304"/>
    </row>
    <row r="13" spans="1:15" s="2" customFormat="1" x14ac:dyDescent="0.35">
      <c r="A13" s="6"/>
      <c r="B13" s="7"/>
      <c r="C13" s="6"/>
      <c r="D13" s="8"/>
      <c r="E13" s="8"/>
      <c r="F13" s="6"/>
      <c r="H13" s="283"/>
    </row>
    <row r="14" spans="1:15" s="2" customFormat="1" x14ac:dyDescent="0.35">
      <c r="A14" s="361" t="s">
        <v>885</v>
      </c>
      <c r="B14" s="361"/>
      <c r="C14" s="361"/>
      <c r="D14" s="361"/>
      <c r="E14" s="68"/>
      <c r="F14" s="361" t="s">
        <v>881</v>
      </c>
      <c r="G14" s="361"/>
      <c r="H14" s="284"/>
      <c r="I14" s="68" t="s">
        <v>874</v>
      </c>
      <c r="J14" s="68"/>
      <c r="K14" s="68"/>
      <c r="L14" s="68"/>
      <c r="M14" s="361" t="s">
        <v>1001</v>
      </c>
      <c r="N14" s="361"/>
      <c r="O14" s="68" t="s">
        <v>887</v>
      </c>
    </row>
    <row r="15" spans="1:15" s="2" customFormat="1" ht="15" thickBot="1" x14ac:dyDescent="0.4">
      <c r="A15" s="67" t="s">
        <v>861</v>
      </c>
      <c r="B15" s="67" t="s">
        <v>1</v>
      </c>
      <c r="C15" s="67" t="s">
        <v>2</v>
      </c>
      <c r="D15" s="67" t="s">
        <v>0</v>
      </c>
      <c r="F15" s="67" t="s">
        <v>875</v>
      </c>
      <c r="G15" s="67" t="s">
        <v>876</v>
      </c>
      <c r="H15" s="283"/>
      <c r="I15" s="67" t="s">
        <v>875</v>
      </c>
      <c r="J15" s="67" t="s">
        <v>1026</v>
      </c>
      <c r="K15" s="67" t="s">
        <v>1002</v>
      </c>
      <c r="M15" s="67" t="s">
        <v>875</v>
      </c>
      <c r="N15" s="67" t="s">
        <v>1002</v>
      </c>
    </row>
    <row r="16" spans="1:15" s="2" customFormat="1" ht="188.5" x14ac:dyDescent="0.35">
      <c r="A16" s="10">
        <v>1</v>
      </c>
      <c r="B16" s="11">
        <v>1</v>
      </c>
      <c r="C16" s="12" t="s">
        <v>3</v>
      </c>
      <c r="D16" s="14" t="s">
        <v>4</v>
      </c>
      <c r="F16" s="266">
        <f>SUM(F17,F67,F271)</f>
        <v>11468676.242916668</v>
      </c>
      <c r="G16" s="238">
        <f>SUM(G17,G67,G271)</f>
        <v>4217235233.8800869</v>
      </c>
      <c r="H16" s="283"/>
      <c r="I16" s="238">
        <f>SUM(I17,I67,I271)*(1-I9)</f>
        <v>9469850</v>
      </c>
      <c r="J16" s="238">
        <f>SUM(J17,J67,J271)</f>
        <v>1121372678</v>
      </c>
      <c r="K16" s="238">
        <f>VLOOKUP(proposed_num,'REF Cost models'!$C$14:$G$313,5,TRUE)-'REF Cost models'!G12+'Cost Breakdown Structure_043018'!I16</f>
        <v>572286966.9265852</v>
      </c>
      <c r="M16" s="238">
        <f>SUM(M17,M67,M271)</f>
        <v>9766399.5041416679</v>
      </c>
      <c r="N16" s="238">
        <f>SUM(N17,N67,N271)</f>
        <v>758670776.57666671</v>
      </c>
      <c r="O16" s="13" t="s">
        <v>1042</v>
      </c>
    </row>
    <row r="17" spans="1:15" s="2" customFormat="1" ht="43.5" outlineLevel="1" x14ac:dyDescent="0.35">
      <c r="A17" s="10">
        <v>1.1000000000000001</v>
      </c>
      <c r="B17" s="15">
        <v>2</v>
      </c>
      <c r="C17" s="16" t="s">
        <v>5</v>
      </c>
      <c r="D17" s="16" t="s">
        <v>6</v>
      </c>
      <c r="F17" s="267">
        <f>SUM(F18,F33)</f>
        <v>2007235.8403333337</v>
      </c>
      <c r="G17" s="239">
        <f>SUM(G18,G33)</f>
        <v>2960821958.3521957</v>
      </c>
      <c r="H17" s="283"/>
      <c r="I17" s="239">
        <f>SUM(I18,I33)</f>
        <v>3182500</v>
      </c>
      <c r="J17" s="239">
        <f>SUM(J18,J33)</f>
        <v>856092500</v>
      </c>
      <c r="K17" s="1"/>
      <c r="M17" s="239">
        <f>SUM(M18,M33)</f>
        <v>2011825.1503333335</v>
      </c>
      <c r="N17" s="239">
        <f>SUM(N18,N33)</f>
        <v>533731196.71000004</v>
      </c>
      <c r="O17" s="17"/>
    </row>
    <row r="18" spans="1:15" s="2" customFormat="1" ht="43.5" outlineLevel="2" x14ac:dyDescent="0.35">
      <c r="A18" s="1" t="s">
        <v>7</v>
      </c>
      <c r="B18" s="18">
        <v>3</v>
      </c>
      <c r="C18" s="19" t="s">
        <v>8</v>
      </c>
      <c r="D18" s="19" t="s">
        <v>9</v>
      </c>
      <c r="F18" s="268">
        <f>SUM(F19,F20,F21,F25,F31,F32)</f>
        <v>972945.35433333355</v>
      </c>
      <c r="G18" s="240">
        <f>SUM(G19,G20,G21,G25,G31,G32)</f>
        <v>876747057.30791771</v>
      </c>
      <c r="H18" s="283"/>
      <c r="I18" s="240">
        <f>SUM(I19,I20,I21,I25,I31,I32)</f>
        <v>1333000</v>
      </c>
      <c r="J18" s="240">
        <f>SUM(J19,J20,J21,J25,J31,J32)</f>
        <v>358577000</v>
      </c>
      <c r="K18" s="1"/>
      <c r="M18" s="240">
        <f>SUM(M19,M20,M21,M25,M31,M32)</f>
        <v>972945.70433333353</v>
      </c>
      <c r="N18" s="240">
        <f>SUM(N19,N20,N21,N25,N31,N32)</f>
        <v>258119586.96000001</v>
      </c>
      <c r="O18" s="20"/>
    </row>
    <row r="19" spans="1:15" s="2" customFormat="1" ht="29" customHeight="1" outlineLevel="3" x14ac:dyDescent="0.35">
      <c r="A19" s="1" t="s">
        <v>10</v>
      </c>
      <c r="B19" s="21">
        <v>4</v>
      </c>
      <c r="C19" s="22" t="s">
        <v>11</v>
      </c>
      <c r="D19" s="22" t="s">
        <v>12</v>
      </c>
      <c r="F19" s="269">
        <v>848362.66000000015</v>
      </c>
      <c r="G19" s="241">
        <v>764482262.41295159</v>
      </c>
      <c r="H19" s="283"/>
      <c r="I19" s="241">
        <v>400000</v>
      </c>
      <c r="J19" s="241">
        <f>I19*proposed_num</f>
        <v>107600000</v>
      </c>
      <c r="K19" s="1"/>
      <c r="M19" s="241">
        <v>848362.66000000015</v>
      </c>
      <c r="N19" s="241">
        <v>225068076.90000001</v>
      </c>
      <c r="O19" s="23"/>
    </row>
    <row r="20" spans="1:15" s="3" customFormat="1" ht="43.5" customHeight="1" outlineLevel="3" x14ac:dyDescent="0.35">
      <c r="A20" s="1" t="s">
        <v>13</v>
      </c>
      <c r="B20" s="21">
        <v>4</v>
      </c>
      <c r="C20" s="22" t="s">
        <v>14</v>
      </c>
      <c r="D20" s="22" t="s">
        <v>15</v>
      </c>
      <c r="F20" s="269">
        <v>0</v>
      </c>
      <c r="G20" s="241"/>
      <c r="H20" s="285"/>
      <c r="I20" s="241">
        <v>705000</v>
      </c>
      <c r="J20" s="241">
        <f>I20*proposed_num</f>
        <v>189645000</v>
      </c>
      <c r="K20" s="1"/>
      <c r="M20" s="241">
        <v>0</v>
      </c>
      <c r="N20" s="241"/>
      <c r="O20" s="23"/>
    </row>
    <row r="21" spans="1:15" s="2" customFormat="1" ht="29" customHeight="1" outlineLevel="3" x14ac:dyDescent="0.35">
      <c r="A21" s="1" t="s">
        <v>16</v>
      </c>
      <c r="B21" s="21">
        <v>4</v>
      </c>
      <c r="C21" s="22" t="s">
        <v>17</v>
      </c>
      <c r="D21" s="22" t="s">
        <v>18</v>
      </c>
      <c r="F21" s="269">
        <v>0</v>
      </c>
      <c r="G21" s="241">
        <v>0</v>
      </c>
      <c r="H21" s="283"/>
      <c r="I21" s="241">
        <v>4000</v>
      </c>
      <c r="J21" s="241">
        <f>I21*proposed_num</f>
        <v>1076000</v>
      </c>
      <c r="K21" s="1"/>
      <c r="M21" s="241">
        <v>0</v>
      </c>
      <c r="N21" s="241">
        <v>0</v>
      </c>
      <c r="O21" s="23"/>
    </row>
    <row r="22" spans="1:15" s="2" customFormat="1" ht="44" customHeight="1" outlineLevel="4" thickBot="1" x14ac:dyDescent="0.4">
      <c r="A22" s="1" t="s">
        <v>19</v>
      </c>
      <c r="B22" s="24">
        <v>5</v>
      </c>
      <c r="C22" s="25" t="s">
        <v>20</v>
      </c>
      <c r="D22" s="27" t="s">
        <v>21</v>
      </c>
      <c r="F22" s="270">
        <v>0</v>
      </c>
      <c r="G22" s="242"/>
      <c r="H22" s="283"/>
      <c r="I22" s="242">
        <v>0</v>
      </c>
      <c r="J22" s="242">
        <v>0</v>
      </c>
      <c r="K22" s="1"/>
      <c r="M22" s="242">
        <v>0</v>
      </c>
      <c r="N22" s="242"/>
      <c r="O22" s="26"/>
    </row>
    <row r="23" spans="1:15" ht="44" customHeight="1" outlineLevel="4" thickBot="1" x14ac:dyDescent="0.4">
      <c r="A23" s="1" t="s">
        <v>22</v>
      </c>
      <c r="B23" s="24">
        <v>5</v>
      </c>
      <c r="C23" s="25" t="s">
        <v>23</v>
      </c>
      <c r="D23" s="27" t="s">
        <v>24</v>
      </c>
      <c r="F23" s="270">
        <v>0</v>
      </c>
      <c r="G23" s="242"/>
      <c r="I23" s="242">
        <v>0</v>
      </c>
      <c r="J23" s="242">
        <v>0</v>
      </c>
      <c r="M23" s="242">
        <v>0</v>
      </c>
      <c r="N23" s="242"/>
      <c r="O23" s="26"/>
    </row>
    <row r="24" spans="1:15" ht="29" customHeight="1" outlineLevel="4" x14ac:dyDescent="0.35">
      <c r="A24" s="1" t="s">
        <v>25</v>
      </c>
      <c r="B24" s="24">
        <v>5</v>
      </c>
      <c r="C24" s="25" t="s">
        <v>26</v>
      </c>
      <c r="D24" s="28" t="s">
        <v>27</v>
      </c>
      <c r="F24" s="270">
        <v>0</v>
      </c>
      <c r="G24" s="242"/>
      <c r="I24" s="242">
        <v>0</v>
      </c>
      <c r="J24" s="242">
        <v>0</v>
      </c>
      <c r="M24" s="242">
        <v>0</v>
      </c>
      <c r="N24" s="242"/>
      <c r="O24" s="26"/>
    </row>
    <row r="25" spans="1:15" ht="72.5" customHeight="1" outlineLevel="3" x14ac:dyDescent="0.35">
      <c r="A25" s="1" t="s">
        <v>28</v>
      </c>
      <c r="B25" s="21">
        <v>4</v>
      </c>
      <c r="C25" s="22" t="s">
        <v>29</v>
      </c>
      <c r="D25" s="22" t="s">
        <v>30</v>
      </c>
      <c r="F25" s="269">
        <f>SUM(F26:F30)</f>
        <v>106081.71033333335</v>
      </c>
      <c r="G25" s="241">
        <f>SUM(G26:G30)</f>
        <v>95593063.839304358</v>
      </c>
      <c r="I25" s="241">
        <f>SUM(I26:I30)</f>
        <v>104000</v>
      </c>
      <c r="J25" s="241">
        <f>SUM(J26:J30)</f>
        <v>27976000</v>
      </c>
      <c r="M25" s="241">
        <f>SUM(M26:M30)</f>
        <v>106082.06033333336</v>
      </c>
      <c r="N25" s="241">
        <f>SUM(N26:N30)</f>
        <v>28143254.329999998</v>
      </c>
      <c r="O25" s="23"/>
    </row>
    <row r="26" spans="1:15" ht="29.5" customHeight="1" outlineLevel="4" thickBot="1" x14ac:dyDescent="0.4">
      <c r="A26" s="29" t="s">
        <v>31</v>
      </c>
      <c r="B26" s="30">
        <v>5</v>
      </c>
      <c r="C26" s="27" t="s">
        <v>32</v>
      </c>
      <c r="D26" s="27" t="s">
        <v>33</v>
      </c>
      <c r="F26" s="271">
        <v>0</v>
      </c>
      <c r="G26" s="243"/>
      <c r="I26" s="243">
        <v>104000</v>
      </c>
      <c r="J26" s="243">
        <f>I26*proposed_num</f>
        <v>27976000</v>
      </c>
      <c r="M26" s="243">
        <v>0</v>
      </c>
      <c r="N26" s="243"/>
      <c r="O26" s="31"/>
    </row>
    <row r="27" spans="1:15" ht="58.5" customHeight="1" outlineLevel="4" thickBot="1" x14ac:dyDescent="0.4">
      <c r="A27" s="29" t="s">
        <v>34</v>
      </c>
      <c r="B27" s="30">
        <v>5</v>
      </c>
      <c r="C27" s="27" t="s">
        <v>35</v>
      </c>
      <c r="D27" s="27" t="s">
        <v>36</v>
      </c>
      <c r="F27" s="271">
        <v>4849.5333333333338</v>
      </c>
      <c r="G27" s="243">
        <v>4370044.0732666012</v>
      </c>
      <c r="I27" s="243"/>
      <c r="J27" s="243"/>
      <c r="M27" s="243">
        <v>4849.5333333333338</v>
      </c>
      <c r="N27" s="243">
        <v>1286566.69</v>
      </c>
      <c r="O27" s="31"/>
    </row>
    <row r="28" spans="1:15" ht="29.5" customHeight="1" outlineLevel="4" thickBot="1" x14ac:dyDescent="0.4">
      <c r="A28" s="29" t="s">
        <v>37</v>
      </c>
      <c r="B28" s="30">
        <v>5</v>
      </c>
      <c r="C28" s="27" t="s">
        <v>38</v>
      </c>
      <c r="D28" s="27" t="s">
        <v>39</v>
      </c>
      <c r="F28" s="271">
        <v>38314</v>
      </c>
      <c r="G28" s="243">
        <v>34525769.205931127</v>
      </c>
      <c r="I28" s="243"/>
      <c r="J28" s="243"/>
      <c r="M28" s="243">
        <v>38314.35</v>
      </c>
      <c r="N28" s="243">
        <v>10164683.42</v>
      </c>
      <c r="O28" s="31"/>
    </row>
    <row r="29" spans="1:15" ht="29.5" customHeight="1" outlineLevel="4" thickBot="1" x14ac:dyDescent="0.4">
      <c r="A29" s="29" t="s">
        <v>40</v>
      </c>
      <c r="B29" s="30">
        <v>5</v>
      </c>
      <c r="C29" s="27" t="s">
        <v>41</v>
      </c>
      <c r="D29" s="27" t="s">
        <v>42</v>
      </c>
      <c r="F29" s="271">
        <v>62918.177000000018</v>
      </c>
      <c r="G29" s="243">
        <v>56697250.56010662</v>
      </c>
      <c r="I29" s="243"/>
      <c r="J29" s="243"/>
      <c r="M29" s="243">
        <v>62918.177000000018</v>
      </c>
      <c r="N29" s="243">
        <v>16692004.220000001</v>
      </c>
      <c r="O29" s="31"/>
    </row>
    <row r="30" spans="1:15" ht="44" customHeight="1" outlineLevel="4" thickBot="1" x14ac:dyDescent="0.4">
      <c r="A30" s="29" t="s">
        <v>43</v>
      </c>
      <c r="B30" s="30">
        <v>5</v>
      </c>
      <c r="C30" s="27" t="s">
        <v>44</v>
      </c>
      <c r="D30" s="27" t="s">
        <v>45</v>
      </c>
      <c r="F30" s="271">
        <v>0</v>
      </c>
      <c r="G30" s="243"/>
      <c r="I30" s="243"/>
      <c r="J30" s="243"/>
      <c r="M30" s="243">
        <v>0</v>
      </c>
      <c r="N30" s="243"/>
      <c r="O30" s="31"/>
    </row>
    <row r="31" spans="1:15" ht="29" customHeight="1" outlineLevel="3" x14ac:dyDescent="0.35">
      <c r="A31" s="1" t="s">
        <v>46</v>
      </c>
      <c r="B31" s="21">
        <v>4</v>
      </c>
      <c r="C31" s="22" t="s">
        <v>47</v>
      </c>
      <c r="D31" s="22" t="s">
        <v>48</v>
      </c>
      <c r="F31" s="269">
        <v>0</v>
      </c>
      <c r="G31" s="241">
        <v>0</v>
      </c>
      <c r="I31" s="241">
        <v>40000</v>
      </c>
      <c r="J31" s="241">
        <f>I31*proposed_num</f>
        <v>10760000</v>
      </c>
      <c r="M31" s="241">
        <v>0</v>
      </c>
      <c r="N31" s="241">
        <v>0</v>
      </c>
      <c r="O31" s="23"/>
    </row>
    <row r="32" spans="1:15" ht="43.5" customHeight="1" outlineLevel="3" x14ac:dyDescent="0.35">
      <c r="A32" s="1" t="s">
        <v>49</v>
      </c>
      <c r="B32" s="21">
        <v>4</v>
      </c>
      <c r="C32" s="22" t="s">
        <v>50</v>
      </c>
      <c r="D32" s="22" t="s">
        <v>51</v>
      </c>
      <c r="F32" s="269">
        <v>18500.984</v>
      </c>
      <c r="G32" s="241">
        <v>16671731.055661758</v>
      </c>
      <c r="I32" s="241">
        <v>80000</v>
      </c>
      <c r="J32" s="241">
        <f>I32*proposed_num</f>
        <v>21520000</v>
      </c>
      <c r="M32" s="241">
        <v>18500.984</v>
      </c>
      <c r="N32" s="241">
        <v>4908255.7300000004</v>
      </c>
      <c r="O32" s="23"/>
    </row>
    <row r="33" spans="1:15" ht="87" outlineLevel="2" x14ac:dyDescent="0.35">
      <c r="A33" s="1" t="s">
        <v>52</v>
      </c>
      <c r="B33" s="18">
        <v>3</v>
      </c>
      <c r="C33" s="19" t="s">
        <v>53</v>
      </c>
      <c r="D33" s="19" t="s">
        <v>54</v>
      </c>
      <c r="F33" s="268">
        <f>SUM(F34,F35,F44,F47,F55,F59,F60,F65,F66)</f>
        <v>1034290.486</v>
      </c>
      <c r="G33" s="240">
        <f>SUM(G34,G35,G44,G47,G55,G59,G60,G65,G66)</f>
        <v>2084074901.0442781</v>
      </c>
      <c r="I33" s="240">
        <f>SUM(I34,I35,I44,I47,I55,I59,I60,I65,I66)</f>
        <v>1849500</v>
      </c>
      <c r="J33" s="240">
        <f>SUM(J34,J35,J44,J47,J55,J59,J60,J65,J66)</f>
        <v>497515500</v>
      </c>
      <c r="M33" s="240">
        <f>SUM(M34,M35,M44,M47,M55,M59,M60,M65,M66)</f>
        <v>1038879.446</v>
      </c>
      <c r="N33" s="240">
        <f>SUM(N34,N35,N44,N47,N55,N59,N60,N65,N66)</f>
        <v>275611609.75</v>
      </c>
      <c r="O33" s="20"/>
    </row>
    <row r="34" spans="1:15" ht="14.5" customHeight="1" outlineLevel="3" x14ac:dyDescent="0.35">
      <c r="A34" s="1" t="s">
        <v>55</v>
      </c>
      <c r="B34" s="21">
        <v>4</v>
      </c>
      <c r="C34" s="22" t="s">
        <v>56</v>
      </c>
      <c r="D34" s="22" t="s">
        <v>57</v>
      </c>
      <c r="F34" s="268">
        <v>186416.81599999999</v>
      </c>
      <c r="G34" s="241">
        <v>167985174.22666726</v>
      </c>
      <c r="I34" s="241">
        <v>290000</v>
      </c>
      <c r="J34" s="241">
        <f>I34*proposed_num</f>
        <v>78010000</v>
      </c>
      <c r="M34" s="241">
        <v>186416.81599999999</v>
      </c>
      <c r="N34" s="241">
        <v>49455823.859999999</v>
      </c>
      <c r="O34" s="23"/>
    </row>
    <row r="35" spans="1:15" ht="29" customHeight="1" outlineLevel="3" x14ac:dyDescent="0.35">
      <c r="A35" s="1" t="s">
        <v>58</v>
      </c>
      <c r="B35" s="21">
        <v>4</v>
      </c>
      <c r="C35" s="22" t="s">
        <v>59</v>
      </c>
      <c r="D35" s="22" t="s">
        <v>60</v>
      </c>
      <c r="F35" s="269">
        <f>F36</f>
        <v>184016</v>
      </c>
      <c r="G35" s="241">
        <f>G36</f>
        <v>165821734.77576402</v>
      </c>
      <c r="I35" s="241">
        <v>360000</v>
      </c>
      <c r="J35" s="241">
        <f>I35*proposed_num</f>
        <v>96840000</v>
      </c>
      <c r="M35" s="241">
        <f>SUM(M36,M43)</f>
        <v>222924.96</v>
      </c>
      <c r="N35" s="241">
        <f>SUM(N36,N43)</f>
        <v>59141324.5</v>
      </c>
      <c r="O35" s="23"/>
    </row>
    <row r="36" spans="1:15" ht="58.5" customHeight="1" outlineLevel="4" thickBot="1" x14ac:dyDescent="0.4">
      <c r="A36" s="1" t="s">
        <v>61</v>
      </c>
      <c r="B36" s="30">
        <v>5</v>
      </c>
      <c r="C36" s="27" t="s">
        <v>62</v>
      </c>
      <c r="D36" s="27" t="s">
        <v>63</v>
      </c>
      <c r="F36" s="271">
        <f>SUM(F37:F42)</f>
        <v>184016</v>
      </c>
      <c r="G36" s="243">
        <f>SUM(G37:G42)</f>
        <v>165821734.77576402</v>
      </c>
      <c r="I36" s="243">
        <f>SUM(I37:I42)</f>
        <v>0</v>
      </c>
      <c r="J36" s="243">
        <f>SUM(J37:J42)</f>
        <v>0</v>
      </c>
      <c r="M36" s="243">
        <f>SUM(M37:M42)</f>
        <v>0</v>
      </c>
      <c r="N36" s="243">
        <f>SUM(N37:N42)</f>
        <v>0</v>
      </c>
      <c r="O36" s="31"/>
    </row>
    <row r="37" spans="1:15" ht="29" customHeight="1" outlineLevel="5" x14ac:dyDescent="0.35">
      <c r="A37" s="29" t="s">
        <v>64</v>
      </c>
      <c r="B37" s="32">
        <v>6</v>
      </c>
      <c r="C37" s="33" t="s">
        <v>65</v>
      </c>
      <c r="D37" s="35" t="s">
        <v>66</v>
      </c>
      <c r="F37" s="272">
        <v>0</v>
      </c>
      <c r="G37" s="244">
        <v>0</v>
      </c>
      <c r="I37" s="244"/>
      <c r="J37" s="244"/>
      <c r="M37" s="244"/>
      <c r="N37" s="244"/>
      <c r="O37" s="34"/>
    </row>
    <row r="38" spans="1:15" ht="15" customHeight="1" outlineLevel="5" thickBot="1" x14ac:dyDescent="0.4">
      <c r="A38" s="29" t="s">
        <v>67</v>
      </c>
      <c r="B38" s="32">
        <v>6</v>
      </c>
      <c r="C38" s="33" t="s">
        <v>68</v>
      </c>
      <c r="D38" s="35" t="s">
        <v>69</v>
      </c>
      <c r="F38" s="272">
        <v>184016</v>
      </c>
      <c r="G38" s="244">
        <v>165821734.77576402</v>
      </c>
      <c r="I38" s="243">
        <v>0</v>
      </c>
      <c r="J38" s="243">
        <v>0</v>
      </c>
      <c r="M38" s="243">
        <v>0</v>
      </c>
      <c r="N38" s="244">
        <v>0</v>
      </c>
      <c r="O38" s="34"/>
    </row>
    <row r="39" spans="1:15" ht="14.5" customHeight="1" outlineLevel="5" x14ac:dyDescent="0.35">
      <c r="A39" s="29" t="s">
        <v>70</v>
      </c>
      <c r="B39" s="32">
        <v>6</v>
      </c>
      <c r="C39" s="33" t="s">
        <v>71</v>
      </c>
      <c r="D39" s="35" t="s">
        <v>72</v>
      </c>
      <c r="F39" s="272">
        <v>0</v>
      </c>
      <c r="G39" s="244"/>
      <c r="I39" s="244"/>
      <c r="J39" s="244"/>
      <c r="M39" s="244"/>
      <c r="N39" s="244"/>
      <c r="O39" s="34"/>
    </row>
    <row r="40" spans="1:15" ht="29" customHeight="1" outlineLevel="5" x14ac:dyDescent="0.35">
      <c r="A40" s="29" t="s">
        <v>73</v>
      </c>
      <c r="B40" s="32">
        <v>6</v>
      </c>
      <c r="C40" s="33" t="s">
        <v>74</v>
      </c>
      <c r="D40" s="35" t="s">
        <v>75</v>
      </c>
      <c r="F40" s="272">
        <v>0</v>
      </c>
      <c r="G40" s="244"/>
      <c r="I40" s="244"/>
      <c r="J40" s="244"/>
      <c r="M40" s="244"/>
      <c r="N40" s="244"/>
      <c r="O40" s="34"/>
    </row>
    <row r="41" spans="1:15" ht="43.5" customHeight="1" outlineLevel="5" x14ac:dyDescent="0.35">
      <c r="A41" s="29" t="s">
        <v>76</v>
      </c>
      <c r="B41" s="32">
        <v>6</v>
      </c>
      <c r="C41" s="33" t="s">
        <v>77</v>
      </c>
      <c r="D41" s="35" t="s">
        <v>78</v>
      </c>
      <c r="F41" s="272">
        <v>0</v>
      </c>
      <c r="G41" s="244"/>
      <c r="I41" s="244"/>
      <c r="J41" s="244"/>
      <c r="M41" s="244"/>
      <c r="N41" s="244"/>
      <c r="O41" s="34"/>
    </row>
    <row r="42" spans="1:15" ht="14.5" customHeight="1" outlineLevel="5" x14ac:dyDescent="0.35">
      <c r="A42" s="29" t="s">
        <v>79</v>
      </c>
      <c r="B42" s="32">
        <v>6</v>
      </c>
      <c r="C42" s="33" t="s">
        <v>80</v>
      </c>
      <c r="D42" s="35" t="s">
        <v>81</v>
      </c>
      <c r="F42" s="272">
        <v>0</v>
      </c>
      <c r="G42" s="244"/>
      <c r="I42" s="244"/>
      <c r="J42" s="244"/>
      <c r="M42" s="244"/>
      <c r="N42" s="244"/>
      <c r="O42" s="34"/>
    </row>
    <row r="43" spans="1:15" ht="58.5" customHeight="1" outlineLevel="4" collapsed="1" thickBot="1" x14ac:dyDescent="0.4">
      <c r="A43" s="1" t="s">
        <v>994</v>
      </c>
      <c r="B43" s="30">
        <v>5</v>
      </c>
      <c r="C43" s="27" t="s">
        <v>993</v>
      </c>
      <c r="D43" s="27" t="s">
        <v>63</v>
      </c>
      <c r="F43" s="269"/>
      <c r="G43" s="241"/>
      <c r="I43" s="243">
        <v>0</v>
      </c>
      <c r="J43" s="243">
        <v>0</v>
      </c>
      <c r="M43" s="243">
        <v>222924.96</v>
      </c>
      <c r="N43" s="243">
        <v>59141324.5</v>
      </c>
      <c r="O43" s="31"/>
    </row>
    <row r="44" spans="1:15" ht="43.5" customHeight="1" outlineLevel="3" x14ac:dyDescent="0.35">
      <c r="A44" s="1" t="s">
        <v>82</v>
      </c>
      <c r="B44" s="21">
        <v>4</v>
      </c>
      <c r="C44" s="22" t="s">
        <v>83</v>
      </c>
      <c r="D44" s="22" t="s">
        <v>84</v>
      </c>
      <c r="F44" s="269">
        <f>SUM(F45:F46)</f>
        <v>0</v>
      </c>
      <c r="G44" s="241"/>
      <c r="I44" s="241"/>
      <c r="J44" s="241"/>
      <c r="M44" s="241"/>
      <c r="N44" s="241"/>
      <c r="O44" s="23"/>
    </row>
    <row r="45" spans="1:15" ht="29.5" customHeight="1" outlineLevel="4" thickBot="1" x14ac:dyDescent="0.4">
      <c r="A45" s="1" t="s">
        <v>85</v>
      </c>
      <c r="B45" s="30">
        <v>5</v>
      </c>
      <c r="C45" s="27" t="s">
        <v>86</v>
      </c>
      <c r="D45" s="27" t="s">
        <v>87</v>
      </c>
      <c r="F45" s="271">
        <v>0</v>
      </c>
      <c r="G45" s="243"/>
      <c r="I45" s="243"/>
      <c r="J45" s="243"/>
      <c r="M45" s="243"/>
      <c r="N45" s="243"/>
      <c r="O45" s="31"/>
    </row>
    <row r="46" spans="1:15" ht="14.5" customHeight="1" outlineLevel="4" x14ac:dyDescent="0.35">
      <c r="A46" s="1" t="s">
        <v>88</v>
      </c>
      <c r="B46" s="36">
        <v>5</v>
      </c>
      <c r="C46" s="28" t="s">
        <v>89</v>
      </c>
      <c r="D46" s="28" t="s">
        <v>90</v>
      </c>
      <c r="F46" s="273">
        <v>0</v>
      </c>
      <c r="G46" s="245"/>
      <c r="I46" s="245"/>
      <c r="J46" s="245"/>
      <c r="M46" s="245"/>
      <c r="N46" s="245"/>
      <c r="O46" s="37"/>
    </row>
    <row r="47" spans="1:15" ht="14.5" customHeight="1" outlineLevel="3" x14ac:dyDescent="0.35">
      <c r="A47" s="29" t="s">
        <v>91</v>
      </c>
      <c r="B47" s="21">
        <v>4</v>
      </c>
      <c r="C47" s="22" t="s">
        <v>92</v>
      </c>
      <c r="D47" s="22" t="s">
        <v>93</v>
      </c>
      <c r="F47" s="269">
        <f>F48</f>
        <v>639507.06000000006</v>
      </c>
      <c r="G47" s="241">
        <f>G48</f>
        <v>1728325006.6870513</v>
      </c>
      <c r="I47" s="241">
        <f>I48</f>
        <v>503999.99999999994</v>
      </c>
      <c r="J47" s="241">
        <f>J48</f>
        <v>135575999.99999997</v>
      </c>
      <c r="M47" s="241">
        <f>M48</f>
        <v>605187.06000000006</v>
      </c>
      <c r="N47" s="241">
        <f>N48</f>
        <v>160554317.37</v>
      </c>
      <c r="O47" s="23"/>
    </row>
    <row r="48" spans="1:15" ht="29.5" customHeight="1" outlineLevel="4" thickBot="1" x14ac:dyDescent="0.4">
      <c r="A48" s="1" t="s">
        <v>94</v>
      </c>
      <c r="B48" s="30">
        <v>5</v>
      </c>
      <c r="C48" s="27" t="s">
        <v>95</v>
      </c>
      <c r="D48" s="27" t="s">
        <v>96</v>
      </c>
      <c r="F48" s="271">
        <v>639507.06000000006</v>
      </c>
      <c r="G48" s="243">
        <v>1728325006.6870513</v>
      </c>
      <c r="I48" s="243">
        <v>503999.99999999994</v>
      </c>
      <c r="J48" s="243">
        <f>I48*proposed_num</f>
        <v>135575999.99999997</v>
      </c>
      <c r="M48" s="243">
        <v>605187.06000000006</v>
      </c>
      <c r="N48" s="243">
        <v>160554317.37</v>
      </c>
      <c r="O48" s="31"/>
    </row>
    <row r="49" spans="1:15" ht="14.5" customHeight="1" outlineLevel="5" x14ac:dyDescent="0.35">
      <c r="A49" s="29" t="s">
        <v>97</v>
      </c>
      <c r="B49" s="32">
        <v>6</v>
      </c>
      <c r="C49" s="33" t="s">
        <v>80</v>
      </c>
      <c r="D49" s="35" t="s">
        <v>98</v>
      </c>
      <c r="F49" s="272"/>
      <c r="G49" s="244"/>
      <c r="I49" s="244"/>
      <c r="J49" s="244"/>
      <c r="M49" s="244"/>
      <c r="N49" s="244"/>
      <c r="O49" s="34"/>
    </row>
    <row r="50" spans="1:15" ht="14.5" customHeight="1" outlineLevel="5" x14ac:dyDescent="0.35">
      <c r="A50" s="29" t="s">
        <v>99</v>
      </c>
      <c r="B50" s="32">
        <v>6</v>
      </c>
      <c r="C50" s="33" t="s">
        <v>100</v>
      </c>
      <c r="D50" s="35" t="s">
        <v>101</v>
      </c>
      <c r="F50" s="272">
        <v>0</v>
      </c>
      <c r="G50" s="244"/>
      <c r="I50" s="244"/>
      <c r="J50" s="244"/>
      <c r="M50" s="244"/>
      <c r="N50" s="244"/>
      <c r="O50" s="34"/>
    </row>
    <row r="51" spans="1:15" ht="43.5" customHeight="1" outlineLevel="5" x14ac:dyDescent="0.35">
      <c r="A51" s="29" t="s">
        <v>102</v>
      </c>
      <c r="B51" s="32">
        <v>6</v>
      </c>
      <c r="C51" s="33" t="s">
        <v>103</v>
      </c>
      <c r="D51" s="35" t="s">
        <v>104</v>
      </c>
      <c r="F51" s="272">
        <v>0</v>
      </c>
      <c r="G51" s="244"/>
      <c r="I51" s="244"/>
      <c r="J51" s="244"/>
      <c r="M51" s="244"/>
      <c r="N51" s="244"/>
      <c r="O51" s="34"/>
    </row>
    <row r="52" spans="1:15" ht="29" customHeight="1" outlineLevel="5" x14ac:dyDescent="0.35">
      <c r="A52" s="29" t="s">
        <v>105</v>
      </c>
      <c r="B52" s="32">
        <v>6</v>
      </c>
      <c r="C52" s="33" t="s">
        <v>74</v>
      </c>
      <c r="D52" s="35" t="s">
        <v>106</v>
      </c>
      <c r="F52" s="272">
        <v>0</v>
      </c>
      <c r="G52" s="244"/>
      <c r="I52" s="244"/>
      <c r="J52" s="244"/>
      <c r="M52" s="244"/>
      <c r="N52" s="244"/>
      <c r="O52" s="34"/>
    </row>
    <row r="53" spans="1:15" ht="29" customHeight="1" outlineLevel="5" x14ac:dyDescent="0.35">
      <c r="A53" s="29" t="s">
        <v>107</v>
      </c>
      <c r="B53" s="32">
        <v>6</v>
      </c>
      <c r="C53" s="33" t="s">
        <v>108</v>
      </c>
      <c r="D53" s="35" t="s">
        <v>109</v>
      </c>
      <c r="F53" s="272">
        <v>0</v>
      </c>
      <c r="G53" s="244"/>
      <c r="I53" s="244"/>
      <c r="J53" s="244"/>
      <c r="M53" s="244"/>
      <c r="N53" s="244"/>
      <c r="O53" s="34"/>
    </row>
    <row r="54" spans="1:15" ht="29" customHeight="1" outlineLevel="5" x14ac:dyDescent="0.35">
      <c r="A54" s="29" t="s">
        <v>110</v>
      </c>
      <c r="B54" s="32">
        <v>6</v>
      </c>
      <c r="C54" s="33" t="s">
        <v>111</v>
      </c>
      <c r="D54" s="35" t="s">
        <v>112</v>
      </c>
      <c r="F54" s="274">
        <v>0</v>
      </c>
      <c r="G54" s="244">
        <v>0</v>
      </c>
      <c r="I54" s="244"/>
      <c r="J54" s="244"/>
      <c r="M54" s="244"/>
      <c r="N54" s="244"/>
      <c r="O54" s="34"/>
    </row>
    <row r="55" spans="1:15" ht="58" customHeight="1" outlineLevel="3" x14ac:dyDescent="0.35">
      <c r="A55" s="29" t="s">
        <v>113</v>
      </c>
      <c r="B55" s="21">
        <v>4</v>
      </c>
      <c r="C55" s="22" t="s">
        <v>114</v>
      </c>
      <c r="D55" s="22" t="s">
        <v>115</v>
      </c>
      <c r="F55" s="269">
        <f>SUM(F56:F58)</f>
        <v>0</v>
      </c>
      <c r="G55" s="241">
        <f>SUM(G56:G58)</f>
        <v>0</v>
      </c>
      <c r="I55" s="241">
        <f>SUM(I56:I58)</f>
        <v>0</v>
      </c>
      <c r="J55" s="241">
        <f>SUM(J56:J58)</f>
        <v>0</v>
      </c>
      <c r="M55" s="241">
        <f>SUM(M56:M58)</f>
        <v>0</v>
      </c>
      <c r="N55" s="241"/>
      <c r="O55" s="23"/>
    </row>
    <row r="56" spans="1:15" ht="73" customHeight="1" outlineLevel="4" thickBot="1" x14ac:dyDescent="0.4">
      <c r="A56" s="29" t="s">
        <v>116</v>
      </c>
      <c r="B56" s="30">
        <v>5</v>
      </c>
      <c r="C56" s="27" t="s">
        <v>117</v>
      </c>
      <c r="D56" s="27" t="s">
        <v>118</v>
      </c>
      <c r="F56" s="271">
        <v>0</v>
      </c>
      <c r="G56" s="243"/>
      <c r="I56" s="243"/>
      <c r="J56" s="243"/>
      <c r="M56" s="243"/>
      <c r="N56" s="243"/>
      <c r="O56" s="31"/>
    </row>
    <row r="57" spans="1:15" ht="73" customHeight="1" outlineLevel="4" thickBot="1" x14ac:dyDescent="0.4">
      <c r="A57" s="29" t="s">
        <v>119</v>
      </c>
      <c r="B57" s="30">
        <v>5</v>
      </c>
      <c r="C57" s="27" t="s">
        <v>120</v>
      </c>
      <c r="D57" s="27" t="s">
        <v>121</v>
      </c>
      <c r="F57" s="271">
        <v>0</v>
      </c>
      <c r="G57" s="243"/>
      <c r="I57" s="243"/>
      <c r="J57" s="243"/>
      <c r="M57" s="243"/>
      <c r="N57" s="243"/>
      <c r="O57" s="31"/>
    </row>
    <row r="58" spans="1:15" ht="44" customHeight="1" outlineLevel="4" thickBot="1" x14ac:dyDescent="0.4">
      <c r="A58" s="29" t="s">
        <v>122</v>
      </c>
      <c r="B58" s="30">
        <v>5</v>
      </c>
      <c r="C58" s="27" t="s">
        <v>123</v>
      </c>
      <c r="D58" s="27" t="s">
        <v>124</v>
      </c>
      <c r="F58" s="271">
        <v>0</v>
      </c>
      <c r="G58" s="243"/>
      <c r="I58" s="243"/>
      <c r="J58" s="243"/>
      <c r="M58" s="243"/>
      <c r="N58" s="243"/>
      <c r="O58" s="31"/>
    </row>
    <row r="59" spans="1:15" ht="14.5" customHeight="1" outlineLevel="3" x14ac:dyDescent="0.35">
      <c r="A59" s="1" t="s">
        <v>125</v>
      </c>
      <c r="B59" s="21">
        <v>4</v>
      </c>
      <c r="C59" s="22" t="s">
        <v>126</v>
      </c>
      <c r="D59" s="22" t="s">
        <v>127</v>
      </c>
      <c r="F59" s="269">
        <v>0</v>
      </c>
      <c r="G59" s="241"/>
      <c r="I59" s="241">
        <v>0</v>
      </c>
      <c r="J59" s="241">
        <f>I59</f>
        <v>0</v>
      </c>
      <c r="M59" s="241">
        <v>0</v>
      </c>
      <c r="N59" s="241"/>
      <c r="O59" s="23"/>
    </row>
    <row r="60" spans="1:15" ht="29" customHeight="1" outlineLevel="3" x14ac:dyDescent="0.35">
      <c r="A60" s="1" t="s">
        <v>128</v>
      </c>
      <c r="B60" s="21">
        <v>4</v>
      </c>
      <c r="C60" s="22" t="s">
        <v>129</v>
      </c>
      <c r="D60" s="22" t="s">
        <v>130</v>
      </c>
      <c r="F60" s="269">
        <f>SUM(F61:F64)</f>
        <v>0</v>
      </c>
      <c r="G60" s="241">
        <f>SUM(G61:G64)</f>
        <v>0</v>
      </c>
      <c r="I60" s="241">
        <v>668000</v>
      </c>
      <c r="J60" s="241">
        <f>I60*proposed_num</f>
        <v>179692000</v>
      </c>
      <c r="M60" s="241">
        <f>SUM(M61:M64)</f>
        <v>0</v>
      </c>
      <c r="N60" s="241"/>
      <c r="O60" s="23"/>
    </row>
    <row r="61" spans="1:15" ht="87.5" customHeight="1" outlineLevel="4" thickBot="1" x14ac:dyDescent="0.4">
      <c r="A61" s="29" t="s">
        <v>131</v>
      </c>
      <c r="B61" s="30">
        <v>5</v>
      </c>
      <c r="C61" s="27" t="s">
        <v>132</v>
      </c>
      <c r="D61" s="27" t="s">
        <v>133</v>
      </c>
      <c r="F61" s="271">
        <v>0</v>
      </c>
      <c r="G61" s="243"/>
      <c r="I61" s="243"/>
      <c r="J61" s="243"/>
      <c r="M61" s="243"/>
      <c r="N61" s="243"/>
      <c r="O61" s="31"/>
    </row>
    <row r="62" spans="1:15" ht="15" customHeight="1" outlineLevel="4" thickBot="1" x14ac:dyDescent="0.4">
      <c r="A62" s="29" t="s">
        <v>134</v>
      </c>
      <c r="B62" s="30">
        <v>5</v>
      </c>
      <c r="C62" s="27" t="s">
        <v>135</v>
      </c>
      <c r="D62" s="27" t="s">
        <v>136</v>
      </c>
      <c r="F62" s="271">
        <v>0</v>
      </c>
      <c r="G62" s="243"/>
      <c r="I62" s="243"/>
      <c r="J62" s="243"/>
      <c r="M62" s="243"/>
      <c r="N62" s="243"/>
      <c r="O62" s="31"/>
    </row>
    <row r="63" spans="1:15" ht="29.5" customHeight="1" outlineLevel="4" thickBot="1" x14ac:dyDescent="0.4">
      <c r="A63" s="29" t="s">
        <v>137</v>
      </c>
      <c r="B63" s="30">
        <v>5</v>
      </c>
      <c r="C63" s="27" t="s">
        <v>138</v>
      </c>
      <c r="D63" s="27" t="s">
        <v>139</v>
      </c>
      <c r="F63" s="271">
        <v>0</v>
      </c>
      <c r="G63" s="243"/>
      <c r="I63" s="243"/>
      <c r="J63" s="243"/>
      <c r="M63" s="243"/>
      <c r="N63" s="243"/>
      <c r="O63" s="31"/>
    </row>
    <row r="64" spans="1:15" ht="15" customHeight="1" outlineLevel="4" thickBot="1" x14ac:dyDescent="0.4">
      <c r="A64" s="29" t="s">
        <v>140</v>
      </c>
      <c r="B64" s="30">
        <v>5</v>
      </c>
      <c r="C64" s="27" t="s">
        <v>141</v>
      </c>
      <c r="D64" s="27" t="s">
        <v>142</v>
      </c>
      <c r="F64" s="271">
        <v>0</v>
      </c>
      <c r="G64" s="243"/>
      <c r="I64" s="243"/>
      <c r="J64" s="243"/>
      <c r="M64" s="243"/>
      <c r="N64" s="243"/>
      <c r="O64" s="31"/>
    </row>
    <row r="65" spans="1:15" ht="29" customHeight="1" outlineLevel="3" x14ac:dyDescent="0.35">
      <c r="A65" s="1" t="s">
        <v>143</v>
      </c>
      <c r="B65" s="21">
        <v>4</v>
      </c>
      <c r="C65" s="22" t="s">
        <v>144</v>
      </c>
      <c r="D65" s="22" t="s">
        <v>48</v>
      </c>
      <c r="F65" s="269">
        <v>21580.75</v>
      </c>
      <c r="G65" s="231">
        <v>19446990.494098715</v>
      </c>
      <c r="I65" s="241">
        <v>7500</v>
      </c>
      <c r="J65" s="241">
        <f>I65*proposed_num</f>
        <v>2017500</v>
      </c>
      <c r="M65" s="241">
        <v>21580.75</v>
      </c>
      <c r="N65" s="241">
        <v>5725308.4400000004</v>
      </c>
      <c r="O65" s="23"/>
    </row>
    <row r="66" spans="1:15" ht="58" customHeight="1" outlineLevel="3" x14ac:dyDescent="0.35">
      <c r="A66" s="1" t="s">
        <v>145</v>
      </c>
      <c r="B66" s="21">
        <v>4</v>
      </c>
      <c r="C66" s="22" t="s">
        <v>146</v>
      </c>
      <c r="D66" s="22" t="s">
        <v>147</v>
      </c>
      <c r="F66" s="269">
        <v>2769.86</v>
      </c>
      <c r="G66" s="231">
        <v>2495994.8606968834</v>
      </c>
      <c r="I66" s="241">
        <v>20000</v>
      </c>
      <c r="J66" s="241">
        <f>I66*proposed_num</f>
        <v>5380000</v>
      </c>
      <c r="M66" s="241">
        <v>2769.86</v>
      </c>
      <c r="N66" s="241">
        <v>734835.58</v>
      </c>
      <c r="O66" s="23"/>
    </row>
    <row r="67" spans="1:15" ht="58" outlineLevel="1" x14ac:dyDescent="0.35">
      <c r="A67" s="10">
        <v>1.2</v>
      </c>
      <c r="B67" s="38">
        <v>2</v>
      </c>
      <c r="C67" s="39" t="s">
        <v>148</v>
      </c>
      <c r="D67" s="39" t="s">
        <v>149</v>
      </c>
      <c r="F67" s="275">
        <f>SUM(F68,F100,F111,F196,F197,F209,F238,F244)</f>
        <v>9272910.4025833346</v>
      </c>
      <c r="G67" s="246">
        <f>SUM(G68,G100,G111,G196,G197,G209,G238,G244)</f>
        <v>1044958953.9343315</v>
      </c>
      <c r="I67" s="246">
        <f>SUM(I68,I100,I111,I196,I197,I209,I238,I244)</f>
        <v>5589850</v>
      </c>
      <c r="J67" s="246">
        <f>SUM(J68,J100,J111,J196,J197,J209,J238,J244)</f>
        <v>203882678</v>
      </c>
      <c r="M67" s="246">
        <f>SUM(M68,M100,M111,M196,M197,M209,M238,M244)</f>
        <v>7566044.3538083341</v>
      </c>
      <c r="N67" s="246">
        <f>SUM(N68,N100,N111,N196,N197,N209,N238,N244)</f>
        <v>187006041.03666666</v>
      </c>
      <c r="O67" s="40"/>
    </row>
    <row r="68" spans="1:15" ht="72.5" outlineLevel="2" x14ac:dyDescent="0.35">
      <c r="A68" t="s">
        <v>150</v>
      </c>
      <c r="B68" s="18">
        <v>3</v>
      </c>
      <c r="C68" s="19" t="s">
        <v>151</v>
      </c>
      <c r="D68" s="19" t="s">
        <v>152</v>
      </c>
      <c r="F68" s="275">
        <f>SUM(F69,F73,F74,F78,F85,F89,F94)</f>
        <v>5586566.2032500003</v>
      </c>
      <c r="G68" s="246">
        <f>SUM(G69,G73,G74,G78,G85,G89,G94)</f>
        <v>107314917.265</v>
      </c>
      <c r="I68" s="240">
        <f>I69+I73+I74+I78+I85+I89+I94+I99</f>
        <v>749370</v>
      </c>
      <c r="J68" s="240">
        <f>J69+J73+J74+J78+J85+J89+J94+J99</f>
        <v>749370</v>
      </c>
      <c r="M68" s="240">
        <f>SUM(M69,M73,M74,M78,M85,M89,M94,M99)</f>
        <v>5109003.1953750001</v>
      </c>
      <c r="N68" s="240">
        <f>SUM(N69,N73,N74,N78,N85,N89,N94,N99)</f>
        <v>97763657.027499989</v>
      </c>
      <c r="O68" s="20"/>
    </row>
    <row r="69" spans="1:15" ht="43.5" customHeight="1" outlineLevel="3" x14ac:dyDescent="0.35">
      <c r="A69" t="s">
        <v>153</v>
      </c>
      <c r="B69" s="21">
        <v>4</v>
      </c>
      <c r="C69" s="22" t="s">
        <v>154</v>
      </c>
      <c r="D69" s="22" t="s">
        <v>155</v>
      </c>
      <c r="F69" s="269">
        <f>SUM(F70:F72)</f>
        <v>531640.68000000028</v>
      </c>
      <c r="G69" s="231">
        <v>5316406.8000000026</v>
      </c>
      <c r="I69" s="241">
        <v>500000</v>
      </c>
      <c r="J69" s="241">
        <f>I69</f>
        <v>500000</v>
      </c>
      <c r="M69" s="241">
        <f>SUM(M70:M72)</f>
        <v>531640.68000000028</v>
      </c>
      <c r="N69" s="241">
        <f>M69*10</f>
        <v>5316406.8000000026</v>
      </c>
      <c r="O69" s="23"/>
    </row>
    <row r="70" spans="1:15" ht="29.5" customHeight="1" outlineLevel="4" thickBot="1" x14ac:dyDescent="0.4">
      <c r="A70" t="s">
        <v>156</v>
      </c>
      <c r="B70" s="30">
        <v>5</v>
      </c>
      <c r="C70" s="27" t="s">
        <v>157</v>
      </c>
      <c r="D70" s="27" t="s">
        <v>158</v>
      </c>
      <c r="F70" s="271">
        <v>525645.90000000026</v>
      </c>
      <c r="G70" s="233"/>
      <c r="I70" s="243"/>
      <c r="J70" s="243"/>
      <c r="M70" s="243">
        <v>525645.90000000026</v>
      </c>
      <c r="N70" s="243"/>
      <c r="O70" s="31"/>
    </row>
    <row r="71" spans="1:15" ht="44" customHeight="1" outlineLevel="4" thickBot="1" x14ac:dyDescent="0.4">
      <c r="A71" t="s">
        <v>159</v>
      </c>
      <c r="B71" s="30">
        <v>5</v>
      </c>
      <c r="C71" s="27" t="s">
        <v>160</v>
      </c>
      <c r="D71" s="27" t="s">
        <v>161</v>
      </c>
      <c r="F71" s="271">
        <v>5097.26</v>
      </c>
      <c r="G71" s="233"/>
      <c r="I71" s="243"/>
      <c r="J71" s="243"/>
      <c r="M71" s="243">
        <v>5097.26</v>
      </c>
      <c r="N71" s="243"/>
      <c r="O71" s="31"/>
    </row>
    <row r="72" spans="1:15" ht="44" customHeight="1" outlineLevel="4" thickBot="1" x14ac:dyDescent="0.4">
      <c r="A72" t="s">
        <v>162</v>
      </c>
      <c r="B72" s="30">
        <v>5</v>
      </c>
      <c r="C72" s="27" t="s">
        <v>163</v>
      </c>
      <c r="D72" s="27" t="s">
        <v>164</v>
      </c>
      <c r="F72" s="271">
        <v>897.52</v>
      </c>
      <c r="G72" s="233"/>
      <c r="I72" s="243"/>
      <c r="J72" s="243"/>
      <c r="M72" s="243">
        <v>897.52</v>
      </c>
      <c r="N72" s="243"/>
      <c r="O72" s="31"/>
    </row>
    <row r="73" spans="1:15" ht="29" customHeight="1" outlineLevel="3" x14ac:dyDescent="0.35">
      <c r="A73" t="s">
        <v>165</v>
      </c>
      <c r="B73" s="21">
        <v>4</v>
      </c>
      <c r="C73" s="22" t="s">
        <v>166</v>
      </c>
      <c r="D73" s="22" t="s">
        <v>167</v>
      </c>
      <c r="F73" s="269">
        <v>14130.243999999999</v>
      </c>
      <c r="G73" s="231">
        <v>282604.88</v>
      </c>
      <c r="I73" s="241"/>
      <c r="J73" s="241"/>
      <c r="M73" s="241">
        <v>14130.243999999999</v>
      </c>
      <c r="N73" s="241">
        <v>282604.88</v>
      </c>
      <c r="O73" s="23"/>
    </row>
    <row r="74" spans="1:15" ht="58" customHeight="1" outlineLevel="3" x14ac:dyDescent="0.35">
      <c r="A74" t="s">
        <v>168</v>
      </c>
      <c r="B74" s="21">
        <v>4</v>
      </c>
      <c r="C74" s="22" t="s">
        <v>169</v>
      </c>
      <c r="D74" s="22" t="s">
        <v>170</v>
      </c>
      <c r="F74" s="269">
        <f>SUM(F75:F77)</f>
        <v>732861.30874999997</v>
      </c>
      <c r="G74" s="231">
        <v>14657226.174999999</v>
      </c>
      <c r="I74" s="241">
        <f>SUM(I75:I77)</f>
        <v>0</v>
      </c>
      <c r="J74" s="241">
        <f>SUM(J75:J77)</f>
        <v>0</v>
      </c>
      <c r="M74" s="241">
        <f>SUM(M75:M77)</f>
        <v>253286.130875</v>
      </c>
      <c r="N74" s="241">
        <v>5065722.6174999997</v>
      </c>
      <c r="O74" s="23"/>
    </row>
    <row r="75" spans="1:15" ht="58.5" customHeight="1" outlineLevel="4" thickBot="1" x14ac:dyDescent="0.4">
      <c r="A75" s="41" t="s">
        <v>171</v>
      </c>
      <c r="B75" s="30">
        <v>5</v>
      </c>
      <c r="C75" s="27" t="s">
        <v>172</v>
      </c>
      <c r="D75" s="27" t="s">
        <v>173</v>
      </c>
      <c r="F75" s="271">
        <v>153536.995</v>
      </c>
      <c r="G75" s="233"/>
      <c r="I75" s="243"/>
      <c r="J75" s="243"/>
      <c r="M75" s="243">
        <v>15353.699500000001</v>
      </c>
      <c r="N75" s="243"/>
      <c r="O75" s="31"/>
    </row>
    <row r="76" spans="1:15" ht="116.5" customHeight="1" outlineLevel="4" thickBot="1" x14ac:dyDescent="0.4">
      <c r="A76" s="41" t="s">
        <v>174</v>
      </c>
      <c r="B76" s="30">
        <v>5</v>
      </c>
      <c r="C76" s="27" t="s">
        <v>175</v>
      </c>
      <c r="D76" s="27" t="s">
        <v>176</v>
      </c>
      <c r="F76" s="271">
        <v>379324.31374999997</v>
      </c>
      <c r="G76" s="233"/>
      <c r="I76" s="243"/>
      <c r="J76" s="243"/>
      <c r="M76" s="243">
        <v>37932.431375</v>
      </c>
      <c r="N76" s="243"/>
      <c r="O76" s="31"/>
    </row>
    <row r="77" spans="1:15" ht="44" customHeight="1" outlineLevel="4" thickBot="1" x14ac:dyDescent="0.4">
      <c r="A77" s="41" t="s">
        <v>177</v>
      </c>
      <c r="B77" s="30">
        <v>5</v>
      </c>
      <c r="C77" s="27" t="s">
        <v>178</v>
      </c>
      <c r="D77" s="27" t="s">
        <v>179</v>
      </c>
      <c r="F77" s="271">
        <v>200000</v>
      </c>
      <c r="G77" s="233"/>
      <c r="I77" s="243"/>
      <c r="J77" s="243"/>
      <c r="M77" s="243">
        <v>200000</v>
      </c>
      <c r="N77" s="243"/>
      <c r="O77" s="31"/>
    </row>
    <row r="78" spans="1:15" ht="72.5" customHeight="1" outlineLevel="3" x14ac:dyDescent="0.35">
      <c r="A78" t="s">
        <v>180</v>
      </c>
      <c r="B78" s="21">
        <v>4</v>
      </c>
      <c r="C78" s="22" t="s">
        <v>181</v>
      </c>
      <c r="D78" s="22" t="s">
        <v>182</v>
      </c>
      <c r="F78" s="269">
        <f>SUM(F79:F84)</f>
        <v>1359672.0905000002</v>
      </c>
      <c r="G78" s="231">
        <v>27193441.810000002</v>
      </c>
      <c r="I78" s="241">
        <v>169370</v>
      </c>
      <c r="J78" s="241">
        <f>I78</f>
        <v>169370</v>
      </c>
      <c r="M78" s="241">
        <f>SUM(M79:M84)</f>
        <v>1359672.0905000002</v>
      </c>
      <c r="N78" s="241">
        <v>27193441.810000002</v>
      </c>
      <c r="O78" s="23"/>
    </row>
    <row r="79" spans="1:15" ht="58.5" customHeight="1" outlineLevel="4" thickBot="1" x14ac:dyDescent="0.4">
      <c r="A79" t="s">
        <v>183</v>
      </c>
      <c r="B79" s="30">
        <v>5</v>
      </c>
      <c r="C79" s="27" t="s">
        <v>184</v>
      </c>
      <c r="D79" s="27" t="s">
        <v>185</v>
      </c>
      <c r="F79" s="271">
        <v>0</v>
      </c>
      <c r="G79" s="233"/>
      <c r="I79" s="243"/>
      <c r="J79" s="243"/>
      <c r="M79" s="243">
        <v>0</v>
      </c>
      <c r="N79" s="243"/>
      <c r="O79" s="31"/>
    </row>
    <row r="80" spans="1:15" ht="44" customHeight="1" outlineLevel="4" thickBot="1" x14ac:dyDescent="0.4">
      <c r="A80" t="s">
        <v>186</v>
      </c>
      <c r="B80" s="30">
        <v>5</v>
      </c>
      <c r="C80" s="27" t="s">
        <v>187</v>
      </c>
      <c r="D80" s="27" t="s">
        <v>188</v>
      </c>
      <c r="F80" s="271">
        <v>636251.97750000015</v>
      </c>
      <c r="G80" s="233"/>
      <c r="I80" s="243"/>
      <c r="J80" s="243"/>
      <c r="M80" s="243">
        <v>636251.97750000015</v>
      </c>
      <c r="N80" s="243"/>
      <c r="O80" s="31"/>
    </row>
    <row r="81" spans="1:15" ht="58.5" customHeight="1" outlineLevel="4" thickBot="1" x14ac:dyDescent="0.4">
      <c r="A81" t="s">
        <v>189</v>
      </c>
      <c r="B81" s="30">
        <v>5</v>
      </c>
      <c r="C81" s="27" t="s">
        <v>190</v>
      </c>
      <c r="D81" s="27" t="s">
        <v>191</v>
      </c>
      <c r="F81" s="271">
        <v>101451.48299999999</v>
      </c>
      <c r="G81" s="233"/>
      <c r="I81" s="243"/>
      <c r="J81" s="243"/>
      <c r="M81" s="243">
        <v>101451.48299999999</v>
      </c>
      <c r="N81" s="243"/>
      <c r="O81" s="31"/>
    </row>
    <row r="82" spans="1:15" ht="44" customHeight="1" outlineLevel="4" thickBot="1" x14ac:dyDescent="0.4">
      <c r="A82" t="s">
        <v>192</v>
      </c>
      <c r="B82" s="30">
        <v>5</v>
      </c>
      <c r="C82" s="27" t="s">
        <v>193</v>
      </c>
      <c r="D82" s="27" t="s">
        <v>194</v>
      </c>
      <c r="F82" s="271">
        <v>60000</v>
      </c>
      <c r="G82" s="233"/>
      <c r="I82" s="243"/>
      <c r="J82" s="243"/>
      <c r="M82" s="243">
        <v>60000</v>
      </c>
      <c r="N82" s="243"/>
      <c r="O82" s="31"/>
    </row>
    <row r="83" spans="1:15" ht="73" customHeight="1" outlineLevel="4" thickBot="1" x14ac:dyDescent="0.4">
      <c r="A83" t="s">
        <v>195</v>
      </c>
      <c r="B83" s="30">
        <v>5</v>
      </c>
      <c r="C83" s="27" t="s">
        <v>196</v>
      </c>
      <c r="D83" s="27" t="s">
        <v>197</v>
      </c>
      <c r="F83" s="271">
        <v>0</v>
      </c>
      <c r="G83" s="233"/>
      <c r="I83" s="243"/>
      <c r="J83" s="243"/>
      <c r="M83" s="243">
        <v>0</v>
      </c>
      <c r="N83" s="243"/>
      <c r="O83" s="31"/>
    </row>
    <row r="84" spans="1:15" ht="73" customHeight="1" outlineLevel="4" thickBot="1" x14ac:dyDescent="0.4">
      <c r="A84" t="s">
        <v>198</v>
      </c>
      <c r="B84" s="30">
        <v>5</v>
      </c>
      <c r="C84" s="27" t="s">
        <v>199</v>
      </c>
      <c r="D84" s="27" t="s">
        <v>200</v>
      </c>
      <c r="F84" s="271">
        <v>561968.63</v>
      </c>
      <c r="G84" s="233"/>
      <c r="I84" s="243"/>
      <c r="J84" s="243"/>
      <c r="M84" s="243">
        <v>561968.63</v>
      </c>
      <c r="N84" s="243"/>
      <c r="O84" s="31"/>
    </row>
    <row r="85" spans="1:15" ht="43.5" customHeight="1" outlineLevel="3" x14ac:dyDescent="0.35">
      <c r="A85" t="s">
        <v>201</v>
      </c>
      <c r="B85" s="21">
        <v>4</v>
      </c>
      <c r="C85" s="22" t="s">
        <v>202</v>
      </c>
      <c r="D85" s="22" t="s">
        <v>203</v>
      </c>
      <c r="F85" s="269">
        <f>SUM(F86:F88)</f>
        <v>33280</v>
      </c>
      <c r="G85" s="231">
        <v>665600</v>
      </c>
      <c r="I85" s="241">
        <f>SUM(I86:I88)</f>
        <v>0</v>
      </c>
      <c r="J85" s="241">
        <f>SUM(J86:J88)</f>
        <v>0</v>
      </c>
      <c r="M85" s="241">
        <f>SUM(M86:M88)</f>
        <v>33280</v>
      </c>
      <c r="N85" s="241">
        <v>665600</v>
      </c>
      <c r="O85" s="23"/>
    </row>
    <row r="86" spans="1:15" ht="116.5" customHeight="1" outlineLevel="4" thickBot="1" x14ac:dyDescent="0.4">
      <c r="A86" s="41" t="s">
        <v>204</v>
      </c>
      <c r="B86" s="30">
        <v>5</v>
      </c>
      <c r="C86" s="27" t="s">
        <v>205</v>
      </c>
      <c r="D86" s="27" t="s">
        <v>206</v>
      </c>
      <c r="F86" s="271">
        <v>13280</v>
      </c>
      <c r="G86" s="233"/>
      <c r="I86" s="243"/>
      <c r="J86" s="243"/>
      <c r="M86" s="243">
        <v>13280</v>
      </c>
      <c r="N86" s="243"/>
      <c r="O86" s="31"/>
    </row>
    <row r="87" spans="1:15" ht="73" customHeight="1" outlineLevel="4" thickBot="1" x14ac:dyDescent="0.4">
      <c r="A87" s="41" t="s">
        <v>207</v>
      </c>
      <c r="B87" s="30">
        <v>5</v>
      </c>
      <c r="C87" s="27" t="s">
        <v>208</v>
      </c>
      <c r="D87" s="27" t="s">
        <v>209</v>
      </c>
      <c r="F87" s="271">
        <v>10000</v>
      </c>
      <c r="G87" s="233"/>
      <c r="I87" s="243"/>
      <c r="J87" s="243"/>
      <c r="M87" s="243">
        <v>10000</v>
      </c>
      <c r="N87" s="243"/>
      <c r="O87" s="31"/>
    </row>
    <row r="88" spans="1:15" ht="44" customHeight="1" outlineLevel="4" thickBot="1" x14ac:dyDescent="0.4">
      <c r="A88" s="41" t="s">
        <v>210</v>
      </c>
      <c r="B88" s="30">
        <v>5</v>
      </c>
      <c r="C88" s="27" t="s">
        <v>211</v>
      </c>
      <c r="D88" s="27" t="s">
        <v>212</v>
      </c>
      <c r="F88" s="271">
        <v>10000</v>
      </c>
      <c r="G88" s="233"/>
      <c r="I88" s="243"/>
      <c r="J88" s="243"/>
      <c r="M88" s="243">
        <v>10000</v>
      </c>
      <c r="N88" s="243"/>
      <c r="O88" s="31"/>
    </row>
    <row r="89" spans="1:15" ht="29" customHeight="1" outlineLevel="3" x14ac:dyDescent="0.35">
      <c r="A89" t="s">
        <v>213</v>
      </c>
      <c r="B89" s="21">
        <v>4</v>
      </c>
      <c r="C89" s="22" t="s">
        <v>214</v>
      </c>
      <c r="D89" s="22" t="s">
        <v>215</v>
      </c>
      <c r="F89" s="269">
        <f>SUM(F90:F93)</f>
        <v>2884981.88</v>
      </c>
      <c r="G89" s="231">
        <v>57699637.599999994</v>
      </c>
      <c r="I89" s="241">
        <v>50000</v>
      </c>
      <c r="J89" s="241">
        <f>I89</f>
        <v>50000</v>
      </c>
      <c r="M89" s="241">
        <f>SUM(M90:M93)</f>
        <v>2884981.88</v>
      </c>
      <c r="N89" s="241">
        <v>57699637.599999994</v>
      </c>
      <c r="O89" s="23"/>
    </row>
    <row r="90" spans="1:15" ht="44" customHeight="1" outlineLevel="4" thickBot="1" x14ac:dyDescent="0.4">
      <c r="A90" s="41" t="s">
        <v>216</v>
      </c>
      <c r="B90" s="30">
        <v>5</v>
      </c>
      <c r="C90" s="27" t="s">
        <v>217</v>
      </c>
      <c r="D90" s="27" t="s">
        <v>218</v>
      </c>
      <c r="F90" s="271">
        <v>0</v>
      </c>
      <c r="G90" s="233"/>
      <c r="I90" s="243">
        <v>0</v>
      </c>
      <c r="J90" s="243">
        <v>0</v>
      </c>
      <c r="M90" s="243">
        <v>0</v>
      </c>
      <c r="N90" s="243"/>
      <c r="O90" s="31"/>
    </row>
    <row r="91" spans="1:15" ht="73" customHeight="1" outlineLevel="4" thickBot="1" x14ac:dyDescent="0.4">
      <c r="A91" s="41" t="s">
        <v>219</v>
      </c>
      <c r="B91" s="30">
        <v>5</v>
      </c>
      <c r="C91" s="27" t="s">
        <v>220</v>
      </c>
      <c r="D91" s="27" t="s">
        <v>221</v>
      </c>
      <c r="F91" s="271">
        <v>800000</v>
      </c>
      <c r="G91" s="233"/>
      <c r="I91" s="243"/>
      <c r="J91" s="243"/>
      <c r="M91" s="243">
        <v>800000</v>
      </c>
      <c r="N91" s="243"/>
      <c r="O91" s="31"/>
    </row>
    <row r="92" spans="1:15" ht="44" customHeight="1" outlineLevel="4" thickBot="1" x14ac:dyDescent="0.4">
      <c r="A92" s="41" t="s">
        <v>222</v>
      </c>
      <c r="B92" s="30">
        <v>5</v>
      </c>
      <c r="C92" s="27" t="s">
        <v>223</v>
      </c>
      <c r="D92" s="27" t="s">
        <v>224</v>
      </c>
      <c r="F92" s="271">
        <v>84981.879999999946</v>
      </c>
      <c r="G92" s="233"/>
      <c r="I92" s="243"/>
      <c r="J92" s="243"/>
      <c r="M92" s="243">
        <v>84981.879999999946</v>
      </c>
      <c r="N92" s="243"/>
      <c r="O92" s="31"/>
    </row>
    <row r="93" spans="1:15" ht="58.5" customHeight="1" outlineLevel="4" thickBot="1" x14ac:dyDescent="0.4">
      <c r="A93" s="41" t="s">
        <v>225</v>
      </c>
      <c r="B93" s="30">
        <v>5</v>
      </c>
      <c r="C93" s="27" t="s">
        <v>226</v>
      </c>
      <c r="D93" s="27" t="s">
        <v>227</v>
      </c>
      <c r="F93" s="271">
        <v>2000000</v>
      </c>
      <c r="G93" s="233"/>
      <c r="I93" s="243"/>
      <c r="J93" s="243"/>
      <c r="M93" s="243">
        <v>2000000</v>
      </c>
      <c r="N93" s="243"/>
      <c r="O93" s="31"/>
    </row>
    <row r="94" spans="1:15" ht="43.5" customHeight="1" outlineLevel="3" x14ac:dyDescent="0.35">
      <c r="A94" t="s">
        <v>228</v>
      </c>
      <c r="B94" s="21">
        <v>4</v>
      </c>
      <c r="C94" s="22" t="s">
        <v>229</v>
      </c>
      <c r="D94" s="22" t="s">
        <v>230</v>
      </c>
      <c r="F94" s="269">
        <f>SUM(F95:F98)</f>
        <v>30000</v>
      </c>
      <c r="G94" s="231">
        <v>1500000</v>
      </c>
      <c r="I94" s="241">
        <v>30000</v>
      </c>
      <c r="J94" s="241">
        <f>I94</f>
        <v>30000</v>
      </c>
      <c r="M94" s="241">
        <f>SUM(M95:M98)</f>
        <v>30000</v>
      </c>
      <c r="N94" s="241">
        <v>1500000</v>
      </c>
      <c r="O94" s="23"/>
    </row>
    <row r="95" spans="1:15" ht="87.5" customHeight="1" outlineLevel="4" thickBot="1" x14ac:dyDescent="0.4">
      <c r="A95" s="41" t="s">
        <v>231</v>
      </c>
      <c r="B95" s="30">
        <v>5</v>
      </c>
      <c r="C95" s="27" t="s">
        <v>232</v>
      </c>
      <c r="D95" s="27" t="s">
        <v>233</v>
      </c>
      <c r="F95" s="271">
        <v>0</v>
      </c>
      <c r="G95" s="233"/>
      <c r="I95" s="243">
        <v>0</v>
      </c>
      <c r="J95" s="243">
        <v>0</v>
      </c>
      <c r="M95" s="243">
        <v>0</v>
      </c>
      <c r="N95" s="243"/>
      <c r="O95" s="31"/>
    </row>
    <row r="96" spans="1:15" ht="44" customHeight="1" outlineLevel="4" thickBot="1" x14ac:dyDescent="0.4">
      <c r="A96" s="41" t="s">
        <v>234</v>
      </c>
      <c r="B96" s="30">
        <v>5</v>
      </c>
      <c r="C96" s="27" t="s">
        <v>235</v>
      </c>
      <c r="D96" s="27" t="s">
        <v>236</v>
      </c>
      <c r="F96" s="271">
        <v>0</v>
      </c>
      <c r="G96" s="233"/>
      <c r="I96" s="243">
        <v>0</v>
      </c>
      <c r="J96" s="243">
        <v>0</v>
      </c>
      <c r="M96" s="243">
        <v>0</v>
      </c>
      <c r="N96" s="243"/>
      <c r="O96" s="31"/>
    </row>
    <row r="97" spans="1:16" ht="44" customHeight="1" outlineLevel="4" thickBot="1" x14ac:dyDescent="0.4">
      <c r="A97" s="41" t="s">
        <v>237</v>
      </c>
      <c r="B97" s="30">
        <v>5</v>
      </c>
      <c r="C97" s="27" t="s">
        <v>238</v>
      </c>
      <c r="D97" s="27" t="s">
        <v>239</v>
      </c>
      <c r="F97" s="271">
        <v>0</v>
      </c>
      <c r="G97" s="233"/>
      <c r="I97" s="243">
        <v>0</v>
      </c>
      <c r="J97" s="243">
        <v>0</v>
      </c>
      <c r="M97" s="243">
        <v>0</v>
      </c>
      <c r="N97" s="243"/>
      <c r="O97" s="31"/>
    </row>
    <row r="98" spans="1:16" ht="29.5" customHeight="1" outlineLevel="4" thickBot="1" x14ac:dyDescent="0.4">
      <c r="A98" s="41" t="s">
        <v>240</v>
      </c>
      <c r="B98" s="30">
        <v>5</v>
      </c>
      <c r="C98" s="27" t="s">
        <v>241</v>
      </c>
      <c r="D98" s="27" t="s">
        <v>242</v>
      </c>
      <c r="F98" s="271">
        <v>30000</v>
      </c>
      <c r="G98" s="233"/>
      <c r="I98" s="243"/>
      <c r="J98" s="243"/>
      <c r="M98" s="243">
        <v>30000</v>
      </c>
      <c r="N98" s="243"/>
      <c r="O98" s="31"/>
    </row>
    <row r="99" spans="1:16" ht="14.5" customHeight="1" outlineLevel="3" collapsed="1" x14ac:dyDescent="0.35">
      <c r="A99" s="92" t="s">
        <v>228</v>
      </c>
      <c r="B99" s="21">
        <v>4</v>
      </c>
      <c r="C99" s="22" t="s">
        <v>995</v>
      </c>
      <c r="D99" s="22" t="s">
        <v>996</v>
      </c>
      <c r="F99" s="269"/>
      <c r="G99" s="231"/>
      <c r="I99" s="241"/>
      <c r="J99" s="241"/>
      <c r="M99" s="241">
        <v>2012.17</v>
      </c>
      <c r="N99" s="241">
        <v>40243.32</v>
      </c>
      <c r="O99" s="23"/>
    </row>
    <row r="100" spans="1:16" ht="43.5" outlineLevel="2" x14ac:dyDescent="0.35">
      <c r="A100" t="s">
        <v>243</v>
      </c>
      <c r="B100" s="18">
        <v>3</v>
      </c>
      <c r="C100" s="19" t="s">
        <v>244</v>
      </c>
      <c r="D100" s="19" t="s">
        <v>245</v>
      </c>
      <c r="F100" s="275">
        <f>SUM(F101,F102,F103,F107,F108)</f>
        <v>1349331.0560833332</v>
      </c>
      <c r="G100" s="235">
        <v>26986621.121666662</v>
      </c>
      <c r="I100" s="240">
        <f>SUM(I101,I102,I103,I107,I108)</f>
        <v>702250</v>
      </c>
      <c r="J100" s="240">
        <f>SUM(J101,J102,J103,J107,J108)</f>
        <v>702250</v>
      </c>
      <c r="M100" s="240">
        <f>SUM(M101,M102,M103,M107,M108)</f>
        <v>1349331.0560833332</v>
      </c>
      <c r="N100" s="240">
        <v>26986621.121666662</v>
      </c>
      <c r="O100" s="20"/>
    </row>
    <row r="101" spans="1:16" ht="29" customHeight="1" outlineLevel="3" x14ac:dyDescent="0.35">
      <c r="A101" t="s">
        <v>246</v>
      </c>
      <c r="B101" s="21">
        <v>4</v>
      </c>
      <c r="C101" s="22" t="s">
        <v>247</v>
      </c>
      <c r="D101" s="22" t="s">
        <v>248</v>
      </c>
      <c r="F101" s="269">
        <v>568990.12208333332</v>
      </c>
      <c r="G101" s="241"/>
      <c r="I101" s="241"/>
      <c r="J101" s="241"/>
      <c r="M101" s="241">
        <v>568990.12208333332</v>
      </c>
      <c r="N101" s="241"/>
      <c r="O101" s="23"/>
    </row>
    <row r="102" spans="1:16" ht="29" customHeight="1" outlineLevel="3" x14ac:dyDescent="0.35">
      <c r="A102" t="s">
        <v>249</v>
      </c>
      <c r="B102" s="21">
        <v>4</v>
      </c>
      <c r="C102" s="22" t="s">
        <v>250</v>
      </c>
      <c r="D102" s="22" t="s">
        <v>251</v>
      </c>
      <c r="F102" s="269">
        <v>0</v>
      </c>
      <c r="G102" s="241"/>
      <c r="I102" s="241">
        <v>0</v>
      </c>
      <c r="J102" s="241">
        <f>I102</f>
        <v>0</v>
      </c>
      <c r="M102" s="241">
        <v>0</v>
      </c>
      <c r="N102" s="241"/>
      <c r="O102" s="23"/>
    </row>
    <row r="103" spans="1:16" ht="14.5" customHeight="1" outlineLevel="3" x14ac:dyDescent="0.35">
      <c r="A103" t="s">
        <v>252</v>
      </c>
      <c r="B103" s="21">
        <v>4</v>
      </c>
      <c r="C103" s="22" t="s">
        <v>253</v>
      </c>
      <c r="D103" s="22" t="s">
        <v>254</v>
      </c>
      <c r="F103" s="269">
        <f>SUM(F104,F105,F106)</f>
        <v>590631.55400000012</v>
      </c>
      <c r="G103" s="241"/>
      <c r="I103" s="241">
        <f>SUM(I104,I105,I106)</f>
        <v>0</v>
      </c>
      <c r="J103" s="241">
        <f>I103</f>
        <v>0</v>
      </c>
      <c r="M103" s="241">
        <f>SUM(M104,M105,M106)</f>
        <v>590631.55400000012</v>
      </c>
      <c r="N103" s="241"/>
      <c r="O103" s="23"/>
    </row>
    <row r="104" spans="1:16" ht="44" customHeight="1" outlineLevel="4" thickBot="1" x14ac:dyDescent="0.4">
      <c r="A104" s="41" t="s">
        <v>255</v>
      </c>
      <c r="B104" s="30">
        <v>5</v>
      </c>
      <c r="C104" s="27" t="s">
        <v>220</v>
      </c>
      <c r="D104" s="27" t="s">
        <v>256</v>
      </c>
      <c r="F104" s="271">
        <v>307309.098</v>
      </c>
      <c r="G104" s="243"/>
      <c r="I104" s="243"/>
      <c r="J104" s="243"/>
      <c r="M104" s="243">
        <v>307309.098</v>
      </c>
      <c r="N104" s="243"/>
      <c r="O104" s="31"/>
    </row>
    <row r="105" spans="1:16" ht="58.5" customHeight="1" outlineLevel="4" thickBot="1" x14ac:dyDescent="0.4">
      <c r="A105" s="41" t="s">
        <v>257</v>
      </c>
      <c r="B105" s="30">
        <v>5</v>
      </c>
      <c r="C105" s="27" t="s">
        <v>258</v>
      </c>
      <c r="D105" s="27" t="s">
        <v>259</v>
      </c>
      <c r="F105" s="271">
        <v>283322.45600000012</v>
      </c>
      <c r="G105" s="243"/>
      <c r="I105" s="243"/>
      <c r="J105" s="243"/>
      <c r="M105" s="243">
        <v>283322.45600000012</v>
      </c>
      <c r="N105" s="243"/>
      <c r="O105" s="31"/>
    </row>
    <row r="106" spans="1:16" ht="29.5" customHeight="1" outlineLevel="4" thickBot="1" x14ac:dyDescent="0.4">
      <c r="A106" s="41" t="s">
        <v>260</v>
      </c>
      <c r="B106" s="30">
        <v>5</v>
      </c>
      <c r="C106" s="27" t="s">
        <v>261</v>
      </c>
      <c r="D106" s="27" t="s">
        <v>262</v>
      </c>
      <c r="F106" s="271">
        <v>0</v>
      </c>
      <c r="G106" s="243"/>
      <c r="I106" s="243">
        <v>0</v>
      </c>
      <c r="J106" s="243">
        <f>I106</f>
        <v>0</v>
      </c>
      <c r="M106" s="243">
        <v>0</v>
      </c>
      <c r="N106" s="243"/>
      <c r="O106" s="31"/>
    </row>
    <row r="107" spans="1:16" ht="72.5" customHeight="1" outlineLevel="3" x14ac:dyDescent="0.35">
      <c r="A107" t="s">
        <v>263</v>
      </c>
      <c r="B107" s="21">
        <v>4</v>
      </c>
      <c r="C107" s="22" t="s">
        <v>264</v>
      </c>
      <c r="D107" s="22" t="s">
        <v>265</v>
      </c>
      <c r="F107" s="269">
        <v>60000</v>
      </c>
      <c r="G107" s="241"/>
      <c r="I107" s="241"/>
      <c r="J107" s="241"/>
      <c r="M107" s="241">
        <v>60000</v>
      </c>
      <c r="N107" s="241"/>
      <c r="O107" s="23"/>
    </row>
    <row r="108" spans="1:16" ht="58" customHeight="1" outlineLevel="3" x14ac:dyDescent="0.35">
      <c r="A108" t="s">
        <v>266</v>
      </c>
      <c r="B108" s="21">
        <v>4</v>
      </c>
      <c r="C108" s="22" t="s">
        <v>267</v>
      </c>
      <c r="D108" s="22" t="s">
        <v>268</v>
      </c>
      <c r="F108" s="269">
        <f>SUM(F109:F110)</f>
        <v>129709.37999999999</v>
      </c>
      <c r="G108" s="241"/>
      <c r="I108" s="241">
        <f>SUM(I109:I110)</f>
        <v>702250</v>
      </c>
      <c r="J108" s="241">
        <f>SUM(J109:J110)</f>
        <v>702250</v>
      </c>
      <c r="M108" s="241">
        <f>SUM(M109:M110)</f>
        <v>129709.37999999999</v>
      </c>
      <c r="N108" s="241"/>
      <c r="O108" s="23"/>
    </row>
    <row r="109" spans="1:16" ht="44" customHeight="1" outlineLevel="4" thickBot="1" x14ac:dyDescent="0.4">
      <c r="A109" s="29" t="s">
        <v>269</v>
      </c>
      <c r="B109" s="30">
        <v>5</v>
      </c>
      <c r="C109" s="27" t="s">
        <v>270</v>
      </c>
      <c r="D109" s="27" t="s">
        <v>271</v>
      </c>
      <c r="F109" s="271">
        <v>0</v>
      </c>
      <c r="G109" s="243"/>
      <c r="I109" s="243">
        <v>66000</v>
      </c>
      <c r="J109" s="243">
        <f>I109</f>
        <v>66000</v>
      </c>
      <c r="M109" s="243">
        <v>0</v>
      </c>
      <c r="N109" s="243"/>
      <c r="O109" s="31"/>
    </row>
    <row r="110" spans="1:16" ht="44" customHeight="1" outlineLevel="4" thickBot="1" x14ac:dyDescent="0.4">
      <c r="A110" s="42" t="s">
        <v>272</v>
      </c>
      <c r="B110" s="30">
        <v>5</v>
      </c>
      <c r="C110" s="27" t="s">
        <v>273</v>
      </c>
      <c r="D110" s="27" t="s">
        <v>274</v>
      </c>
      <c r="F110" s="271">
        <v>129709.37999999999</v>
      </c>
      <c r="G110" s="243"/>
      <c r="I110" s="243">
        <v>636250</v>
      </c>
      <c r="J110" s="243">
        <f>I110</f>
        <v>636250</v>
      </c>
      <c r="M110" s="243">
        <v>129709.37999999999</v>
      </c>
      <c r="N110" s="243"/>
      <c r="O110" s="31"/>
    </row>
    <row r="111" spans="1:16" ht="29" outlineLevel="2" x14ac:dyDescent="0.35">
      <c r="A111" t="s">
        <v>275</v>
      </c>
      <c r="B111" s="18">
        <v>3</v>
      </c>
      <c r="C111" s="19" t="s">
        <v>276</v>
      </c>
      <c r="D111" s="19" t="s">
        <v>277</v>
      </c>
      <c r="F111" s="275">
        <f>SUM(F112,F128,F143,F176)</f>
        <v>188571.30599999998</v>
      </c>
      <c r="G111" s="246">
        <f>SUM(G112,G128,G143,G176)</f>
        <v>20133905.083099727</v>
      </c>
      <c r="I111" s="240">
        <f>SUM(I112,I128,I143,I176)</f>
        <v>848650</v>
      </c>
      <c r="J111" s="240">
        <f>SUM(J112,J128,J143,J176)</f>
        <v>135149475</v>
      </c>
      <c r="M111" s="240">
        <f>SUM(M112,M128,M143,M176)</f>
        <v>183584.89600000001</v>
      </c>
      <c r="N111" s="240">
        <f>SUM(N112,N128,N143,N176)</f>
        <v>13364461.300000001</v>
      </c>
      <c r="O111" s="20"/>
      <c r="P111" s="287"/>
    </row>
    <row r="112" spans="1:16" ht="43.5" customHeight="1" outlineLevel="3" x14ac:dyDescent="0.35">
      <c r="A112" t="s">
        <v>278</v>
      </c>
      <c r="B112" s="21">
        <v>4</v>
      </c>
      <c r="C112" s="22" t="s">
        <v>279</v>
      </c>
      <c r="D112" s="22" t="s">
        <v>280</v>
      </c>
      <c r="F112" s="269">
        <f>SUM(F113,F114,F120,F127)</f>
        <v>15018.87</v>
      </c>
      <c r="G112" s="241">
        <f>SUM(G113,G114,G120,G127)</f>
        <v>13533905.083099727</v>
      </c>
      <c r="I112" s="241">
        <f>SUM(I113,I114,I120,I127)</f>
        <v>57550</v>
      </c>
      <c r="J112" s="241">
        <f>SUM(J113,J114,J120,J127)</f>
        <v>15480950</v>
      </c>
      <c r="M112" s="241">
        <f>SUM(M113,M114,M120,M127)</f>
        <v>15018.87</v>
      </c>
      <c r="N112" s="241">
        <v>3984461.3</v>
      </c>
      <c r="O112" s="23"/>
    </row>
    <row r="113" spans="1:15" ht="44" customHeight="1" outlineLevel="4" thickBot="1" x14ac:dyDescent="0.4">
      <c r="A113" s="41" t="s">
        <v>281</v>
      </c>
      <c r="B113" s="30">
        <v>5</v>
      </c>
      <c r="C113" s="27" t="s">
        <v>282</v>
      </c>
      <c r="D113" s="27" t="s">
        <v>283</v>
      </c>
      <c r="F113" s="271">
        <v>13802.220000000001</v>
      </c>
      <c r="G113" s="233">
        <v>12437549.25743819</v>
      </c>
      <c r="I113" s="243">
        <v>22550</v>
      </c>
      <c r="J113" s="243">
        <f>I113*proposed_num</f>
        <v>6065950</v>
      </c>
      <c r="M113" s="243">
        <v>13802.220000000001</v>
      </c>
      <c r="N113" s="243">
        <v>3624095.3163523246</v>
      </c>
      <c r="O113" s="31"/>
    </row>
    <row r="114" spans="1:15" ht="44" customHeight="1" outlineLevel="4" thickBot="1" x14ac:dyDescent="0.4">
      <c r="A114" s="43" t="s">
        <v>284</v>
      </c>
      <c r="B114" s="30">
        <v>5</v>
      </c>
      <c r="C114" s="27" t="s">
        <v>285</v>
      </c>
      <c r="D114" s="27" t="s">
        <v>286</v>
      </c>
      <c r="F114" s="271">
        <f>SUM(F115:F119)</f>
        <v>0</v>
      </c>
      <c r="G114" s="233"/>
      <c r="I114" s="243">
        <v>0</v>
      </c>
      <c r="J114" s="243">
        <v>0</v>
      </c>
      <c r="M114" s="243">
        <v>0</v>
      </c>
      <c r="N114" s="243"/>
      <c r="O114" s="31"/>
    </row>
    <row r="115" spans="1:15" ht="43.5" customHeight="1" outlineLevel="5" x14ac:dyDescent="0.35">
      <c r="A115" s="43" t="s">
        <v>287</v>
      </c>
      <c r="B115" s="32">
        <v>6</v>
      </c>
      <c r="C115" s="33" t="s">
        <v>288</v>
      </c>
      <c r="D115" s="35" t="s">
        <v>289</v>
      </c>
      <c r="F115" s="272">
        <v>0</v>
      </c>
      <c r="G115" s="234"/>
      <c r="I115" s="244">
        <v>0</v>
      </c>
      <c r="J115" s="244">
        <v>0</v>
      </c>
      <c r="M115" s="244">
        <v>0</v>
      </c>
      <c r="N115" s="244"/>
      <c r="O115" s="34"/>
    </row>
    <row r="116" spans="1:15" ht="43.5" customHeight="1" outlineLevel="5" x14ac:dyDescent="0.35">
      <c r="A116" s="43" t="s">
        <v>290</v>
      </c>
      <c r="B116" s="32">
        <v>6</v>
      </c>
      <c r="C116" s="33" t="s">
        <v>291</v>
      </c>
      <c r="D116" s="35" t="s">
        <v>292</v>
      </c>
      <c r="F116" s="272">
        <v>0</v>
      </c>
      <c r="G116" s="234"/>
      <c r="I116" s="244">
        <v>0</v>
      </c>
      <c r="J116" s="244">
        <v>0</v>
      </c>
      <c r="M116" s="244">
        <v>0</v>
      </c>
      <c r="N116" s="244"/>
      <c r="O116" s="34"/>
    </row>
    <row r="117" spans="1:15" ht="29" customHeight="1" outlineLevel="5" x14ac:dyDescent="0.35">
      <c r="A117" s="29" t="s">
        <v>293</v>
      </c>
      <c r="B117" s="32">
        <v>6</v>
      </c>
      <c r="C117" s="33" t="s">
        <v>294</v>
      </c>
      <c r="D117" s="35" t="s">
        <v>295</v>
      </c>
      <c r="F117" s="272">
        <v>0</v>
      </c>
      <c r="G117" s="234"/>
      <c r="I117" s="244">
        <v>0</v>
      </c>
      <c r="J117" s="244">
        <v>0</v>
      </c>
      <c r="M117" s="244">
        <v>0</v>
      </c>
      <c r="N117" s="244"/>
      <c r="O117" s="34"/>
    </row>
    <row r="118" spans="1:15" ht="29" customHeight="1" outlineLevel="5" x14ac:dyDescent="0.35">
      <c r="A118" s="29" t="s">
        <v>296</v>
      </c>
      <c r="B118" s="32">
        <v>6</v>
      </c>
      <c r="C118" s="33" t="s">
        <v>297</v>
      </c>
      <c r="D118" s="35" t="s">
        <v>298</v>
      </c>
      <c r="F118" s="272">
        <v>0</v>
      </c>
      <c r="G118" s="234"/>
      <c r="I118" s="244">
        <v>0</v>
      </c>
      <c r="J118" s="244">
        <v>0</v>
      </c>
      <c r="M118" s="244">
        <v>0</v>
      </c>
      <c r="N118" s="244"/>
      <c r="O118" s="34"/>
    </row>
    <row r="119" spans="1:15" ht="43.5" customHeight="1" outlineLevel="5" x14ac:dyDescent="0.35">
      <c r="A119" s="41" t="s">
        <v>299</v>
      </c>
      <c r="B119" s="32">
        <v>6</v>
      </c>
      <c r="C119" s="33" t="s">
        <v>300</v>
      </c>
      <c r="D119" s="35" t="s">
        <v>301</v>
      </c>
      <c r="F119" s="272">
        <v>0</v>
      </c>
      <c r="G119" s="234"/>
      <c r="I119" s="244">
        <v>0</v>
      </c>
      <c r="J119" s="244">
        <v>0</v>
      </c>
      <c r="M119" s="244">
        <v>0</v>
      </c>
      <c r="N119" s="244"/>
      <c r="O119" s="34"/>
    </row>
    <row r="120" spans="1:15" ht="29.5" customHeight="1" outlineLevel="4" thickBot="1" x14ac:dyDescent="0.4">
      <c r="A120" s="41" t="s">
        <v>302</v>
      </c>
      <c r="B120" s="30">
        <v>5</v>
      </c>
      <c r="C120" s="27" t="s">
        <v>303</v>
      </c>
      <c r="D120" s="27" t="s">
        <v>304</v>
      </c>
      <c r="F120" s="271">
        <f>SUM(F121:F126)</f>
        <v>1216.6500000000001</v>
      </c>
      <c r="G120" s="233">
        <v>1096355.8256615365</v>
      </c>
      <c r="I120" s="243">
        <f>SUM(I121:I126)</f>
        <v>35000</v>
      </c>
      <c r="J120" s="243">
        <f>SUM(J121:J126)</f>
        <v>9415000</v>
      </c>
      <c r="M120" s="243">
        <f>SUM(M121:M126)</f>
        <v>1216.6500000000001</v>
      </c>
      <c r="N120" s="243">
        <v>319459.88157267857</v>
      </c>
      <c r="O120" s="31"/>
    </row>
    <row r="121" spans="1:15" ht="43.5" customHeight="1" outlineLevel="5" x14ac:dyDescent="0.35">
      <c r="A121" s="29" t="s">
        <v>305</v>
      </c>
      <c r="B121" s="32">
        <v>6</v>
      </c>
      <c r="C121" s="33" t="s">
        <v>306</v>
      </c>
      <c r="D121" s="35" t="s">
        <v>307</v>
      </c>
      <c r="F121" s="272">
        <v>0</v>
      </c>
      <c r="G121" s="244"/>
      <c r="I121" s="244">
        <v>35000</v>
      </c>
      <c r="J121" s="244">
        <f>I121*proposed_num</f>
        <v>9415000</v>
      </c>
      <c r="M121" s="244">
        <v>0</v>
      </c>
      <c r="N121" s="244"/>
      <c r="O121" s="34"/>
    </row>
    <row r="122" spans="1:15" ht="43.5" customHeight="1" outlineLevel="5" x14ac:dyDescent="0.35">
      <c r="A122" s="29" t="s">
        <v>308</v>
      </c>
      <c r="B122" s="32">
        <v>6</v>
      </c>
      <c r="C122" s="33" t="s">
        <v>309</v>
      </c>
      <c r="D122" s="35" t="s">
        <v>310</v>
      </c>
      <c r="F122" s="272">
        <v>1216.6500000000001</v>
      </c>
      <c r="G122" s="244"/>
      <c r="I122" s="244"/>
      <c r="J122" s="244"/>
      <c r="M122" s="244">
        <v>1216.6500000000001</v>
      </c>
      <c r="N122" s="244"/>
      <c r="O122" s="34"/>
    </row>
    <row r="123" spans="1:15" ht="29" customHeight="1" outlineLevel="5" x14ac:dyDescent="0.35">
      <c r="A123" s="29" t="s">
        <v>311</v>
      </c>
      <c r="B123" s="32">
        <v>6</v>
      </c>
      <c r="C123" s="33" t="s">
        <v>312</v>
      </c>
      <c r="D123" s="35" t="s">
        <v>313</v>
      </c>
      <c r="F123" s="272">
        <v>0</v>
      </c>
      <c r="G123" s="244"/>
      <c r="I123" s="244">
        <v>0</v>
      </c>
      <c r="J123" s="244">
        <v>0</v>
      </c>
      <c r="M123" s="244">
        <v>0</v>
      </c>
      <c r="N123" s="244"/>
      <c r="O123" s="34"/>
    </row>
    <row r="124" spans="1:15" ht="29" customHeight="1" outlineLevel="5" x14ac:dyDescent="0.35">
      <c r="A124" s="29" t="s">
        <v>314</v>
      </c>
      <c r="B124" s="32">
        <v>6</v>
      </c>
      <c r="C124" s="33" t="s">
        <v>315</v>
      </c>
      <c r="D124" s="35" t="s">
        <v>316</v>
      </c>
      <c r="F124" s="272">
        <v>0</v>
      </c>
      <c r="G124" s="244"/>
      <c r="I124" s="244">
        <v>0</v>
      </c>
      <c r="J124" s="244">
        <v>0</v>
      </c>
      <c r="M124" s="244">
        <v>0</v>
      </c>
      <c r="N124" s="244"/>
      <c r="O124" s="34"/>
    </row>
    <row r="125" spans="1:15" ht="43.5" customHeight="1" outlineLevel="5" x14ac:dyDescent="0.35">
      <c r="A125" s="29" t="s">
        <v>317</v>
      </c>
      <c r="B125" s="32">
        <v>6</v>
      </c>
      <c r="C125" s="33" t="s">
        <v>318</v>
      </c>
      <c r="D125" s="35" t="s">
        <v>319</v>
      </c>
      <c r="F125" s="272">
        <v>0</v>
      </c>
      <c r="G125" s="244"/>
      <c r="I125" s="244">
        <v>0</v>
      </c>
      <c r="J125" s="244">
        <v>0</v>
      </c>
      <c r="M125" s="244">
        <v>0</v>
      </c>
      <c r="N125" s="244"/>
      <c r="O125" s="34"/>
    </row>
    <row r="126" spans="1:15" ht="58" customHeight="1" outlineLevel="5" x14ac:dyDescent="0.35">
      <c r="A126" s="41" t="s">
        <v>320</v>
      </c>
      <c r="B126" s="32">
        <v>6</v>
      </c>
      <c r="C126" s="33" t="s">
        <v>321</v>
      </c>
      <c r="D126" s="35" t="s">
        <v>322</v>
      </c>
      <c r="F126" s="272">
        <v>0</v>
      </c>
      <c r="G126" s="244"/>
      <c r="I126" s="244">
        <v>0</v>
      </c>
      <c r="J126" s="244">
        <v>0</v>
      </c>
      <c r="M126" s="244">
        <v>0</v>
      </c>
      <c r="N126" s="244"/>
      <c r="O126" s="34"/>
    </row>
    <row r="127" spans="1:15" ht="44" customHeight="1" outlineLevel="4" thickBot="1" x14ac:dyDescent="0.4">
      <c r="A127" s="41" t="s">
        <v>323</v>
      </c>
      <c r="B127" s="30">
        <v>5</v>
      </c>
      <c r="C127" s="27" t="s">
        <v>324</v>
      </c>
      <c r="D127" s="27" t="s">
        <v>325</v>
      </c>
      <c r="F127" s="271">
        <v>0</v>
      </c>
      <c r="G127" s="243"/>
      <c r="I127" s="243"/>
      <c r="J127" s="243"/>
      <c r="M127" s="243"/>
      <c r="N127" s="243"/>
      <c r="O127" s="31"/>
    </row>
    <row r="128" spans="1:15" ht="72.5" customHeight="1" outlineLevel="3" x14ac:dyDescent="0.35">
      <c r="A128" t="s">
        <v>326</v>
      </c>
      <c r="B128" s="21">
        <v>4</v>
      </c>
      <c r="C128" s="22" t="s">
        <v>327</v>
      </c>
      <c r="D128" s="22" t="s">
        <v>328</v>
      </c>
      <c r="F128" s="269">
        <f>SUM(F129,F130,F136,F142)</f>
        <v>85165.326000000001</v>
      </c>
      <c r="G128" s="241">
        <f>SUM(G129,G130,G136,G142)</f>
        <v>5000000</v>
      </c>
      <c r="I128" s="241">
        <f>SUM(I129,I130,I136,I142)</f>
        <v>287000</v>
      </c>
      <c r="J128" s="241">
        <f>SUM(J129,J130,J136,J142)</f>
        <v>7925000</v>
      </c>
      <c r="M128" s="241">
        <f>SUM(M129,M130,M136,M142)</f>
        <v>85165.326000000001</v>
      </c>
      <c r="N128" s="241">
        <v>5000000</v>
      </c>
      <c r="O128" s="23"/>
    </row>
    <row r="129" spans="1:15" ht="73" customHeight="1" outlineLevel="4" thickBot="1" x14ac:dyDescent="0.4">
      <c r="A129" s="41" t="s">
        <v>329</v>
      </c>
      <c r="B129" s="30">
        <v>5</v>
      </c>
      <c r="C129" s="27" t="s">
        <v>330</v>
      </c>
      <c r="D129" s="27" t="s">
        <v>331</v>
      </c>
      <c r="F129" s="271">
        <v>63380.33</v>
      </c>
      <c r="G129" s="243">
        <v>5000000</v>
      </c>
      <c r="I129" s="243">
        <v>285000</v>
      </c>
      <c r="J129" s="243">
        <f>I129+I129*(proposed_num-1)/10</f>
        <v>7923000</v>
      </c>
      <c r="M129" s="243">
        <v>63380.33</v>
      </c>
      <c r="N129" s="243">
        <v>5000000</v>
      </c>
      <c r="O129" s="31"/>
    </row>
    <row r="130" spans="1:15" ht="44" customHeight="1" outlineLevel="4" thickBot="1" x14ac:dyDescent="0.4">
      <c r="A130" s="41" t="s">
        <v>332</v>
      </c>
      <c r="B130" s="30">
        <v>5</v>
      </c>
      <c r="C130" s="27" t="s">
        <v>333</v>
      </c>
      <c r="D130" s="27" t="s">
        <v>286</v>
      </c>
      <c r="F130" s="271">
        <f>SUM(F131:F135)</f>
        <v>0</v>
      </c>
      <c r="G130" s="243"/>
      <c r="I130" s="243">
        <v>0</v>
      </c>
      <c r="J130" s="243">
        <v>0</v>
      </c>
      <c r="M130" s="243">
        <v>0</v>
      </c>
      <c r="N130" s="243"/>
      <c r="O130" s="31"/>
    </row>
    <row r="131" spans="1:15" ht="43.5" customHeight="1" outlineLevel="5" x14ac:dyDescent="0.35">
      <c r="A131" s="41" t="s">
        <v>334</v>
      </c>
      <c r="B131" s="32">
        <v>6</v>
      </c>
      <c r="C131" s="33" t="s">
        <v>288</v>
      </c>
      <c r="D131" s="35" t="s">
        <v>289</v>
      </c>
      <c r="F131" s="272">
        <v>0</v>
      </c>
      <c r="G131" s="244"/>
      <c r="I131" s="244">
        <v>0</v>
      </c>
      <c r="J131" s="244">
        <v>0</v>
      </c>
      <c r="M131" s="244">
        <v>0</v>
      </c>
      <c r="N131" s="244"/>
      <c r="O131" s="34"/>
    </row>
    <row r="132" spans="1:15" ht="43.5" customHeight="1" outlineLevel="5" x14ac:dyDescent="0.35">
      <c r="A132" s="44" t="s">
        <v>335</v>
      </c>
      <c r="B132" s="32">
        <v>6</v>
      </c>
      <c r="C132" s="33" t="s">
        <v>291</v>
      </c>
      <c r="D132" s="35" t="s">
        <v>292</v>
      </c>
      <c r="F132" s="272">
        <v>0</v>
      </c>
      <c r="G132" s="244"/>
      <c r="I132" s="244">
        <v>0</v>
      </c>
      <c r="J132" s="244">
        <v>0</v>
      </c>
      <c r="M132" s="244">
        <v>0</v>
      </c>
      <c r="N132" s="244"/>
      <c r="O132" s="34"/>
    </row>
    <row r="133" spans="1:15" ht="29" customHeight="1" outlineLevel="5" x14ac:dyDescent="0.35">
      <c r="A133" s="44" t="s">
        <v>336</v>
      </c>
      <c r="B133" s="32">
        <v>6</v>
      </c>
      <c r="C133" s="33" t="s">
        <v>294</v>
      </c>
      <c r="D133" s="35" t="s">
        <v>295</v>
      </c>
      <c r="F133" s="272">
        <v>0</v>
      </c>
      <c r="G133" s="244"/>
      <c r="I133" s="244">
        <v>0</v>
      </c>
      <c r="J133" s="244">
        <v>0</v>
      </c>
      <c r="M133" s="244">
        <v>0</v>
      </c>
      <c r="N133" s="244"/>
      <c r="O133" s="34"/>
    </row>
    <row r="134" spans="1:15" ht="29" customHeight="1" outlineLevel="5" x14ac:dyDescent="0.35">
      <c r="A134" s="41" t="s">
        <v>337</v>
      </c>
      <c r="B134" s="32">
        <v>6</v>
      </c>
      <c r="C134" s="33" t="s">
        <v>297</v>
      </c>
      <c r="D134" s="35" t="s">
        <v>298</v>
      </c>
      <c r="F134" s="272">
        <v>0</v>
      </c>
      <c r="G134" s="244"/>
      <c r="I134" s="244">
        <v>0</v>
      </c>
      <c r="J134" s="244">
        <v>0</v>
      </c>
      <c r="M134" s="244">
        <v>0</v>
      </c>
      <c r="N134" s="244"/>
      <c r="O134" s="34"/>
    </row>
    <row r="135" spans="1:15" ht="43.5" customHeight="1" outlineLevel="5" x14ac:dyDescent="0.35">
      <c r="A135" s="41" t="s">
        <v>338</v>
      </c>
      <c r="B135" s="32">
        <v>6</v>
      </c>
      <c r="C135" s="33" t="s">
        <v>300</v>
      </c>
      <c r="D135" s="35" t="s">
        <v>301</v>
      </c>
      <c r="F135" s="272">
        <v>0</v>
      </c>
      <c r="G135" s="244"/>
      <c r="I135" s="244">
        <v>0</v>
      </c>
      <c r="J135" s="244">
        <v>0</v>
      </c>
      <c r="M135" s="244">
        <v>0</v>
      </c>
      <c r="N135" s="244"/>
      <c r="O135" s="34"/>
    </row>
    <row r="136" spans="1:15" ht="29.5" customHeight="1" outlineLevel="4" thickBot="1" x14ac:dyDescent="0.4">
      <c r="A136" s="41" t="s">
        <v>339</v>
      </c>
      <c r="B136" s="30">
        <v>5</v>
      </c>
      <c r="C136" s="27" t="s">
        <v>303</v>
      </c>
      <c r="D136" s="27" t="s">
        <v>340</v>
      </c>
      <c r="F136" s="271">
        <f>SUM(F137:F141)</f>
        <v>21461.815999999999</v>
      </c>
      <c r="G136" s="243"/>
      <c r="I136" s="243"/>
      <c r="J136" s="243"/>
      <c r="M136" s="243">
        <v>21461.815999999999</v>
      </c>
      <c r="N136" s="243"/>
      <c r="O136" s="31"/>
    </row>
    <row r="137" spans="1:15" ht="43.5" customHeight="1" outlineLevel="5" x14ac:dyDescent="0.35">
      <c r="A137" s="41" t="s">
        <v>341</v>
      </c>
      <c r="B137" s="32">
        <v>6</v>
      </c>
      <c r="C137" s="33" t="s">
        <v>306</v>
      </c>
      <c r="D137" s="35" t="s">
        <v>342</v>
      </c>
      <c r="F137" s="272">
        <v>0</v>
      </c>
      <c r="G137" s="244"/>
      <c r="I137" s="244">
        <v>0</v>
      </c>
      <c r="J137" s="244">
        <v>0</v>
      </c>
      <c r="M137" s="244">
        <v>0</v>
      </c>
      <c r="N137" s="244"/>
      <c r="O137" s="34"/>
    </row>
    <row r="138" spans="1:15" ht="44" customHeight="1" outlineLevel="5" thickBot="1" x14ac:dyDescent="0.4">
      <c r="A138" s="29" t="s">
        <v>343</v>
      </c>
      <c r="B138" s="32">
        <v>6</v>
      </c>
      <c r="C138" s="33" t="s">
        <v>309</v>
      </c>
      <c r="D138" s="35" t="s">
        <v>310</v>
      </c>
      <c r="F138" s="271">
        <v>21461.815999999999</v>
      </c>
      <c r="G138" s="244"/>
      <c r="I138" s="244">
        <v>0</v>
      </c>
      <c r="J138" s="244">
        <v>0</v>
      </c>
      <c r="M138" s="244">
        <v>0</v>
      </c>
      <c r="N138" s="244"/>
      <c r="O138" s="34"/>
    </row>
    <row r="139" spans="1:15" ht="29" customHeight="1" outlineLevel="5" x14ac:dyDescent="0.35">
      <c r="A139" s="29" t="s">
        <v>344</v>
      </c>
      <c r="B139" s="32">
        <v>6</v>
      </c>
      <c r="C139" s="33" t="s">
        <v>312</v>
      </c>
      <c r="D139" s="35" t="s">
        <v>313</v>
      </c>
      <c r="F139" s="272">
        <v>0</v>
      </c>
      <c r="G139" s="244"/>
      <c r="I139" s="244">
        <v>0</v>
      </c>
      <c r="J139" s="244">
        <v>0</v>
      </c>
      <c r="M139" s="244">
        <v>0</v>
      </c>
      <c r="N139" s="244"/>
      <c r="O139" s="34"/>
    </row>
    <row r="140" spans="1:15" ht="29" customHeight="1" outlineLevel="5" x14ac:dyDescent="0.35">
      <c r="A140" s="29" t="s">
        <v>345</v>
      </c>
      <c r="B140" s="32">
        <v>6</v>
      </c>
      <c r="C140" s="33" t="s">
        <v>315</v>
      </c>
      <c r="D140" s="35" t="s">
        <v>316</v>
      </c>
      <c r="F140" s="272">
        <v>0</v>
      </c>
      <c r="G140" s="244"/>
      <c r="I140" s="244">
        <v>0</v>
      </c>
      <c r="J140" s="244">
        <v>0</v>
      </c>
      <c r="M140" s="244">
        <v>0</v>
      </c>
      <c r="N140" s="244"/>
      <c r="O140" s="34"/>
    </row>
    <row r="141" spans="1:15" ht="43.5" customHeight="1" outlineLevel="5" x14ac:dyDescent="0.35">
      <c r="A141" s="29" t="s">
        <v>346</v>
      </c>
      <c r="B141" s="32">
        <v>6</v>
      </c>
      <c r="C141" s="33" t="s">
        <v>318</v>
      </c>
      <c r="D141" s="35" t="s">
        <v>319</v>
      </c>
      <c r="F141" s="272">
        <v>0</v>
      </c>
      <c r="G141" s="244"/>
      <c r="I141" s="244">
        <v>0</v>
      </c>
      <c r="J141" s="244">
        <v>0</v>
      </c>
      <c r="M141" s="244">
        <v>0</v>
      </c>
      <c r="N141" s="244"/>
      <c r="O141" s="34"/>
    </row>
    <row r="142" spans="1:15" ht="44" customHeight="1" outlineLevel="4" thickBot="1" x14ac:dyDescent="0.4">
      <c r="A142" s="41" t="s">
        <v>347</v>
      </c>
      <c r="B142" s="30">
        <v>5</v>
      </c>
      <c r="C142" s="27" t="s">
        <v>348</v>
      </c>
      <c r="D142" s="27" t="s">
        <v>349</v>
      </c>
      <c r="F142" s="271">
        <v>323.18</v>
      </c>
      <c r="G142" s="243"/>
      <c r="I142" s="243">
        <v>2000</v>
      </c>
      <c r="J142" s="243">
        <f>I142</f>
        <v>2000</v>
      </c>
      <c r="M142" s="243">
        <v>323.18</v>
      </c>
      <c r="N142" s="243"/>
      <c r="O142" s="31"/>
    </row>
    <row r="143" spans="1:15" ht="72.5" customHeight="1" outlineLevel="3" x14ac:dyDescent="0.35">
      <c r="A143" t="s">
        <v>350</v>
      </c>
      <c r="B143" s="21">
        <v>4</v>
      </c>
      <c r="C143" s="22" t="s">
        <v>351</v>
      </c>
      <c r="D143" s="22" t="s">
        <v>352</v>
      </c>
      <c r="F143" s="269">
        <f>SUM(F144,F152,F159,F168)</f>
        <v>0</v>
      </c>
      <c r="G143" s="241">
        <f>SUM(G144,G152,G159,G168)</f>
        <v>100000</v>
      </c>
      <c r="I143" s="241">
        <f>SUM(I144,I152,I159,I168)</f>
        <v>400750</v>
      </c>
      <c r="J143" s="241">
        <f>SUM(J144,J152,J159,J168)</f>
        <v>102260175</v>
      </c>
      <c r="M143" s="241">
        <f>SUM(M144,M152,M159,M168)</f>
        <v>0</v>
      </c>
      <c r="N143" s="241">
        <v>2880000</v>
      </c>
      <c r="O143" s="23"/>
    </row>
    <row r="144" spans="1:15" ht="73" customHeight="1" outlineLevel="4" thickBot="1" x14ac:dyDescent="0.4">
      <c r="A144" s="29" t="s">
        <v>353</v>
      </c>
      <c r="B144" s="30">
        <v>5</v>
      </c>
      <c r="C144" s="27" t="s">
        <v>354</v>
      </c>
      <c r="D144" s="27" t="s">
        <v>355</v>
      </c>
      <c r="F144" s="271">
        <f>SUM(F145:F151)</f>
        <v>0</v>
      </c>
      <c r="G144" s="233"/>
      <c r="I144" s="243">
        <f>SUM(I145:I151)</f>
        <v>0</v>
      </c>
      <c r="J144" s="243">
        <f>SUM(J145:J151)</f>
        <v>0</v>
      </c>
      <c r="M144" s="243">
        <f>SUM(M145:M151)</f>
        <v>0</v>
      </c>
      <c r="N144" s="243"/>
      <c r="O144" s="31"/>
    </row>
    <row r="145" spans="1:15" ht="43.5" customHeight="1" outlineLevel="5" x14ac:dyDescent="0.35">
      <c r="A145" s="41" t="s">
        <v>356</v>
      </c>
      <c r="B145" s="32">
        <v>6</v>
      </c>
      <c r="C145" s="33" t="s">
        <v>357</v>
      </c>
      <c r="D145" s="35" t="s">
        <v>358</v>
      </c>
      <c r="F145" s="272">
        <v>0</v>
      </c>
      <c r="G145" s="234"/>
      <c r="I145" s="244"/>
      <c r="J145" s="244"/>
      <c r="M145" s="244"/>
      <c r="N145" s="244"/>
      <c r="O145" s="34"/>
    </row>
    <row r="146" spans="1:15" ht="14.5" customHeight="1" outlineLevel="5" x14ac:dyDescent="0.35">
      <c r="A146" s="41" t="s">
        <v>359</v>
      </c>
      <c r="B146" s="32">
        <v>6</v>
      </c>
      <c r="C146" s="33" t="s">
        <v>360</v>
      </c>
      <c r="D146" s="35" t="s">
        <v>361</v>
      </c>
      <c r="F146" s="272">
        <v>0</v>
      </c>
      <c r="G146" s="234"/>
      <c r="I146" s="244"/>
      <c r="J146" s="244"/>
      <c r="M146" s="244"/>
      <c r="N146" s="244"/>
      <c r="O146" s="34"/>
    </row>
    <row r="147" spans="1:15" ht="29" customHeight="1" outlineLevel="5" x14ac:dyDescent="0.35">
      <c r="A147" s="41" t="s">
        <v>362</v>
      </c>
      <c r="B147" s="32">
        <v>6</v>
      </c>
      <c r="C147" s="33" t="s">
        <v>363</v>
      </c>
      <c r="D147" s="35" t="s">
        <v>364</v>
      </c>
      <c r="F147" s="272">
        <v>0</v>
      </c>
      <c r="G147" s="234"/>
      <c r="I147" s="244"/>
      <c r="J147" s="244"/>
      <c r="M147" s="244"/>
      <c r="N147" s="244"/>
      <c r="O147" s="34"/>
    </row>
    <row r="148" spans="1:15" ht="29" customHeight="1" outlineLevel="5" x14ac:dyDescent="0.35">
      <c r="A148" s="41" t="s">
        <v>365</v>
      </c>
      <c r="B148" s="32">
        <v>6</v>
      </c>
      <c r="C148" s="33" t="s">
        <v>366</v>
      </c>
      <c r="D148" s="35" t="s">
        <v>367</v>
      </c>
      <c r="F148" s="272">
        <v>0</v>
      </c>
      <c r="G148" s="234"/>
      <c r="I148" s="244"/>
      <c r="J148" s="244"/>
      <c r="M148" s="244"/>
      <c r="N148" s="244"/>
      <c r="O148" s="34"/>
    </row>
    <row r="149" spans="1:15" ht="29" customHeight="1" outlineLevel="5" x14ac:dyDescent="0.35">
      <c r="A149" s="41" t="s">
        <v>368</v>
      </c>
      <c r="B149" s="32">
        <v>6</v>
      </c>
      <c r="C149" s="33" t="s">
        <v>369</v>
      </c>
      <c r="D149" s="35" t="s">
        <v>370</v>
      </c>
      <c r="F149" s="272">
        <v>0</v>
      </c>
      <c r="G149" s="234"/>
      <c r="I149" s="244"/>
      <c r="J149" s="244"/>
      <c r="M149" s="244"/>
      <c r="N149" s="244"/>
      <c r="O149" s="34"/>
    </row>
    <row r="150" spans="1:15" ht="72.5" customHeight="1" outlineLevel="5" x14ac:dyDescent="0.35">
      <c r="A150" s="41" t="s">
        <v>371</v>
      </c>
      <c r="B150" s="32">
        <v>6</v>
      </c>
      <c r="C150" s="33" t="s">
        <v>372</v>
      </c>
      <c r="D150" s="35" t="s">
        <v>373</v>
      </c>
      <c r="F150" s="272">
        <v>0</v>
      </c>
      <c r="G150" s="234"/>
      <c r="I150" s="244"/>
      <c r="J150" s="244"/>
      <c r="M150" s="244"/>
      <c r="N150" s="244"/>
      <c r="O150" s="34"/>
    </row>
    <row r="151" spans="1:15" ht="29" customHeight="1" outlineLevel="5" x14ac:dyDescent="0.35">
      <c r="A151" s="41" t="s">
        <v>374</v>
      </c>
      <c r="B151" s="32">
        <v>6</v>
      </c>
      <c r="C151" s="33" t="s">
        <v>375</v>
      </c>
      <c r="D151" s="35" t="s">
        <v>376</v>
      </c>
      <c r="F151" s="272">
        <v>0</v>
      </c>
      <c r="G151" s="234"/>
      <c r="I151" s="244"/>
      <c r="J151" s="244"/>
      <c r="M151" s="244"/>
      <c r="N151" s="244"/>
      <c r="O151" s="34"/>
    </row>
    <row r="152" spans="1:15" ht="29.5" customHeight="1" outlineLevel="4" thickBot="1" x14ac:dyDescent="0.4">
      <c r="A152" s="41" t="s">
        <v>377</v>
      </c>
      <c r="B152" s="30">
        <v>5</v>
      </c>
      <c r="C152" s="27" t="s">
        <v>378</v>
      </c>
      <c r="D152" s="27" t="s">
        <v>379</v>
      </c>
      <c r="F152" s="271">
        <f>SUM(F153:F158)</f>
        <v>0</v>
      </c>
      <c r="G152" s="233"/>
      <c r="I152" s="243">
        <v>400000</v>
      </c>
      <c r="J152" s="243">
        <f>20000+380000*(proposed_num)</f>
        <v>102240000</v>
      </c>
      <c r="M152" s="243">
        <f>SUM(M153:M158)</f>
        <v>0</v>
      </c>
      <c r="N152" s="243"/>
      <c r="O152" s="31"/>
    </row>
    <row r="153" spans="1:15" ht="29" customHeight="1" outlineLevel="5" x14ac:dyDescent="0.35">
      <c r="A153" s="41" t="s">
        <v>380</v>
      </c>
      <c r="B153" s="32">
        <v>6</v>
      </c>
      <c r="C153" s="33" t="s">
        <v>381</v>
      </c>
      <c r="D153" s="35" t="s">
        <v>382</v>
      </c>
      <c r="F153" s="272">
        <v>0</v>
      </c>
      <c r="G153" s="234"/>
      <c r="I153" s="244"/>
      <c r="J153" s="244"/>
      <c r="M153" s="244"/>
      <c r="N153" s="244"/>
      <c r="O153" s="34"/>
    </row>
    <row r="154" spans="1:15" ht="29" customHeight="1" outlineLevel="5" x14ac:dyDescent="0.35">
      <c r="A154" s="41" t="s">
        <v>383</v>
      </c>
      <c r="B154" s="32">
        <v>6</v>
      </c>
      <c r="C154" s="33" t="s">
        <v>384</v>
      </c>
      <c r="D154" s="35" t="s">
        <v>385</v>
      </c>
      <c r="F154" s="272">
        <v>0</v>
      </c>
      <c r="G154" s="234"/>
      <c r="I154" s="244"/>
      <c r="J154" s="244"/>
      <c r="M154" s="244"/>
      <c r="N154" s="244"/>
      <c r="O154" s="34"/>
    </row>
    <row r="155" spans="1:15" ht="43.5" customHeight="1" outlineLevel="5" x14ac:dyDescent="0.35">
      <c r="A155" s="41" t="s">
        <v>386</v>
      </c>
      <c r="B155" s="32">
        <v>6</v>
      </c>
      <c r="C155" s="33" t="s">
        <v>387</v>
      </c>
      <c r="D155" s="35" t="s">
        <v>388</v>
      </c>
      <c r="F155" s="272">
        <v>0</v>
      </c>
      <c r="G155" s="234"/>
      <c r="I155" s="244"/>
      <c r="J155" s="244"/>
      <c r="M155" s="244"/>
      <c r="N155" s="244"/>
      <c r="O155" s="34"/>
    </row>
    <row r="156" spans="1:15" ht="43.5" customHeight="1" outlineLevel="5" x14ac:dyDescent="0.35">
      <c r="A156" s="41" t="s">
        <v>389</v>
      </c>
      <c r="B156" s="32">
        <v>6</v>
      </c>
      <c r="C156" s="33" t="s">
        <v>390</v>
      </c>
      <c r="D156" s="35" t="s">
        <v>391</v>
      </c>
      <c r="F156" s="272">
        <v>0</v>
      </c>
      <c r="G156" s="234"/>
      <c r="I156" s="244"/>
      <c r="J156" s="244"/>
      <c r="M156" s="244"/>
      <c r="N156" s="244"/>
      <c r="O156" s="34"/>
    </row>
    <row r="157" spans="1:15" ht="72.5" customHeight="1" outlineLevel="5" x14ac:dyDescent="0.35">
      <c r="A157" s="41" t="s">
        <v>392</v>
      </c>
      <c r="B157" s="32">
        <v>6</v>
      </c>
      <c r="C157" s="33" t="s">
        <v>393</v>
      </c>
      <c r="D157" s="35" t="s">
        <v>394</v>
      </c>
      <c r="F157" s="272">
        <v>0</v>
      </c>
      <c r="G157" s="234"/>
      <c r="I157" s="244"/>
      <c r="J157" s="244"/>
      <c r="M157" s="244"/>
      <c r="N157" s="244"/>
      <c r="O157" s="34"/>
    </row>
    <row r="158" spans="1:15" ht="29" customHeight="1" outlineLevel="5" x14ac:dyDescent="0.35">
      <c r="A158" s="41" t="s">
        <v>395</v>
      </c>
      <c r="B158" s="45">
        <v>6</v>
      </c>
      <c r="C158" s="46" t="s">
        <v>375</v>
      </c>
      <c r="D158" s="48" t="s">
        <v>376</v>
      </c>
      <c r="F158" s="276">
        <v>0</v>
      </c>
      <c r="G158" s="236"/>
      <c r="I158" s="247"/>
      <c r="J158" s="247"/>
      <c r="M158" s="247"/>
      <c r="N158" s="247"/>
      <c r="O158" s="47"/>
    </row>
    <row r="159" spans="1:15" ht="44" customHeight="1" outlineLevel="4" thickBot="1" x14ac:dyDescent="0.4">
      <c r="A159" s="41" t="s">
        <v>396</v>
      </c>
      <c r="B159" s="30">
        <v>5</v>
      </c>
      <c r="C159" s="27" t="s">
        <v>397</v>
      </c>
      <c r="D159" s="27" t="s">
        <v>398</v>
      </c>
      <c r="F159" s="271">
        <f>SUM(F160:F167)</f>
        <v>0</v>
      </c>
      <c r="G159" s="233">
        <v>100000</v>
      </c>
      <c r="I159" s="243">
        <v>750</v>
      </c>
      <c r="J159" s="243">
        <f>I159*(proposed_num)/10</f>
        <v>20175</v>
      </c>
      <c r="M159" s="243">
        <f>SUM(M160:M167)</f>
        <v>0</v>
      </c>
      <c r="N159" s="243">
        <v>100000</v>
      </c>
      <c r="O159" s="31"/>
    </row>
    <row r="160" spans="1:15" ht="43.5" customHeight="1" outlineLevel="5" x14ac:dyDescent="0.35">
      <c r="A160" s="41" t="s">
        <v>399</v>
      </c>
      <c r="B160" s="32">
        <v>6</v>
      </c>
      <c r="C160" s="33" t="s">
        <v>400</v>
      </c>
      <c r="D160" s="35" t="s">
        <v>401</v>
      </c>
      <c r="F160" s="272">
        <v>0</v>
      </c>
      <c r="G160" s="244"/>
      <c r="I160" s="244"/>
      <c r="J160" s="244"/>
      <c r="M160" s="244"/>
      <c r="N160" s="244"/>
      <c r="O160" s="34"/>
    </row>
    <row r="161" spans="1:15" ht="29" customHeight="1" outlineLevel="5" x14ac:dyDescent="0.35">
      <c r="A161" s="41" t="s">
        <v>402</v>
      </c>
      <c r="B161" s="32">
        <v>6</v>
      </c>
      <c r="C161" s="33" t="s">
        <v>403</v>
      </c>
      <c r="D161" s="35" t="s">
        <v>404</v>
      </c>
      <c r="F161" s="272">
        <v>0</v>
      </c>
      <c r="G161" s="244"/>
      <c r="I161" s="244"/>
      <c r="J161" s="244"/>
      <c r="M161" s="244"/>
      <c r="N161" s="244"/>
      <c r="O161" s="34"/>
    </row>
    <row r="162" spans="1:15" ht="29" customHeight="1" outlineLevel="5" x14ac:dyDescent="0.35">
      <c r="A162" s="41" t="s">
        <v>405</v>
      </c>
      <c r="B162" s="32">
        <v>6</v>
      </c>
      <c r="C162" s="33" t="s">
        <v>406</v>
      </c>
      <c r="D162" s="35" t="s">
        <v>407</v>
      </c>
      <c r="F162" s="272">
        <v>0</v>
      </c>
      <c r="G162" s="244"/>
      <c r="I162" s="244"/>
      <c r="J162" s="244"/>
      <c r="M162" s="244"/>
      <c r="N162" s="244"/>
      <c r="O162" s="34"/>
    </row>
    <row r="163" spans="1:15" ht="14.5" customHeight="1" outlineLevel="5" x14ac:dyDescent="0.35">
      <c r="A163" s="41" t="s">
        <v>408</v>
      </c>
      <c r="B163" s="32">
        <v>6</v>
      </c>
      <c r="C163" s="33" t="s">
        <v>409</v>
      </c>
      <c r="D163" s="35" t="s">
        <v>410</v>
      </c>
      <c r="F163" s="272">
        <v>0</v>
      </c>
      <c r="G163" s="244"/>
      <c r="I163" s="244"/>
      <c r="J163" s="244"/>
      <c r="M163" s="244"/>
      <c r="N163" s="244"/>
      <c r="O163" s="34"/>
    </row>
    <row r="164" spans="1:15" ht="29" customHeight="1" outlineLevel="5" x14ac:dyDescent="0.35">
      <c r="A164" s="41" t="s">
        <v>411</v>
      </c>
      <c r="B164" s="32">
        <v>6</v>
      </c>
      <c r="C164" s="33" t="s">
        <v>412</v>
      </c>
      <c r="D164" s="35" t="s">
        <v>413</v>
      </c>
      <c r="F164" s="272">
        <v>0</v>
      </c>
      <c r="G164" s="244"/>
      <c r="I164" s="244"/>
      <c r="J164" s="244"/>
      <c r="M164" s="244"/>
      <c r="N164" s="244"/>
      <c r="O164" s="34"/>
    </row>
    <row r="165" spans="1:15" ht="29" customHeight="1" outlineLevel="5" x14ac:dyDescent="0.35">
      <c r="A165" s="41" t="s">
        <v>414</v>
      </c>
      <c r="B165" s="32">
        <v>6</v>
      </c>
      <c r="C165" s="33" t="s">
        <v>415</v>
      </c>
      <c r="D165" s="35" t="s">
        <v>416</v>
      </c>
      <c r="F165" s="272">
        <v>0</v>
      </c>
      <c r="G165" s="244"/>
      <c r="I165" s="244"/>
      <c r="J165" s="244"/>
      <c r="M165" s="244"/>
      <c r="N165" s="244"/>
      <c r="O165" s="34"/>
    </row>
    <row r="166" spans="1:15" ht="72.5" customHeight="1" outlineLevel="5" x14ac:dyDescent="0.35">
      <c r="A166" s="41" t="s">
        <v>417</v>
      </c>
      <c r="B166" s="32">
        <v>6</v>
      </c>
      <c r="C166" s="33" t="s">
        <v>418</v>
      </c>
      <c r="D166" s="35" t="s">
        <v>373</v>
      </c>
      <c r="F166" s="272">
        <v>0</v>
      </c>
      <c r="G166" s="244"/>
      <c r="I166" s="244"/>
      <c r="J166" s="244"/>
      <c r="M166" s="244"/>
      <c r="N166" s="244"/>
      <c r="O166" s="34"/>
    </row>
    <row r="167" spans="1:15" ht="43.5" customHeight="1" outlineLevel="5" x14ac:dyDescent="0.35">
      <c r="A167" s="41" t="s">
        <v>419</v>
      </c>
      <c r="B167" s="45">
        <v>6</v>
      </c>
      <c r="C167" s="46" t="s">
        <v>375</v>
      </c>
      <c r="D167" s="35" t="s">
        <v>420</v>
      </c>
      <c r="F167" s="276">
        <v>0</v>
      </c>
      <c r="G167" s="247"/>
      <c r="I167" s="247"/>
      <c r="J167" s="247"/>
      <c r="M167" s="247"/>
      <c r="N167" s="247"/>
      <c r="O167" s="47"/>
    </row>
    <row r="168" spans="1:15" ht="29.5" customHeight="1" outlineLevel="4" thickBot="1" x14ac:dyDescent="0.4">
      <c r="A168" s="41" t="s">
        <v>421</v>
      </c>
      <c r="B168" s="30">
        <v>5</v>
      </c>
      <c r="C168" s="27" t="s">
        <v>422</v>
      </c>
      <c r="D168" s="27" t="s">
        <v>423</v>
      </c>
      <c r="F168" s="271">
        <f>SUM(F169:F175)</f>
        <v>0</v>
      </c>
      <c r="G168" s="243"/>
      <c r="I168" s="243">
        <f>SUM(I169:I175)</f>
        <v>0</v>
      </c>
      <c r="J168" s="243">
        <f>SUM(J169:J175)</f>
        <v>0</v>
      </c>
      <c r="M168" s="243">
        <f>SUM(M169:M175)</f>
        <v>0</v>
      </c>
      <c r="N168" s="243"/>
      <c r="O168" s="31"/>
    </row>
    <row r="169" spans="1:15" ht="29" customHeight="1" outlineLevel="5" x14ac:dyDescent="0.35">
      <c r="A169" s="41" t="s">
        <v>424</v>
      </c>
      <c r="B169" s="32">
        <v>6</v>
      </c>
      <c r="C169" s="33" t="s">
        <v>425</v>
      </c>
      <c r="D169" s="35" t="s">
        <v>426</v>
      </c>
      <c r="F169" s="272">
        <v>0</v>
      </c>
      <c r="G169" s="244"/>
      <c r="I169" s="244"/>
      <c r="J169" s="244"/>
      <c r="M169" s="244"/>
      <c r="N169" s="244"/>
      <c r="O169" s="34"/>
    </row>
    <row r="170" spans="1:15" ht="14.5" customHeight="1" outlineLevel="5" x14ac:dyDescent="0.35">
      <c r="A170" s="41" t="s">
        <v>427</v>
      </c>
      <c r="B170" s="32">
        <v>6</v>
      </c>
      <c r="C170" s="33" t="s">
        <v>428</v>
      </c>
      <c r="D170" s="35" t="s">
        <v>429</v>
      </c>
      <c r="F170" s="272">
        <v>0</v>
      </c>
      <c r="G170" s="244"/>
      <c r="I170" s="244"/>
      <c r="J170" s="244"/>
      <c r="M170" s="244"/>
      <c r="N170" s="244"/>
      <c r="O170" s="34"/>
    </row>
    <row r="171" spans="1:15" ht="14.5" customHeight="1" outlineLevel="5" x14ac:dyDescent="0.35">
      <c r="A171" s="41" t="s">
        <v>430</v>
      </c>
      <c r="B171" s="32">
        <v>6</v>
      </c>
      <c r="C171" s="33" t="s">
        <v>431</v>
      </c>
      <c r="D171" s="35" t="s">
        <v>432</v>
      </c>
      <c r="F171" s="272">
        <v>0</v>
      </c>
      <c r="G171" s="244"/>
      <c r="I171" s="244"/>
      <c r="J171" s="244"/>
      <c r="M171" s="244"/>
      <c r="N171" s="244"/>
      <c r="O171" s="34"/>
    </row>
    <row r="172" spans="1:15" ht="43.5" customHeight="1" outlineLevel="5" x14ac:dyDescent="0.35">
      <c r="A172" s="41" t="s">
        <v>433</v>
      </c>
      <c r="B172" s="32">
        <v>6</v>
      </c>
      <c r="C172" s="33" t="s">
        <v>434</v>
      </c>
      <c r="D172" s="35" t="s">
        <v>435</v>
      </c>
      <c r="F172" s="272">
        <v>0</v>
      </c>
      <c r="G172" s="244"/>
      <c r="I172" s="244"/>
      <c r="J172" s="244"/>
      <c r="M172" s="244"/>
      <c r="N172" s="244"/>
      <c r="O172" s="34"/>
    </row>
    <row r="173" spans="1:15" ht="72.5" customHeight="1" outlineLevel="5" x14ac:dyDescent="0.35">
      <c r="A173" s="41" t="s">
        <v>436</v>
      </c>
      <c r="B173" s="32">
        <v>6</v>
      </c>
      <c r="C173" s="33" t="s">
        <v>437</v>
      </c>
      <c r="D173" s="35" t="s">
        <v>438</v>
      </c>
      <c r="F173" s="272">
        <v>0</v>
      </c>
      <c r="G173" s="244"/>
      <c r="I173" s="244"/>
      <c r="J173" s="244"/>
      <c r="M173" s="244"/>
      <c r="N173" s="244"/>
      <c r="O173" s="34"/>
    </row>
    <row r="174" spans="1:15" ht="58" customHeight="1" outlineLevel="5" x14ac:dyDescent="0.35">
      <c r="A174" s="41" t="s">
        <v>439</v>
      </c>
      <c r="B174" s="32">
        <v>6</v>
      </c>
      <c r="C174" s="33" t="s">
        <v>440</v>
      </c>
      <c r="D174" s="35" t="s">
        <v>441</v>
      </c>
      <c r="F174" s="272">
        <v>0</v>
      </c>
      <c r="G174" s="244"/>
      <c r="I174" s="244"/>
      <c r="J174" s="244"/>
      <c r="M174" s="244"/>
      <c r="N174" s="244"/>
      <c r="O174" s="34"/>
    </row>
    <row r="175" spans="1:15" ht="43.5" customHeight="1" outlineLevel="5" x14ac:dyDescent="0.35">
      <c r="A175" s="41" t="s">
        <v>442</v>
      </c>
      <c r="B175" s="32">
        <v>6</v>
      </c>
      <c r="C175" s="33" t="s">
        <v>375</v>
      </c>
      <c r="D175" s="35" t="s">
        <v>443</v>
      </c>
      <c r="F175" s="272">
        <v>0</v>
      </c>
      <c r="G175" s="244"/>
      <c r="I175" s="244"/>
      <c r="J175" s="244"/>
      <c r="M175" s="244"/>
      <c r="N175" s="244"/>
      <c r="O175" s="34"/>
    </row>
    <row r="176" spans="1:15" ht="43.5" customHeight="1" outlineLevel="3" x14ac:dyDescent="0.35">
      <c r="A176" t="s">
        <v>444</v>
      </c>
      <c r="B176" s="21">
        <v>4</v>
      </c>
      <c r="C176" s="22" t="s">
        <v>445</v>
      </c>
      <c r="D176" s="22" t="s">
        <v>446</v>
      </c>
      <c r="F176" s="269">
        <f>SUM(F177,F178,F181,F185,F189,F195)</f>
        <v>88387.11</v>
      </c>
      <c r="G176" s="241">
        <f>SUM(G177,G178,G181,G185,G189,G195)</f>
        <v>1500000</v>
      </c>
      <c r="I176" s="241">
        <f>SUM(I177,I178,I181,I185,I189,I195)</f>
        <v>103350</v>
      </c>
      <c r="J176" s="241">
        <f>SUM(J177,J178,J181,J185,J189,J195)</f>
        <v>9483350</v>
      </c>
      <c r="M176" s="241">
        <f>SUM(M177,M178,M181,M185,M189,M195)</f>
        <v>83400.700000000012</v>
      </c>
      <c r="N176" s="241">
        <v>1500000</v>
      </c>
      <c r="O176" s="23"/>
    </row>
    <row r="177" spans="1:15" ht="44" customHeight="1" outlineLevel="4" thickBot="1" x14ac:dyDescent="0.4">
      <c r="A177" s="41" t="s">
        <v>447</v>
      </c>
      <c r="B177" s="30">
        <v>5</v>
      </c>
      <c r="C177" s="27" t="s">
        <v>448</v>
      </c>
      <c r="D177" s="27" t="s">
        <v>449</v>
      </c>
      <c r="F177" s="271">
        <v>23666.690000000002</v>
      </c>
      <c r="G177" s="243">
        <v>500000</v>
      </c>
      <c r="I177" s="243"/>
      <c r="J177" s="243"/>
      <c r="M177" s="243">
        <v>23666.690000000002</v>
      </c>
      <c r="N177" s="243">
        <v>500000</v>
      </c>
      <c r="O177" s="31"/>
    </row>
    <row r="178" spans="1:15" ht="44" customHeight="1" outlineLevel="4" thickBot="1" x14ac:dyDescent="0.4">
      <c r="A178" s="41" t="s">
        <v>450</v>
      </c>
      <c r="B178" s="30">
        <v>5</v>
      </c>
      <c r="C178" s="27" t="s">
        <v>451</v>
      </c>
      <c r="D178" s="27" t="s">
        <v>452</v>
      </c>
      <c r="F178" s="271">
        <f>SUM(F179:F180)</f>
        <v>0</v>
      </c>
      <c r="G178" s="243"/>
      <c r="I178" s="243">
        <f>SUM(I179:I180)</f>
        <v>0</v>
      </c>
      <c r="J178" s="243">
        <f>SUM(J179:J180)</f>
        <v>0</v>
      </c>
      <c r="M178" s="243">
        <f>SUM(M179:M180)</f>
        <v>0</v>
      </c>
      <c r="N178" s="243"/>
      <c r="O178" s="31"/>
    </row>
    <row r="179" spans="1:15" ht="29" customHeight="1" outlineLevel="5" x14ac:dyDescent="0.35">
      <c r="A179" s="41" t="s">
        <v>453</v>
      </c>
      <c r="B179" s="32">
        <v>6</v>
      </c>
      <c r="C179" s="33" t="s">
        <v>454</v>
      </c>
      <c r="D179" s="35" t="s">
        <v>455</v>
      </c>
      <c r="F179" s="272">
        <v>0</v>
      </c>
      <c r="G179" s="244"/>
      <c r="I179" s="244">
        <v>0</v>
      </c>
      <c r="J179" s="244">
        <v>0</v>
      </c>
      <c r="M179" s="244">
        <v>0</v>
      </c>
      <c r="N179" s="244"/>
      <c r="O179" s="34"/>
    </row>
    <row r="180" spans="1:15" ht="29" customHeight="1" outlineLevel="5" x14ac:dyDescent="0.35">
      <c r="A180" s="41" t="s">
        <v>456</v>
      </c>
      <c r="B180" s="32">
        <v>6</v>
      </c>
      <c r="C180" s="33" t="s">
        <v>457</v>
      </c>
      <c r="D180" s="35" t="s">
        <v>458</v>
      </c>
      <c r="F180" s="272">
        <v>0</v>
      </c>
      <c r="G180" s="244"/>
      <c r="I180" s="244">
        <v>0</v>
      </c>
      <c r="J180" s="244">
        <v>0</v>
      </c>
      <c r="M180" s="244">
        <v>0</v>
      </c>
      <c r="N180" s="244"/>
      <c r="O180" s="34"/>
    </row>
    <row r="181" spans="1:15" ht="44" customHeight="1" outlineLevel="4" thickBot="1" x14ac:dyDescent="0.4">
      <c r="A181" s="41" t="s">
        <v>459</v>
      </c>
      <c r="B181" s="30">
        <v>5</v>
      </c>
      <c r="C181" s="27" t="s">
        <v>460</v>
      </c>
      <c r="D181" s="27" t="s">
        <v>461</v>
      </c>
      <c r="F181" s="271">
        <f>SUM(F182:F184)</f>
        <v>0</v>
      </c>
      <c r="G181" s="243"/>
      <c r="I181" s="243">
        <f>SUM(I182:I184)</f>
        <v>0</v>
      </c>
      <c r="J181" s="243">
        <f>SUM(J182:J184)</f>
        <v>0</v>
      </c>
      <c r="M181" s="243">
        <f>SUM(M182:M184)</f>
        <v>0</v>
      </c>
      <c r="N181" s="243"/>
      <c r="O181" s="31"/>
    </row>
    <row r="182" spans="1:15" ht="29" customHeight="1" outlineLevel="5" x14ac:dyDescent="0.35">
      <c r="A182" s="41" t="s">
        <v>462</v>
      </c>
      <c r="B182" s="32">
        <v>6</v>
      </c>
      <c r="C182" s="33" t="s">
        <v>463</v>
      </c>
      <c r="D182" s="35" t="s">
        <v>464</v>
      </c>
      <c r="F182" s="272">
        <v>0</v>
      </c>
      <c r="G182" s="244"/>
      <c r="I182" s="244">
        <v>0</v>
      </c>
      <c r="J182" s="244">
        <v>0</v>
      </c>
      <c r="M182" s="244">
        <v>0</v>
      </c>
      <c r="N182" s="244"/>
      <c r="O182" s="34"/>
    </row>
    <row r="183" spans="1:15" ht="29" customHeight="1" outlineLevel="5" x14ac:dyDescent="0.35">
      <c r="A183" s="41" t="s">
        <v>465</v>
      </c>
      <c r="B183" s="32">
        <v>6</v>
      </c>
      <c r="C183" s="33" t="s">
        <v>466</v>
      </c>
      <c r="D183" s="35" t="s">
        <v>467</v>
      </c>
      <c r="F183" s="272">
        <v>0</v>
      </c>
      <c r="G183" s="244"/>
      <c r="I183" s="244">
        <v>0</v>
      </c>
      <c r="J183" s="244">
        <v>0</v>
      </c>
      <c r="M183" s="244">
        <v>0</v>
      </c>
      <c r="N183" s="244"/>
      <c r="O183" s="34"/>
    </row>
    <row r="184" spans="1:15" ht="29" customHeight="1" outlineLevel="5" x14ac:dyDescent="0.35">
      <c r="A184" s="41" t="s">
        <v>468</v>
      </c>
      <c r="B184" s="32">
        <v>6</v>
      </c>
      <c r="C184" s="33" t="s">
        <v>469</v>
      </c>
      <c r="D184" s="35" t="s">
        <v>470</v>
      </c>
      <c r="F184" s="272">
        <v>0</v>
      </c>
      <c r="G184" s="244"/>
      <c r="I184" s="244">
        <v>0</v>
      </c>
      <c r="J184" s="244">
        <v>0</v>
      </c>
      <c r="M184" s="244">
        <v>0</v>
      </c>
      <c r="N184" s="244"/>
      <c r="O184" s="34"/>
    </row>
    <row r="185" spans="1:15" ht="44" customHeight="1" outlineLevel="4" thickBot="1" x14ac:dyDescent="0.4">
      <c r="A185" s="41" t="s">
        <v>471</v>
      </c>
      <c r="B185" s="30">
        <v>5</v>
      </c>
      <c r="C185" s="27" t="s">
        <v>472</v>
      </c>
      <c r="D185" s="27" t="s">
        <v>473</v>
      </c>
      <c r="F185" s="271">
        <f>SUM(F186:F188)</f>
        <v>0</v>
      </c>
      <c r="G185" s="243"/>
      <c r="I185" s="243">
        <f>SUM(I186:I188)</f>
        <v>0</v>
      </c>
      <c r="J185" s="243">
        <f>SUM(J186:J188)</f>
        <v>0</v>
      </c>
      <c r="M185" s="243">
        <f>SUM(M186:M188)</f>
        <v>0</v>
      </c>
      <c r="N185" s="243"/>
      <c r="O185" s="31"/>
    </row>
    <row r="186" spans="1:15" ht="43.5" customHeight="1" outlineLevel="5" x14ac:dyDescent="0.35">
      <c r="A186" s="41" t="s">
        <v>474</v>
      </c>
      <c r="B186" s="32">
        <v>6</v>
      </c>
      <c r="C186" s="33" t="s">
        <v>475</v>
      </c>
      <c r="D186" s="35" t="s">
        <v>476</v>
      </c>
      <c r="F186" s="272">
        <v>0</v>
      </c>
      <c r="G186" s="244"/>
      <c r="I186" s="244">
        <v>0</v>
      </c>
      <c r="J186" s="244">
        <v>0</v>
      </c>
      <c r="M186" s="244">
        <v>0</v>
      </c>
      <c r="N186" s="244"/>
      <c r="O186" s="34"/>
    </row>
    <row r="187" spans="1:15" ht="72.5" customHeight="1" outlineLevel="5" x14ac:dyDescent="0.35">
      <c r="A187" s="41" t="s">
        <v>477</v>
      </c>
      <c r="B187" s="32">
        <v>6</v>
      </c>
      <c r="C187" s="33" t="s">
        <v>478</v>
      </c>
      <c r="D187" s="35" t="s">
        <v>479</v>
      </c>
      <c r="F187" s="272">
        <v>0</v>
      </c>
      <c r="G187" s="244"/>
      <c r="I187" s="244">
        <v>0</v>
      </c>
      <c r="J187" s="244">
        <v>0</v>
      </c>
      <c r="M187" s="244">
        <v>0</v>
      </c>
      <c r="N187" s="244"/>
      <c r="O187" s="34"/>
    </row>
    <row r="188" spans="1:15" ht="29" customHeight="1" outlineLevel="5" x14ac:dyDescent="0.35">
      <c r="A188" s="41" t="s">
        <v>480</v>
      </c>
      <c r="B188" s="32">
        <v>6</v>
      </c>
      <c r="C188" s="33" t="s">
        <v>481</v>
      </c>
      <c r="D188" s="35" t="s">
        <v>482</v>
      </c>
      <c r="F188" s="272">
        <v>0</v>
      </c>
      <c r="G188" s="244"/>
      <c r="I188" s="244">
        <v>0</v>
      </c>
      <c r="J188" s="244">
        <v>0</v>
      </c>
      <c r="M188" s="244">
        <v>0</v>
      </c>
      <c r="N188" s="244"/>
      <c r="O188" s="34"/>
    </row>
    <row r="189" spans="1:15" ht="58.5" customHeight="1" outlineLevel="4" thickBot="1" x14ac:dyDescent="0.4">
      <c r="A189" s="41" t="s">
        <v>483</v>
      </c>
      <c r="B189" s="30">
        <v>5</v>
      </c>
      <c r="C189" s="27" t="s">
        <v>484</v>
      </c>
      <c r="D189" s="27" t="s">
        <v>485</v>
      </c>
      <c r="F189" s="271">
        <f>SUM(F190:F193)</f>
        <v>63871.199999999997</v>
      </c>
      <c r="G189" s="243">
        <v>1000000</v>
      </c>
      <c r="I189" s="243">
        <v>102500</v>
      </c>
      <c r="J189" s="243">
        <f>67500 +35000*proposed_num</f>
        <v>9482500</v>
      </c>
      <c r="M189" s="243">
        <f>SUM(M190:M194)</f>
        <v>58884.79</v>
      </c>
      <c r="N189" s="243">
        <v>1000000</v>
      </c>
      <c r="O189" s="31"/>
    </row>
    <row r="190" spans="1:15" ht="29" customHeight="1" outlineLevel="5" x14ac:dyDescent="0.35">
      <c r="A190" s="41" t="s">
        <v>486</v>
      </c>
      <c r="B190" s="32">
        <v>6</v>
      </c>
      <c r="C190" s="33" t="s">
        <v>487</v>
      </c>
      <c r="D190" s="35" t="s">
        <v>488</v>
      </c>
      <c r="F190" s="272">
        <v>0</v>
      </c>
      <c r="G190" s="244"/>
      <c r="I190" s="244">
        <v>0</v>
      </c>
      <c r="J190" s="244">
        <v>0</v>
      </c>
      <c r="M190" s="244">
        <v>0</v>
      </c>
      <c r="N190" s="244"/>
      <c r="O190" s="34"/>
    </row>
    <row r="191" spans="1:15" ht="43.5" customHeight="1" outlineLevel="5" x14ac:dyDescent="0.35">
      <c r="A191" s="29" t="s">
        <v>489</v>
      </c>
      <c r="B191" s="32">
        <v>6</v>
      </c>
      <c r="C191" s="33" t="s">
        <v>490</v>
      </c>
      <c r="D191" s="35" t="s">
        <v>491</v>
      </c>
      <c r="F191" s="272">
        <v>0</v>
      </c>
      <c r="G191" s="244"/>
      <c r="I191" s="244">
        <v>0</v>
      </c>
      <c r="J191" s="244">
        <v>0</v>
      </c>
      <c r="M191" s="244">
        <v>0</v>
      </c>
      <c r="N191" s="244"/>
      <c r="O191" s="34"/>
    </row>
    <row r="192" spans="1:15" ht="72.5" customHeight="1" outlineLevel="5" x14ac:dyDescent="0.35">
      <c r="A192" s="41" t="s">
        <v>492</v>
      </c>
      <c r="B192" s="32">
        <v>6</v>
      </c>
      <c r="C192" s="33" t="s">
        <v>493</v>
      </c>
      <c r="D192" s="35" t="s">
        <v>494</v>
      </c>
      <c r="F192" s="272">
        <v>20371.2</v>
      </c>
      <c r="G192" s="244"/>
      <c r="I192" s="244"/>
      <c r="J192" s="244"/>
      <c r="M192" s="244">
        <v>20371</v>
      </c>
      <c r="N192" s="244"/>
      <c r="O192" s="34"/>
    </row>
    <row r="193" spans="1:15" ht="58" customHeight="1" outlineLevel="5" x14ac:dyDescent="0.35">
      <c r="A193" s="41" t="s">
        <v>495</v>
      </c>
      <c r="B193" s="32">
        <v>6</v>
      </c>
      <c r="C193" s="33" t="s">
        <v>496</v>
      </c>
      <c r="D193" s="35" t="s">
        <v>497</v>
      </c>
      <c r="F193" s="272">
        <v>43500</v>
      </c>
      <c r="G193" s="244"/>
      <c r="I193" s="244"/>
      <c r="J193" s="244"/>
      <c r="M193" s="244">
        <v>36056.79</v>
      </c>
      <c r="N193" s="244"/>
      <c r="O193" s="34"/>
    </row>
    <row r="194" spans="1:15" ht="29" customHeight="1" outlineLevel="5" x14ac:dyDescent="0.35">
      <c r="A194" s="41" t="s">
        <v>495</v>
      </c>
      <c r="B194" s="32">
        <v>6</v>
      </c>
      <c r="C194" s="33" t="s">
        <v>999</v>
      </c>
      <c r="D194" s="35" t="s">
        <v>1000</v>
      </c>
      <c r="F194" s="272">
        <v>43500</v>
      </c>
      <c r="G194" s="244"/>
      <c r="I194" s="244"/>
      <c r="J194" s="244"/>
      <c r="M194" s="244">
        <v>2457</v>
      </c>
      <c r="N194" s="244"/>
      <c r="O194" s="34"/>
    </row>
    <row r="195" spans="1:15" ht="44" customHeight="1" outlineLevel="4" thickBot="1" x14ac:dyDescent="0.4">
      <c r="A195" s="41" t="s">
        <v>498</v>
      </c>
      <c r="B195" s="30">
        <v>5</v>
      </c>
      <c r="C195" s="27" t="s">
        <v>499</v>
      </c>
      <c r="D195" s="27" t="s">
        <v>500</v>
      </c>
      <c r="F195" s="271">
        <v>849.22</v>
      </c>
      <c r="G195" s="243"/>
      <c r="I195" s="243">
        <v>850</v>
      </c>
      <c r="J195" s="243">
        <f>I195</f>
        <v>850</v>
      </c>
      <c r="M195" s="243">
        <v>849.22</v>
      </c>
      <c r="N195" s="243"/>
      <c r="O195" s="31"/>
    </row>
    <row r="196" spans="1:15" ht="43.5" outlineLevel="2" x14ac:dyDescent="0.35">
      <c r="A196" t="s">
        <v>501</v>
      </c>
      <c r="B196" s="18">
        <v>3</v>
      </c>
      <c r="C196" s="19" t="s">
        <v>502</v>
      </c>
      <c r="D196" s="19" t="s">
        <v>503</v>
      </c>
      <c r="F196" s="275">
        <v>18215.25</v>
      </c>
      <c r="G196" s="246">
        <v>4000000</v>
      </c>
      <c r="I196" s="240">
        <v>85000</v>
      </c>
      <c r="J196" s="240">
        <f>5000+80000*proposed_num</f>
        <v>21525000</v>
      </c>
      <c r="M196" s="240">
        <v>18215.25</v>
      </c>
      <c r="N196" s="240">
        <v>4000000</v>
      </c>
      <c r="O196" s="20"/>
    </row>
    <row r="197" spans="1:15" ht="58" outlineLevel="2" x14ac:dyDescent="0.35">
      <c r="A197" t="s">
        <v>504</v>
      </c>
      <c r="B197" s="18">
        <v>3</v>
      </c>
      <c r="C197" s="19" t="s">
        <v>505</v>
      </c>
      <c r="D197" s="19" t="s">
        <v>506</v>
      </c>
      <c r="F197" s="275">
        <f>SUM(F198,F203,F204,F205)</f>
        <v>296771.11</v>
      </c>
      <c r="G197" s="246">
        <v>2000000</v>
      </c>
      <c r="I197" s="240">
        <f>SUM(I198,I203,I204,I205)</f>
        <v>80000</v>
      </c>
      <c r="J197" s="240">
        <f>SUM(J198,J203,J204,J205)</f>
        <v>80000</v>
      </c>
      <c r="M197" s="240">
        <f>SUM(M198,M203,M204,M205)</f>
        <v>296771.11</v>
      </c>
      <c r="N197" s="240">
        <v>2000000</v>
      </c>
      <c r="O197" s="20"/>
    </row>
    <row r="198" spans="1:15" ht="29" customHeight="1" outlineLevel="3" x14ac:dyDescent="0.35">
      <c r="A198" t="s">
        <v>507</v>
      </c>
      <c r="B198" s="21">
        <v>4</v>
      </c>
      <c r="C198" s="22" t="s">
        <v>508</v>
      </c>
      <c r="D198" s="22" t="s">
        <v>509</v>
      </c>
      <c r="F198" s="269">
        <f>SUM(F199:F202)</f>
        <v>186941.11000000002</v>
      </c>
      <c r="G198" s="241"/>
      <c r="I198" s="241">
        <f>SUM(I199:I202)</f>
        <v>40000</v>
      </c>
      <c r="J198" s="241">
        <f>SUM(J199:J202)</f>
        <v>40000</v>
      </c>
      <c r="M198" s="241">
        <f>SUM(M199:M202)</f>
        <v>186941.11000000002</v>
      </c>
      <c r="N198" s="241"/>
      <c r="O198" s="23"/>
    </row>
    <row r="199" spans="1:15" ht="44" customHeight="1" outlineLevel="4" thickBot="1" x14ac:dyDescent="0.4">
      <c r="A199" s="49" t="s">
        <v>510</v>
      </c>
      <c r="B199" s="30">
        <v>5</v>
      </c>
      <c r="C199" s="27" t="s">
        <v>511</v>
      </c>
      <c r="D199" s="27" t="s">
        <v>512</v>
      </c>
      <c r="F199" s="271">
        <v>82840.570000000022</v>
      </c>
      <c r="G199" s="243"/>
      <c r="I199" s="243"/>
      <c r="J199" s="243"/>
      <c r="M199" s="243">
        <v>82840.570000000022</v>
      </c>
      <c r="N199" s="243"/>
      <c r="O199" s="31"/>
    </row>
    <row r="200" spans="1:15" ht="44" customHeight="1" outlineLevel="4" thickBot="1" x14ac:dyDescent="0.4">
      <c r="A200" s="49" t="s">
        <v>513</v>
      </c>
      <c r="B200" s="30">
        <v>5</v>
      </c>
      <c r="C200" s="27" t="s">
        <v>514</v>
      </c>
      <c r="D200" s="27" t="s">
        <v>515</v>
      </c>
      <c r="F200" s="271">
        <v>104100.54</v>
      </c>
      <c r="G200" s="243"/>
      <c r="I200" s="243"/>
      <c r="J200" s="243"/>
      <c r="M200" s="243">
        <v>104100.54</v>
      </c>
      <c r="N200" s="243"/>
      <c r="O200" s="31"/>
    </row>
    <row r="201" spans="1:15" ht="44" customHeight="1" outlineLevel="4" thickBot="1" x14ac:dyDescent="0.4">
      <c r="A201" s="49" t="s">
        <v>516</v>
      </c>
      <c r="B201" s="30">
        <v>5</v>
      </c>
      <c r="C201" s="27" t="s">
        <v>517</v>
      </c>
      <c r="D201" s="27" t="s">
        <v>518</v>
      </c>
      <c r="F201" s="271">
        <v>0</v>
      </c>
      <c r="G201" s="243"/>
      <c r="I201" s="243">
        <v>40000</v>
      </c>
      <c r="J201" s="243">
        <f>I201</f>
        <v>40000</v>
      </c>
      <c r="M201" s="243">
        <v>0</v>
      </c>
      <c r="N201" s="243"/>
      <c r="O201" s="31"/>
    </row>
    <row r="202" spans="1:15" ht="29.5" customHeight="1" outlineLevel="4" thickBot="1" x14ac:dyDescent="0.4">
      <c r="A202" s="49" t="s">
        <v>519</v>
      </c>
      <c r="B202" s="30">
        <v>5</v>
      </c>
      <c r="C202" s="27" t="s">
        <v>520</v>
      </c>
      <c r="D202" s="27" t="s">
        <v>521</v>
      </c>
      <c r="F202" s="271">
        <v>0</v>
      </c>
      <c r="G202" s="243"/>
      <c r="I202" s="243">
        <v>0</v>
      </c>
      <c r="J202" s="243">
        <f>I202</f>
        <v>0</v>
      </c>
      <c r="M202" s="243">
        <v>0</v>
      </c>
      <c r="N202" s="243"/>
      <c r="O202" s="31"/>
    </row>
    <row r="203" spans="1:15" ht="72.5" customHeight="1" outlineLevel="3" x14ac:dyDescent="0.35">
      <c r="A203" t="s">
        <v>522</v>
      </c>
      <c r="B203" s="21">
        <v>4</v>
      </c>
      <c r="C203" s="22" t="s">
        <v>523</v>
      </c>
      <c r="D203" s="22" t="s">
        <v>524</v>
      </c>
      <c r="F203" s="269">
        <v>0</v>
      </c>
      <c r="G203" s="241"/>
      <c r="I203" s="241">
        <v>20000</v>
      </c>
      <c r="J203" s="241">
        <f>I203</f>
        <v>20000</v>
      </c>
      <c r="M203" s="241">
        <v>0</v>
      </c>
      <c r="N203" s="241"/>
      <c r="O203" s="23"/>
    </row>
    <row r="204" spans="1:15" ht="43.5" customHeight="1" outlineLevel="3" x14ac:dyDescent="0.35">
      <c r="A204" t="s">
        <v>525</v>
      </c>
      <c r="B204" s="21">
        <v>4</v>
      </c>
      <c r="C204" s="22" t="s">
        <v>526</v>
      </c>
      <c r="D204" s="22" t="s">
        <v>527</v>
      </c>
      <c r="F204" s="269">
        <v>107780</v>
      </c>
      <c r="G204" s="241"/>
      <c r="I204" s="241">
        <v>20000</v>
      </c>
      <c r="J204" s="241">
        <f>I204</f>
        <v>20000</v>
      </c>
      <c r="M204" s="241">
        <v>107780</v>
      </c>
      <c r="N204" s="241"/>
      <c r="O204" s="23"/>
    </row>
    <row r="205" spans="1:15" ht="29" customHeight="1" outlineLevel="3" x14ac:dyDescent="0.35">
      <c r="A205" t="s">
        <v>528</v>
      </c>
      <c r="B205" s="21">
        <v>4</v>
      </c>
      <c r="C205" s="22" t="s">
        <v>529</v>
      </c>
      <c r="D205" s="22" t="s">
        <v>530</v>
      </c>
      <c r="F205" s="269">
        <f>SUM(F206:F208)</f>
        <v>2050</v>
      </c>
      <c r="G205" s="241"/>
      <c r="I205" s="241">
        <f>SUM(I206:I208)</f>
        <v>0</v>
      </c>
      <c r="J205" s="241">
        <f>SUM(J206:J208)</f>
        <v>0</v>
      </c>
      <c r="M205" s="241">
        <f>SUM(M206:M208)</f>
        <v>2050</v>
      </c>
      <c r="N205" s="241"/>
      <c r="O205" s="23"/>
    </row>
    <row r="206" spans="1:15" ht="44" customHeight="1" outlineLevel="4" thickBot="1" x14ac:dyDescent="0.4">
      <c r="A206" s="41" t="s">
        <v>531</v>
      </c>
      <c r="B206" s="30">
        <v>5</v>
      </c>
      <c r="C206" s="27" t="s">
        <v>532</v>
      </c>
      <c r="D206" s="27" t="s">
        <v>533</v>
      </c>
      <c r="F206" s="271">
        <v>0</v>
      </c>
      <c r="G206" s="243"/>
      <c r="I206" s="243">
        <v>0</v>
      </c>
      <c r="J206" s="243">
        <f>I206</f>
        <v>0</v>
      </c>
      <c r="M206" s="243">
        <v>0</v>
      </c>
      <c r="N206" s="243"/>
      <c r="O206" s="31"/>
    </row>
    <row r="207" spans="1:15" ht="44" customHeight="1" outlineLevel="4" thickBot="1" x14ac:dyDescent="0.4">
      <c r="A207" s="50" t="s">
        <v>534</v>
      </c>
      <c r="B207" s="30">
        <v>5</v>
      </c>
      <c r="C207" s="27" t="s">
        <v>535</v>
      </c>
      <c r="D207" s="27" t="s">
        <v>536</v>
      </c>
      <c r="F207" s="271">
        <v>2050</v>
      </c>
      <c r="G207" s="243"/>
      <c r="I207" s="243"/>
      <c r="J207" s="243"/>
      <c r="M207" s="243">
        <v>2050</v>
      </c>
      <c r="N207" s="243"/>
      <c r="O207" s="31"/>
    </row>
    <row r="208" spans="1:15" ht="58.5" customHeight="1" outlineLevel="4" thickBot="1" x14ac:dyDescent="0.4">
      <c r="A208" s="41" t="s">
        <v>537</v>
      </c>
      <c r="B208" s="30">
        <v>5</v>
      </c>
      <c r="C208" s="27" t="s">
        <v>538</v>
      </c>
      <c r="D208" s="27" t="s">
        <v>539</v>
      </c>
      <c r="F208" s="271">
        <v>0</v>
      </c>
      <c r="G208" s="243"/>
      <c r="I208" s="243"/>
      <c r="J208" s="243"/>
      <c r="M208" s="243"/>
      <c r="N208" s="243"/>
      <c r="O208" s="31"/>
    </row>
    <row r="209" spans="1:16" ht="101.5" outlineLevel="2" x14ac:dyDescent="0.35">
      <c r="A209" t="s">
        <v>540</v>
      </c>
      <c r="B209" s="51">
        <v>3</v>
      </c>
      <c r="C209" s="52" t="s">
        <v>541</v>
      </c>
      <c r="D209" s="52" t="s">
        <v>542</v>
      </c>
      <c r="F209" s="275">
        <f>SUM(F210,F214,F217)</f>
        <v>1317802.2187500002</v>
      </c>
      <c r="G209" s="246">
        <f>SUM(G210,G214,G217)</f>
        <v>557629518.51002538</v>
      </c>
      <c r="I209" s="240">
        <f>SUM(I210,I214,I217)</f>
        <v>2875000</v>
      </c>
      <c r="J209" s="240">
        <f>SUM(J210,J214,J217)</f>
        <v>18687000</v>
      </c>
      <c r="M209" s="240">
        <f>SUM(M210,M214,M217)</f>
        <v>326241.55565000005</v>
      </c>
      <c r="N209" s="240">
        <f>SUM(N210,N214,N217)</f>
        <v>8248357.0499999998</v>
      </c>
      <c r="O209" s="53"/>
    </row>
    <row r="210" spans="1:16" ht="44" customHeight="1" outlineLevel="3" thickBot="1" x14ac:dyDescent="0.4">
      <c r="A210" t="s">
        <v>543</v>
      </c>
      <c r="B210" s="21">
        <v>4</v>
      </c>
      <c r="C210" s="22" t="s">
        <v>544</v>
      </c>
      <c r="D210" s="22" t="s">
        <v>545</v>
      </c>
      <c r="F210" s="271">
        <f>SUM(F211:F213)</f>
        <v>785347.93225000007</v>
      </c>
      <c r="G210" s="243">
        <f>SUM(G211:G213)</f>
        <v>422352250.8072843</v>
      </c>
      <c r="I210" s="241">
        <f>SUM(I211:I213)</f>
        <v>0</v>
      </c>
      <c r="J210" s="241">
        <f>SUM(J211:J213)</f>
        <v>0</v>
      </c>
      <c r="M210" s="241">
        <f>SUM(M211:M213)</f>
        <v>0</v>
      </c>
      <c r="N210" s="241"/>
      <c r="O210" s="23"/>
    </row>
    <row r="211" spans="1:16" ht="29.5" customHeight="1" outlineLevel="4" thickBot="1" x14ac:dyDescent="0.4">
      <c r="A211" s="41" t="s">
        <v>546</v>
      </c>
      <c r="B211" s="30">
        <v>5</v>
      </c>
      <c r="C211" s="27" t="s">
        <v>547</v>
      </c>
      <c r="D211" s="27" t="s">
        <v>548</v>
      </c>
      <c r="F211" s="271">
        <v>785347.93225000007</v>
      </c>
      <c r="G211" s="243">
        <v>422352250.8072843</v>
      </c>
      <c r="I211" s="243">
        <v>0</v>
      </c>
      <c r="J211" s="243">
        <v>0</v>
      </c>
      <c r="M211" s="243">
        <v>0</v>
      </c>
      <c r="N211" s="243">
        <v>0</v>
      </c>
      <c r="O211" s="31"/>
    </row>
    <row r="212" spans="1:16" ht="29.5" customHeight="1" outlineLevel="4" thickBot="1" x14ac:dyDescent="0.4">
      <c r="A212" s="41" t="s">
        <v>549</v>
      </c>
      <c r="B212" s="30">
        <v>5</v>
      </c>
      <c r="C212" s="27" t="s">
        <v>550</v>
      </c>
      <c r="D212" s="27" t="s">
        <v>551</v>
      </c>
      <c r="F212" s="271">
        <v>0</v>
      </c>
      <c r="G212" s="243"/>
      <c r="I212" s="243">
        <v>0</v>
      </c>
      <c r="J212" s="243">
        <v>0</v>
      </c>
      <c r="M212" s="243">
        <v>0</v>
      </c>
      <c r="N212" s="243"/>
      <c r="O212" s="31"/>
    </row>
    <row r="213" spans="1:16" ht="29.5" customHeight="1" outlineLevel="4" thickBot="1" x14ac:dyDescent="0.4">
      <c r="A213" s="41" t="s">
        <v>552</v>
      </c>
      <c r="B213" s="30">
        <v>5</v>
      </c>
      <c r="C213" s="27" t="s">
        <v>553</v>
      </c>
      <c r="D213" s="27" t="s">
        <v>554</v>
      </c>
      <c r="F213" s="271">
        <v>0</v>
      </c>
      <c r="G213" s="243"/>
      <c r="I213" s="243">
        <v>0</v>
      </c>
      <c r="J213" s="243">
        <v>0</v>
      </c>
      <c r="M213" s="243">
        <v>0</v>
      </c>
      <c r="N213" s="243"/>
      <c r="O213" s="31"/>
    </row>
    <row r="214" spans="1:16" ht="44" customHeight="1" outlineLevel="3" thickBot="1" x14ac:dyDescent="0.4">
      <c r="A214" t="s">
        <v>555</v>
      </c>
      <c r="B214" s="21">
        <v>4</v>
      </c>
      <c r="C214" s="22" t="s">
        <v>556</v>
      </c>
      <c r="D214" s="22" t="s">
        <v>557</v>
      </c>
      <c r="F214" s="269">
        <v>229125.25650000013</v>
      </c>
      <c r="G214" s="243">
        <v>123221267.70274107</v>
      </c>
      <c r="I214" s="241">
        <v>1550000</v>
      </c>
      <c r="J214" s="241">
        <f>1500000+50000*proposed_num</f>
        <v>14950000</v>
      </c>
      <c r="M214" s="241">
        <v>22912.52565</v>
      </c>
      <c r="N214" s="241">
        <v>3980357.05</v>
      </c>
      <c r="O214" s="23" t="s">
        <v>1041</v>
      </c>
      <c r="P214" s="111"/>
    </row>
    <row r="215" spans="1:16" ht="58.5" customHeight="1" outlineLevel="4" thickBot="1" x14ac:dyDescent="0.4">
      <c r="A215" s="41" t="s">
        <v>558</v>
      </c>
      <c r="B215" s="30">
        <v>5</v>
      </c>
      <c r="C215" s="27" t="s">
        <v>559</v>
      </c>
      <c r="D215" s="27" t="s">
        <v>560</v>
      </c>
      <c r="F215" s="271">
        <v>0</v>
      </c>
      <c r="G215" s="243">
        <v>0</v>
      </c>
      <c r="I215" s="243">
        <v>0</v>
      </c>
      <c r="J215" s="243">
        <v>0</v>
      </c>
      <c r="M215" s="243">
        <v>0</v>
      </c>
      <c r="N215" s="243"/>
      <c r="O215" s="31"/>
    </row>
    <row r="216" spans="1:16" ht="102" customHeight="1" outlineLevel="4" thickBot="1" x14ac:dyDescent="0.4">
      <c r="A216" s="41" t="s">
        <v>561</v>
      </c>
      <c r="B216" s="30">
        <v>5</v>
      </c>
      <c r="C216" s="27" t="s">
        <v>562</v>
      </c>
      <c r="D216" s="27" t="s">
        <v>563</v>
      </c>
      <c r="F216" s="271">
        <v>0</v>
      </c>
      <c r="G216" s="243"/>
      <c r="I216" s="243">
        <v>0</v>
      </c>
      <c r="J216" s="243">
        <v>0</v>
      </c>
      <c r="M216" s="243">
        <v>0</v>
      </c>
      <c r="N216" s="243"/>
      <c r="O216" s="31"/>
    </row>
    <row r="217" spans="1:16" ht="29" customHeight="1" outlineLevel="3" x14ac:dyDescent="0.35">
      <c r="A217" t="s">
        <v>564</v>
      </c>
      <c r="B217" s="21">
        <v>4</v>
      </c>
      <c r="C217" s="22" t="s">
        <v>565</v>
      </c>
      <c r="D217" s="22" t="s">
        <v>566</v>
      </c>
      <c r="F217" s="269">
        <f>SUM(F218,F223,F228,F231,F234)</f>
        <v>303329.03000000003</v>
      </c>
      <c r="G217" s="241">
        <f>SUM(G218,G223,G228,G231,G234)</f>
        <v>12056000</v>
      </c>
      <c r="I217" s="241">
        <f>SUM(I218,I223,I228,I231,I234)+I222</f>
        <v>1325000</v>
      </c>
      <c r="J217" s="241">
        <f>SUM(J218,J223,J228,J231,J234)+J222</f>
        <v>3737000</v>
      </c>
      <c r="M217" s="241">
        <f>SUM(M218,M223,M228,M231,M234)</f>
        <v>303329.03000000003</v>
      </c>
      <c r="N217" s="241">
        <f>SUM(N218,N223,N228,N231,N234)</f>
        <v>4268000</v>
      </c>
      <c r="O217" s="23"/>
    </row>
    <row r="218" spans="1:16" ht="15" customHeight="1" outlineLevel="4" thickBot="1" x14ac:dyDescent="0.4">
      <c r="A218" s="54" t="s">
        <v>567</v>
      </c>
      <c r="B218" s="30">
        <v>5</v>
      </c>
      <c r="C218" s="27" t="s">
        <v>282</v>
      </c>
      <c r="D218" s="27" t="s">
        <v>568</v>
      </c>
      <c r="F218" s="271">
        <f>SUM(F219:F222)</f>
        <v>0</v>
      </c>
      <c r="G218" s="233">
        <v>9960000</v>
      </c>
      <c r="I218" s="243">
        <f>SUM(I219:I222)</f>
        <v>4000</v>
      </c>
      <c r="J218" s="243">
        <f>SUM(J219:J222)</f>
        <v>1076000</v>
      </c>
      <c r="M218" s="243">
        <v>0</v>
      </c>
      <c r="N218" s="243">
        <v>2880000</v>
      </c>
      <c r="O218" s="31"/>
    </row>
    <row r="219" spans="1:16" ht="29.5" customHeight="1" outlineLevel="5" thickBot="1" x14ac:dyDescent="0.4">
      <c r="A219" s="55" t="s">
        <v>569</v>
      </c>
      <c r="B219" s="56">
        <v>6</v>
      </c>
      <c r="C219" s="57" t="s">
        <v>570</v>
      </c>
      <c r="D219" s="59" t="s">
        <v>571</v>
      </c>
      <c r="F219" s="277">
        <v>0</v>
      </c>
      <c r="G219" s="237"/>
      <c r="I219" s="248">
        <v>0</v>
      </c>
      <c r="J219" s="248">
        <v>0</v>
      </c>
      <c r="M219" s="248">
        <v>0</v>
      </c>
      <c r="N219" s="248"/>
      <c r="O219" s="58"/>
    </row>
    <row r="220" spans="1:16" ht="29.5" customHeight="1" outlineLevel="5" thickBot="1" x14ac:dyDescent="0.4">
      <c r="A220" s="55" t="s">
        <v>572</v>
      </c>
      <c r="B220" s="56">
        <v>6</v>
      </c>
      <c r="C220" s="57" t="s">
        <v>573</v>
      </c>
      <c r="D220" s="59" t="s">
        <v>574</v>
      </c>
      <c r="F220" s="277">
        <v>0</v>
      </c>
      <c r="G220" s="237"/>
      <c r="I220" s="248">
        <v>0</v>
      </c>
      <c r="J220" s="248">
        <v>0</v>
      </c>
      <c r="M220" s="248">
        <v>0</v>
      </c>
      <c r="N220" s="248"/>
      <c r="O220" s="58"/>
    </row>
    <row r="221" spans="1:16" ht="29.5" customHeight="1" outlineLevel="5" thickBot="1" x14ac:dyDescent="0.4">
      <c r="A221" s="55" t="s">
        <v>575</v>
      </c>
      <c r="B221" s="56">
        <v>6</v>
      </c>
      <c r="C221" s="57" t="s">
        <v>576</v>
      </c>
      <c r="D221" s="59" t="s">
        <v>577</v>
      </c>
      <c r="F221" s="277">
        <v>0</v>
      </c>
      <c r="G221" s="237"/>
      <c r="I221" s="248">
        <v>0</v>
      </c>
      <c r="J221" s="248">
        <v>0</v>
      </c>
      <c r="M221" s="248">
        <v>0</v>
      </c>
      <c r="N221" s="248"/>
      <c r="O221" s="58"/>
    </row>
    <row r="222" spans="1:16" ht="44" customHeight="1" outlineLevel="5" thickBot="1" x14ac:dyDescent="0.4">
      <c r="A222" s="55" t="s">
        <v>578</v>
      </c>
      <c r="B222" s="56">
        <v>6</v>
      </c>
      <c r="C222" s="57" t="s">
        <v>579</v>
      </c>
      <c r="D222" s="59" t="s">
        <v>580</v>
      </c>
      <c r="F222" s="277">
        <v>0</v>
      </c>
      <c r="G222" s="237"/>
      <c r="I222" s="248">
        <v>4000</v>
      </c>
      <c r="J222" s="248">
        <f>I222*proposed_num</f>
        <v>1076000</v>
      </c>
      <c r="M222" s="248">
        <v>0</v>
      </c>
      <c r="N222" s="248"/>
      <c r="O222" s="58"/>
    </row>
    <row r="223" spans="1:16" ht="15" customHeight="1" outlineLevel="4" thickBot="1" x14ac:dyDescent="0.4">
      <c r="A223" s="55" t="s">
        <v>581</v>
      </c>
      <c r="B223" s="30">
        <v>5</v>
      </c>
      <c r="C223" s="27" t="s">
        <v>582</v>
      </c>
      <c r="D223" s="27" t="s">
        <v>583</v>
      </c>
      <c r="F223" s="271">
        <f>SUM(F224:F227)</f>
        <v>250000</v>
      </c>
      <c r="G223" s="233">
        <v>1000000</v>
      </c>
      <c r="I223" s="243">
        <v>1007000</v>
      </c>
      <c r="J223" s="243">
        <f>I223+1000*(proposed_num-1)</f>
        <v>1275000</v>
      </c>
      <c r="M223" s="243">
        <v>250000</v>
      </c>
      <c r="N223" s="243">
        <v>1000000</v>
      </c>
      <c r="O223" s="31"/>
    </row>
    <row r="224" spans="1:16" ht="29.5" customHeight="1" outlineLevel="5" thickBot="1" x14ac:dyDescent="0.4">
      <c r="A224" s="55" t="s">
        <v>584</v>
      </c>
      <c r="B224" s="56">
        <v>6</v>
      </c>
      <c r="C224" s="57" t="s">
        <v>585</v>
      </c>
      <c r="D224" s="59" t="s">
        <v>586</v>
      </c>
      <c r="F224" s="277">
        <v>250000</v>
      </c>
      <c r="G224" s="237"/>
      <c r="I224" s="248"/>
      <c r="J224" s="248"/>
      <c r="M224" s="248">
        <v>250000</v>
      </c>
      <c r="N224" s="248"/>
      <c r="O224" s="58"/>
    </row>
    <row r="225" spans="1:15" ht="29.5" customHeight="1" outlineLevel="5" thickBot="1" x14ac:dyDescent="0.4">
      <c r="A225" s="55" t="s">
        <v>587</v>
      </c>
      <c r="B225" s="56">
        <v>6</v>
      </c>
      <c r="C225" s="57" t="s">
        <v>576</v>
      </c>
      <c r="D225" s="59" t="s">
        <v>588</v>
      </c>
      <c r="F225" s="277">
        <v>0</v>
      </c>
      <c r="G225" s="237"/>
      <c r="I225" s="248">
        <v>0</v>
      </c>
      <c r="J225" s="248">
        <v>0</v>
      </c>
      <c r="M225" s="248">
        <v>0</v>
      </c>
      <c r="N225" s="248"/>
      <c r="O225" s="58"/>
    </row>
    <row r="226" spans="1:15" ht="44" customHeight="1" outlineLevel="5" thickBot="1" x14ac:dyDescent="0.4">
      <c r="A226" s="55" t="s">
        <v>589</v>
      </c>
      <c r="B226" s="56">
        <v>6</v>
      </c>
      <c r="C226" s="57" t="s">
        <v>579</v>
      </c>
      <c r="D226" s="59" t="s">
        <v>590</v>
      </c>
      <c r="F226" s="277">
        <v>0</v>
      </c>
      <c r="G226" s="237"/>
      <c r="I226" s="248">
        <v>0</v>
      </c>
      <c r="J226" s="248">
        <v>0</v>
      </c>
      <c r="M226" s="248">
        <v>0</v>
      </c>
      <c r="N226" s="248"/>
      <c r="O226" s="58"/>
    </row>
    <row r="227" spans="1:15" ht="44" customHeight="1" outlineLevel="5" thickBot="1" x14ac:dyDescent="0.4">
      <c r="A227" s="55" t="s">
        <v>591</v>
      </c>
      <c r="B227" s="56">
        <v>6</v>
      </c>
      <c r="C227" s="57" t="s">
        <v>592</v>
      </c>
      <c r="D227" s="59" t="s">
        <v>593</v>
      </c>
      <c r="F227" s="277">
        <v>0</v>
      </c>
      <c r="G227" s="237"/>
      <c r="I227" s="248">
        <v>0</v>
      </c>
      <c r="J227" s="248">
        <v>0</v>
      </c>
      <c r="M227" s="248">
        <v>0</v>
      </c>
      <c r="N227" s="248"/>
      <c r="O227" s="58"/>
    </row>
    <row r="228" spans="1:15" ht="29.5" customHeight="1" outlineLevel="4" thickBot="1" x14ac:dyDescent="0.4">
      <c r="A228" s="55" t="s">
        <v>594</v>
      </c>
      <c r="B228" s="30">
        <v>5</v>
      </c>
      <c r="C228" s="27" t="s">
        <v>595</v>
      </c>
      <c r="D228" s="27" t="s">
        <v>596</v>
      </c>
      <c r="F228" s="271">
        <f>SUM(F229:F230)</f>
        <v>0</v>
      </c>
      <c r="G228" s="233">
        <v>996000</v>
      </c>
      <c r="I228" s="243">
        <v>260000</v>
      </c>
      <c r="J228" s="243">
        <f>I228</f>
        <v>260000</v>
      </c>
      <c r="M228" s="243">
        <v>0</v>
      </c>
      <c r="N228" s="243">
        <v>288000</v>
      </c>
      <c r="O228" s="31"/>
    </row>
    <row r="229" spans="1:15" ht="29.5" customHeight="1" outlineLevel="5" thickBot="1" x14ac:dyDescent="0.4">
      <c r="A229" s="55" t="s">
        <v>597</v>
      </c>
      <c r="B229" s="56">
        <v>6</v>
      </c>
      <c r="C229" s="57" t="s">
        <v>598</v>
      </c>
      <c r="D229" s="59" t="s">
        <v>599</v>
      </c>
      <c r="F229" s="277">
        <v>0</v>
      </c>
      <c r="G229" s="237"/>
      <c r="I229" s="248">
        <v>0</v>
      </c>
      <c r="J229" s="248">
        <v>0</v>
      </c>
      <c r="M229" s="248">
        <v>0</v>
      </c>
      <c r="N229" s="248"/>
      <c r="O229" s="58"/>
    </row>
    <row r="230" spans="1:15" ht="29.5" customHeight="1" outlineLevel="5" thickBot="1" x14ac:dyDescent="0.4">
      <c r="A230" s="41" t="s">
        <v>600</v>
      </c>
      <c r="B230" s="56">
        <v>6</v>
      </c>
      <c r="C230" s="57" t="s">
        <v>601</v>
      </c>
      <c r="D230" s="59" t="s">
        <v>602</v>
      </c>
      <c r="F230" s="277">
        <v>0</v>
      </c>
      <c r="G230" s="237"/>
      <c r="I230" s="248">
        <v>0</v>
      </c>
      <c r="J230" s="248">
        <v>0</v>
      </c>
      <c r="M230" s="248">
        <v>0</v>
      </c>
      <c r="N230" s="248"/>
      <c r="O230" s="58"/>
    </row>
    <row r="231" spans="1:15" ht="29.5" customHeight="1" outlineLevel="4" thickBot="1" x14ac:dyDescent="0.4">
      <c r="A231" s="41" t="s">
        <v>603</v>
      </c>
      <c r="B231" s="30">
        <v>5</v>
      </c>
      <c r="C231" s="27" t="s">
        <v>604</v>
      </c>
      <c r="D231" s="27" t="s">
        <v>605</v>
      </c>
      <c r="F231" s="271">
        <f>SUM(F232:F233)</f>
        <v>0</v>
      </c>
      <c r="G231" s="233"/>
      <c r="I231" s="243">
        <v>0</v>
      </c>
      <c r="J231" s="243">
        <v>0</v>
      </c>
      <c r="M231" s="243">
        <v>0</v>
      </c>
      <c r="N231" s="243"/>
      <c r="O231" s="31"/>
    </row>
    <row r="232" spans="1:15" ht="44" customHeight="1" outlineLevel="5" thickBot="1" x14ac:dyDescent="0.4">
      <c r="A232" s="41" t="s">
        <v>606</v>
      </c>
      <c r="B232" s="56">
        <v>6</v>
      </c>
      <c r="C232" s="57" t="s">
        <v>598</v>
      </c>
      <c r="D232" s="59" t="s">
        <v>607</v>
      </c>
      <c r="F232" s="277">
        <v>0</v>
      </c>
      <c r="G232" s="237"/>
      <c r="I232" s="248">
        <v>0</v>
      </c>
      <c r="J232" s="248">
        <v>0</v>
      </c>
      <c r="M232" s="248">
        <v>0</v>
      </c>
      <c r="N232" s="248"/>
      <c r="O232" s="58"/>
    </row>
    <row r="233" spans="1:15" ht="29.5" customHeight="1" outlineLevel="5" thickBot="1" x14ac:dyDescent="0.4">
      <c r="A233" s="41" t="s">
        <v>608</v>
      </c>
      <c r="B233" s="56">
        <v>6</v>
      </c>
      <c r="C233" s="57" t="s">
        <v>601</v>
      </c>
      <c r="D233" s="59" t="s">
        <v>609</v>
      </c>
      <c r="F233" s="277">
        <v>0</v>
      </c>
      <c r="G233" s="237"/>
      <c r="I233" s="248">
        <v>0</v>
      </c>
      <c r="J233" s="248">
        <v>0</v>
      </c>
      <c r="M233" s="248">
        <v>0</v>
      </c>
      <c r="N233" s="248"/>
      <c r="O233" s="58"/>
    </row>
    <row r="234" spans="1:15" ht="29.5" customHeight="1" outlineLevel="4" thickBot="1" x14ac:dyDescent="0.4">
      <c r="A234" s="41" t="s">
        <v>610</v>
      </c>
      <c r="B234" s="30">
        <v>5</v>
      </c>
      <c r="C234" s="27" t="s">
        <v>611</v>
      </c>
      <c r="D234" s="27" t="s">
        <v>612</v>
      </c>
      <c r="F234" s="271">
        <f>SUM(F235:F237)</f>
        <v>53329.03</v>
      </c>
      <c r="G234" s="233">
        <v>100000</v>
      </c>
      <c r="I234" s="243">
        <v>50000</v>
      </c>
      <c r="J234" s="243">
        <f>I234</f>
        <v>50000</v>
      </c>
      <c r="M234" s="243">
        <v>53329.03</v>
      </c>
      <c r="N234" s="243">
        <v>100000</v>
      </c>
      <c r="O234" s="31"/>
    </row>
    <row r="235" spans="1:15" ht="29.5" customHeight="1" outlineLevel="5" thickBot="1" x14ac:dyDescent="0.4">
      <c r="A235" s="41" t="s">
        <v>613</v>
      </c>
      <c r="B235" s="56">
        <v>6</v>
      </c>
      <c r="C235" s="57" t="s">
        <v>614</v>
      </c>
      <c r="D235" s="59" t="s">
        <v>615</v>
      </c>
      <c r="F235" s="277">
        <v>0</v>
      </c>
      <c r="G235" s="237"/>
      <c r="I235" s="248">
        <v>0</v>
      </c>
      <c r="J235" s="248">
        <v>0</v>
      </c>
      <c r="M235" s="248">
        <v>0</v>
      </c>
      <c r="N235" s="248">
        <v>0</v>
      </c>
      <c r="O235" s="58"/>
    </row>
    <row r="236" spans="1:15" ht="29.5" customHeight="1" outlineLevel="5" thickBot="1" x14ac:dyDescent="0.4">
      <c r="A236" s="41" t="s">
        <v>616</v>
      </c>
      <c r="B236" s="56">
        <v>6</v>
      </c>
      <c r="C236" s="57" t="s">
        <v>617</v>
      </c>
      <c r="D236" s="59" t="s">
        <v>618</v>
      </c>
      <c r="F236" s="277">
        <v>0</v>
      </c>
      <c r="G236" s="248"/>
      <c r="I236" s="248">
        <v>0</v>
      </c>
      <c r="J236" s="248">
        <v>0</v>
      </c>
      <c r="M236" s="248">
        <v>0</v>
      </c>
      <c r="N236" s="248"/>
      <c r="O236" s="58"/>
    </row>
    <row r="237" spans="1:15" ht="29.5" customHeight="1" outlineLevel="5" thickBot="1" x14ac:dyDescent="0.4">
      <c r="A237" s="41" t="s">
        <v>619</v>
      </c>
      <c r="B237" s="56">
        <v>6</v>
      </c>
      <c r="C237" s="57" t="s">
        <v>620</v>
      </c>
      <c r="D237" s="59" t="s">
        <v>621</v>
      </c>
      <c r="F237" s="277">
        <v>53329.03</v>
      </c>
      <c r="G237" s="248"/>
      <c r="I237" s="248"/>
      <c r="J237" s="248"/>
      <c r="M237" s="248">
        <v>53329.03</v>
      </c>
      <c r="N237" s="248">
        <v>100000</v>
      </c>
      <c r="O237" s="58"/>
    </row>
    <row r="238" spans="1:15" ht="43.5" outlineLevel="2" x14ac:dyDescent="0.35">
      <c r="A238" t="s">
        <v>622</v>
      </c>
      <c r="B238" s="18">
        <v>3</v>
      </c>
      <c r="C238" s="19" t="s">
        <v>623</v>
      </c>
      <c r="D238" s="19" t="s">
        <v>624</v>
      </c>
      <c r="F238" s="275">
        <f>SUM(F239:F243)</f>
        <v>152891.85749999995</v>
      </c>
      <c r="G238" s="246"/>
      <c r="I238" s="240">
        <f>I240+I242+I243</f>
        <v>209580</v>
      </c>
      <c r="J238" s="240">
        <f>J240+J242+J243</f>
        <v>16229583</v>
      </c>
      <c r="M238" s="240">
        <f>SUM(M239:M243)</f>
        <v>152891.85749999995</v>
      </c>
      <c r="N238" s="240">
        <f>M238</f>
        <v>152891.85749999995</v>
      </c>
      <c r="O238" s="20"/>
    </row>
    <row r="239" spans="1:15" ht="29" outlineLevel="3" x14ac:dyDescent="0.35">
      <c r="A239" t="s">
        <v>625</v>
      </c>
      <c r="B239" s="21">
        <v>4</v>
      </c>
      <c r="C239" s="22" t="s">
        <v>626</v>
      </c>
      <c r="D239" s="22" t="s">
        <v>627</v>
      </c>
      <c r="F239" s="269">
        <v>0</v>
      </c>
      <c r="G239" s="241"/>
      <c r="I239" s="241">
        <v>0</v>
      </c>
      <c r="J239" s="241">
        <f>I239</f>
        <v>0</v>
      </c>
      <c r="M239" s="241">
        <v>0</v>
      </c>
      <c r="N239" s="241"/>
      <c r="O239" s="23"/>
    </row>
    <row r="240" spans="1:15" ht="43.5" outlineLevel="3" x14ac:dyDescent="0.35">
      <c r="A240" t="s">
        <v>628</v>
      </c>
      <c r="B240" s="21">
        <v>4</v>
      </c>
      <c r="C240" s="22" t="s">
        <v>629</v>
      </c>
      <c r="D240" s="22" t="s">
        <v>630</v>
      </c>
      <c r="F240" s="269">
        <v>77500</v>
      </c>
      <c r="G240" s="241"/>
      <c r="I240" s="241">
        <v>74000</v>
      </c>
      <c r="J240" s="241">
        <f>I240</f>
        <v>74000</v>
      </c>
      <c r="M240" s="241">
        <v>77500</v>
      </c>
      <c r="N240" s="241"/>
      <c r="O240" s="23"/>
    </row>
    <row r="241" spans="1:15" ht="43.5" outlineLevel="3" x14ac:dyDescent="0.35">
      <c r="A241" t="s">
        <v>631</v>
      </c>
      <c r="B241" s="21">
        <v>4</v>
      </c>
      <c r="C241" s="22" t="s">
        <v>632</v>
      </c>
      <c r="D241" s="22" t="s">
        <v>633</v>
      </c>
      <c r="F241" s="269">
        <v>0</v>
      </c>
      <c r="G241" s="241"/>
      <c r="I241" s="241">
        <v>0</v>
      </c>
      <c r="J241" s="241">
        <f>I241</f>
        <v>0</v>
      </c>
      <c r="M241" s="241">
        <v>0</v>
      </c>
      <c r="N241" s="241"/>
      <c r="O241" s="23"/>
    </row>
    <row r="242" spans="1:15" ht="116" outlineLevel="3" x14ac:dyDescent="0.35">
      <c r="A242" t="s">
        <v>634</v>
      </c>
      <c r="B242" s="21">
        <v>4</v>
      </c>
      <c r="C242" s="22" t="s">
        <v>635</v>
      </c>
      <c r="D242" s="22" t="s">
        <v>636</v>
      </c>
      <c r="F242" s="269">
        <v>73808.197499999937</v>
      </c>
      <c r="G242" s="241"/>
      <c r="I242" s="241">
        <v>74000</v>
      </c>
      <c r="J242" s="241">
        <f>I242</f>
        <v>74000</v>
      </c>
      <c r="M242" s="241">
        <v>73808.197499999937</v>
      </c>
      <c r="N242" s="241"/>
      <c r="O242" s="23"/>
    </row>
    <row r="243" spans="1:15" ht="43.5" outlineLevel="3" x14ac:dyDescent="0.35">
      <c r="A243" t="s">
        <v>637</v>
      </c>
      <c r="B243" s="21">
        <v>4</v>
      </c>
      <c r="C243" s="22" t="s">
        <v>638</v>
      </c>
      <c r="D243" s="22" t="s">
        <v>639</v>
      </c>
      <c r="F243" s="269">
        <v>1583.66</v>
      </c>
      <c r="G243" s="241"/>
      <c r="I243" s="241">
        <v>61580</v>
      </c>
      <c r="J243" s="241">
        <f>1583 + 60000*(proposed_num-1)</f>
        <v>16081583</v>
      </c>
      <c r="M243" s="241">
        <v>1583.66</v>
      </c>
      <c r="N243" s="241"/>
      <c r="O243" s="23"/>
    </row>
    <row r="244" spans="1:15" ht="29" outlineLevel="2" x14ac:dyDescent="0.35">
      <c r="A244" t="s">
        <v>640</v>
      </c>
      <c r="B244" s="18">
        <v>3</v>
      </c>
      <c r="C244" s="19" t="s">
        <v>641</v>
      </c>
      <c r="D244" s="19" t="s">
        <v>642</v>
      </c>
      <c r="F244" s="275">
        <f>SUM(F245,F250,F257,F263,F268,F269,F270)</f>
        <v>362761.40099999995</v>
      </c>
      <c r="G244" s="246">
        <f>SUM(G245,G250,G257,G263,G268,G269,G270)</f>
        <v>326893991.95453978</v>
      </c>
      <c r="I244" s="240">
        <v>40000</v>
      </c>
      <c r="J244" s="240">
        <f>I244*proposed_num</f>
        <v>10760000</v>
      </c>
      <c r="K244" s="329"/>
      <c r="M244" s="240">
        <f>SUM(M245,M250,M257,M263,M268,M269,M270)</f>
        <v>130005.4332</v>
      </c>
      <c r="N244" s="240">
        <f>SUM(N245,N250,N257,N263,N268,N269,N270)</f>
        <v>34490052.68</v>
      </c>
      <c r="O244" s="20"/>
    </row>
    <row r="245" spans="1:15" ht="29" customHeight="1" outlineLevel="3" x14ac:dyDescent="0.35">
      <c r="A245" t="s">
        <v>643</v>
      </c>
      <c r="B245" s="21">
        <v>4</v>
      </c>
      <c r="C245" s="22" t="s">
        <v>644</v>
      </c>
      <c r="D245" s="22" t="s">
        <v>645</v>
      </c>
      <c r="F245" s="269">
        <f>SUM(F246:F249)</f>
        <v>258617.742</v>
      </c>
      <c r="G245" s="241">
        <f>SUM(G246:G249)</f>
        <v>233047357.95925882</v>
      </c>
      <c r="I245" s="241">
        <f>SUM(I246:I249)</f>
        <v>0</v>
      </c>
      <c r="J245" s="241">
        <f>SUM(J246:J249)</f>
        <v>0</v>
      </c>
      <c r="M245" s="241">
        <f>SUM(M246:M249)</f>
        <v>25861.7742</v>
      </c>
      <c r="N245" s="241">
        <f>SUM(N246:N249)</f>
        <v>6861051.3600000003</v>
      </c>
      <c r="O245" s="23"/>
    </row>
    <row r="246" spans="1:15" ht="15" customHeight="1" outlineLevel="4" thickBot="1" x14ac:dyDescent="0.4">
      <c r="A246" t="s">
        <v>646</v>
      </c>
      <c r="B246" s="30">
        <v>5</v>
      </c>
      <c r="C246" s="27" t="s">
        <v>647</v>
      </c>
      <c r="D246" s="27" t="s">
        <v>648</v>
      </c>
      <c r="F246" s="271">
        <v>247200</v>
      </c>
      <c r="G246" s="233">
        <v>222758525.54434869</v>
      </c>
      <c r="I246" s="243"/>
      <c r="J246" s="243"/>
      <c r="M246" s="243">
        <v>24720</v>
      </c>
      <c r="N246" s="243">
        <v>6558142.0800000001</v>
      </c>
      <c r="O246" s="31"/>
    </row>
    <row r="247" spans="1:15" ht="29.5" customHeight="1" outlineLevel="4" thickBot="1" x14ac:dyDescent="0.4">
      <c r="A247" t="s">
        <v>649</v>
      </c>
      <c r="B247" s="30">
        <v>5</v>
      </c>
      <c r="C247" s="27" t="s">
        <v>650</v>
      </c>
      <c r="D247" s="27" t="s">
        <v>651</v>
      </c>
      <c r="F247" s="271">
        <v>11417.742</v>
      </c>
      <c r="G247" s="233">
        <v>10288832.414910125</v>
      </c>
      <c r="I247" s="243"/>
      <c r="J247" s="243"/>
      <c r="M247" s="243">
        <v>1141.7742000000001</v>
      </c>
      <c r="N247" s="243">
        <v>302909.28000000003</v>
      </c>
      <c r="O247" s="31"/>
    </row>
    <row r="248" spans="1:15" ht="44" customHeight="1" outlineLevel="4" thickBot="1" x14ac:dyDescent="0.4">
      <c r="A248" t="s">
        <v>652</v>
      </c>
      <c r="B248" s="30">
        <v>5</v>
      </c>
      <c r="C248" s="27" t="s">
        <v>653</v>
      </c>
      <c r="D248" s="27" t="s">
        <v>654</v>
      </c>
      <c r="F248" s="271">
        <v>0</v>
      </c>
      <c r="G248" s="233"/>
      <c r="I248" s="243">
        <v>0</v>
      </c>
      <c r="J248" s="243">
        <v>0</v>
      </c>
      <c r="M248" s="243">
        <v>0</v>
      </c>
      <c r="N248" s="243"/>
      <c r="O248" s="31"/>
    </row>
    <row r="249" spans="1:15" ht="29.5" customHeight="1" outlineLevel="4" thickBot="1" x14ac:dyDescent="0.4">
      <c r="A249" t="s">
        <v>655</v>
      </c>
      <c r="B249" s="30">
        <v>5</v>
      </c>
      <c r="C249" s="27" t="s">
        <v>656</v>
      </c>
      <c r="D249" s="27" t="s">
        <v>657</v>
      </c>
      <c r="F249" s="271">
        <v>0</v>
      </c>
      <c r="G249" s="233"/>
      <c r="I249" s="243">
        <v>0</v>
      </c>
      <c r="J249" s="243">
        <v>0</v>
      </c>
      <c r="M249" s="243">
        <v>0</v>
      </c>
      <c r="N249" s="243"/>
      <c r="O249" s="31"/>
    </row>
    <row r="250" spans="1:15" ht="29" customHeight="1" outlineLevel="3" x14ac:dyDescent="0.35">
      <c r="A250" t="s">
        <v>658</v>
      </c>
      <c r="B250" s="21">
        <v>4</v>
      </c>
      <c r="C250" s="22" t="s">
        <v>659</v>
      </c>
      <c r="D250" s="22" t="s">
        <v>660</v>
      </c>
      <c r="F250" s="269">
        <f>SUM(F251:F256)</f>
        <v>81708.75</v>
      </c>
      <c r="G250" s="241">
        <f>SUM(G251:G256)</f>
        <v>73629938.001908571</v>
      </c>
      <c r="I250" s="241">
        <f>SUM(I251:I256)</f>
        <v>0</v>
      </c>
      <c r="J250" s="241">
        <f>SUM(J251:J256)</f>
        <v>0</v>
      </c>
      <c r="M250" s="241">
        <f>SUM(M251:M256)</f>
        <v>81708.75</v>
      </c>
      <c r="N250" s="241">
        <f>SUM(N251:N256)</f>
        <v>21677087.050000001</v>
      </c>
      <c r="O250" s="23"/>
    </row>
    <row r="251" spans="1:15" ht="29.5" customHeight="1" outlineLevel="4" thickBot="1" x14ac:dyDescent="0.4">
      <c r="A251" t="s">
        <v>661</v>
      </c>
      <c r="B251" s="30">
        <v>5</v>
      </c>
      <c r="C251" s="27" t="s">
        <v>662</v>
      </c>
      <c r="D251" s="27" t="s">
        <v>663</v>
      </c>
      <c r="F251" s="271">
        <v>0</v>
      </c>
      <c r="G251" s="233"/>
      <c r="I251" s="243">
        <v>0</v>
      </c>
      <c r="J251" s="243">
        <v>0</v>
      </c>
      <c r="M251" s="243">
        <v>0</v>
      </c>
      <c r="N251" s="243"/>
      <c r="O251" s="31"/>
    </row>
    <row r="252" spans="1:15" ht="44" customHeight="1" outlineLevel="4" thickBot="1" x14ac:dyDescent="0.4">
      <c r="A252" t="s">
        <v>664</v>
      </c>
      <c r="B252" s="30">
        <v>5</v>
      </c>
      <c r="C252" s="27" t="s">
        <v>665</v>
      </c>
      <c r="D252" s="27" t="s">
        <v>666</v>
      </c>
      <c r="F252" s="271">
        <v>81708.75</v>
      </c>
      <c r="G252" s="233">
        <v>73629938.001908571</v>
      </c>
      <c r="I252" s="243"/>
      <c r="J252" s="243"/>
      <c r="M252" s="243">
        <v>81708.75</v>
      </c>
      <c r="N252" s="243">
        <v>21677087.050000001</v>
      </c>
      <c r="O252" s="31"/>
    </row>
    <row r="253" spans="1:15" ht="29.5" customHeight="1" outlineLevel="4" thickBot="1" x14ac:dyDescent="0.4">
      <c r="A253" t="s">
        <v>667</v>
      </c>
      <c r="B253" s="30">
        <v>5</v>
      </c>
      <c r="C253" s="27" t="s">
        <v>668</v>
      </c>
      <c r="D253" s="27" t="s">
        <v>669</v>
      </c>
      <c r="F253" s="271">
        <v>0</v>
      </c>
      <c r="G253" s="233"/>
      <c r="I253" s="243">
        <v>0</v>
      </c>
      <c r="J253" s="243">
        <v>0</v>
      </c>
      <c r="M253" s="243">
        <v>0</v>
      </c>
      <c r="N253" s="243"/>
      <c r="O253" s="31"/>
    </row>
    <row r="254" spans="1:15" ht="44" customHeight="1" outlineLevel="4" thickBot="1" x14ac:dyDescent="0.4">
      <c r="A254" t="s">
        <v>670</v>
      </c>
      <c r="B254" s="30">
        <v>5</v>
      </c>
      <c r="C254" s="27" t="s">
        <v>671</v>
      </c>
      <c r="D254" s="27" t="s">
        <v>672</v>
      </c>
      <c r="F254" s="271">
        <v>0</v>
      </c>
      <c r="G254" s="233"/>
      <c r="I254" s="243">
        <v>0</v>
      </c>
      <c r="J254" s="243">
        <v>0</v>
      </c>
      <c r="M254" s="243">
        <v>0</v>
      </c>
      <c r="N254" s="243"/>
      <c r="O254" s="31"/>
    </row>
    <row r="255" spans="1:15" ht="29.5" customHeight="1" outlineLevel="4" thickBot="1" x14ac:dyDescent="0.4">
      <c r="A255" t="s">
        <v>673</v>
      </c>
      <c r="B255" s="30">
        <v>5</v>
      </c>
      <c r="C255" s="27" t="s">
        <v>674</v>
      </c>
      <c r="D255" s="27" t="s">
        <v>675</v>
      </c>
      <c r="F255" s="271">
        <v>0</v>
      </c>
      <c r="G255" s="233"/>
      <c r="I255" s="243">
        <v>0</v>
      </c>
      <c r="J255" s="243">
        <v>0</v>
      </c>
      <c r="M255" s="243">
        <v>0</v>
      </c>
      <c r="N255" s="243"/>
      <c r="O255" s="31"/>
    </row>
    <row r="256" spans="1:15" ht="29.5" customHeight="1" outlineLevel="4" thickBot="1" x14ac:dyDescent="0.4">
      <c r="A256" t="s">
        <v>676</v>
      </c>
      <c r="B256" s="30">
        <v>5</v>
      </c>
      <c r="C256" s="27" t="s">
        <v>677</v>
      </c>
      <c r="D256" s="27" t="s">
        <v>678</v>
      </c>
      <c r="F256" s="271">
        <v>0</v>
      </c>
      <c r="G256" s="233"/>
      <c r="I256" s="243">
        <v>0</v>
      </c>
      <c r="J256" s="243">
        <v>0</v>
      </c>
      <c r="M256" s="243">
        <v>0</v>
      </c>
      <c r="N256" s="243"/>
      <c r="O256" s="31"/>
    </row>
    <row r="257" spans="1:15" ht="29" customHeight="1" outlineLevel="3" x14ac:dyDescent="0.35">
      <c r="A257" t="s">
        <v>679</v>
      </c>
      <c r="B257" s="21">
        <v>4</v>
      </c>
      <c r="C257" s="22" t="s">
        <v>680</v>
      </c>
      <c r="D257" s="22" t="s">
        <v>681</v>
      </c>
      <c r="F257" s="269">
        <f>SUM(F258:F262)</f>
        <v>0</v>
      </c>
      <c r="G257" s="241">
        <f>SUM(G258:G262)</f>
        <v>0</v>
      </c>
      <c r="I257" s="241">
        <v>0</v>
      </c>
      <c r="J257" s="241">
        <v>0</v>
      </c>
      <c r="M257" s="241">
        <v>0</v>
      </c>
      <c r="N257" s="241"/>
      <c r="O257" s="23"/>
    </row>
    <row r="258" spans="1:15" ht="44" customHeight="1" outlineLevel="4" thickBot="1" x14ac:dyDescent="0.4">
      <c r="A258" s="41" t="s">
        <v>682</v>
      </c>
      <c r="B258" s="30">
        <v>5</v>
      </c>
      <c r="C258" s="27" t="s">
        <v>683</v>
      </c>
      <c r="D258" s="27" t="s">
        <v>684</v>
      </c>
      <c r="F258" s="271">
        <v>0</v>
      </c>
      <c r="G258" s="233"/>
      <c r="I258" s="243">
        <v>0</v>
      </c>
      <c r="J258" s="243">
        <v>0</v>
      </c>
      <c r="M258" s="243">
        <v>0</v>
      </c>
      <c r="N258" s="243"/>
      <c r="O258" s="31"/>
    </row>
    <row r="259" spans="1:15" ht="29.5" customHeight="1" outlineLevel="4" thickBot="1" x14ac:dyDescent="0.4">
      <c r="A259" s="41" t="s">
        <v>685</v>
      </c>
      <c r="B259" s="30">
        <v>5</v>
      </c>
      <c r="C259" s="27" t="s">
        <v>686</v>
      </c>
      <c r="D259" s="27" t="s">
        <v>687</v>
      </c>
      <c r="F259" s="271">
        <v>0</v>
      </c>
      <c r="G259" s="233"/>
      <c r="I259" s="243">
        <v>0</v>
      </c>
      <c r="J259" s="243">
        <v>0</v>
      </c>
      <c r="M259" s="243">
        <v>0</v>
      </c>
      <c r="N259" s="243"/>
      <c r="O259" s="31"/>
    </row>
    <row r="260" spans="1:15" ht="29.5" customHeight="1" outlineLevel="4" thickBot="1" x14ac:dyDescent="0.4">
      <c r="A260" s="41" t="s">
        <v>688</v>
      </c>
      <c r="B260" s="30">
        <v>5</v>
      </c>
      <c r="C260" s="27" t="s">
        <v>689</v>
      </c>
      <c r="D260" s="27" t="s">
        <v>690</v>
      </c>
      <c r="F260" s="271">
        <v>0</v>
      </c>
      <c r="G260" s="233"/>
      <c r="I260" s="243">
        <v>0</v>
      </c>
      <c r="J260" s="243">
        <v>0</v>
      </c>
      <c r="M260" s="243">
        <v>0</v>
      </c>
      <c r="N260" s="243"/>
      <c r="O260" s="31"/>
    </row>
    <row r="261" spans="1:15" ht="29.5" customHeight="1" outlineLevel="4" thickBot="1" x14ac:dyDescent="0.4">
      <c r="A261" s="41" t="s">
        <v>691</v>
      </c>
      <c r="B261" s="30">
        <v>5</v>
      </c>
      <c r="C261" s="27" t="s">
        <v>692</v>
      </c>
      <c r="D261" s="27" t="s">
        <v>693</v>
      </c>
      <c r="F261" s="271">
        <v>0</v>
      </c>
      <c r="G261" s="233"/>
      <c r="I261" s="243">
        <v>0</v>
      </c>
      <c r="J261" s="243">
        <v>0</v>
      </c>
      <c r="M261" s="243">
        <v>0</v>
      </c>
      <c r="N261" s="243"/>
      <c r="O261" s="31"/>
    </row>
    <row r="262" spans="1:15" ht="29.5" customHeight="1" outlineLevel="4" thickBot="1" x14ac:dyDescent="0.4">
      <c r="A262" s="41" t="s">
        <v>694</v>
      </c>
      <c r="B262" s="30">
        <v>5</v>
      </c>
      <c r="C262" s="27" t="s">
        <v>656</v>
      </c>
      <c r="D262" s="27" t="s">
        <v>695</v>
      </c>
      <c r="F262" s="271">
        <v>0</v>
      </c>
      <c r="G262" s="233"/>
      <c r="I262" s="243">
        <v>0</v>
      </c>
      <c r="J262" s="243">
        <v>0</v>
      </c>
      <c r="M262" s="243">
        <v>0</v>
      </c>
      <c r="N262" s="243"/>
      <c r="O262" s="31"/>
    </row>
    <row r="263" spans="1:15" ht="14.5" customHeight="1" outlineLevel="3" x14ac:dyDescent="0.35">
      <c r="A263" s="41" t="s">
        <v>696</v>
      </c>
      <c r="B263" s="21">
        <v>4</v>
      </c>
      <c r="C263" s="22" t="s">
        <v>17</v>
      </c>
      <c r="D263" s="22" t="s">
        <v>697</v>
      </c>
      <c r="F263" s="269">
        <f>SUM(F264:F267)</f>
        <v>17458.3</v>
      </c>
      <c r="G263" s="241">
        <f>SUM(G264:G267)</f>
        <v>15732140.641225332</v>
      </c>
      <c r="I263" s="241">
        <f>SUM(I264:I267)</f>
        <v>0</v>
      </c>
      <c r="J263" s="241">
        <f>SUM(J264:J267)</f>
        <v>0</v>
      </c>
      <c r="M263" s="241">
        <f>SUM(M264:M267)</f>
        <v>17458.3</v>
      </c>
      <c r="N263" s="241">
        <f>SUM(N264:N267)</f>
        <v>4631634.79</v>
      </c>
      <c r="O263" s="23"/>
    </row>
    <row r="264" spans="1:15" ht="29.5" customHeight="1" outlineLevel="4" thickBot="1" x14ac:dyDescent="0.4">
      <c r="A264" s="41" t="s">
        <v>698</v>
      </c>
      <c r="B264" s="30">
        <v>5</v>
      </c>
      <c r="C264" s="27" t="s">
        <v>699</v>
      </c>
      <c r="D264" s="27" t="s">
        <v>700</v>
      </c>
      <c r="F264" s="271">
        <v>17458.3</v>
      </c>
      <c r="G264" s="233">
        <v>15732140.641225332</v>
      </c>
      <c r="I264" s="243"/>
      <c r="J264" s="243"/>
      <c r="M264" s="243">
        <v>17458.3</v>
      </c>
      <c r="N264" s="243">
        <v>4631634.79</v>
      </c>
      <c r="O264" s="31"/>
    </row>
    <row r="265" spans="1:15" ht="44" customHeight="1" outlineLevel="4" thickBot="1" x14ac:dyDescent="0.4">
      <c r="A265" s="41" t="s">
        <v>701</v>
      </c>
      <c r="B265" s="30">
        <v>5</v>
      </c>
      <c r="C265" s="27" t="s">
        <v>702</v>
      </c>
      <c r="D265" s="27" t="s">
        <v>703</v>
      </c>
      <c r="F265" s="271">
        <v>0</v>
      </c>
      <c r="G265" s="233"/>
      <c r="I265" s="243">
        <v>0</v>
      </c>
      <c r="J265" s="243">
        <v>0</v>
      </c>
      <c r="M265" s="243">
        <v>0</v>
      </c>
      <c r="N265" s="243"/>
      <c r="O265" s="31"/>
    </row>
    <row r="266" spans="1:15" ht="44" customHeight="1" outlineLevel="4" thickBot="1" x14ac:dyDescent="0.4">
      <c r="A266" s="41" t="s">
        <v>704</v>
      </c>
      <c r="B266" s="30">
        <v>5</v>
      </c>
      <c r="C266" s="27" t="s">
        <v>705</v>
      </c>
      <c r="D266" s="27" t="s">
        <v>24</v>
      </c>
      <c r="F266" s="271">
        <v>0</v>
      </c>
      <c r="G266" s="233"/>
      <c r="I266" s="243">
        <v>0</v>
      </c>
      <c r="J266" s="243">
        <v>0</v>
      </c>
      <c r="M266" s="243">
        <v>0</v>
      </c>
      <c r="N266" s="243"/>
      <c r="O266" s="31"/>
    </row>
    <row r="267" spans="1:15" ht="29.5" customHeight="1" outlineLevel="4" thickBot="1" x14ac:dyDescent="0.4">
      <c r="A267" s="41" t="s">
        <v>706</v>
      </c>
      <c r="B267" s="30">
        <v>5</v>
      </c>
      <c r="C267" s="27" t="s">
        <v>707</v>
      </c>
      <c r="D267" s="27" t="s">
        <v>708</v>
      </c>
      <c r="F267" s="271">
        <v>0</v>
      </c>
      <c r="G267" s="233"/>
      <c r="I267" s="243">
        <v>0</v>
      </c>
      <c r="J267" s="243">
        <v>0</v>
      </c>
      <c r="M267" s="243">
        <v>0</v>
      </c>
      <c r="N267" s="243"/>
      <c r="O267" s="31"/>
    </row>
    <row r="268" spans="1:15" ht="43.5" customHeight="1" outlineLevel="3" x14ac:dyDescent="0.35">
      <c r="A268" s="41" t="s">
        <v>709</v>
      </c>
      <c r="B268" s="21">
        <v>4</v>
      </c>
      <c r="C268" s="22" t="s">
        <v>710</v>
      </c>
      <c r="D268" s="22" t="s">
        <v>711</v>
      </c>
      <c r="F268" s="269">
        <v>0</v>
      </c>
      <c r="G268" s="241">
        <v>0</v>
      </c>
      <c r="I268" s="241">
        <v>0</v>
      </c>
      <c r="J268" s="241">
        <v>0</v>
      </c>
      <c r="M268" s="241">
        <v>0</v>
      </c>
      <c r="N268" s="241"/>
      <c r="O268" s="23"/>
    </row>
    <row r="269" spans="1:15" ht="72.5" customHeight="1" outlineLevel="3" x14ac:dyDescent="0.35">
      <c r="A269" s="41" t="s">
        <v>712</v>
      </c>
      <c r="B269" s="21">
        <v>4</v>
      </c>
      <c r="C269" s="22" t="s">
        <v>713</v>
      </c>
      <c r="D269" s="22" t="s">
        <v>714</v>
      </c>
      <c r="F269" s="269">
        <v>2457</v>
      </c>
      <c r="G269" s="231">
        <v>2214068.3546216213</v>
      </c>
      <c r="I269" s="241"/>
      <c r="J269" s="241"/>
      <c r="M269" s="241">
        <v>2457</v>
      </c>
      <c r="N269" s="241">
        <v>651834.75</v>
      </c>
      <c r="O269" s="23"/>
    </row>
    <row r="270" spans="1:15" ht="43.5" customHeight="1" outlineLevel="3" x14ac:dyDescent="0.35">
      <c r="A270" s="41" t="s">
        <v>715</v>
      </c>
      <c r="B270" s="21">
        <v>4</v>
      </c>
      <c r="C270" s="22" t="s">
        <v>716</v>
      </c>
      <c r="D270" s="22" t="s">
        <v>717</v>
      </c>
      <c r="F270" s="269">
        <v>2519.6089999999999</v>
      </c>
      <c r="G270" s="231">
        <v>2270486.9975253674</v>
      </c>
      <c r="I270" s="241"/>
      <c r="J270" s="241"/>
      <c r="M270" s="241">
        <v>2519.6089999999999</v>
      </c>
      <c r="N270" s="241">
        <v>668444.73</v>
      </c>
      <c r="O270" s="23"/>
    </row>
    <row r="271" spans="1:15" ht="87" outlineLevel="1" x14ac:dyDescent="0.35">
      <c r="A271" s="10">
        <v>1.3</v>
      </c>
      <c r="B271" s="15">
        <v>2</v>
      </c>
      <c r="C271" s="16" t="s">
        <v>718</v>
      </c>
      <c r="D271" s="16" t="s">
        <v>719</v>
      </c>
      <c r="F271" s="267">
        <f>SUM(F272,F273,F274,F275)</f>
        <v>188530</v>
      </c>
      <c r="G271" s="239">
        <f>SUM(G272,G273,G274,G275)</f>
        <v>211454321.59355989</v>
      </c>
      <c r="I271" s="239">
        <f>SUM(I272,I273,I274,I275)</f>
        <v>697500</v>
      </c>
      <c r="J271" s="239">
        <f>SUM(J272,J273,J274,J275)</f>
        <v>61397500</v>
      </c>
      <c r="M271" s="239">
        <f>SUM(M272,M273,M274,M275)</f>
        <v>188530</v>
      </c>
      <c r="N271" s="239">
        <f>SUM(N272,N273,N274,N275)</f>
        <v>37933538.829999998</v>
      </c>
      <c r="O271" s="17"/>
    </row>
    <row r="272" spans="1:15" ht="72.5" outlineLevel="2" x14ac:dyDescent="0.35">
      <c r="A272" t="s">
        <v>720</v>
      </c>
      <c r="B272" s="60">
        <v>3</v>
      </c>
      <c r="C272" s="61" t="s">
        <v>721</v>
      </c>
      <c r="D272" s="61" t="s">
        <v>722</v>
      </c>
      <c r="F272" s="278">
        <v>0</v>
      </c>
      <c r="G272" s="249"/>
      <c r="I272" s="249">
        <v>300000</v>
      </c>
      <c r="J272" s="240">
        <f>I272*proposed_num*0.1</f>
        <v>8070000</v>
      </c>
      <c r="M272" s="249">
        <v>0</v>
      </c>
      <c r="N272" s="249"/>
      <c r="O272" s="62"/>
    </row>
    <row r="273" spans="1:16" ht="101.5" customHeight="1" outlineLevel="2" x14ac:dyDescent="0.35">
      <c r="A273" t="s">
        <v>723</v>
      </c>
      <c r="B273" s="60">
        <v>3</v>
      </c>
      <c r="C273" s="61" t="s">
        <v>724</v>
      </c>
      <c r="D273" s="61" t="s">
        <v>725</v>
      </c>
      <c r="F273" s="278">
        <v>188530</v>
      </c>
      <c r="G273" s="232">
        <v>211454321.59355989</v>
      </c>
      <c r="I273" s="249">
        <v>200000</v>
      </c>
      <c r="J273" s="249">
        <f>I273</f>
        <v>200000</v>
      </c>
      <c r="M273" s="249">
        <v>188530</v>
      </c>
      <c r="N273" s="249">
        <v>37933538.829999998</v>
      </c>
      <c r="O273" s="62"/>
    </row>
    <row r="274" spans="1:16" ht="43.5" outlineLevel="2" x14ac:dyDescent="0.35">
      <c r="A274" t="s">
        <v>726</v>
      </c>
      <c r="B274" s="60">
        <v>3</v>
      </c>
      <c r="C274" s="61" t="s">
        <v>727</v>
      </c>
      <c r="D274" s="61" t="s">
        <v>728</v>
      </c>
      <c r="F274" s="278">
        <v>0</v>
      </c>
      <c r="G274" s="249"/>
      <c r="I274" s="249"/>
      <c r="J274" s="249"/>
      <c r="M274" s="249"/>
      <c r="N274" s="249"/>
      <c r="O274" s="62"/>
    </row>
    <row r="275" spans="1:16" ht="43.5" outlineLevel="2" x14ac:dyDescent="0.35">
      <c r="A275" t="s">
        <v>729</v>
      </c>
      <c r="B275" s="60">
        <v>3</v>
      </c>
      <c r="C275" s="61" t="s">
        <v>730</v>
      </c>
      <c r="D275" s="61" t="s">
        <v>731</v>
      </c>
      <c r="F275" s="278">
        <v>0</v>
      </c>
      <c r="G275" s="249"/>
      <c r="I275" s="249">
        <v>197500</v>
      </c>
      <c r="J275" s="249">
        <f>I275*proposed_num</f>
        <v>53127500</v>
      </c>
      <c r="M275" s="249"/>
      <c r="N275" s="249"/>
      <c r="O275" s="62"/>
    </row>
    <row r="276" spans="1:16" ht="58" customHeight="1" outlineLevel="3" x14ac:dyDescent="0.35">
      <c r="A276" t="s">
        <v>732</v>
      </c>
      <c r="B276" s="21">
        <v>4</v>
      </c>
      <c r="C276" s="22" t="s">
        <v>733</v>
      </c>
      <c r="D276" s="22" t="s">
        <v>734</v>
      </c>
      <c r="F276" s="279"/>
      <c r="G276" s="250"/>
      <c r="I276" s="250"/>
      <c r="J276" s="250"/>
      <c r="M276" s="250"/>
      <c r="N276" s="251"/>
      <c r="O276" s="90"/>
    </row>
    <row r="277" spans="1:16" ht="58" customHeight="1" outlineLevel="3" x14ac:dyDescent="0.35">
      <c r="A277" t="s">
        <v>735</v>
      </c>
      <c r="B277" s="21">
        <v>4</v>
      </c>
      <c r="C277" s="22" t="s">
        <v>736</v>
      </c>
      <c r="D277" s="22" t="s">
        <v>737</v>
      </c>
      <c r="F277" s="280"/>
      <c r="G277" s="252"/>
      <c r="I277" s="252"/>
      <c r="J277" s="252"/>
      <c r="M277" s="252"/>
      <c r="N277" s="253"/>
      <c r="O277" s="89"/>
    </row>
    <row r="278" spans="1:16" ht="43.5" customHeight="1" outlineLevel="3" x14ac:dyDescent="0.35">
      <c r="A278" t="s">
        <v>738</v>
      </c>
      <c r="B278" s="21">
        <v>4</v>
      </c>
      <c r="C278" s="22" t="s">
        <v>739</v>
      </c>
      <c r="D278" s="22" t="s">
        <v>740</v>
      </c>
      <c r="F278" s="280"/>
      <c r="G278" s="252"/>
      <c r="I278" s="252"/>
      <c r="J278" s="252"/>
      <c r="M278" s="252"/>
      <c r="N278" s="253"/>
      <c r="O278" s="89"/>
    </row>
    <row r="279" spans="1:16" x14ac:dyDescent="0.35">
      <c r="A279"/>
      <c r="B279"/>
      <c r="C279"/>
      <c r="D279"/>
      <c r="E279"/>
      <c r="F279"/>
    </row>
    <row r="280" spans="1:16" x14ac:dyDescent="0.35">
      <c r="A280" s="361" t="s">
        <v>886</v>
      </c>
      <c r="B280" s="361"/>
      <c r="C280" s="361"/>
      <c r="D280" s="361"/>
      <c r="E280" s="68"/>
      <c r="F280" s="361" t="s">
        <v>881</v>
      </c>
      <c r="G280" s="361"/>
      <c r="H280" s="284"/>
      <c r="I280" s="68" t="s">
        <v>1034</v>
      </c>
      <c r="J280" s="68"/>
      <c r="M280" s="361" t="s">
        <v>1035</v>
      </c>
      <c r="N280" s="361"/>
      <c r="O280" s="68" t="s">
        <v>887</v>
      </c>
    </row>
    <row r="281" spans="1:16" x14ac:dyDescent="0.35">
      <c r="A281" s="67" t="s">
        <v>861</v>
      </c>
      <c r="B281" s="67" t="s">
        <v>1</v>
      </c>
      <c r="C281" s="67" t="s">
        <v>2</v>
      </c>
      <c r="D281" s="67" t="s">
        <v>0</v>
      </c>
      <c r="F281" s="67" t="s">
        <v>909</v>
      </c>
      <c r="G281" s="67" t="s">
        <v>910</v>
      </c>
      <c r="H281" s="283"/>
      <c r="I281" s="67" t="s">
        <v>875</v>
      </c>
      <c r="J281" s="67" t="s">
        <v>876</v>
      </c>
      <c r="K281" s="330"/>
      <c r="L281" s="2"/>
      <c r="M281" s="67" t="s">
        <v>875</v>
      </c>
      <c r="N281" s="67" t="s">
        <v>876</v>
      </c>
      <c r="O281" s="2"/>
      <c r="P281" s="67"/>
    </row>
    <row r="282" spans="1:16" ht="72.5" x14ac:dyDescent="0.35">
      <c r="A282" s="10">
        <v>2</v>
      </c>
      <c r="B282" s="63">
        <v>1</v>
      </c>
      <c r="C282" s="14" t="s">
        <v>741</v>
      </c>
      <c r="D282" s="14" t="s">
        <v>742</v>
      </c>
      <c r="F282" s="258">
        <f>SUM(F283,F304)</f>
        <v>2896809</v>
      </c>
      <c r="G282" s="258">
        <f>SUM(G283,G304)</f>
        <v>1373953423.8064532</v>
      </c>
      <c r="I282" s="288">
        <f>SUM(I283,I304)</f>
        <v>148422.47999999998</v>
      </c>
      <c r="J282" s="334">
        <f>ROUNDUP((I282*proposed_num+33500),-2)</f>
        <v>39959200</v>
      </c>
      <c r="K282" s="330"/>
      <c r="M282" s="288">
        <f>SUM(M283,M304)</f>
        <v>93916.540000000008</v>
      </c>
      <c r="N282" s="288">
        <f>SUM(N283,N304)</f>
        <v>27047965.620000001</v>
      </c>
      <c r="O282" s="88" t="s">
        <v>1043</v>
      </c>
    </row>
    <row r="283" spans="1:16" ht="29" outlineLevel="1" x14ac:dyDescent="0.35">
      <c r="A283" s="10">
        <v>2.1</v>
      </c>
      <c r="B283" s="15">
        <v>2</v>
      </c>
      <c r="C283" s="16" t="s">
        <v>743</v>
      </c>
      <c r="D283" s="16" t="s">
        <v>744</v>
      </c>
      <c r="F283" s="259">
        <f>SUM(F284,F287,F292,F293)</f>
        <v>786809</v>
      </c>
      <c r="G283" s="259">
        <f>SUM(G284,G287,G292,G293)</f>
        <v>12451464.743200002</v>
      </c>
      <c r="I283" s="289">
        <f>SUM(I284,I287,I292,I293)</f>
        <v>79737.08</v>
      </c>
      <c r="J283" s="289"/>
      <c r="K283" s="331"/>
      <c r="M283" s="289">
        <f>SUM(M284,M287,M292,M293)</f>
        <v>12853.27</v>
      </c>
      <c r="N283" s="289">
        <f>SUM(N284,N287,N292,N293)</f>
        <v>3701742.89</v>
      </c>
      <c r="O283" s="87"/>
    </row>
    <row r="284" spans="1:16" ht="58" outlineLevel="2" x14ac:dyDescent="0.35">
      <c r="A284" t="s">
        <v>745</v>
      </c>
      <c r="B284" s="60">
        <v>3</v>
      </c>
      <c r="C284" s="61" t="s">
        <v>746</v>
      </c>
      <c r="D284" s="61" t="s">
        <v>747</v>
      </c>
      <c r="F284" s="260">
        <f>SUM(F285:F286)</f>
        <v>670000</v>
      </c>
      <c r="G284" s="260">
        <f>SUM(G285:G286)</f>
        <v>9809604.0000000019</v>
      </c>
      <c r="I284" s="290">
        <f>I285+I286</f>
        <v>30000</v>
      </c>
      <c r="J284" s="290"/>
      <c r="K284" s="331"/>
      <c r="M284" s="290">
        <f>SUM(M285:M286)</f>
        <v>9849</v>
      </c>
      <c r="N284" s="290">
        <f>SUM(N285:N286)</f>
        <v>2836512</v>
      </c>
      <c r="O284" s="85"/>
    </row>
    <row r="285" spans="1:16" ht="43.5" customHeight="1" outlineLevel="3" x14ac:dyDescent="0.35">
      <c r="A285" t="s">
        <v>748</v>
      </c>
      <c r="B285" s="21">
        <v>4</v>
      </c>
      <c r="C285" s="22" t="s">
        <v>749</v>
      </c>
      <c r="D285" s="22" t="s">
        <v>750</v>
      </c>
      <c r="F285" s="256"/>
      <c r="G285" s="261"/>
      <c r="I285" s="250"/>
      <c r="J285" s="251"/>
      <c r="K285" s="331"/>
      <c r="M285" s="250"/>
      <c r="N285" s="251"/>
      <c r="O285" s="90" t="s">
        <v>1027</v>
      </c>
    </row>
    <row r="286" spans="1:16" ht="58" customHeight="1" outlineLevel="3" x14ac:dyDescent="0.35">
      <c r="A286" t="s">
        <v>751</v>
      </c>
      <c r="B286" s="21">
        <v>4</v>
      </c>
      <c r="C286" s="22" t="s">
        <v>752</v>
      </c>
      <c r="D286" s="22" t="s">
        <v>753</v>
      </c>
      <c r="F286" s="256">
        <v>670000</v>
      </c>
      <c r="G286" s="261">
        <v>9809604.0000000019</v>
      </c>
      <c r="I286" s="250">
        <v>30000</v>
      </c>
      <c r="J286" s="251"/>
      <c r="K286" s="331"/>
      <c r="M286" s="250">
        <v>9849</v>
      </c>
      <c r="N286" s="251">
        <v>2836512</v>
      </c>
      <c r="O286" s="90" t="s">
        <v>1032</v>
      </c>
    </row>
    <row r="287" spans="1:16" ht="101.5" outlineLevel="2" x14ac:dyDescent="0.35">
      <c r="A287" t="s">
        <v>754</v>
      </c>
      <c r="B287" s="60">
        <v>3</v>
      </c>
      <c r="C287" s="61" t="s">
        <v>755</v>
      </c>
      <c r="D287" s="61" t="s">
        <v>756</v>
      </c>
      <c r="F287" s="260">
        <f>SUM(F288:F291)</f>
        <v>71267</v>
      </c>
      <c r="G287" s="260">
        <f>SUM(G288:G291)</f>
        <v>142534</v>
      </c>
      <c r="I287" s="290">
        <v>5000</v>
      </c>
      <c r="J287" s="290"/>
      <c r="M287" s="290">
        <f>SUM(M288:M291)</f>
        <v>494.91</v>
      </c>
      <c r="N287" s="290">
        <f>SUM(N288:N291)</f>
        <v>142534</v>
      </c>
      <c r="O287" s="85" t="s">
        <v>1033</v>
      </c>
    </row>
    <row r="288" spans="1:16" ht="58" customHeight="1" outlineLevel="3" x14ac:dyDescent="0.35">
      <c r="A288" t="s">
        <v>757</v>
      </c>
      <c r="B288" s="64">
        <v>4</v>
      </c>
      <c r="C288" s="65" t="s">
        <v>758</v>
      </c>
      <c r="D288" s="65" t="s">
        <v>759</v>
      </c>
      <c r="F288" s="257"/>
      <c r="G288" s="262"/>
      <c r="I288" s="291"/>
      <c r="J288" s="292"/>
      <c r="M288" s="291"/>
      <c r="N288" s="292"/>
      <c r="O288" s="83"/>
    </row>
    <row r="289" spans="1:15" ht="43.5" customHeight="1" outlineLevel="3" x14ac:dyDescent="0.35">
      <c r="A289" t="s">
        <v>760</v>
      </c>
      <c r="B289" s="64">
        <v>4</v>
      </c>
      <c r="C289" s="65" t="s">
        <v>761</v>
      </c>
      <c r="D289" s="65" t="s">
        <v>762</v>
      </c>
      <c r="F289" s="257">
        <v>71267</v>
      </c>
      <c r="G289" s="262">
        <v>142534</v>
      </c>
      <c r="I289" s="291"/>
      <c r="J289" s="292"/>
      <c r="M289" s="291">
        <v>494.91</v>
      </c>
      <c r="N289" s="292">
        <v>142534</v>
      </c>
      <c r="O289" s="83"/>
    </row>
    <row r="290" spans="1:15" ht="43.5" customHeight="1" outlineLevel="3" x14ac:dyDescent="0.35">
      <c r="A290" t="s">
        <v>763</v>
      </c>
      <c r="B290" s="64">
        <v>4</v>
      </c>
      <c r="C290" s="65" t="s">
        <v>764</v>
      </c>
      <c r="D290" s="65" t="s">
        <v>765</v>
      </c>
      <c r="F290" s="257"/>
      <c r="G290" s="262"/>
      <c r="I290" s="291"/>
      <c r="J290" s="292"/>
      <c r="M290" s="291"/>
      <c r="N290" s="292"/>
      <c r="O290" s="83"/>
    </row>
    <row r="291" spans="1:15" ht="29" customHeight="1" outlineLevel="3" x14ac:dyDescent="0.35">
      <c r="A291" t="s">
        <v>766</v>
      </c>
      <c r="B291" s="64">
        <v>4</v>
      </c>
      <c r="C291" s="65" t="s">
        <v>767</v>
      </c>
      <c r="D291" s="65" t="s">
        <v>768</v>
      </c>
      <c r="F291" s="257"/>
      <c r="G291" s="262"/>
      <c r="I291" s="291"/>
      <c r="J291" s="292"/>
      <c r="M291" s="291"/>
      <c r="N291" s="292"/>
      <c r="O291" s="83"/>
    </row>
    <row r="292" spans="1:15" ht="43.5" outlineLevel="2" x14ac:dyDescent="0.35">
      <c r="A292" t="s">
        <v>769</v>
      </c>
      <c r="B292" s="60">
        <v>3</v>
      </c>
      <c r="C292" s="61" t="s">
        <v>770</v>
      </c>
      <c r="D292" s="61" t="s">
        <v>771</v>
      </c>
      <c r="F292" s="255">
        <v>45542</v>
      </c>
      <c r="G292" s="260">
        <v>2499326.7432000004</v>
      </c>
      <c r="I292" s="290">
        <f>I273/10</f>
        <v>20000</v>
      </c>
      <c r="J292" s="290"/>
      <c r="M292" s="290">
        <v>2509.36</v>
      </c>
      <c r="N292" s="293">
        <v>722696.89</v>
      </c>
      <c r="O292" s="85" t="s">
        <v>1028</v>
      </c>
    </row>
    <row r="293" spans="1:15" ht="101.5" outlineLevel="2" x14ac:dyDescent="0.35">
      <c r="A293" t="s">
        <v>772</v>
      </c>
      <c r="B293" s="60">
        <v>3</v>
      </c>
      <c r="C293" s="61" t="s">
        <v>773</v>
      </c>
      <c r="D293" s="61" t="s">
        <v>774</v>
      </c>
      <c r="F293" s="255"/>
      <c r="G293" s="260"/>
      <c r="I293" s="290">
        <f>0.2*(I284+I287+I292+I304)</f>
        <v>24737.08</v>
      </c>
      <c r="J293" s="290"/>
      <c r="M293" s="290"/>
      <c r="N293" s="293"/>
      <c r="O293" s="85" t="s">
        <v>1029</v>
      </c>
    </row>
    <row r="294" spans="1:15" ht="29" customHeight="1" outlineLevel="3" x14ac:dyDescent="0.35">
      <c r="A294" t="s">
        <v>775</v>
      </c>
      <c r="B294" s="64">
        <v>4</v>
      </c>
      <c r="C294" s="65" t="s">
        <v>776</v>
      </c>
      <c r="D294" s="65" t="s">
        <v>777</v>
      </c>
      <c r="F294" s="257"/>
      <c r="G294" s="262"/>
      <c r="I294" s="291"/>
      <c r="J294" s="292"/>
      <c r="M294" s="291"/>
      <c r="N294" s="292"/>
      <c r="O294" s="83"/>
    </row>
    <row r="295" spans="1:15" ht="29" customHeight="1" outlineLevel="3" x14ac:dyDescent="0.35">
      <c r="A295" t="s">
        <v>778</v>
      </c>
      <c r="B295" s="64">
        <v>4</v>
      </c>
      <c r="C295" s="65" t="s">
        <v>779</v>
      </c>
      <c r="D295" s="65" t="s">
        <v>780</v>
      </c>
      <c r="F295" s="257"/>
      <c r="G295" s="262"/>
      <c r="I295" s="291"/>
      <c r="J295" s="292"/>
      <c r="M295" s="291"/>
      <c r="N295" s="292"/>
      <c r="O295" s="83"/>
    </row>
    <row r="296" spans="1:15" ht="43.5" customHeight="1" outlineLevel="3" x14ac:dyDescent="0.35">
      <c r="A296" t="s">
        <v>781</v>
      </c>
      <c r="B296" s="64">
        <v>4</v>
      </c>
      <c r="C296" s="65" t="s">
        <v>782</v>
      </c>
      <c r="D296" s="65" t="s">
        <v>783</v>
      </c>
      <c r="F296" s="257"/>
      <c r="G296" s="262"/>
      <c r="I296" s="291"/>
      <c r="J296" s="292"/>
      <c r="M296" s="291"/>
      <c r="N296" s="292"/>
      <c r="O296" s="83"/>
    </row>
    <row r="297" spans="1:15" ht="72.5" customHeight="1" outlineLevel="3" x14ac:dyDescent="0.35">
      <c r="A297" t="s">
        <v>784</v>
      </c>
      <c r="B297" s="64">
        <v>4</v>
      </c>
      <c r="C297" s="65" t="s">
        <v>785</v>
      </c>
      <c r="D297" s="65" t="s">
        <v>786</v>
      </c>
      <c r="F297" s="257"/>
      <c r="G297" s="262"/>
      <c r="I297" s="291"/>
      <c r="J297" s="292"/>
      <c r="M297" s="291"/>
      <c r="N297" s="292"/>
      <c r="O297" s="83"/>
    </row>
    <row r="298" spans="1:15" ht="58" customHeight="1" outlineLevel="3" x14ac:dyDescent="0.35">
      <c r="A298" t="s">
        <v>787</v>
      </c>
      <c r="B298" s="64">
        <v>4</v>
      </c>
      <c r="C298" s="65" t="s">
        <v>788</v>
      </c>
      <c r="D298" s="65" t="s">
        <v>789</v>
      </c>
      <c r="F298" s="257"/>
      <c r="G298" s="262"/>
      <c r="I298" s="291"/>
      <c r="J298" s="292"/>
      <c r="M298" s="291"/>
      <c r="N298" s="292"/>
      <c r="O298" s="83"/>
    </row>
    <row r="299" spans="1:15" ht="43.5" customHeight="1" outlineLevel="3" x14ac:dyDescent="0.35">
      <c r="A299" t="s">
        <v>790</v>
      </c>
      <c r="B299" s="64">
        <v>4</v>
      </c>
      <c r="C299" s="65" t="s">
        <v>791</v>
      </c>
      <c r="D299" s="65" t="s">
        <v>792</v>
      </c>
      <c r="F299" s="257"/>
      <c r="G299" s="262"/>
      <c r="I299" s="291"/>
      <c r="J299" s="292"/>
      <c r="M299" s="291"/>
      <c r="N299" s="292"/>
      <c r="O299" s="83"/>
    </row>
    <row r="300" spans="1:15" ht="58" customHeight="1" outlineLevel="3" x14ac:dyDescent="0.35">
      <c r="A300" t="s">
        <v>793</v>
      </c>
      <c r="B300" s="64">
        <v>4</v>
      </c>
      <c r="C300" s="65" t="s">
        <v>794</v>
      </c>
      <c r="D300" s="65" t="s">
        <v>795</v>
      </c>
      <c r="F300" s="257"/>
      <c r="G300" s="262"/>
      <c r="I300" s="291"/>
      <c r="J300" s="292"/>
      <c r="M300" s="291"/>
      <c r="N300" s="292"/>
      <c r="O300" s="83"/>
    </row>
    <row r="301" spans="1:15" ht="43.5" customHeight="1" outlineLevel="3" x14ac:dyDescent="0.35">
      <c r="A301" t="s">
        <v>796</v>
      </c>
      <c r="B301" s="64">
        <v>4</v>
      </c>
      <c r="C301" s="65" t="s">
        <v>797</v>
      </c>
      <c r="D301" s="65" t="s">
        <v>798</v>
      </c>
      <c r="F301" s="257"/>
      <c r="G301" s="262"/>
      <c r="I301" s="291"/>
      <c r="J301" s="292"/>
      <c r="M301" s="291"/>
      <c r="N301" s="292"/>
      <c r="O301" s="83"/>
    </row>
    <row r="302" spans="1:15" ht="29" customHeight="1" outlineLevel="3" x14ac:dyDescent="0.35">
      <c r="A302" t="s">
        <v>799</v>
      </c>
      <c r="B302" s="64">
        <v>4</v>
      </c>
      <c r="C302" s="65" t="s">
        <v>800</v>
      </c>
      <c r="D302" s="65" t="s">
        <v>801</v>
      </c>
      <c r="F302" s="257"/>
      <c r="G302" s="262"/>
      <c r="I302" s="291"/>
      <c r="J302" s="292"/>
      <c r="M302" s="291"/>
      <c r="N302" s="292"/>
      <c r="O302" s="83"/>
    </row>
    <row r="303" spans="1:15" ht="29" customHeight="1" outlineLevel="3" x14ac:dyDescent="0.35">
      <c r="A303" t="s">
        <v>802</v>
      </c>
      <c r="B303" s="64">
        <v>4</v>
      </c>
      <c r="C303" s="65" t="s">
        <v>166</v>
      </c>
      <c r="D303" s="65" t="s">
        <v>803</v>
      </c>
      <c r="F303" s="257"/>
      <c r="G303" s="262"/>
      <c r="I303" s="291"/>
      <c r="J303" s="292"/>
      <c r="M303" s="291"/>
      <c r="N303" s="292"/>
      <c r="O303" s="83"/>
    </row>
    <row r="304" spans="1:15" ht="29" outlineLevel="1" x14ac:dyDescent="0.35">
      <c r="A304" s="10">
        <v>2.2000000000000002</v>
      </c>
      <c r="B304" s="15">
        <v>2</v>
      </c>
      <c r="C304" s="16" t="s">
        <v>804</v>
      </c>
      <c r="D304" s="16" t="s">
        <v>805</v>
      </c>
      <c r="F304" s="254">
        <v>2110000</v>
      </c>
      <c r="G304" s="259">
        <v>1361501959.0632532</v>
      </c>
      <c r="I304" s="289">
        <f>I306+I316</f>
        <v>68685.399999999994</v>
      </c>
      <c r="J304" s="289"/>
      <c r="M304" s="289">
        <v>81063.27</v>
      </c>
      <c r="N304" s="294">
        <v>23346222.73</v>
      </c>
      <c r="O304" s="87"/>
    </row>
    <row r="305" spans="1:15" ht="116" outlineLevel="2" x14ac:dyDescent="0.35">
      <c r="A305" t="s">
        <v>806</v>
      </c>
      <c r="B305" s="60">
        <v>3</v>
      </c>
      <c r="C305" s="61" t="s">
        <v>807</v>
      </c>
      <c r="D305" s="61" t="s">
        <v>808</v>
      </c>
      <c r="F305" s="86"/>
      <c r="G305" s="120"/>
      <c r="I305" s="290"/>
      <c r="J305" s="293"/>
      <c r="M305" s="290"/>
      <c r="N305" s="293"/>
      <c r="O305" s="85"/>
    </row>
    <row r="306" spans="1:15" ht="116" outlineLevel="2" x14ac:dyDescent="0.35">
      <c r="A306" t="s">
        <v>809</v>
      </c>
      <c r="B306" s="60">
        <v>3</v>
      </c>
      <c r="C306" s="61" t="s">
        <v>810</v>
      </c>
      <c r="D306" s="61" t="s">
        <v>811</v>
      </c>
      <c r="F306" s="86"/>
      <c r="G306" s="120"/>
      <c r="I306" s="333">
        <v>45790.3</v>
      </c>
      <c r="J306" s="293"/>
      <c r="K306" s="335"/>
      <c r="M306" s="290"/>
      <c r="N306" s="293"/>
      <c r="O306" s="85" t="s">
        <v>1031</v>
      </c>
    </row>
    <row r="307" spans="1:15" ht="29" customHeight="1" outlineLevel="3" x14ac:dyDescent="0.35">
      <c r="A307" t="s">
        <v>812</v>
      </c>
      <c r="B307" s="64">
        <v>4</v>
      </c>
      <c r="C307" s="65" t="s">
        <v>813</v>
      </c>
      <c r="D307" s="65" t="s">
        <v>814</v>
      </c>
      <c r="F307" s="84"/>
      <c r="G307" s="121"/>
      <c r="I307" s="291"/>
      <c r="J307" s="292"/>
      <c r="M307" s="291"/>
      <c r="N307" s="292"/>
      <c r="O307" s="83"/>
    </row>
    <row r="308" spans="1:15" ht="29.5" customHeight="1" outlineLevel="4" thickBot="1" x14ac:dyDescent="0.4">
      <c r="A308" t="s">
        <v>815</v>
      </c>
      <c r="B308" s="30">
        <v>5</v>
      </c>
      <c r="C308" s="27" t="s">
        <v>816</v>
      </c>
      <c r="D308" s="27" t="s">
        <v>817</v>
      </c>
      <c r="F308" s="82"/>
      <c r="G308" s="218"/>
      <c r="I308" s="295"/>
      <c r="J308" s="296"/>
      <c r="M308" s="295"/>
      <c r="N308" s="296"/>
      <c r="O308" s="81"/>
    </row>
    <row r="309" spans="1:15" ht="29" customHeight="1" outlineLevel="4" x14ac:dyDescent="0.35">
      <c r="A309" t="s">
        <v>818</v>
      </c>
      <c r="B309" s="36">
        <v>5</v>
      </c>
      <c r="C309" s="28" t="s">
        <v>819</v>
      </c>
      <c r="D309" s="28" t="s">
        <v>820</v>
      </c>
      <c r="F309" s="82"/>
      <c r="G309" s="218"/>
      <c r="I309" s="295"/>
      <c r="J309" s="296"/>
      <c r="M309" s="295"/>
      <c r="N309" s="296"/>
      <c r="O309" s="81"/>
    </row>
    <row r="310" spans="1:15" ht="29" customHeight="1" outlineLevel="3" x14ac:dyDescent="0.35">
      <c r="A310" t="s">
        <v>821</v>
      </c>
      <c r="B310" s="64">
        <v>4</v>
      </c>
      <c r="C310" s="65" t="s">
        <v>822</v>
      </c>
      <c r="D310" s="65" t="s">
        <v>823</v>
      </c>
      <c r="F310" s="84"/>
      <c r="G310" s="121"/>
      <c r="I310" s="291"/>
      <c r="J310" s="292"/>
      <c r="M310" s="291"/>
      <c r="N310" s="292"/>
      <c r="O310" s="83"/>
    </row>
    <row r="311" spans="1:15" ht="44" customHeight="1" outlineLevel="4" thickBot="1" x14ac:dyDescent="0.4">
      <c r="A311" s="66" t="s">
        <v>824</v>
      </c>
      <c r="B311" s="30">
        <v>5</v>
      </c>
      <c r="C311" s="27" t="s">
        <v>825</v>
      </c>
      <c r="D311" s="28" t="s">
        <v>826</v>
      </c>
      <c r="F311" s="82"/>
      <c r="G311" s="218"/>
      <c r="I311" s="295"/>
      <c r="J311" s="296"/>
      <c r="M311" s="295"/>
      <c r="N311" s="296"/>
      <c r="O311" s="81"/>
    </row>
    <row r="312" spans="1:15" ht="58.5" customHeight="1" outlineLevel="4" thickBot="1" x14ac:dyDescent="0.4">
      <c r="A312" s="66" t="s">
        <v>827</v>
      </c>
      <c r="B312" s="30">
        <v>5</v>
      </c>
      <c r="C312" s="27" t="s">
        <v>828</v>
      </c>
      <c r="D312" s="28" t="s">
        <v>829</v>
      </c>
      <c r="F312" s="82"/>
      <c r="G312" s="218"/>
      <c r="I312" s="295"/>
      <c r="J312" s="296"/>
      <c r="M312" s="295"/>
      <c r="N312" s="296"/>
      <c r="O312" s="81"/>
    </row>
    <row r="313" spans="1:15" ht="29.5" customHeight="1" outlineLevel="4" thickBot="1" x14ac:dyDescent="0.4">
      <c r="A313" s="66" t="s">
        <v>830</v>
      </c>
      <c r="B313" s="30">
        <v>5</v>
      </c>
      <c r="C313" s="27" t="s">
        <v>831</v>
      </c>
      <c r="D313" s="28" t="s">
        <v>832</v>
      </c>
      <c r="F313" s="82"/>
      <c r="G313" s="218"/>
      <c r="I313" s="295"/>
      <c r="J313" s="296"/>
      <c r="M313" s="295"/>
      <c r="N313" s="296"/>
      <c r="O313" s="81"/>
    </row>
    <row r="314" spans="1:15" ht="29.5" customHeight="1" outlineLevel="4" thickBot="1" x14ac:dyDescent="0.4">
      <c r="A314" s="66" t="s">
        <v>833</v>
      </c>
      <c r="B314" s="30">
        <v>5</v>
      </c>
      <c r="C314" s="27" t="s">
        <v>834</v>
      </c>
      <c r="D314" s="28" t="s">
        <v>835</v>
      </c>
      <c r="F314" s="82"/>
      <c r="G314" s="218"/>
      <c r="I314" s="295"/>
      <c r="J314" s="296"/>
      <c r="M314" s="295"/>
      <c r="N314" s="296"/>
      <c r="O314" s="81"/>
    </row>
    <row r="315" spans="1:15" ht="29.5" customHeight="1" outlineLevel="4" thickBot="1" x14ac:dyDescent="0.4">
      <c r="A315" s="66" t="s">
        <v>836</v>
      </c>
      <c r="B315" s="30">
        <v>5</v>
      </c>
      <c r="C315" s="27" t="s">
        <v>837</v>
      </c>
      <c r="D315" s="28" t="s">
        <v>838</v>
      </c>
      <c r="F315" s="82"/>
      <c r="G315" s="218"/>
      <c r="I315" s="295"/>
      <c r="J315" s="296"/>
      <c r="K315" s="332"/>
      <c r="M315" s="295"/>
      <c r="N315" s="296"/>
      <c r="O315" s="81"/>
    </row>
    <row r="316" spans="1:15" ht="72.5" outlineLevel="2" x14ac:dyDescent="0.35">
      <c r="A316" t="s">
        <v>839</v>
      </c>
      <c r="B316" s="60">
        <v>3</v>
      </c>
      <c r="C316" s="61" t="s">
        <v>840</v>
      </c>
      <c r="D316" s="61" t="s">
        <v>841</v>
      </c>
      <c r="F316" s="86"/>
      <c r="G316" s="120"/>
      <c r="I316" s="333">
        <v>22895.1</v>
      </c>
      <c r="J316" s="293"/>
      <c r="M316" s="290"/>
      <c r="N316" s="293"/>
      <c r="O316" s="85" t="s">
        <v>1030</v>
      </c>
    </row>
    <row r="317" spans="1:15" ht="29" customHeight="1" outlineLevel="3" x14ac:dyDescent="0.35">
      <c r="A317" t="s">
        <v>842</v>
      </c>
      <c r="B317" s="64">
        <v>4</v>
      </c>
      <c r="C317" s="65" t="s">
        <v>843</v>
      </c>
      <c r="D317" s="65" t="s">
        <v>844</v>
      </c>
      <c r="F317" s="80"/>
      <c r="G317" s="219"/>
      <c r="I317" s="297"/>
      <c r="J317" s="298"/>
      <c r="M317" s="297"/>
      <c r="N317" s="298"/>
      <c r="O317" s="79"/>
    </row>
    <row r="318" spans="1:15" ht="29.5" customHeight="1" outlineLevel="4" thickBot="1" x14ac:dyDescent="0.4">
      <c r="A318" t="s">
        <v>845</v>
      </c>
      <c r="B318" s="30">
        <v>5</v>
      </c>
      <c r="C318" s="27" t="s">
        <v>846</v>
      </c>
      <c r="D318" s="27" t="s">
        <v>847</v>
      </c>
      <c r="F318" s="78"/>
      <c r="G318" s="220"/>
      <c r="I318" s="299"/>
      <c r="J318" s="300"/>
      <c r="M318" s="299"/>
      <c r="N318" s="300"/>
      <c r="O318" s="77"/>
    </row>
    <row r="319" spans="1:15" ht="29" customHeight="1" outlineLevel="4" x14ac:dyDescent="0.35">
      <c r="A319" t="s">
        <v>848</v>
      </c>
      <c r="B319" s="36">
        <v>5</v>
      </c>
      <c r="C319" s="28" t="s">
        <v>849</v>
      </c>
      <c r="D319" s="28" t="s">
        <v>850</v>
      </c>
      <c r="F319" s="76"/>
      <c r="G319" s="221"/>
      <c r="I319" s="301"/>
      <c r="J319" s="302"/>
      <c r="M319" s="301"/>
      <c r="N319" s="302"/>
      <c r="O319" s="75"/>
    </row>
    <row r="320" spans="1:15" ht="29" customHeight="1" outlineLevel="3" x14ac:dyDescent="0.35">
      <c r="A320" t="s">
        <v>851</v>
      </c>
      <c r="B320" s="64">
        <v>4</v>
      </c>
      <c r="C320" s="65" t="s">
        <v>852</v>
      </c>
      <c r="D320" s="65" t="s">
        <v>853</v>
      </c>
      <c r="F320" s="80"/>
      <c r="G320" s="219"/>
      <c r="I320" s="297"/>
      <c r="J320" s="298"/>
      <c r="M320" s="297"/>
      <c r="N320" s="298"/>
      <c r="O320" s="79"/>
    </row>
    <row r="321" spans="1:15" ht="58.5" customHeight="1" outlineLevel="4" thickBot="1" x14ac:dyDescent="0.4">
      <c r="A321" s="66" t="s">
        <v>854</v>
      </c>
      <c r="B321" s="30">
        <v>5</v>
      </c>
      <c r="C321" s="27" t="s">
        <v>828</v>
      </c>
      <c r="D321" s="27" t="s">
        <v>829</v>
      </c>
      <c r="F321" s="78"/>
      <c r="G321" s="220"/>
      <c r="I321" s="299"/>
      <c r="J321" s="300"/>
      <c r="M321" s="299"/>
      <c r="N321" s="300"/>
      <c r="O321" s="77"/>
    </row>
    <row r="322" spans="1:15" ht="29.5" customHeight="1" outlineLevel="4" thickBot="1" x14ac:dyDescent="0.4">
      <c r="A322" s="66" t="s">
        <v>855</v>
      </c>
      <c r="B322" s="30">
        <v>5</v>
      </c>
      <c r="C322" s="27" t="s">
        <v>831</v>
      </c>
      <c r="D322" s="27" t="s">
        <v>832</v>
      </c>
      <c r="F322" s="78"/>
      <c r="G322" s="220"/>
      <c r="I322" s="299"/>
      <c r="J322" s="300"/>
      <c r="M322" s="299"/>
      <c r="N322" s="300"/>
      <c r="O322" s="77"/>
    </row>
    <row r="323" spans="1:15" ht="29.5" customHeight="1" outlineLevel="4" thickBot="1" x14ac:dyDescent="0.4">
      <c r="A323" s="66" t="s">
        <v>856</v>
      </c>
      <c r="B323" s="30">
        <v>5</v>
      </c>
      <c r="C323" s="27" t="s">
        <v>834</v>
      </c>
      <c r="D323" s="27" t="s">
        <v>835</v>
      </c>
      <c r="F323" s="78"/>
      <c r="G323" s="220"/>
      <c r="I323" s="299"/>
      <c r="J323" s="300"/>
      <c r="M323" s="299"/>
      <c r="N323" s="300"/>
      <c r="O323" s="77"/>
    </row>
    <row r="324" spans="1:15" ht="29.5" customHeight="1" outlineLevel="4" thickBot="1" x14ac:dyDescent="0.4">
      <c r="A324" s="66" t="s">
        <v>857</v>
      </c>
      <c r="B324" s="30">
        <v>5</v>
      </c>
      <c r="C324" s="27" t="s">
        <v>837</v>
      </c>
      <c r="D324" s="27" t="s">
        <v>838</v>
      </c>
      <c r="F324" s="78"/>
      <c r="G324" s="220"/>
      <c r="I324" s="299"/>
      <c r="J324" s="300"/>
      <c r="M324" s="299"/>
      <c r="N324" s="300"/>
      <c r="O324" s="77"/>
    </row>
    <row r="325" spans="1:15" ht="43.5" customHeight="1" outlineLevel="3" x14ac:dyDescent="0.35">
      <c r="A325" s="66" t="s">
        <v>858</v>
      </c>
      <c r="B325" s="64">
        <v>4</v>
      </c>
      <c r="C325" s="65" t="s">
        <v>859</v>
      </c>
      <c r="D325" s="65" t="s">
        <v>860</v>
      </c>
      <c r="F325" s="80"/>
      <c r="G325" s="219"/>
      <c r="I325" s="297"/>
      <c r="J325" s="298"/>
      <c r="M325" s="297"/>
      <c r="N325" s="298"/>
      <c r="O325" s="79"/>
    </row>
    <row r="326" spans="1:15" x14ac:dyDescent="0.35">
      <c r="A326"/>
      <c r="B326" s="9"/>
      <c r="C326"/>
      <c r="D326"/>
      <c r="E326"/>
      <c r="F326"/>
    </row>
    <row r="327" spans="1:15" x14ac:dyDescent="0.35">
      <c r="A327" s="105"/>
      <c r="B327" s="106"/>
      <c r="C327" s="107"/>
      <c r="D327" s="3"/>
    </row>
    <row r="328" spans="1:15" x14ac:dyDescent="0.35">
      <c r="A328" s="108"/>
      <c r="B328" s="108"/>
      <c r="C328" s="109"/>
      <c r="D328" s="3"/>
    </row>
    <row r="329" spans="1:15" x14ac:dyDescent="0.35">
      <c r="A329" s="110"/>
      <c r="B329" s="110"/>
      <c r="C329" s="107"/>
      <c r="D329" s="111"/>
    </row>
    <row r="331" spans="1:15" x14ac:dyDescent="0.35">
      <c r="C331" s="5"/>
    </row>
  </sheetData>
  <sortState ref="B9:B16">
    <sortCondition ref="B9"/>
  </sortState>
  <mergeCells count="8">
    <mergeCell ref="M14:N14"/>
    <mergeCell ref="M280:N280"/>
    <mergeCell ref="A1:B1"/>
    <mergeCell ref="A5:D5"/>
    <mergeCell ref="A280:D280"/>
    <mergeCell ref="F280:G280"/>
    <mergeCell ref="F14:G14"/>
    <mergeCell ref="A14:D14"/>
  </mergeCells>
  <phoneticPr fontId="24" type="noConversion"/>
  <conditionalFormatting sqref="B16:D16">
    <cfRule type="expression" dxfId="18" priority="31">
      <formula>#REF!=1</formula>
    </cfRule>
  </conditionalFormatting>
  <conditionalFormatting sqref="B237">
    <cfRule type="cellIs" dxfId="17" priority="30" operator="equal">
      <formula>5</formula>
    </cfRule>
  </conditionalFormatting>
  <conditionalFormatting sqref="O16 J16">
    <cfRule type="expression" dxfId="16" priority="23">
      <formula>#REF!=1</formula>
    </cfRule>
  </conditionalFormatting>
  <conditionalFormatting sqref="J16">
    <cfRule type="expression" dxfId="15" priority="19">
      <formula>#REF!=1</formula>
    </cfRule>
  </conditionalFormatting>
  <conditionalFormatting sqref="J16">
    <cfRule type="expression" dxfId="14" priority="18">
      <formula>#REF!=1</formula>
    </cfRule>
  </conditionalFormatting>
  <conditionalFormatting sqref="F16">
    <cfRule type="expression" dxfId="13" priority="14">
      <formula>#REF!=1</formula>
    </cfRule>
  </conditionalFormatting>
  <conditionalFormatting sqref="G16">
    <cfRule type="expression" dxfId="12" priority="13">
      <formula>#REF!=1</formula>
    </cfRule>
  </conditionalFormatting>
  <conditionalFormatting sqref="M16:N16">
    <cfRule type="expression" dxfId="11" priority="11">
      <formula>#REF!=1</formula>
    </cfRule>
  </conditionalFormatting>
  <conditionalFormatting sqref="M16">
    <cfRule type="expression" dxfId="10" priority="10">
      <formula>#REF!=1</formula>
    </cfRule>
  </conditionalFormatting>
  <conditionalFormatting sqref="G16">
    <cfRule type="expression" dxfId="9" priority="12">
      <formula>#REF!=1</formula>
    </cfRule>
  </conditionalFormatting>
  <conditionalFormatting sqref="M16">
    <cfRule type="expression" dxfId="8" priority="9">
      <formula>#REF!=1</formula>
    </cfRule>
  </conditionalFormatting>
  <conditionalFormatting sqref="N16">
    <cfRule type="expression" dxfId="7" priority="8">
      <formula>#REF!=1</formula>
    </cfRule>
  </conditionalFormatting>
  <conditionalFormatting sqref="N16">
    <cfRule type="expression" dxfId="6" priority="7">
      <formula>#REF!=1</formula>
    </cfRule>
  </conditionalFormatting>
  <conditionalFormatting sqref="I16">
    <cfRule type="expression" dxfId="5" priority="6">
      <formula>#REF!=1</formula>
    </cfRule>
  </conditionalFormatting>
  <conditionalFormatting sqref="I16">
    <cfRule type="expression" dxfId="4" priority="5">
      <formula>#REF!=1</formula>
    </cfRule>
  </conditionalFormatting>
  <conditionalFormatting sqref="I16">
    <cfRule type="expression" dxfId="3" priority="4">
      <formula>#REF!=1</formula>
    </cfRule>
  </conditionalFormatting>
  <conditionalFormatting sqref="K16">
    <cfRule type="expression" dxfId="2" priority="3">
      <formula>#REF!=1</formula>
    </cfRule>
  </conditionalFormatting>
  <conditionalFormatting sqref="K16">
    <cfRule type="expression" dxfId="1" priority="2">
      <formula>#REF!=1</formula>
    </cfRule>
  </conditionalFormatting>
  <conditionalFormatting sqref="K16">
    <cfRule type="expression" dxfId="0" priority="1">
      <formula>#REF!=1</formula>
    </cfRule>
  </conditionalFormatting>
  <pageMargins left="0.7" right="0.7" top="0.75" bottom="0.75" header="0.3" footer="0.3"/>
  <pageSetup orientation="landscape" horizontalDpi="4294967293" verticalDpi="4294967293" r:id="rId1"/>
  <drawing r:id="rId2"/>
  <legacyDrawing r:id="rId3"/>
  <oleObjects>
    <mc:AlternateContent xmlns:mc="http://schemas.openxmlformats.org/markup-compatibility/2006">
      <mc:Choice Requires="x14">
        <oleObject progId="Word.Document.8" dvAspect="DVASPECT_ICON" shapeId="3073" r:id="rId4">
          <objectPr defaultSize="0" autoPict="0" r:id="rId5">
            <anchor moveWithCells="1">
              <from>
                <xdr:col>0</xdr:col>
                <xdr:colOff>895350</xdr:colOff>
                <xdr:row>1</xdr:row>
                <xdr:rowOff>57150</xdr:rowOff>
              </from>
              <to>
                <xdr:col>1</xdr:col>
                <xdr:colOff>0</xdr:colOff>
                <xdr:row>3</xdr:row>
                <xdr:rowOff>152400</xdr:rowOff>
              </to>
            </anchor>
          </objectPr>
        </oleObject>
      </mc:Choice>
      <mc:Fallback>
        <oleObject progId="Word.Document.8" dvAspect="DVASPECT_ICON" shapeId="30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12437-606E-4781-8A0D-1EAC7395C298}">
  <sheetPr codeName="Sheet14">
    <tabColor rgb="FF0000CC"/>
  </sheetPr>
  <dimension ref="A1:H2014"/>
  <sheetViews>
    <sheetView topLeftCell="B1" workbookViewId="0">
      <selection activeCell="H19" sqref="H19"/>
    </sheetView>
  </sheetViews>
  <sheetFormatPr defaultColWidth="13.90625" defaultRowHeight="14.5" x14ac:dyDescent="0.35"/>
  <cols>
    <col min="2" max="7" width="13.90625" style="100"/>
  </cols>
  <sheetData>
    <row r="1" spans="1:8" x14ac:dyDescent="0.35">
      <c r="A1" s="305" t="s">
        <v>1003</v>
      </c>
      <c r="B1" s="305"/>
      <c r="C1" s="306"/>
      <c r="D1" s="305"/>
      <c r="E1" s="307"/>
      <c r="F1" s="327"/>
      <c r="G1" s="305"/>
    </row>
    <row r="2" spans="1:8" x14ac:dyDescent="0.35">
      <c r="A2" s="305" t="s">
        <v>1004</v>
      </c>
      <c r="B2" s="305"/>
      <c r="C2" s="306"/>
      <c r="D2" s="305"/>
      <c r="E2" s="307"/>
      <c r="F2" s="327"/>
      <c r="G2" s="325"/>
    </row>
    <row r="3" spans="1:8" x14ac:dyDescent="0.35">
      <c r="A3" s="305"/>
      <c r="B3" s="305"/>
      <c r="C3" s="306"/>
      <c r="D3" s="305"/>
      <c r="E3" s="307"/>
      <c r="F3" s="305"/>
      <c r="G3" s="305"/>
    </row>
    <row r="4" spans="1:8" ht="16.5" x14ac:dyDescent="0.35">
      <c r="A4" s="305"/>
      <c r="B4" s="305"/>
      <c r="C4" s="305" t="s">
        <v>1005</v>
      </c>
      <c r="D4" s="309" t="s">
        <v>1006</v>
      </c>
      <c r="E4" s="310" t="s">
        <v>1007</v>
      </c>
      <c r="F4" s="311"/>
      <c r="G4" s="311"/>
    </row>
    <row r="5" spans="1:8" ht="16.5" x14ac:dyDescent="0.45">
      <c r="A5" s="305"/>
      <c r="B5" s="305"/>
      <c r="C5" s="305"/>
      <c r="D5" s="309" t="s">
        <v>1008</v>
      </c>
      <c r="E5" s="310" t="s">
        <v>1009</v>
      </c>
      <c r="F5" s="311"/>
      <c r="G5" s="311"/>
    </row>
    <row r="6" spans="1:8" x14ac:dyDescent="0.35">
      <c r="A6" s="305"/>
      <c r="B6" s="305"/>
      <c r="C6" s="305"/>
      <c r="D6" s="309"/>
      <c r="E6" s="310"/>
      <c r="F6" s="311"/>
      <c r="G6" s="311"/>
    </row>
    <row r="7" spans="1:8" x14ac:dyDescent="0.35">
      <c r="A7" s="305"/>
      <c r="C7" s="305"/>
      <c r="D7" s="309"/>
      <c r="E7" s="310"/>
      <c r="F7" s="311"/>
      <c r="G7" s="311"/>
    </row>
    <row r="8" spans="1:8" x14ac:dyDescent="0.35">
      <c r="A8" s="305"/>
      <c r="B8" s="305"/>
      <c r="C8" s="305"/>
      <c r="D8" s="309"/>
      <c r="E8" s="310"/>
      <c r="F8" s="311"/>
      <c r="G8" s="311"/>
    </row>
    <row r="9" spans="1:8" x14ac:dyDescent="0.35">
      <c r="A9" s="305"/>
      <c r="B9" s="305" t="s">
        <v>1010</v>
      </c>
      <c r="C9" s="312"/>
      <c r="D9" s="305"/>
      <c r="E9" s="307"/>
      <c r="F9" s="311"/>
      <c r="G9" s="311"/>
    </row>
    <row r="10" spans="1:8" x14ac:dyDescent="0.35">
      <c r="A10" s="305"/>
      <c r="B10" s="306" t="s">
        <v>1012</v>
      </c>
      <c r="C10" s="306">
        <v>0.1</v>
      </c>
      <c r="D10" s="326" t="s">
        <v>1025</v>
      </c>
      <c r="E10" s="307"/>
      <c r="F10" s="305"/>
      <c r="G10" s="305"/>
    </row>
    <row r="11" spans="1:8" x14ac:dyDescent="0.35">
      <c r="A11" s="305"/>
      <c r="B11" s="306" t="s">
        <v>1013</v>
      </c>
      <c r="C11" s="306">
        <f>-LOG10(1-C10)/LOG10(2)</f>
        <v>0.15200309344504995</v>
      </c>
      <c r="D11" s="305"/>
      <c r="E11" s="307"/>
      <c r="F11" s="305"/>
      <c r="G11" s="305"/>
    </row>
    <row r="12" spans="1:8" s="313" customFormat="1" ht="29" x14ac:dyDescent="0.35">
      <c r="B12" s="314"/>
      <c r="C12" s="314"/>
      <c r="D12" s="314" t="s">
        <v>1014</v>
      </c>
      <c r="E12" s="315" t="s">
        <v>1015</v>
      </c>
      <c r="F12" s="316" t="s">
        <v>1016</v>
      </c>
      <c r="G12" s="328">
        <v>4197799.5199999996</v>
      </c>
      <c r="H12" s="341" t="s">
        <v>1044</v>
      </c>
    </row>
    <row r="13" spans="1:8" s="314" customFormat="1" x14ac:dyDescent="0.35">
      <c r="C13" s="314" t="s">
        <v>1011</v>
      </c>
      <c r="D13" s="305" t="s">
        <v>1017</v>
      </c>
      <c r="E13" s="307" t="s">
        <v>1018</v>
      </c>
      <c r="F13" s="317" t="s">
        <v>1019</v>
      </c>
      <c r="G13" s="318" t="s">
        <v>1020</v>
      </c>
    </row>
    <row r="14" spans="1:8" x14ac:dyDescent="0.35">
      <c r="A14" s="305"/>
      <c r="B14" s="312" t="s">
        <v>1021</v>
      </c>
      <c r="C14" s="306">
        <v>1</v>
      </c>
      <c r="D14" s="308">
        <f>C14^(-C$11)</f>
        <v>1</v>
      </c>
      <c r="E14" s="320">
        <v>0</v>
      </c>
      <c r="F14" s="321">
        <f t="shared" ref="F14:F77" si="0">$G$12*D14</f>
        <v>4197799.5199999996</v>
      </c>
      <c r="G14" s="322">
        <f>F14+0</f>
        <v>4197799.5199999996</v>
      </c>
    </row>
    <row r="15" spans="1:8" x14ac:dyDescent="0.35">
      <c r="A15" s="305"/>
      <c r="B15" s="305" t="s">
        <v>1022</v>
      </c>
      <c r="C15" s="306">
        <v>2</v>
      </c>
      <c r="D15" s="308">
        <f t="shared" ref="D15:D78" si="1">C15^(-C$11)</f>
        <v>0.89999999999999991</v>
      </c>
      <c r="E15" s="323">
        <f t="shared" ref="E15:E78" si="2">1 - D15</f>
        <v>0.10000000000000009</v>
      </c>
      <c r="F15" s="321">
        <f t="shared" si="0"/>
        <v>3778019.567999999</v>
      </c>
      <c r="G15" s="322">
        <f t="shared" ref="G15:G78" si="3">F15+G14</f>
        <v>7975819.0879999986</v>
      </c>
    </row>
    <row r="16" spans="1:8" x14ac:dyDescent="0.35">
      <c r="A16" s="305"/>
      <c r="B16" s="305" t="s">
        <v>1023</v>
      </c>
      <c r="C16" s="306">
        <v>3</v>
      </c>
      <c r="D16" s="308">
        <f t="shared" si="1"/>
        <v>0.84620598631234178</v>
      </c>
      <c r="E16" s="323">
        <f t="shared" si="2"/>
        <v>0.15379401368765822</v>
      </c>
      <c r="F16" s="321">
        <f t="shared" si="0"/>
        <v>3552203.0831630747</v>
      </c>
      <c r="G16" s="322">
        <f t="shared" si="3"/>
        <v>11528022.171163073</v>
      </c>
    </row>
    <row r="17" spans="2:7" x14ac:dyDescent="0.35">
      <c r="B17" s="305" t="s">
        <v>1024</v>
      </c>
      <c r="C17" s="306">
        <v>4</v>
      </c>
      <c r="D17" s="308">
        <f t="shared" si="1"/>
        <v>0.81</v>
      </c>
      <c r="E17" s="323">
        <f t="shared" si="2"/>
        <v>0.18999999999999995</v>
      </c>
      <c r="F17" s="321">
        <f t="shared" si="0"/>
        <v>3400217.6111999997</v>
      </c>
      <c r="G17" s="322">
        <f t="shared" si="3"/>
        <v>14928239.782363072</v>
      </c>
    </row>
    <row r="18" spans="2:7" x14ac:dyDescent="0.35">
      <c r="B18" s="305"/>
      <c r="C18" s="306">
        <v>5</v>
      </c>
      <c r="D18" s="308">
        <f t="shared" si="1"/>
        <v>0.78298672168038441</v>
      </c>
      <c r="E18" s="323">
        <f t="shared" si="2"/>
        <v>0.21701327831961559</v>
      </c>
      <c r="F18" s="321">
        <f t="shared" si="0"/>
        <v>3286821.2844362911</v>
      </c>
      <c r="G18" s="322">
        <f t="shared" si="3"/>
        <v>18215061.066799365</v>
      </c>
    </row>
    <row r="19" spans="2:7" x14ac:dyDescent="0.35">
      <c r="B19" s="305"/>
      <c r="C19" s="306">
        <v>6</v>
      </c>
      <c r="D19" s="308">
        <f t="shared" si="1"/>
        <v>0.76158538768110773</v>
      </c>
      <c r="E19" s="323">
        <f t="shared" si="2"/>
        <v>0.23841461231889227</v>
      </c>
      <c r="F19" s="321">
        <f t="shared" si="0"/>
        <v>3196982.7748467675</v>
      </c>
      <c r="G19" s="322">
        <f t="shared" si="3"/>
        <v>21412043.841646131</v>
      </c>
    </row>
    <row r="20" spans="2:7" x14ac:dyDescent="0.35">
      <c r="B20" s="305"/>
      <c r="C20" s="306">
        <v>7</v>
      </c>
      <c r="D20" s="308">
        <f t="shared" si="1"/>
        <v>0.74394783398224207</v>
      </c>
      <c r="E20" s="323">
        <f t="shared" si="2"/>
        <v>0.25605216601775793</v>
      </c>
      <c r="F20" s="321">
        <f t="shared" si="0"/>
        <v>3122943.8603956951</v>
      </c>
      <c r="G20" s="322">
        <f t="shared" si="3"/>
        <v>24534987.702041827</v>
      </c>
    </row>
    <row r="21" spans="2:7" x14ac:dyDescent="0.35">
      <c r="B21" s="305"/>
      <c r="C21" s="306">
        <v>8</v>
      </c>
      <c r="D21" s="308">
        <f t="shared" si="1"/>
        <v>0.72900000000000009</v>
      </c>
      <c r="E21" s="323">
        <f t="shared" si="2"/>
        <v>0.27099999999999991</v>
      </c>
      <c r="F21" s="321">
        <f t="shared" si="0"/>
        <v>3060195.8500800002</v>
      </c>
      <c r="G21" s="322">
        <f t="shared" si="3"/>
        <v>27595183.552121826</v>
      </c>
    </row>
    <row r="22" spans="2:7" x14ac:dyDescent="0.35">
      <c r="B22" s="305"/>
      <c r="C22" s="306">
        <v>9</v>
      </c>
      <c r="D22" s="308">
        <f t="shared" si="1"/>
        <v>0.71606457127084322</v>
      </c>
      <c r="E22" s="323">
        <f t="shared" si="2"/>
        <v>0.28393542872915678</v>
      </c>
      <c r="F22" s="321">
        <f t="shared" si="0"/>
        <v>3005895.5135697513</v>
      </c>
      <c r="G22" s="322">
        <f t="shared" si="3"/>
        <v>30601079.065691575</v>
      </c>
    </row>
    <row r="23" spans="2:7" x14ac:dyDescent="0.35">
      <c r="B23" s="305"/>
      <c r="C23" s="306">
        <v>10</v>
      </c>
      <c r="D23" s="308">
        <f t="shared" si="1"/>
        <v>0.70468804951234598</v>
      </c>
      <c r="E23" s="323">
        <f t="shared" si="2"/>
        <v>0.29531195048765402</v>
      </c>
      <c r="F23" s="321">
        <f t="shared" si="0"/>
        <v>2958139.1559926621</v>
      </c>
      <c r="G23" s="322">
        <f t="shared" si="3"/>
        <v>33559218.22168424</v>
      </c>
    </row>
    <row r="24" spans="2:7" x14ac:dyDescent="0.35">
      <c r="B24" s="305"/>
      <c r="C24" s="306">
        <v>11</v>
      </c>
      <c r="D24" s="308">
        <f t="shared" si="1"/>
        <v>0.69455251838460996</v>
      </c>
      <c r="E24" s="323">
        <f t="shared" si="2"/>
        <v>0.30544748161539004</v>
      </c>
      <c r="F24" s="321">
        <f t="shared" si="0"/>
        <v>2915592.2282897066</v>
      </c>
      <c r="G24" s="322">
        <f t="shared" si="3"/>
        <v>36474810.449973948</v>
      </c>
    </row>
    <row r="25" spans="2:7" x14ac:dyDescent="0.35">
      <c r="B25" s="305"/>
      <c r="C25" s="306">
        <v>12</v>
      </c>
      <c r="D25" s="308">
        <f t="shared" si="1"/>
        <v>0.68542684891299688</v>
      </c>
      <c r="E25" s="323">
        <f t="shared" si="2"/>
        <v>0.31457315108700312</v>
      </c>
      <c r="F25" s="321">
        <f t="shared" si="0"/>
        <v>2877284.4973620907</v>
      </c>
      <c r="G25" s="322">
        <f t="shared" si="3"/>
        <v>39352094.94733604</v>
      </c>
    </row>
    <row r="26" spans="2:7" x14ac:dyDescent="0.35">
      <c r="B26" s="305"/>
      <c r="C26" s="306">
        <v>13</v>
      </c>
      <c r="D26" s="308">
        <f t="shared" si="1"/>
        <v>0.67713796580845109</v>
      </c>
      <c r="E26" s="323">
        <f t="shared" si="2"/>
        <v>0.32286203419154891</v>
      </c>
      <c r="F26" s="321">
        <f t="shared" si="0"/>
        <v>2842489.4278444923</v>
      </c>
      <c r="G26" s="322">
        <f t="shared" si="3"/>
        <v>42194584.375180535</v>
      </c>
    </row>
    <row r="27" spans="2:7" x14ac:dyDescent="0.35">
      <c r="B27" s="305"/>
      <c r="C27" s="306">
        <v>14</v>
      </c>
      <c r="D27" s="308">
        <f t="shared" si="1"/>
        <v>0.66955305058401793</v>
      </c>
      <c r="E27" s="323">
        <f t="shared" si="2"/>
        <v>0.33044694941598207</v>
      </c>
      <c r="F27" s="321">
        <f t="shared" si="0"/>
        <v>2810649.474356126</v>
      </c>
      <c r="G27" s="322">
        <f t="shared" si="3"/>
        <v>45005233.849536657</v>
      </c>
    </row>
    <row r="28" spans="2:7" x14ac:dyDescent="0.35">
      <c r="B28" s="305"/>
      <c r="C28" s="306">
        <v>15</v>
      </c>
      <c r="D28" s="308">
        <f t="shared" si="1"/>
        <v>0.66256805108901684</v>
      </c>
      <c r="E28" s="323">
        <f t="shared" si="2"/>
        <v>0.33743194891098316</v>
      </c>
      <c r="F28" s="321">
        <f t="shared" si="0"/>
        <v>2781327.8468288099</v>
      </c>
      <c r="G28" s="322">
        <f t="shared" si="3"/>
        <v>47786561.696365468</v>
      </c>
    </row>
    <row r="29" spans="2:7" x14ac:dyDescent="0.35">
      <c r="B29" s="305"/>
      <c r="C29" s="306">
        <v>16</v>
      </c>
      <c r="D29" s="308">
        <f t="shared" si="1"/>
        <v>0.65610000000000013</v>
      </c>
      <c r="E29" s="323">
        <f t="shared" si="2"/>
        <v>0.34389999999999987</v>
      </c>
      <c r="F29" s="321">
        <f t="shared" si="0"/>
        <v>2754176.2650720002</v>
      </c>
      <c r="G29" s="322">
        <f t="shared" si="3"/>
        <v>50540737.961437471</v>
      </c>
    </row>
    <row r="30" spans="2:7" x14ac:dyDescent="0.35">
      <c r="B30" s="305"/>
      <c r="C30" s="306">
        <v>17</v>
      </c>
      <c r="D30" s="308">
        <f t="shared" si="1"/>
        <v>0.65008172535126174</v>
      </c>
      <c r="E30" s="323">
        <f t="shared" si="2"/>
        <v>0.34991827464873826</v>
      </c>
      <c r="F30" s="321">
        <f t="shared" si="0"/>
        <v>2728912.754640298</v>
      </c>
      <c r="G30" s="322">
        <f t="shared" si="3"/>
        <v>53269650.716077767</v>
      </c>
    </row>
    <row r="31" spans="2:7" x14ac:dyDescent="0.35">
      <c r="B31" s="305"/>
      <c r="C31" s="306">
        <v>18</v>
      </c>
      <c r="D31" s="308">
        <f t="shared" si="1"/>
        <v>0.64445811414375898</v>
      </c>
      <c r="E31" s="323">
        <f t="shared" si="2"/>
        <v>0.35554188585624102</v>
      </c>
      <c r="F31" s="321">
        <f t="shared" si="0"/>
        <v>2705305.9622127763</v>
      </c>
      <c r="G31" s="322">
        <f t="shared" si="3"/>
        <v>55974956.678290546</v>
      </c>
    </row>
    <row r="32" spans="2:7" x14ac:dyDescent="0.35">
      <c r="B32" s="305"/>
      <c r="C32" s="306">
        <v>19</v>
      </c>
      <c r="D32" s="308">
        <f t="shared" si="1"/>
        <v>0.63918341376562426</v>
      </c>
      <c r="E32" s="323">
        <f t="shared" si="2"/>
        <v>0.36081658623437574</v>
      </c>
      <c r="F32" s="321">
        <f t="shared" si="0"/>
        <v>2683163.8274972988</v>
      </c>
      <c r="G32" s="322">
        <f t="shared" si="3"/>
        <v>58658120.505787842</v>
      </c>
    </row>
    <row r="33" spans="2:7" x14ac:dyDescent="0.35">
      <c r="B33" s="305"/>
      <c r="C33" s="306">
        <v>20</v>
      </c>
      <c r="D33" s="308">
        <f t="shared" si="1"/>
        <v>0.63421924456111134</v>
      </c>
      <c r="E33" s="323">
        <f t="shared" si="2"/>
        <v>0.36578075543888866</v>
      </c>
      <c r="F33" s="321">
        <f t="shared" si="0"/>
        <v>2662325.2403933955</v>
      </c>
      <c r="G33" s="322">
        <f t="shared" si="3"/>
        <v>61320445.746181235</v>
      </c>
    </row>
    <row r="34" spans="2:7" x14ac:dyDescent="0.35">
      <c r="B34" s="305"/>
      <c r="C34" s="306">
        <v>21</v>
      </c>
      <c r="D34" s="308">
        <f t="shared" si="1"/>
        <v>0.62953311061987349</v>
      </c>
      <c r="E34" s="323">
        <f t="shared" si="2"/>
        <v>0.37046688938012651</v>
      </c>
      <c r="F34" s="321">
        <f t="shared" si="0"/>
        <v>2642653.7895842115</v>
      </c>
      <c r="G34" s="322">
        <f t="shared" si="3"/>
        <v>63963099.535765447</v>
      </c>
    </row>
    <row r="35" spans="2:7" x14ac:dyDescent="0.35">
      <c r="B35" s="305"/>
      <c r="C35" s="306">
        <v>22</v>
      </c>
      <c r="D35" s="308">
        <f t="shared" si="1"/>
        <v>0.62509726654614906</v>
      </c>
      <c r="E35" s="323">
        <f t="shared" si="2"/>
        <v>0.37490273345385094</v>
      </c>
      <c r="F35" s="321">
        <f t="shared" si="0"/>
        <v>2624033.0054607363</v>
      </c>
      <c r="G35" s="322">
        <f t="shared" si="3"/>
        <v>66587132.541226186</v>
      </c>
    </row>
    <row r="36" spans="2:7" x14ac:dyDescent="0.35">
      <c r="B36" s="305"/>
      <c r="C36" s="306">
        <v>23</v>
      </c>
      <c r="D36" s="308">
        <f t="shared" si="1"/>
        <v>0.62088784309011313</v>
      </c>
      <c r="E36" s="323">
        <f t="shared" si="2"/>
        <v>0.37911215690988687</v>
      </c>
      <c r="F36" s="321">
        <f t="shared" si="0"/>
        <v>2606362.689697512</v>
      </c>
      <c r="G36" s="322">
        <f t="shared" si="3"/>
        <v>69193495.230923697</v>
      </c>
    </row>
    <row r="37" spans="2:7" x14ac:dyDescent="0.35">
      <c r="B37" s="305"/>
      <c r="C37" s="306">
        <v>24</v>
      </c>
      <c r="D37" s="308">
        <f t="shared" si="1"/>
        <v>0.61688416402169721</v>
      </c>
      <c r="E37" s="323">
        <f t="shared" si="2"/>
        <v>0.38311583597830279</v>
      </c>
      <c r="F37" s="321">
        <f t="shared" si="0"/>
        <v>2589556.0476258816</v>
      </c>
      <c r="G37" s="322">
        <f t="shared" si="3"/>
        <v>71783051.278549582</v>
      </c>
    </row>
    <row r="38" spans="2:7" x14ac:dyDescent="0.35">
      <c r="B38" s="305"/>
      <c r="C38" s="306">
        <v>25</v>
      </c>
      <c r="D38" s="308">
        <f t="shared" si="1"/>
        <v>0.61306820632779568</v>
      </c>
      <c r="E38" s="323">
        <f t="shared" si="2"/>
        <v>0.38693179367220432</v>
      </c>
      <c r="F38" s="321">
        <f t="shared" si="0"/>
        <v>2573537.4222500813</v>
      </c>
      <c r="G38" s="322">
        <f t="shared" si="3"/>
        <v>74356588.700799659</v>
      </c>
    </row>
    <row r="39" spans="2:7" x14ac:dyDescent="0.35">
      <c r="B39" s="305"/>
      <c r="C39" s="306">
        <v>26</v>
      </c>
      <c r="D39" s="308">
        <f t="shared" si="1"/>
        <v>0.60942416922760612</v>
      </c>
      <c r="E39" s="323">
        <f t="shared" si="2"/>
        <v>0.39057583077239388</v>
      </c>
      <c r="F39" s="321">
        <f t="shared" si="0"/>
        <v>2558240.4850600436</v>
      </c>
      <c r="G39" s="322">
        <f t="shared" si="3"/>
        <v>76914829.18585971</v>
      </c>
    </row>
    <row r="40" spans="2:7" x14ac:dyDescent="0.35">
      <c r="B40" s="305"/>
      <c r="C40" s="306">
        <v>27</v>
      </c>
      <c r="D40" s="308">
        <f t="shared" si="1"/>
        <v>0.60593812679556813</v>
      </c>
      <c r="E40" s="323">
        <f t="shared" si="2"/>
        <v>0.39406187320443187</v>
      </c>
      <c r="F40" s="321">
        <f t="shared" si="0"/>
        <v>2543606.7778121349</v>
      </c>
      <c r="G40" s="322">
        <f t="shared" si="3"/>
        <v>79458435.963671848</v>
      </c>
    </row>
    <row r="41" spans="2:7" x14ac:dyDescent="0.35">
      <c r="B41" s="305"/>
      <c r="C41" s="306">
        <v>28</v>
      </c>
      <c r="D41" s="308">
        <f t="shared" si="1"/>
        <v>0.60259774552561618</v>
      </c>
      <c r="E41" s="323">
        <f t="shared" si="2"/>
        <v>0.39740225447438382</v>
      </c>
      <c r="F41" s="321">
        <f t="shared" si="0"/>
        <v>2529584.5269205132</v>
      </c>
      <c r="G41" s="322">
        <f t="shared" si="3"/>
        <v>81988020.49059236</v>
      </c>
    </row>
    <row r="42" spans="2:7" x14ac:dyDescent="0.35">
      <c r="B42" s="305"/>
      <c r="C42" s="306">
        <v>29</v>
      </c>
      <c r="D42" s="308">
        <f t="shared" si="1"/>
        <v>0.5993920528460539</v>
      </c>
      <c r="E42" s="323">
        <f t="shared" si="2"/>
        <v>0.4006079471539461</v>
      </c>
      <c r="F42" s="321">
        <f t="shared" si="0"/>
        <v>2516127.6717289793</v>
      </c>
      <c r="G42" s="322">
        <f t="shared" si="3"/>
        <v>84504148.162321344</v>
      </c>
    </row>
    <row r="43" spans="2:7" x14ac:dyDescent="0.35">
      <c r="B43" s="305"/>
      <c r="C43" s="306">
        <v>30</v>
      </c>
      <c r="D43" s="308">
        <f t="shared" si="1"/>
        <v>0.59631124598011509</v>
      </c>
      <c r="E43" s="323">
        <f t="shared" si="2"/>
        <v>0.40368875401988491</v>
      </c>
      <c r="F43" s="321">
        <f t="shared" si="0"/>
        <v>2503195.0621459289</v>
      </c>
      <c r="G43" s="322">
        <f t="shared" si="3"/>
        <v>87007343.224467278</v>
      </c>
    </row>
    <row r="44" spans="2:7" x14ac:dyDescent="0.35">
      <c r="B44" s="305"/>
      <c r="C44" s="306">
        <v>31</v>
      </c>
      <c r="D44" s="308">
        <f t="shared" si="1"/>
        <v>0.59334653302960416</v>
      </c>
      <c r="E44" s="323">
        <f t="shared" si="2"/>
        <v>0.40665346697039584</v>
      </c>
      <c r="F44" s="321">
        <f t="shared" si="0"/>
        <v>2490749.7915453361</v>
      </c>
      <c r="G44" s="322">
        <f t="shared" si="3"/>
        <v>89498093.016012609</v>
      </c>
    </row>
    <row r="45" spans="2:7" x14ac:dyDescent="0.35">
      <c r="B45" s="305"/>
      <c r="C45" s="306">
        <v>32</v>
      </c>
      <c r="D45" s="308">
        <f t="shared" si="1"/>
        <v>0.59049000000000007</v>
      </c>
      <c r="E45" s="323">
        <f t="shared" si="2"/>
        <v>0.40950999999999993</v>
      </c>
      <c r="F45" s="321">
        <f t="shared" si="0"/>
        <v>2478758.6385647999</v>
      </c>
      <c r="G45" s="322">
        <f t="shared" si="3"/>
        <v>91976851.654577404</v>
      </c>
    </row>
    <row r="46" spans="2:7" x14ac:dyDescent="0.35">
      <c r="B46" s="305"/>
      <c r="C46" s="306">
        <v>33</v>
      </c>
      <c r="D46" s="308">
        <f t="shared" si="1"/>
        <v>0.58773449886536977</v>
      </c>
      <c r="E46" s="323">
        <f t="shared" si="2"/>
        <v>0.41226550113463023</v>
      </c>
      <c r="F46" s="321">
        <f t="shared" si="0"/>
        <v>2467191.5972244893</v>
      </c>
      <c r="G46" s="322">
        <f t="shared" si="3"/>
        <v>94444043.251801893</v>
      </c>
    </row>
    <row r="47" spans="2:7" x14ac:dyDescent="0.35">
      <c r="B47" s="305"/>
      <c r="C47" s="306">
        <v>34</v>
      </c>
      <c r="D47" s="308">
        <f t="shared" si="1"/>
        <v>0.5850735528161356</v>
      </c>
      <c r="E47" s="323">
        <f t="shared" si="2"/>
        <v>0.4149264471838644</v>
      </c>
      <c r="F47" s="321">
        <f t="shared" si="0"/>
        <v>2456021.4791762684</v>
      </c>
      <c r="G47" s="322">
        <f t="shared" si="3"/>
        <v>96900064.730978161</v>
      </c>
    </row>
    <row r="48" spans="2:7" x14ac:dyDescent="0.35">
      <c r="B48" s="305"/>
      <c r="C48" s="306">
        <v>35</v>
      </c>
      <c r="D48" s="308">
        <f t="shared" si="1"/>
        <v>0.58250127563097864</v>
      </c>
      <c r="E48" s="323">
        <f t="shared" si="2"/>
        <v>0.41749872436902136</v>
      </c>
      <c r="F48" s="321">
        <f t="shared" si="0"/>
        <v>2445223.5752431094</v>
      </c>
      <c r="G48" s="322">
        <f t="shared" si="3"/>
        <v>99345288.306221277</v>
      </c>
    </row>
    <row r="49" spans="2:7" x14ac:dyDescent="0.35">
      <c r="B49" s="305"/>
      <c r="C49" s="306">
        <v>36</v>
      </c>
      <c r="D49" s="308">
        <f t="shared" si="1"/>
        <v>0.58001230272938309</v>
      </c>
      <c r="E49" s="323">
        <f t="shared" si="2"/>
        <v>0.41998769727061691</v>
      </c>
      <c r="F49" s="321">
        <f t="shared" si="0"/>
        <v>2434775.3659914988</v>
      </c>
      <c r="G49" s="322">
        <f t="shared" si="3"/>
        <v>101780063.67221278</v>
      </c>
    </row>
    <row r="50" spans="2:7" x14ac:dyDescent="0.35">
      <c r="B50" s="305"/>
      <c r="C50" s="306">
        <v>37</v>
      </c>
      <c r="D50" s="308">
        <f t="shared" si="1"/>
        <v>0.57760173193934794</v>
      </c>
      <c r="E50" s="323">
        <f t="shared" si="2"/>
        <v>0.42239826806065206</v>
      </c>
      <c r="F50" s="321">
        <f t="shared" si="0"/>
        <v>2424656.2730861632</v>
      </c>
      <c r="G50" s="322">
        <f t="shared" si="3"/>
        <v>104204719.94529894</v>
      </c>
    </row>
    <row r="51" spans="2:7" x14ac:dyDescent="0.35">
      <c r="B51" s="305"/>
      <c r="C51" s="306">
        <v>38</v>
      </c>
      <c r="D51" s="308">
        <f t="shared" si="1"/>
        <v>0.57526507238906188</v>
      </c>
      <c r="E51" s="323">
        <f t="shared" si="2"/>
        <v>0.42473492761093812</v>
      </c>
      <c r="F51" s="321">
        <f t="shared" si="0"/>
        <v>2414847.444747569</v>
      </c>
      <c r="G51" s="322">
        <f t="shared" si="3"/>
        <v>106619567.39004651</v>
      </c>
    </row>
    <row r="52" spans="2:7" x14ac:dyDescent="0.35">
      <c r="B52" s="305"/>
      <c r="C52" s="306">
        <v>39</v>
      </c>
      <c r="D52" s="308">
        <f t="shared" si="1"/>
        <v>0.57299820022647319</v>
      </c>
      <c r="E52" s="323">
        <f t="shared" si="2"/>
        <v>0.42700179977352681</v>
      </c>
      <c r="F52" s="321">
        <f t="shared" si="0"/>
        <v>2405331.5698715528</v>
      </c>
      <c r="G52" s="322">
        <f t="shared" si="3"/>
        <v>109024898.95991807</v>
      </c>
    </row>
    <row r="53" spans="2:7" x14ac:dyDescent="0.35">
      <c r="B53" s="305"/>
      <c r="C53" s="306">
        <v>40</v>
      </c>
      <c r="D53" s="308">
        <f t="shared" si="1"/>
        <v>0.57079732010500028</v>
      </c>
      <c r="E53" s="323">
        <f t="shared" si="2"/>
        <v>0.42920267989499972</v>
      </c>
      <c r="F53" s="321">
        <f t="shared" si="0"/>
        <v>2396092.7163540563</v>
      </c>
      <c r="G53" s="322">
        <f t="shared" si="3"/>
        <v>111420991.67627212</v>
      </c>
    </row>
    <row r="54" spans="2:7" hidden="1" x14ac:dyDescent="0.35">
      <c r="B54" s="305"/>
      <c r="C54" s="306">
        <v>41</v>
      </c>
      <c r="D54" s="308">
        <f t="shared" si="1"/>
        <v>0.56865893156084724</v>
      </c>
      <c r="E54" s="323">
        <f t="shared" si="2"/>
        <v>0.43134106843915276</v>
      </c>
      <c r="F54" s="321">
        <f t="shared" si="0"/>
        <v>2387116.189949837</v>
      </c>
      <c r="G54" s="322">
        <f t="shared" si="3"/>
        <v>113808107.86622196</v>
      </c>
    </row>
    <row r="55" spans="2:7" hidden="1" x14ac:dyDescent="0.35">
      <c r="B55" s="305"/>
      <c r="C55" s="306">
        <v>42</v>
      </c>
      <c r="D55" s="308">
        <f t="shared" si="1"/>
        <v>0.56657979955788618</v>
      </c>
      <c r="E55" s="323">
        <f t="shared" si="2"/>
        <v>0.43342020044211382</v>
      </c>
      <c r="F55" s="321">
        <f t="shared" si="0"/>
        <v>2378388.4106257907</v>
      </c>
      <c r="G55" s="322">
        <f t="shared" si="3"/>
        <v>116186496.27684775</v>
      </c>
    </row>
    <row r="56" spans="2:7" hidden="1" x14ac:dyDescent="0.35">
      <c r="B56" s="305"/>
      <c r="C56" s="306">
        <v>43</v>
      </c>
      <c r="D56" s="308">
        <f t="shared" si="1"/>
        <v>0.56455692859773132</v>
      </c>
      <c r="E56" s="323">
        <f t="shared" si="2"/>
        <v>0.43544307140226868</v>
      </c>
      <c r="F56" s="321">
        <f t="shared" si="0"/>
        <v>2369896.8038802305</v>
      </c>
      <c r="G56" s="322">
        <f t="shared" si="3"/>
        <v>118556393.08072798</v>
      </c>
    </row>
    <row r="57" spans="2:7" hidden="1" x14ac:dyDescent="0.35">
      <c r="B57" s="305"/>
      <c r="C57" s="306">
        <v>44</v>
      </c>
      <c r="D57" s="308">
        <f t="shared" si="1"/>
        <v>0.56258753989153421</v>
      </c>
      <c r="E57" s="323">
        <f t="shared" si="2"/>
        <v>0.43741246010846579</v>
      </c>
      <c r="F57" s="321">
        <f t="shared" si="0"/>
        <v>2361629.704914663</v>
      </c>
      <c r="G57" s="322">
        <f t="shared" si="3"/>
        <v>120918022.78564264</v>
      </c>
    </row>
    <row r="58" spans="2:7" hidden="1" x14ac:dyDescent="0.35">
      <c r="B58" s="305"/>
      <c r="C58" s="306">
        <v>45</v>
      </c>
      <c r="D58" s="308">
        <f t="shared" si="1"/>
        <v>0.56066905117082755</v>
      </c>
      <c r="E58" s="323">
        <f t="shared" si="2"/>
        <v>0.43933094882917245</v>
      </c>
      <c r="F58" s="321">
        <f t="shared" si="0"/>
        <v>2353576.2738837549</v>
      </c>
      <c r="G58" s="322">
        <f t="shared" si="3"/>
        <v>123271599.0595264</v>
      </c>
    </row>
    <row r="59" spans="2:7" hidden="1" x14ac:dyDescent="0.35">
      <c r="B59" s="305"/>
      <c r="C59" s="306">
        <v>46</v>
      </c>
      <c r="D59" s="308">
        <f t="shared" si="1"/>
        <v>0.55879905878110192</v>
      </c>
      <c r="E59" s="323">
        <f t="shared" si="2"/>
        <v>0.44120094121889808</v>
      </c>
      <c r="F59" s="321">
        <f t="shared" si="0"/>
        <v>2345726.420727761</v>
      </c>
      <c r="G59" s="322">
        <f t="shared" si="3"/>
        <v>125617325.48025416</v>
      </c>
    </row>
    <row r="60" spans="2:7" hidden="1" x14ac:dyDescent="0.35">
      <c r="B60" s="305"/>
      <c r="C60" s="306">
        <v>47</v>
      </c>
      <c r="D60" s="308">
        <f t="shared" si="1"/>
        <v>0.55697532175651931</v>
      </c>
      <c r="E60" s="323">
        <f t="shared" si="2"/>
        <v>0.44302467824348069</v>
      </c>
      <c r="F60" s="321">
        <f t="shared" si="0"/>
        <v>2338070.7383213621</v>
      </c>
      <c r="G60" s="322">
        <f t="shared" si="3"/>
        <v>127955396.21857552</v>
      </c>
    </row>
    <row r="61" spans="2:7" hidden="1" x14ac:dyDescent="0.35">
      <c r="B61" s="305"/>
      <c r="C61" s="306">
        <v>48</v>
      </c>
      <c r="D61" s="308">
        <f t="shared" si="1"/>
        <v>0.5551957476195275</v>
      </c>
      <c r="E61" s="323">
        <f t="shared" si="2"/>
        <v>0.4448042523804725</v>
      </c>
      <c r="F61" s="321">
        <f t="shared" si="0"/>
        <v>2330600.4428632935</v>
      </c>
      <c r="G61" s="322">
        <f t="shared" si="3"/>
        <v>130285996.66143882</v>
      </c>
    </row>
    <row r="62" spans="2:7" hidden="1" x14ac:dyDescent="0.35">
      <c r="B62" s="305"/>
      <c r="C62" s="306">
        <v>49</v>
      </c>
      <c r="D62" s="308">
        <f t="shared" si="1"/>
        <v>0.55345837968686962</v>
      </c>
      <c r="E62" s="323">
        <f t="shared" si="2"/>
        <v>0.44654162031313038</v>
      </c>
      <c r="F62" s="321">
        <f t="shared" si="0"/>
        <v>2323307.3205895186</v>
      </c>
      <c r="G62" s="322">
        <f t="shared" si="3"/>
        <v>132609303.98202834</v>
      </c>
    </row>
    <row r="63" spans="2:7" hidden="1" x14ac:dyDescent="0.35">
      <c r="B63" s="305"/>
      <c r="C63" s="306">
        <v>50</v>
      </c>
      <c r="D63" s="308">
        <f t="shared" si="1"/>
        <v>0.5517613856950162</v>
      </c>
      <c r="E63" s="323">
        <f t="shared" si="2"/>
        <v>0.4482386143049838</v>
      </c>
      <c r="F63" s="321">
        <f t="shared" si="0"/>
        <v>2316183.6800250737</v>
      </c>
      <c r="G63" s="322">
        <f t="shared" si="3"/>
        <v>134925487.66205341</v>
      </c>
    </row>
    <row r="64" spans="2:7" hidden="1" x14ac:dyDescent="0.35">
      <c r="B64" s="305"/>
      <c r="C64" s="306">
        <v>51</v>
      </c>
      <c r="D64" s="308">
        <f t="shared" si="1"/>
        <v>0.55010304758449335</v>
      </c>
      <c r="E64" s="323">
        <f t="shared" si="2"/>
        <v>0.44989695241550665</v>
      </c>
      <c r="F64" s="321">
        <f t="shared" si="0"/>
        <v>2309222.3091007229</v>
      </c>
      <c r="G64" s="322">
        <f t="shared" si="3"/>
        <v>137234709.97115412</v>
      </c>
    </row>
    <row r="65" spans="2:7" hidden="1" x14ac:dyDescent="0.35">
      <c r="B65" s="305"/>
      <c r="C65" s="306">
        <v>52</v>
      </c>
      <c r="D65" s="308">
        <f t="shared" si="1"/>
        <v>0.54848175230484542</v>
      </c>
      <c r="E65" s="323">
        <f t="shared" si="2"/>
        <v>0.45151824769515458</v>
      </c>
      <c r="F65" s="321">
        <f t="shared" si="0"/>
        <v>2302416.4365540389</v>
      </c>
      <c r="G65" s="322">
        <f t="shared" si="3"/>
        <v>139537126.40770817</v>
      </c>
    </row>
    <row r="66" spans="2:7" hidden="1" x14ac:dyDescent="0.35">
      <c r="B66" s="305"/>
      <c r="C66" s="306">
        <v>53</v>
      </c>
      <c r="D66" s="308">
        <f t="shared" si="1"/>
        <v>0.54689598352078228</v>
      </c>
      <c r="E66" s="323">
        <f t="shared" si="2"/>
        <v>0.45310401647921772</v>
      </c>
      <c r="F66" s="321">
        <f t="shared" si="0"/>
        <v>2295759.6971134674</v>
      </c>
      <c r="G66" s="322">
        <f t="shared" si="3"/>
        <v>141832886.10482162</v>
      </c>
    </row>
    <row r="67" spans="2:7" hidden="1" x14ac:dyDescent="0.35">
      <c r="B67" s="305"/>
      <c r="C67" s="306">
        <v>54</v>
      </c>
      <c r="D67" s="308">
        <f t="shared" si="1"/>
        <v>0.54534431411601125</v>
      </c>
      <c r="E67" s="323">
        <f t="shared" si="2"/>
        <v>0.45465568588398875</v>
      </c>
      <c r="F67" s="321">
        <f t="shared" si="0"/>
        <v>2289246.1000309209</v>
      </c>
      <c r="G67" s="322">
        <f t="shared" si="3"/>
        <v>144122132.20485255</v>
      </c>
    </row>
    <row r="68" spans="2:7" hidden="1" x14ac:dyDescent="0.35">
      <c r="B68" s="305"/>
      <c r="C68" s="306">
        <v>55</v>
      </c>
      <c r="D68" s="308">
        <f t="shared" si="1"/>
        <v>0.54382539940482066</v>
      </c>
      <c r="E68" s="323">
        <f t="shared" si="2"/>
        <v>0.45617460059517934</v>
      </c>
      <c r="F68" s="321">
        <f t="shared" si="0"/>
        <v>2282870.0005853642</v>
      </c>
      <c r="G68" s="322">
        <f t="shared" si="3"/>
        <v>146405002.20543793</v>
      </c>
    </row>
    <row r="69" spans="2:7" hidden="1" x14ac:dyDescent="0.35">
      <c r="B69" s="305"/>
      <c r="C69" s="306">
        <v>56</v>
      </c>
      <c r="D69" s="308">
        <f t="shared" si="1"/>
        <v>0.54233797097305447</v>
      </c>
      <c r="E69" s="323">
        <f t="shared" si="2"/>
        <v>0.45766202902694553</v>
      </c>
      <c r="F69" s="321">
        <f t="shared" si="0"/>
        <v>2276626.0742284618</v>
      </c>
      <c r="G69" s="322">
        <f t="shared" si="3"/>
        <v>148681628.27966639</v>
      </c>
    </row>
    <row r="70" spans="2:7" hidden="1" x14ac:dyDescent="0.35">
      <c r="B70" s="305"/>
      <c r="C70" s="306">
        <v>57</v>
      </c>
      <c r="D70" s="308">
        <f t="shared" si="1"/>
        <v>0.54088083108002971</v>
      </c>
      <c r="E70" s="323">
        <f t="shared" si="2"/>
        <v>0.45911916891997029</v>
      </c>
      <c r="F70" s="321">
        <f t="shared" si="0"/>
        <v>2270509.2930849497</v>
      </c>
      <c r="G70" s="322">
        <f t="shared" si="3"/>
        <v>150952137.57275134</v>
      </c>
    </row>
    <row r="71" spans="2:7" hidden="1" x14ac:dyDescent="0.35">
      <c r="B71" s="305"/>
      <c r="C71" s="306">
        <v>58</v>
      </c>
      <c r="D71" s="308">
        <f t="shared" si="1"/>
        <v>0.53945284756144851</v>
      </c>
      <c r="E71" s="323">
        <f t="shared" si="2"/>
        <v>0.46054715243855149</v>
      </c>
      <c r="F71" s="321">
        <f t="shared" si="0"/>
        <v>2264514.9045560816</v>
      </c>
      <c r="G71" s="322">
        <f t="shared" si="3"/>
        <v>153216652.47730744</v>
      </c>
    </row>
    <row r="72" spans="2:7" hidden="1" x14ac:dyDescent="0.35">
      <c r="B72" s="305"/>
      <c r="C72" s="306">
        <v>59</v>
      </c>
      <c r="D72" s="308">
        <f t="shared" si="1"/>
        <v>0.5380529491806797</v>
      </c>
      <c r="E72" s="323">
        <f t="shared" si="2"/>
        <v>0.4619470508193203</v>
      </c>
      <c r="F72" s="321">
        <f t="shared" si="0"/>
        <v>2258638.4118052414</v>
      </c>
      <c r="G72" s="322">
        <f t="shared" si="3"/>
        <v>155475290.88911268</v>
      </c>
    </row>
    <row r="73" spans="2:7" x14ac:dyDescent="0.35">
      <c r="B73" s="305"/>
      <c r="C73" s="306">
        <v>60</v>
      </c>
      <c r="D73" s="308">
        <f t="shared" si="1"/>
        <v>0.53668012138210364</v>
      </c>
      <c r="E73" s="323">
        <f t="shared" si="2"/>
        <v>0.46331987861789636</v>
      </c>
      <c r="F73" s="321">
        <f t="shared" si="0"/>
        <v>2252875.5559313362</v>
      </c>
      <c r="G73" s="322">
        <f t="shared" si="3"/>
        <v>157728166.44504401</v>
      </c>
    </row>
    <row r="74" spans="2:7" hidden="1" x14ac:dyDescent="0.35">
      <c r="B74" s="305"/>
      <c r="C74" s="306">
        <v>61</v>
      </c>
      <c r="D74" s="308">
        <f t="shared" si="1"/>
        <v>0.5353334024056795</v>
      </c>
      <c r="E74" s="323">
        <f t="shared" si="2"/>
        <v>0.4646665975943205</v>
      </c>
      <c r="F74" s="321">
        <f t="shared" si="0"/>
        <v>2247222.2996585281</v>
      </c>
      <c r="G74" s="322">
        <f t="shared" si="3"/>
        <v>159975388.74470255</v>
      </c>
    </row>
    <row r="75" spans="2:7" hidden="1" x14ac:dyDescent="0.35">
      <c r="B75" s="305"/>
      <c r="C75" s="306">
        <v>62</v>
      </c>
      <c r="D75" s="308">
        <f t="shared" si="1"/>
        <v>0.53401187972664366</v>
      </c>
      <c r="E75" s="323">
        <f t="shared" si="2"/>
        <v>0.46598812027335634</v>
      </c>
      <c r="F75" s="321">
        <f t="shared" si="0"/>
        <v>2241674.8123908024</v>
      </c>
      <c r="G75" s="322">
        <f t="shared" si="3"/>
        <v>162217063.55709335</v>
      </c>
    </row>
    <row r="76" spans="2:7" hidden="1" x14ac:dyDescent="0.35">
      <c r="B76" s="305"/>
      <c r="C76" s="306">
        <v>63</v>
      </c>
      <c r="D76" s="308">
        <f t="shared" si="1"/>
        <v>0.53271468678836664</v>
      </c>
      <c r="E76" s="323">
        <f t="shared" si="2"/>
        <v>0.46728531321163336</v>
      </c>
      <c r="F76" s="321">
        <f t="shared" si="0"/>
        <v>2236229.4564971556</v>
      </c>
      <c r="G76" s="322">
        <f t="shared" si="3"/>
        <v>164453293.01359051</v>
      </c>
    </row>
    <row r="77" spans="2:7" hidden="1" x14ac:dyDescent="0.35">
      <c r="B77" s="305"/>
      <c r="C77" s="306">
        <v>64</v>
      </c>
      <c r="D77" s="308">
        <f t="shared" si="1"/>
        <v>0.53144100000000016</v>
      </c>
      <c r="E77" s="323">
        <f t="shared" si="2"/>
        <v>0.46855899999999984</v>
      </c>
      <c r="F77" s="321">
        <f t="shared" si="0"/>
        <v>2230882.7747083204</v>
      </c>
      <c r="G77" s="322">
        <f t="shared" si="3"/>
        <v>166684175.78829885</v>
      </c>
    </row>
    <row r="78" spans="2:7" hidden="1" x14ac:dyDescent="0.35">
      <c r="B78" s="305"/>
      <c r="C78" s="306">
        <v>65</v>
      </c>
      <c r="D78" s="308">
        <f t="shared" si="1"/>
        <v>0.53019003597368342</v>
      </c>
      <c r="E78" s="323">
        <f t="shared" si="2"/>
        <v>0.46980996402631658</v>
      </c>
      <c r="F78" s="321">
        <f t="shared" ref="F78:F141" si="4">$G$12*D78</f>
        <v>2225631.4785191109</v>
      </c>
      <c r="G78" s="322">
        <f t="shared" si="3"/>
        <v>168909807.26681796</v>
      </c>
    </row>
    <row r="79" spans="2:7" hidden="1" x14ac:dyDescent="0.35">
      <c r="B79" s="305"/>
      <c r="C79" s="306">
        <v>66</v>
      </c>
      <c r="D79" s="308">
        <f t="shared" ref="D79:D142" si="5">C79^(-C$11)</f>
        <v>0.52896104897883289</v>
      </c>
      <c r="E79" s="323">
        <f t="shared" ref="E79:E142" si="6">1 - D79</f>
        <v>0.47103895102116711</v>
      </c>
      <c r="F79" s="321">
        <f t="shared" si="4"/>
        <v>2220472.437502041</v>
      </c>
      <c r="G79" s="322">
        <f t="shared" ref="G79:G142" si="7">F79+G78</f>
        <v>171130279.70431998</v>
      </c>
    </row>
    <row r="80" spans="2:7" hidden="1" x14ac:dyDescent="0.35">
      <c r="B80" s="305"/>
      <c r="C80" s="306">
        <v>67</v>
      </c>
      <c r="D80" s="308">
        <f t="shared" si="5"/>
        <v>0.52775332859345181</v>
      </c>
      <c r="E80" s="323">
        <f t="shared" si="6"/>
        <v>0.47224667140654819</v>
      </c>
      <c r="F80" s="321">
        <f t="shared" si="4"/>
        <v>2215402.6694479939</v>
      </c>
      <c r="G80" s="322">
        <f t="shared" si="7"/>
        <v>173345682.37376797</v>
      </c>
    </row>
    <row r="81" spans="2:7" hidden="1" x14ac:dyDescent="0.35">
      <c r="B81" s="305"/>
      <c r="C81" s="306">
        <v>68</v>
      </c>
      <c r="D81" s="308">
        <f t="shared" si="5"/>
        <v>0.52656619753452205</v>
      </c>
      <c r="E81" s="323">
        <f t="shared" si="6"/>
        <v>0.47343380246547795</v>
      </c>
      <c r="F81" s="321">
        <f t="shared" si="4"/>
        <v>2210419.3312586416</v>
      </c>
      <c r="G81" s="322">
        <f t="shared" si="7"/>
        <v>175556101.70502663</v>
      </c>
    </row>
    <row r="82" spans="2:7" hidden="1" x14ac:dyDescent="0.35">
      <c r="B82" s="305"/>
      <c r="C82" s="306">
        <v>69</v>
      </c>
      <c r="D82" s="308">
        <f t="shared" si="5"/>
        <v>0.52539900965141173</v>
      </c>
      <c r="E82" s="323">
        <f t="shared" si="6"/>
        <v>0.47460099034858827</v>
      </c>
      <c r="F82" s="321">
        <f t="shared" si="4"/>
        <v>2205519.7105231714</v>
      </c>
      <c r="G82" s="322">
        <f t="shared" si="7"/>
        <v>177761621.41554978</v>
      </c>
    </row>
    <row r="83" spans="2:7" hidden="1" x14ac:dyDescent="0.35">
      <c r="B83" s="305"/>
      <c r="C83" s="306">
        <v>70</v>
      </c>
      <c r="D83" s="308">
        <f t="shared" si="5"/>
        <v>0.52425114806788076</v>
      </c>
      <c r="E83" s="323">
        <f t="shared" si="6"/>
        <v>0.47574885193211924</v>
      </c>
      <c r="F83" s="321">
        <f t="shared" si="4"/>
        <v>2200701.2177187987</v>
      </c>
      <c r="G83" s="322">
        <f t="shared" si="7"/>
        <v>179962322.63326859</v>
      </c>
    </row>
    <row r="84" spans="2:7" hidden="1" x14ac:dyDescent="0.35">
      <c r="B84" s="305"/>
      <c r="C84" s="306">
        <v>71</v>
      </c>
      <c r="D84" s="308">
        <f t="shared" si="5"/>
        <v>0.52312202345973158</v>
      </c>
      <c r="E84" s="323">
        <f t="shared" si="6"/>
        <v>0.47687797654026842</v>
      </c>
      <c r="F84" s="321">
        <f t="shared" si="4"/>
        <v>2195961.3789806897</v>
      </c>
      <c r="G84" s="322">
        <f t="shared" si="7"/>
        <v>182158284.01224929</v>
      </c>
    </row>
    <row r="85" spans="2:7" hidden="1" x14ac:dyDescent="0.35">
      <c r="B85" s="305"/>
      <c r="C85" s="306">
        <v>72</v>
      </c>
      <c r="D85" s="308">
        <f t="shared" si="5"/>
        <v>0.52201107245644485</v>
      </c>
      <c r="E85" s="323">
        <f t="shared" si="6"/>
        <v>0.47798892754355515</v>
      </c>
      <c r="F85" s="321">
        <f t="shared" si="4"/>
        <v>2191297.8293923493</v>
      </c>
      <c r="G85" s="322">
        <f t="shared" si="7"/>
        <v>184349581.84164163</v>
      </c>
    </row>
    <row r="86" spans="2:7" hidden="1" x14ac:dyDescent="0.35">
      <c r="B86" s="305"/>
      <c r="C86" s="306">
        <v>73</v>
      </c>
      <c r="D86" s="308">
        <f t="shared" si="5"/>
        <v>0.52091775615628866</v>
      </c>
      <c r="E86" s="323">
        <f t="shared" si="6"/>
        <v>0.47908224384371134</v>
      </c>
      <c r="F86" s="321">
        <f t="shared" si="4"/>
        <v>2186708.3067523455</v>
      </c>
      <c r="G86" s="322">
        <f t="shared" si="7"/>
        <v>186536290.14839399</v>
      </c>
    </row>
    <row r="87" spans="2:7" hidden="1" x14ac:dyDescent="0.35">
      <c r="B87" s="305"/>
      <c r="C87" s="306">
        <v>74</v>
      </c>
      <c r="D87" s="308">
        <f t="shared" si="5"/>
        <v>0.51984155874541305</v>
      </c>
      <c r="E87" s="323">
        <f t="shared" si="6"/>
        <v>0.48015844125458695</v>
      </c>
      <c r="F87" s="321">
        <f t="shared" si="4"/>
        <v>2182190.6457775463</v>
      </c>
      <c r="G87" s="322">
        <f t="shared" si="7"/>
        <v>188718480.79417154</v>
      </c>
    </row>
    <row r="88" spans="2:7" hidden="1" x14ac:dyDescent="0.35">
      <c r="B88" s="305"/>
      <c r="C88" s="306">
        <v>75</v>
      </c>
      <c r="D88" s="308">
        <f t="shared" si="5"/>
        <v>0.51878198621235072</v>
      </c>
      <c r="E88" s="323">
        <f t="shared" si="6"/>
        <v>0.48121801378764928</v>
      </c>
      <c r="F88" s="321">
        <f t="shared" si="4"/>
        <v>2177742.7727068523</v>
      </c>
      <c r="G88" s="322">
        <f t="shared" si="7"/>
        <v>190896223.56687841</v>
      </c>
    </row>
    <row r="89" spans="2:7" hidden="1" x14ac:dyDescent="0.35">
      <c r="B89" s="305"/>
      <c r="C89" s="306">
        <v>76</v>
      </c>
      <c r="D89" s="308">
        <f t="shared" si="5"/>
        <v>0.51773856515015559</v>
      </c>
      <c r="E89" s="323">
        <f t="shared" si="6"/>
        <v>0.48226143484984441</v>
      </c>
      <c r="F89" s="321">
        <f t="shared" si="4"/>
        <v>2173362.7002728116</v>
      </c>
      <c r="G89" s="322">
        <f t="shared" si="7"/>
        <v>193069586.26715121</v>
      </c>
    </row>
    <row r="90" spans="2:7" hidden="1" x14ac:dyDescent="0.35">
      <c r="B90" s="305"/>
      <c r="C90" s="306">
        <v>77</v>
      </c>
      <c r="D90" s="308">
        <f t="shared" si="5"/>
        <v>0.51671084163914194</v>
      </c>
      <c r="E90" s="323">
        <f t="shared" si="6"/>
        <v>0.48328915836085806</v>
      </c>
      <c r="F90" s="321">
        <f t="shared" si="4"/>
        <v>2169048.5230115857</v>
      </c>
      <c r="G90" s="322">
        <f t="shared" si="7"/>
        <v>195238634.7901628</v>
      </c>
    </row>
    <row r="91" spans="2:7" hidden="1" x14ac:dyDescent="0.35">
      <c r="B91" s="305"/>
      <c r="C91" s="306">
        <v>78</v>
      </c>
      <c r="D91" s="308">
        <f t="shared" si="5"/>
        <v>0.51569838020382597</v>
      </c>
      <c r="E91" s="323">
        <f t="shared" si="6"/>
        <v>0.48430161979617403</v>
      </c>
      <c r="F91" s="321">
        <f t="shared" si="4"/>
        <v>2164798.4128843979</v>
      </c>
      <c r="G91" s="322">
        <f t="shared" si="7"/>
        <v>197403433.20304719</v>
      </c>
    </row>
    <row r="92" spans="2:7" hidden="1" x14ac:dyDescent="0.35">
      <c r="B92" s="305"/>
      <c r="C92" s="306">
        <v>79</v>
      </c>
      <c r="D92" s="308">
        <f t="shared" si="5"/>
        <v>0.51470076283826438</v>
      </c>
      <c r="E92" s="323">
        <f t="shared" si="6"/>
        <v>0.48529923716173562</v>
      </c>
      <c r="F92" s="321">
        <f t="shared" si="4"/>
        <v>2160610.6151860999</v>
      </c>
      <c r="G92" s="322">
        <f t="shared" si="7"/>
        <v>199564043.81823328</v>
      </c>
    </row>
    <row r="93" spans="2:7" x14ac:dyDescent="0.35">
      <c r="B93" s="305"/>
      <c r="C93" s="306">
        <v>80</v>
      </c>
      <c r="D93" s="308">
        <f t="shared" si="5"/>
        <v>0.5137175880945003</v>
      </c>
      <c r="E93" s="323">
        <f t="shared" si="6"/>
        <v>0.4862824119054997</v>
      </c>
      <c r="F93" s="321">
        <f t="shared" si="4"/>
        <v>2156483.444718651</v>
      </c>
      <c r="G93" s="322">
        <f t="shared" si="7"/>
        <v>201720527.26295194</v>
      </c>
    </row>
    <row r="94" spans="2:7" hidden="1" x14ac:dyDescent="0.35">
      <c r="B94" s="305"/>
      <c r="C94" s="306">
        <v>81</v>
      </c>
      <c r="D94" s="308">
        <f t="shared" si="5"/>
        <v>0.51274847022929648</v>
      </c>
      <c r="E94" s="323">
        <f t="shared" si="6"/>
        <v>0.48725152977070352</v>
      </c>
      <c r="F94" s="321">
        <f t="shared" si="4"/>
        <v>2152415.2822092748</v>
      </c>
      <c r="G94" s="322">
        <f t="shared" si="7"/>
        <v>203872942.54516122</v>
      </c>
    </row>
    <row r="95" spans="2:7" hidden="1" x14ac:dyDescent="0.35">
      <c r="B95" s="305"/>
      <c r="C95" s="306">
        <v>82</v>
      </c>
      <c r="D95" s="308">
        <f t="shared" si="5"/>
        <v>0.51179303840476253</v>
      </c>
      <c r="E95" s="323">
        <f t="shared" si="6"/>
        <v>0.48820696159523747</v>
      </c>
      <c r="F95" s="321">
        <f t="shared" si="4"/>
        <v>2148404.5709548537</v>
      </c>
      <c r="G95" s="322">
        <f t="shared" si="7"/>
        <v>206021347.11611608</v>
      </c>
    </row>
    <row r="96" spans="2:7" hidden="1" x14ac:dyDescent="0.35">
      <c r="B96" s="305"/>
      <c r="C96" s="306">
        <v>83</v>
      </c>
      <c r="D96" s="308">
        <f t="shared" si="5"/>
        <v>0.510850935938857</v>
      </c>
      <c r="E96" s="323">
        <f t="shared" si="6"/>
        <v>0.489149064061143</v>
      </c>
      <c r="F96" s="321">
        <f t="shared" si="4"/>
        <v>2144449.8136756844</v>
      </c>
      <c r="G96" s="322">
        <f t="shared" si="7"/>
        <v>208165796.92979175</v>
      </c>
    </row>
    <row r="97" spans="2:7" hidden="1" x14ac:dyDescent="0.35">
      <c r="B97" s="305"/>
      <c r="C97" s="306">
        <v>84</v>
      </c>
      <c r="D97" s="308">
        <f t="shared" si="5"/>
        <v>0.50992181960209759</v>
      </c>
      <c r="E97" s="323">
        <f t="shared" si="6"/>
        <v>0.49007818039790241</v>
      </c>
      <c r="F97" s="321">
        <f t="shared" si="4"/>
        <v>2140549.5695632114</v>
      </c>
      <c r="G97" s="322">
        <f t="shared" si="7"/>
        <v>210306346.49935496</v>
      </c>
    </row>
    <row r="98" spans="2:7" hidden="1" x14ac:dyDescent="0.35">
      <c r="B98" s="305"/>
      <c r="C98" s="306">
        <v>85</v>
      </c>
      <c r="D98" s="308">
        <f t="shared" si="5"/>
        <v>0.50900535895711241</v>
      </c>
      <c r="E98" s="323">
        <f t="shared" si="6"/>
        <v>0.49099464104288759</v>
      </c>
      <c r="F98" s="321">
        <f t="shared" si="4"/>
        <v>2136702.451507594</v>
      </c>
      <c r="G98" s="322">
        <f t="shared" si="7"/>
        <v>212443048.95086256</v>
      </c>
    </row>
    <row r="99" spans="2:7" hidden="1" x14ac:dyDescent="0.35">
      <c r="B99" s="305"/>
      <c r="C99" s="306">
        <v>86</v>
      </c>
      <c r="D99" s="308">
        <f t="shared" si="5"/>
        <v>0.50810123573795829</v>
      </c>
      <c r="E99" s="323">
        <f t="shared" si="6"/>
        <v>0.49189876426204171</v>
      </c>
      <c r="F99" s="321">
        <f t="shared" si="4"/>
        <v>2132907.1234922078</v>
      </c>
      <c r="G99" s="322">
        <f t="shared" si="7"/>
        <v>214575956.07435477</v>
      </c>
    </row>
    <row r="100" spans="2:7" hidden="1" x14ac:dyDescent="0.35">
      <c r="B100" s="305"/>
      <c r="C100" s="306">
        <v>87</v>
      </c>
      <c r="D100" s="308">
        <f t="shared" si="5"/>
        <v>0.50720914326637434</v>
      </c>
      <c r="E100" s="323">
        <f t="shared" si="6"/>
        <v>0.49279085673362566</v>
      </c>
      <c r="F100" s="321">
        <f t="shared" si="4"/>
        <v>2129162.2981431973</v>
      </c>
      <c r="G100" s="322">
        <f t="shared" si="7"/>
        <v>216705118.37249798</v>
      </c>
    </row>
    <row r="101" spans="2:7" hidden="1" x14ac:dyDescent="0.35">
      <c r="B101" s="305"/>
      <c r="C101" s="306">
        <v>88</v>
      </c>
      <c r="D101" s="308">
        <f t="shared" si="5"/>
        <v>0.50632878590238073</v>
      </c>
      <c r="E101" s="323">
        <f t="shared" si="6"/>
        <v>0.49367121409761927</v>
      </c>
      <c r="F101" s="321">
        <f t="shared" si="4"/>
        <v>2125466.7344231964</v>
      </c>
      <c r="G101" s="322">
        <f t="shared" si="7"/>
        <v>218830585.10692117</v>
      </c>
    </row>
    <row r="102" spans="2:7" hidden="1" x14ac:dyDescent="0.35">
      <c r="B102" s="305"/>
      <c r="C102" s="306">
        <v>89</v>
      </c>
      <c r="D102" s="308">
        <f t="shared" si="5"/>
        <v>0.50545987852683383</v>
      </c>
      <c r="E102" s="323">
        <f t="shared" si="6"/>
        <v>0.49454012147316617</v>
      </c>
      <c r="F102" s="321">
        <f t="shared" si="4"/>
        <v>2121819.235459201</v>
      </c>
      <c r="G102" s="322">
        <f t="shared" si="7"/>
        <v>220952404.34238037</v>
      </c>
    </row>
    <row r="103" spans="2:7" hidden="1" x14ac:dyDescent="0.35">
      <c r="B103" s="305"/>
      <c r="C103" s="306">
        <v>90</v>
      </c>
      <c r="D103" s="308">
        <f t="shared" si="5"/>
        <v>0.50460214605374476</v>
      </c>
      <c r="E103" s="323">
        <f t="shared" si="6"/>
        <v>0.49539785394625524</v>
      </c>
      <c r="F103" s="321">
        <f t="shared" si="4"/>
        <v>2118218.6464953795</v>
      </c>
      <c r="G103" s="322">
        <f t="shared" si="7"/>
        <v>223070622.98887575</v>
      </c>
    </row>
    <row r="104" spans="2:7" hidden="1" x14ac:dyDescent="0.35">
      <c r="B104" s="305"/>
      <c r="C104" s="306">
        <v>91</v>
      </c>
      <c r="D104" s="308">
        <f t="shared" si="5"/>
        <v>0.50375532297033876</v>
      </c>
      <c r="E104" s="323">
        <f t="shared" si="6"/>
        <v>0.49624467702966124</v>
      </c>
      <c r="F104" s="321">
        <f t="shared" si="4"/>
        <v>2114663.8529623328</v>
      </c>
      <c r="G104" s="322">
        <f t="shared" si="7"/>
        <v>225185286.84183809</v>
      </c>
    </row>
    <row r="105" spans="2:7" hidden="1" x14ac:dyDescent="0.35">
      <c r="B105" s="305"/>
      <c r="C105" s="306">
        <v>92</v>
      </c>
      <c r="D105" s="308">
        <f t="shared" si="5"/>
        <v>0.50291915290299172</v>
      </c>
      <c r="E105" s="323">
        <f t="shared" si="6"/>
        <v>0.49708084709700828</v>
      </c>
      <c r="F105" s="321">
        <f t="shared" si="4"/>
        <v>2111153.7786549851</v>
      </c>
      <c r="G105" s="322">
        <f t="shared" si="7"/>
        <v>227296440.62049308</v>
      </c>
    </row>
    <row r="106" spans="2:7" hidden="1" x14ac:dyDescent="0.35">
      <c r="B106" s="305"/>
      <c r="C106" s="306">
        <v>93</v>
      </c>
      <c r="D106" s="308">
        <f t="shared" si="5"/>
        <v>0.50209338820732463</v>
      </c>
      <c r="E106" s="323">
        <f t="shared" si="6"/>
        <v>0.49790661179267537</v>
      </c>
      <c r="F106" s="321">
        <f t="shared" si="4"/>
        <v>2107687.384011881</v>
      </c>
      <c r="G106" s="322">
        <f t="shared" si="7"/>
        <v>229404128.00450498</v>
      </c>
    </row>
    <row r="107" spans="2:7" hidden="1" x14ac:dyDescent="0.35">
      <c r="B107" s="305"/>
      <c r="C107" s="306">
        <v>94</v>
      </c>
      <c r="D107" s="308">
        <f t="shared" si="5"/>
        <v>0.50127778958086744</v>
      </c>
      <c r="E107" s="323">
        <f t="shared" si="6"/>
        <v>0.49872221041913256</v>
      </c>
      <c r="F107" s="321">
        <f t="shared" si="4"/>
        <v>2104263.664489226</v>
      </c>
      <c r="G107" s="322">
        <f t="shared" si="7"/>
        <v>231508391.66899422</v>
      </c>
    </row>
    <row r="108" spans="2:7" hidden="1" x14ac:dyDescent="0.35">
      <c r="B108" s="305"/>
      <c r="C108" s="306">
        <v>95</v>
      </c>
      <c r="D108" s="308">
        <f t="shared" si="5"/>
        <v>0.50047212569682276</v>
      </c>
      <c r="E108" s="323">
        <f t="shared" si="6"/>
        <v>0.49952787430317724</v>
      </c>
      <c r="F108" s="321">
        <f t="shared" si="4"/>
        <v>2100881.6490235021</v>
      </c>
      <c r="G108" s="322">
        <f t="shared" si="7"/>
        <v>233609273.31801772</v>
      </c>
    </row>
    <row r="109" spans="2:7" hidden="1" x14ac:dyDescent="0.35">
      <c r="B109" s="305"/>
      <c r="C109" s="306">
        <v>96</v>
      </c>
      <c r="D109" s="308">
        <f t="shared" si="5"/>
        <v>0.49967617285757482</v>
      </c>
      <c r="E109" s="323">
        <f t="shared" si="6"/>
        <v>0.50032382714242518</v>
      </c>
      <c r="F109" s="321">
        <f t="shared" si="4"/>
        <v>2097540.3985769642</v>
      </c>
      <c r="G109" s="322">
        <f t="shared" si="7"/>
        <v>235706813.7165947</v>
      </c>
    </row>
    <row r="110" spans="2:7" hidden="1" x14ac:dyDescent="0.35">
      <c r="B110" s="305"/>
      <c r="C110" s="306">
        <v>97</v>
      </c>
      <c r="D110" s="308">
        <f t="shared" si="5"/>
        <v>0.49888971466668053</v>
      </c>
      <c r="E110" s="323">
        <f t="shared" si="6"/>
        <v>0.50111028533331947</v>
      </c>
      <c r="F110" s="321">
        <f t="shared" si="4"/>
        <v>2094239.0047607282</v>
      </c>
      <c r="G110" s="322">
        <f t="shared" si="7"/>
        <v>237801052.72135544</v>
      </c>
    </row>
    <row r="111" spans="2:7" hidden="1" x14ac:dyDescent="0.35">
      <c r="B111" s="305"/>
      <c r="C111" s="306">
        <v>98</v>
      </c>
      <c r="D111" s="308">
        <f t="shared" si="5"/>
        <v>0.49811254171818264</v>
      </c>
      <c r="E111" s="323">
        <f t="shared" si="6"/>
        <v>0.50188745828181736</v>
      </c>
      <c r="F111" s="321">
        <f t="shared" si="4"/>
        <v>2090976.5885305668</v>
      </c>
      <c r="G111" s="322">
        <f t="shared" si="7"/>
        <v>239892029.30988601</v>
      </c>
    </row>
    <row r="112" spans="2:7" hidden="1" x14ac:dyDescent="0.35">
      <c r="B112" s="305"/>
      <c r="C112" s="306">
        <v>99</v>
      </c>
      <c r="D112" s="308">
        <f t="shared" si="5"/>
        <v>0.49734445130216026</v>
      </c>
      <c r="E112" s="323">
        <f t="shared" si="6"/>
        <v>0.50265554869783968</v>
      </c>
      <c r="F112" s="321">
        <f t="shared" si="4"/>
        <v>2087752.2989508715</v>
      </c>
      <c r="G112" s="322">
        <f t="shared" si="7"/>
        <v>241979781.60883689</v>
      </c>
    </row>
    <row r="113" spans="2:7" s="319" customFormat="1" x14ac:dyDescent="0.35">
      <c r="B113" s="305"/>
      <c r="C113" s="306">
        <v>100</v>
      </c>
      <c r="D113" s="308">
        <f t="shared" si="5"/>
        <v>0.4965852471255145</v>
      </c>
      <c r="E113" s="323">
        <f t="shared" si="6"/>
        <v>0.50341475287448545</v>
      </c>
      <c r="F113" s="321">
        <f t="shared" si="4"/>
        <v>2084565.3120225659</v>
      </c>
      <c r="G113" s="322">
        <f t="shared" si="7"/>
        <v>244064346.92085946</v>
      </c>
    </row>
    <row r="114" spans="2:7" x14ac:dyDescent="0.35">
      <c r="B114" s="305"/>
      <c r="C114" s="306">
        <v>101</v>
      </c>
      <c r="D114" s="308">
        <f t="shared" si="5"/>
        <v>0.49583473904705877</v>
      </c>
      <c r="E114" s="323">
        <f t="shared" si="6"/>
        <v>0.50416526095294123</v>
      </c>
      <c r="F114" s="321">
        <f t="shared" si="4"/>
        <v>2081414.8295710683</v>
      </c>
      <c r="G114" s="322">
        <f t="shared" si="7"/>
        <v>246145761.75043052</v>
      </c>
    </row>
    <row r="115" spans="2:7" x14ac:dyDescent="0.35">
      <c r="B115" s="305"/>
      <c r="C115" s="306">
        <v>102</v>
      </c>
      <c r="D115" s="308">
        <f t="shared" si="5"/>
        <v>0.49509274282604404</v>
      </c>
      <c r="E115" s="323">
        <f t="shared" si="6"/>
        <v>0.5049072571739559</v>
      </c>
      <c r="F115" s="321">
        <f t="shared" si="4"/>
        <v>2078300.0781906508</v>
      </c>
      <c r="G115" s="322">
        <f t="shared" si="7"/>
        <v>248224061.82862118</v>
      </c>
    </row>
    <row r="116" spans="2:7" x14ac:dyDescent="0.35">
      <c r="B116" s="305"/>
      <c r="C116" s="306">
        <v>103</v>
      </c>
      <c r="D116" s="308">
        <f t="shared" si="5"/>
        <v>0.49435907988331773</v>
      </c>
      <c r="E116" s="323">
        <f t="shared" si="6"/>
        <v>0.50564092011668227</v>
      </c>
      <c r="F116" s="321">
        <f t="shared" si="4"/>
        <v>2075220.3082418325</v>
      </c>
      <c r="G116" s="322">
        <f t="shared" si="7"/>
        <v>250299282.13686302</v>
      </c>
    </row>
    <row r="117" spans="2:7" x14ac:dyDescent="0.35">
      <c r="B117" s="305"/>
      <c r="C117" s="306">
        <v>104</v>
      </c>
      <c r="D117" s="308">
        <f t="shared" si="5"/>
        <v>0.4936335770743609</v>
      </c>
      <c r="E117" s="323">
        <f t="shared" si="6"/>
        <v>0.50636642292563905</v>
      </c>
      <c r="F117" s="321">
        <f t="shared" si="4"/>
        <v>2072174.7928986349</v>
      </c>
      <c r="G117" s="322">
        <f t="shared" si="7"/>
        <v>252371456.92976165</v>
      </c>
    </row>
    <row r="118" spans="2:7" x14ac:dyDescent="0.35">
      <c r="B118" s="305"/>
      <c r="C118" s="306">
        <v>105</v>
      </c>
      <c r="D118" s="308">
        <f t="shared" si="5"/>
        <v>0.49291606647350955</v>
      </c>
      <c r="E118" s="323">
        <f t="shared" si="6"/>
        <v>0.5070839335264905</v>
      </c>
      <c r="F118" s="321">
        <f t="shared" si="4"/>
        <v>2069162.8272427863</v>
      </c>
      <c r="G118" s="322">
        <f t="shared" si="7"/>
        <v>254440619.75700444</v>
      </c>
    </row>
    <row r="119" spans="2:7" x14ac:dyDescent="0.35">
      <c r="B119" s="305"/>
      <c r="C119" s="306">
        <v>106</v>
      </c>
      <c r="D119" s="308">
        <f t="shared" si="5"/>
        <v>0.49220638516870407</v>
      </c>
      <c r="E119" s="323">
        <f t="shared" si="6"/>
        <v>0.50779361483129593</v>
      </c>
      <c r="F119" s="321">
        <f t="shared" si="4"/>
        <v>2066183.7274021208</v>
      </c>
      <c r="G119" s="322">
        <f t="shared" si="7"/>
        <v>256506803.48440656</v>
      </c>
    </row>
    <row r="120" spans="2:7" x14ac:dyDescent="0.35">
      <c r="B120" s="305"/>
      <c r="C120" s="306">
        <v>107</v>
      </c>
      <c r="D120" s="308">
        <f t="shared" si="5"/>
        <v>0.49150437506616301</v>
      </c>
      <c r="E120" s="323">
        <f t="shared" si="6"/>
        <v>0.50849562493383704</v>
      </c>
      <c r="F120" s="321">
        <f t="shared" si="4"/>
        <v>2063236.8297306388</v>
      </c>
      <c r="G120" s="322">
        <f t="shared" si="7"/>
        <v>258570040.31413719</v>
      </c>
    </row>
    <row r="121" spans="2:7" x14ac:dyDescent="0.35">
      <c r="B121" s="305"/>
      <c r="C121" s="306">
        <v>108</v>
      </c>
      <c r="D121" s="308">
        <f t="shared" si="5"/>
        <v>0.49080988270441023</v>
      </c>
      <c r="E121" s="323">
        <f t="shared" si="6"/>
        <v>0.50919011729558972</v>
      </c>
      <c r="F121" s="321">
        <f t="shared" si="4"/>
        <v>2060321.4900278293</v>
      </c>
      <c r="G121" s="322">
        <f t="shared" si="7"/>
        <v>260630361.80416501</v>
      </c>
    </row>
    <row r="122" spans="2:7" x14ac:dyDescent="0.35">
      <c r="B122" s="305"/>
      <c r="C122" s="306">
        <v>109</v>
      </c>
      <c r="D122" s="308">
        <f t="shared" si="5"/>
        <v>0.49012275907712799</v>
      </c>
      <c r="E122" s="323">
        <f t="shared" si="6"/>
        <v>0.50987724092287201</v>
      </c>
      <c r="F122" s="321">
        <f t="shared" si="4"/>
        <v>2057437.0827950432</v>
      </c>
      <c r="G122" s="322">
        <f t="shared" si="7"/>
        <v>262687798.88696006</v>
      </c>
    </row>
    <row r="123" spans="2:7" x14ac:dyDescent="0.35">
      <c r="B123" s="305"/>
      <c r="C123" s="306">
        <v>110</v>
      </c>
      <c r="D123" s="308">
        <f t="shared" si="5"/>
        <v>0.48944285946433858</v>
      </c>
      <c r="E123" s="323">
        <f t="shared" si="6"/>
        <v>0.51055714053566148</v>
      </c>
      <c r="F123" s="321">
        <f t="shared" si="4"/>
        <v>2054583.0005268278</v>
      </c>
      <c r="G123" s="322">
        <f t="shared" si="7"/>
        <v>264742381.88748688</v>
      </c>
    </row>
    <row r="124" spans="2:7" x14ac:dyDescent="0.35">
      <c r="B124" s="305"/>
      <c r="C124" s="306">
        <v>111</v>
      </c>
      <c r="D124" s="308">
        <f t="shared" si="5"/>
        <v>0.48877004327145279</v>
      </c>
      <c r="E124" s="323">
        <f t="shared" si="6"/>
        <v>0.51122995672854721</v>
      </c>
      <c r="F124" s="321">
        <f t="shared" si="4"/>
        <v>2051758.6530352836</v>
      </c>
      <c r="G124" s="322">
        <f t="shared" si="7"/>
        <v>266794140.54052216</v>
      </c>
    </row>
    <row r="125" spans="2:7" x14ac:dyDescent="0.35">
      <c r="B125" s="305"/>
      <c r="C125" s="306">
        <v>112</v>
      </c>
      <c r="D125" s="308">
        <f t="shared" si="5"/>
        <v>0.48810417387574911</v>
      </c>
      <c r="E125" s="323">
        <f t="shared" si="6"/>
        <v>0.51189582612425089</v>
      </c>
      <c r="F125" s="321">
        <f t="shared" si="4"/>
        <v>2048963.4668056159</v>
      </c>
      <c r="G125" s="322">
        <f t="shared" si="7"/>
        <v>268843104.0073278</v>
      </c>
    </row>
    <row r="126" spans="2:7" x14ac:dyDescent="0.35">
      <c r="B126" s="305"/>
      <c r="C126" s="306">
        <v>113</v>
      </c>
      <c r="D126" s="308">
        <f t="shared" si="5"/>
        <v>0.4874451184798807</v>
      </c>
      <c r="E126" s="323">
        <f t="shared" si="6"/>
        <v>0.5125548815201193</v>
      </c>
      <c r="F126" s="321">
        <f t="shared" si="4"/>
        <v>2046196.8843811862</v>
      </c>
      <c r="G126" s="322">
        <f t="shared" si="7"/>
        <v>270889300.89170897</v>
      </c>
    </row>
    <row r="127" spans="2:7" x14ac:dyDescent="0.35">
      <c r="B127" s="305"/>
      <c r="C127" s="306">
        <v>114</v>
      </c>
      <c r="D127" s="308">
        <f t="shared" si="5"/>
        <v>0.48679274797202676</v>
      </c>
      <c r="E127" s="323">
        <f t="shared" si="6"/>
        <v>0.51320725202797324</v>
      </c>
      <c r="F127" s="321">
        <f t="shared" si="4"/>
        <v>2043458.3637764547</v>
      </c>
      <c r="G127" s="322">
        <f t="shared" si="7"/>
        <v>272932759.25548542</v>
      </c>
    </row>
    <row r="128" spans="2:7" x14ac:dyDescent="0.35">
      <c r="B128" s="305"/>
      <c r="C128" s="306">
        <v>115</v>
      </c>
      <c r="D128" s="308">
        <f t="shared" si="5"/>
        <v>0.48614693679233256</v>
      </c>
      <c r="E128" s="323">
        <f t="shared" si="6"/>
        <v>0.51385306320766744</v>
      </c>
      <c r="F128" s="321">
        <f t="shared" si="4"/>
        <v>2040747.3779163237</v>
      </c>
      <c r="G128" s="322">
        <f t="shared" si="7"/>
        <v>274973506.63340175</v>
      </c>
    </row>
    <row r="129" spans="2:7" x14ac:dyDescent="0.35">
      <c r="B129" s="305"/>
      <c r="C129" s="306">
        <v>116</v>
      </c>
      <c r="D129" s="308">
        <f t="shared" si="5"/>
        <v>0.48550756280530372</v>
      </c>
      <c r="E129" s="323">
        <f t="shared" si="6"/>
        <v>0.51449243719469628</v>
      </c>
      <c r="F129" s="321">
        <f t="shared" si="4"/>
        <v>2038063.4141004735</v>
      </c>
      <c r="G129" s="322">
        <f t="shared" si="7"/>
        <v>277011570.04750222</v>
      </c>
    </row>
    <row r="130" spans="2:7" x14ac:dyDescent="0.35">
      <c r="B130" s="305"/>
      <c r="C130" s="306">
        <v>117</v>
      </c>
      <c r="D130" s="308">
        <f t="shared" si="5"/>
        <v>0.48487450717783948</v>
      </c>
      <c r="E130" s="323">
        <f t="shared" si="6"/>
        <v>0.51512549282216047</v>
      </c>
      <c r="F130" s="321">
        <f t="shared" si="4"/>
        <v>2035405.9734913709</v>
      </c>
      <c r="G130" s="322">
        <f t="shared" si="7"/>
        <v>279046976.02099359</v>
      </c>
    </row>
    <row r="131" spans="2:7" x14ac:dyDescent="0.35">
      <c r="B131" s="305"/>
      <c r="C131" s="306">
        <v>118</v>
      </c>
      <c r="D131" s="308">
        <f t="shared" si="5"/>
        <v>0.48424765426261174</v>
      </c>
      <c r="E131" s="323">
        <f t="shared" si="6"/>
        <v>0.51575234573738826</v>
      </c>
      <c r="F131" s="321">
        <f t="shared" si="4"/>
        <v>2032774.5706247173</v>
      </c>
      <c r="G131" s="322">
        <f t="shared" si="7"/>
        <v>281079750.5916183</v>
      </c>
    </row>
    <row r="132" spans="2:7" x14ac:dyDescent="0.35">
      <c r="B132" s="305"/>
      <c r="C132" s="306">
        <v>119</v>
      </c>
      <c r="D132" s="308">
        <f t="shared" si="5"/>
        <v>0.48362689148651</v>
      </c>
      <c r="E132" s="323">
        <f t="shared" si="6"/>
        <v>0.51637310851348994</v>
      </c>
      <c r="F132" s="321">
        <f t="shared" si="4"/>
        <v>2030168.7329411635</v>
      </c>
      <c r="G132" s="322">
        <f t="shared" si="7"/>
        <v>283109919.32455945</v>
      </c>
    </row>
    <row r="133" spans="2:7" x14ac:dyDescent="0.35">
      <c r="B133" s="305"/>
      <c r="C133" s="306">
        <v>120</v>
      </c>
      <c r="D133" s="308">
        <f t="shared" si="5"/>
        <v>0.48301210924389321</v>
      </c>
      <c r="E133" s="323">
        <f t="shared" si="6"/>
        <v>0.51698789075610674</v>
      </c>
      <c r="F133" s="321">
        <f t="shared" si="4"/>
        <v>2027588.0003382023</v>
      </c>
      <c r="G133" s="322">
        <f t="shared" si="7"/>
        <v>285137507.32489765</v>
      </c>
    </row>
    <row r="134" spans="2:7" x14ac:dyDescent="0.35">
      <c r="B134" s="305"/>
      <c r="C134" s="306">
        <v>121</v>
      </c>
      <c r="D134" s="308">
        <f t="shared" si="5"/>
        <v>0.48240320079440402</v>
      </c>
      <c r="E134" s="323">
        <f t="shared" si="6"/>
        <v>0.51759679920559598</v>
      </c>
      <c r="F134" s="321">
        <f t="shared" si="4"/>
        <v>2025031.9247412125</v>
      </c>
      <c r="G134" s="322">
        <f t="shared" si="7"/>
        <v>287162539.24963886</v>
      </c>
    </row>
    <row r="135" spans="2:7" x14ac:dyDescent="0.35">
      <c r="B135" s="305"/>
      <c r="C135" s="306">
        <v>122</v>
      </c>
      <c r="D135" s="308">
        <f t="shared" si="5"/>
        <v>0.48180006216511156</v>
      </c>
      <c r="E135" s="323">
        <f t="shared" si="6"/>
        <v>0.51819993783488849</v>
      </c>
      <c r="F135" s="321">
        <f t="shared" si="4"/>
        <v>2022500.0696926753</v>
      </c>
      <c r="G135" s="322">
        <f t="shared" si="7"/>
        <v>289185039.31933153</v>
      </c>
    </row>
    <row r="136" spans="2:7" x14ac:dyDescent="0.35">
      <c r="B136" s="305"/>
      <c r="C136" s="306">
        <v>123</v>
      </c>
      <c r="D136" s="308">
        <f t="shared" si="5"/>
        <v>0.48120259205676935</v>
      </c>
      <c r="E136" s="323">
        <f t="shared" si="6"/>
        <v>0.5187974079432307</v>
      </c>
      <c r="F136" s="321">
        <f t="shared" si="4"/>
        <v>2019992.0099586621</v>
      </c>
      <c r="G136" s="322">
        <f t="shared" si="7"/>
        <v>291205031.32929021</v>
      </c>
    </row>
    <row r="137" spans="2:7" x14ac:dyDescent="0.35">
      <c r="B137" s="305"/>
      <c r="C137" s="306">
        <v>124</v>
      </c>
      <c r="D137" s="308">
        <f t="shared" si="5"/>
        <v>0.48061069175397936</v>
      </c>
      <c r="E137" s="323">
        <f t="shared" si="6"/>
        <v>0.51938930824602059</v>
      </c>
      <c r="F137" s="321">
        <f t="shared" si="4"/>
        <v>2017507.3311517222</v>
      </c>
      <c r="G137" s="322">
        <f t="shared" si="7"/>
        <v>293222538.66044194</v>
      </c>
    </row>
    <row r="138" spans="2:7" x14ac:dyDescent="0.35">
      <c r="B138" s="305"/>
      <c r="C138" s="306">
        <v>125</v>
      </c>
      <c r="D138" s="308">
        <f t="shared" si="5"/>
        <v>0.48002426503907425</v>
      </c>
      <c r="E138" s="323">
        <f t="shared" si="6"/>
        <v>0.51997573496092575</v>
      </c>
      <c r="F138" s="321">
        <f t="shared" si="4"/>
        <v>2015045.6293693786</v>
      </c>
      <c r="G138" s="322">
        <f t="shared" si="7"/>
        <v>295237584.28981131</v>
      </c>
    </row>
    <row r="139" spans="2:7" x14ac:dyDescent="0.35">
      <c r="B139" s="305"/>
      <c r="C139" s="306">
        <v>126</v>
      </c>
      <c r="D139" s="308">
        <f t="shared" si="5"/>
        <v>0.47944321810953006</v>
      </c>
      <c r="E139" s="323">
        <f t="shared" si="6"/>
        <v>0.52055678189046994</v>
      </c>
      <c r="F139" s="321">
        <f t="shared" si="4"/>
        <v>2012606.5108474405</v>
      </c>
      <c r="G139" s="322">
        <f t="shared" si="7"/>
        <v>297250190.80065876</v>
      </c>
    </row>
    <row r="140" spans="2:7" x14ac:dyDescent="0.35">
      <c r="B140" s="305"/>
      <c r="C140" s="306">
        <v>127</v>
      </c>
      <c r="D140" s="308">
        <f t="shared" si="5"/>
        <v>0.47886745949874199</v>
      </c>
      <c r="E140" s="323">
        <f t="shared" si="6"/>
        <v>0.52113254050125801</v>
      </c>
      <c r="F140" s="321">
        <f t="shared" si="4"/>
        <v>2010189.5916274383</v>
      </c>
      <c r="G140" s="322">
        <f t="shared" si="7"/>
        <v>299260380.39228618</v>
      </c>
    </row>
    <row r="141" spans="2:7" x14ac:dyDescent="0.35">
      <c r="B141" s="305"/>
      <c r="C141" s="306">
        <v>128</v>
      </c>
      <c r="D141" s="308">
        <f t="shared" si="5"/>
        <v>0.47829690000000014</v>
      </c>
      <c r="E141" s="323">
        <f t="shared" si="6"/>
        <v>0.52170309999999986</v>
      </c>
      <c r="F141" s="321">
        <f t="shared" si="4"/>
        <v>2007794.4972374884</v>
      </c>
      <c r="G141" s="322">
        <f t="shared" si="7"/>
        <v>301268174.88952368</v>
      </c>
    </row>
    <row r="142" spans="2:7" x14ac:dyDescent="0.35">
      <c r="B142" s="305"/>
      <c r="C142" s="306">
        <v>129</v>
      </c>
      <c r="D142" s="308">
        <f t="shared" si="5"/>
        <v>0.47773145259350969</v>
      </c>
      <c r="E142" s="323">
        <f t="shared" si="6"/>
        <v>0.52226854740649031</v>
      </c>
      <c r="F142" s="321">
        <f t="shared" ref="F142:F205" si="8">$G$12*D142</f>
        <v>2005420.8623859375</v>
      </c>
      <c r="G142" s="322">
        <f t="shared" si="7"/>
        <v>303273595.75190961</v>
      </c>
    </row>
    <row r="143" spans="2:7" x14ac:dyDescent="0.35">
      <c r="B143" s="305"/>
      <c r="C143" s="306">
        <v>130</v>
      </c>
      <c r="D143" s="308">
        <f t="shared" ref="D143:D206" si="9">C143^(-C$11)</f>
        <v>0.47717103237631503</v>
      </c>
      <c r="E143" s="323">
        <f t="shared" ref="E143:E206" si="10">1 - D143</f>
        <v>0.52282896762368503</v>
      </c>
      <c r="F143" s="321">
        <f t="shared" si="8"/>
        <v>2003068.3306671996</v>
      </c>
      <c r="G143" s="322">
        <f t="shared" ref="G143:G206" si="11">F143+G142</f>
        <v>305276664.08257681</v>
      </c>
    </row>
    <row r="144" spans="2:7" x14ac:dyDescent="0.35">
      <c r="B144" s="305"/>
      <c r="C144" s="306">
        <v>131</v>
      </c>
      <c r="D144" s="308">
        <f t="shared" si="9"/>
        <v>0.47661555649498771</v>
      </c>
      <c r="E144" s="323">
        <f t="shared" si="10"/>
        <v>0.52338444350501234</v>
      </c>
      <c r="F144" s="321">
        <f t="shared" si="8"/>
        <v>2000736.5542791921</v>
      </c>
      <c r="G144" s="322">
        <f t="shared" si="11"/>
        <v>307277400.63685602</v>
      </c>
    </row>
    <row r="145" spans="2:7" x14ac:dyDescent="0.35">
      <c r="B145" s="305"/>
      <c r="C145" s="306">
        <v>132</v>
      </c>
      <c r="D145" s="308">
        <f t="shared" si="9"/>
        <v>0.47606494408094968</v>
      </c>
      <c r="E145" s="323">
        <f t="shared" si="10"/>
        <v>0.52393505591905032</v>
      </c>
      <c r="F145" s="321">
        <f t="shared" si="8"/>
        <v>1998425.1937518371</v>
      </c>
      <c r="G145" s="322">
        <f t="shared" si="11"/>
        <v>309275825.83060783</v>
      </c>
    </row>
    <row r="146" spans="2:7" x14ac:dyDescent="0.35">
      <c r="B146" s="305"/>
      <c r="C146" s="306">
        <v>133</v>
      </c>
      <c r="D146" s="308">
        <f t="shared" si="9"/>
        <v>0.47551911618831144</v>
      </c>
      <c r="E146" s="323">
        <f t="shared" si="10"/>
        <v>0.52448088381168856</v>
      </c>
      <c r="F146" s="321">
        <f t="shared" si="8"/>
        <v>1996133.9176861178</v>
      </c>
      <c r="G146" s="322">
        <f t="shared" si="11"/>
        <v>311271959.74829394</v>
      </c>
    </row>
    <row r="147" spans="2:7" x14ac:dyDescent="0.35">
      <c r="B147" s="305"/>
      <c r="C147" s="306">
        <v>134</v>
      </c>
      <c r="D147" s="308">
        <f t="shared" si="9"/>
        <v>0.4749779957341066</v>
      </c>
      <c r="E147" s="323">
        <f t="shared" si="10"/>
        <v>0.5250220042658934</v>
      </c>
      <c r="F147" s="321">
        <f t="shared" si="8"/>
        <v>1993862.4025031945</v>
      </c>
      <c r="G147" s="322">
        <f t="shared" si="11"/>
        <v>313265822.15079713</v>
      </c>
    </row>
    <row r="148" spans="2:7" x14ac:dyDescent="0.35">
      <c r="B148" s="305"/>
      <c r="C148" s="306">
        <v>135</v>
      </c>
      <c r="D148" s="308">
        <f t="shared" si="9"/>
        <v>0.47444150744081498</v>
      </c>
      <c r="E148" s="323">
        <f t="shared" si="10"/>
        <v>0.52555849255918496</v>
      </c>
      <c r="F148" s="321">
        <f t="shared" si="8"/>
        <v>1991610.3322031293</v>
      </c>
      <c r="G148" s="322">
        <f t="shared" si="11"/>
        <v>315257432.48300028</v>
      </c>
    </row>
    <row r="149" spans="2:7" x14ac:dyDescent="0.35">
      <c r="B149" s="305"/>
      <c r="C149" s="306">
        <v>136</v>
      </c>
      <c r="D149" s="308">
        <f t="shared" si="9"/>
        <v>0.47390957778106979</v>
      </c>
      <c r="E149" s="323">
        <f t="shared" si="10"/>
        <v>0.52609042221893021</v>
      </c>
      <c r="F149" s="321">
        <f t="shared" si="8"/>
        <v>1989377.3981327773</v>
      </c>
      <c r="G149" s="322">
        <f t="shared" si="11"/>
        <v>317246809.88113308</v>
      </c>
    </row>
    <row r="150" spans="2:7" x14ac:dyDescent="0.35">
      <c r="B150" s="305"/>
      <c r="C150" s="306">
        <v>137</v>
      </c>
      <c r="D150" s="308">
        <f t="shared" si="9"/>
        <v>0.47338213492445103</v>
      </c>
      <c r="E150" s="323">
        <f t="shared" si="10"/>
        <v>0.52661786507554897</v>
      </c>
      <c r="F150" s="321">
        <f t="shared" si="8"/>
        <v>1987163.2987624356</v>
      </c>
      <c r="G150" s="322">
        <f t="shared" si="11"/>
        <v>319233973.17989552</v>
      </c>
    </row>
    <row r="151" spans="2:7" x14ac:dyDescent="0.35">
      <c r="B151" s="305"/>
      <c r="C151" s="306">
        <v>138</v>
      </c>
      <c r="D151" s="308">
        <f t="shared" si="9"/>
        <v>0.47285910868627051</v>
      </c>
      <c r="E151" s="323">
        <f t="shared" si="10"/>
        <v>0.52714089131372943</v>
      </c>
      <c r="F151" s="321">
        <f t="shared" si="8"/>
        <v>1984967.7394708539</v>
      </c>
      <c r="G151" s="322">
        <f t="shared" si="11"/>
        <v>321218940.91936636</v>
      </c>
    </row>
    <row r="152" spans="2:7" x14ac:dyDescent="0.35">
      <c r="B152" s="305"/>
      <c r="C152" s="306">
        <v>139</v>
      </c>
      <c r="D152" s="308">
        <f t="shared" si="9"/>
        <v>0.47234043047826252</v>
      </c>
      <c r="E152" s="323">
        <f t="shared" si="10"/>
        <v>0.52765956952173743</v>
      </c>
      <c r="F152" s="321">
        <f t="shared" si="8"/>
        <v>1982790.4323382436</v>
      </c>
      <c r="G152" s="322">
        <f t="shared" si="11"/>
        <v>323201731.3517046</v>
      </c>
    </row>
    <row r="153" spans="2:7" x14ac:dyDescent="0.35">
      <c r="B153" s="305"/>
      <c r="C153" s="306">
        <v>140</v>
      </c>
      <c r="D153" s="308">
        <f t="shared" si="9"/>
        <v>0.47182603326109268</v>
      </c>
      <c r="E153" s="323">
        <f t="shared" si="10"/>
        <v>0.52817396673890737</v>
      </c>
      <c r="F153" s="321">
        <f t="shared" si="8"/>
        <v>1980631.0959469187</v>
      </c>
      <c r="G153" s="322">
        <f t="shared" si="11"/>
        <v>325182362.44765151</v>
      </c>
    </row>
    <row r="154" spans="2:7" x14ac:dyDescent="0.35">
      <c r="B154" s="305"/>
      <c r="C154" s="306">
        <v>141</v>
      </c>
      <c r="D154" s="308">
        <f t="shared" si="9"/>
        <v>0.47131585149860933</v>
      </c>
      <c r="E154" s="323">
        <f t="shared" si="10"/>
        <v>0.52868414850139067</v>
      </c>
      <c r="F154" s="321">
        <f t="shared" si="8"/>
        <v>1978489.4551892532</v>
      </c>
      <c r="G154" s="322">
        <f t="shared" si="11"/>
        <v>327160851.90284073</v>
      </c>
    </row>
    <row r="155" spans="2:7" x14ac:dyDescent="0.35">
      <c r="B155" s="305"/>
      <c r="C155" s="306">
        <v>142</v>
      </c>
      <c r="D155" s="308">
        <f t="shared" si="9"/>
        <v>0.47080982111375835</v>
      </c>
      <c r="E155" s="323">
        <f t="shared" si="10"/>
        <v>0.52919017888624165</v>
      </c>
      <c r="F155" s="321">
        <f t="shared" si="8"/>
        <v>1976365.2410826206</v>
      </c>
      <c r="G155" s="322">
        <f t="shared" si="11"/>
        <v>329137217.14392334</v>
      </c>
    </row>
    <row r="156" spans="2:7" x14ac:dyDescent="0.35">
      <c r="B156" s="305"/>
      <c r="C156" s="306">
        <v>143</v>
      </c>
      <c r="D156" s="308">
        <f t="shared" si="9"/>
        <v>0.4703078794460917</v>
      </c>
      <c r="E156" s="323">
        <f t="shared" si="10"/>
        <v>0.52969212055390824</v>
      </c>
      <c r="F156" s="321">
        <f t="shared" si="8"/>
        <v>1974258.1905910214</v>
      </c>
      <c r="G156" s="322">
        <f t="shared" si="11"/>
        <v>331111475.33451438</v>
      </c>
    </row>
    <row r="157" spans="2:7" x14ac:dyDescent="0.35">
      <c r="B157" s="305"/>
      <c r="C157" s="306">
        <v>144</v>
      </c>
      <c r="D157" s="308">
        <f t="shared" si="9"/>
        <v>0.46980996521080032</v>
      </c>
      <c r="E157" s="323">
        <f t="shared" si="10"/>
        <v>0.53019003478919968</v>
      </c>
      <c r="F157" s="321">
        <f t="shared" si="8"/>
        <v>1972168.0464531141</v>
      </c>
      <c r="G157" s="322">
        <f t="shared" si="11"/>
        <v>333083643.3809675</v>
      </c>
    </row>
    <row r="158" spans="2:7" x14ac:dyDescent="0.35">
      <c r="B158" s="305"/>
      <c r="C158" s="306">
        <v>145</v>
      </c>
      <c r="D158" s="308">
        <f t="shared" si="9"/>
        <v>0.46931601845920745</v>
      </c>
      <c r="E158" s="323">
        <f t="shared" si="10"/>
        <v>0.53068398154079255</v>
      </c>
      <c r="F158" s="321">
        <f t="shared" si="8"/>
        <v>1970094.557016372</v>
      </c>
      <c r="G158" s="322">
        <f t="shared" si="11"/>
        <v>335053737.93798387</v>
      </c>
    </row>
    <row r="159" spans="2:7" x14ac:dyDescent="0.35">
      <c r="B159" s="305"/>
      <c r="C159" s="306">
        <v>146</v>
      </c>
      <c r="D159" s="308">
        <f t="shared" si="9"/>
        <v>0.46882598054065983</v>
      </c>
      <c r="E159" s="323">
        <f t="shared" si="10"/>
        <v>0.53117401945934017</v>
      </c>
      <c r="F159" s="321">
        <f t="shared" si="8"/>
        <v>1968037.476077111</v>
      </c>
      <c r="G159" s="322">
        <f t="shared" si="11"/>
        <v>337021775.41406101</v>
      </c>
    </row>
    <row r="160" spans="2:7" x14ac:dyDescent="0.35">
      <c r="B160" s="305"/>
      <c r="C160" s="306">
        <v>147</v>
      </c>
      <c r="D160" s="308">
        <f t="shared" si="9"/>
        <v>0.4683397940657581</v>
      </c>
      <c r="E160" s="323">
        <f t="shared" si="10"/>
        <v>0.5316602059342419</v>
      </c>
      <c r="F160" s="321">
        <f t="shared" si="8"/>
        <v>1965996.5627261379</v>
      </c>
      <c r="G160" s="322">
        <f t="shared" si="11"/>
        <v>338987771.97678715</v>
      </c>
    </row>
    <row r="161" spans="2:7" x14ac:dyDescent="0.35">
      <c r="B161" s="305"/>
      <c r="C161" s="306">
        <v>148</v>
      </c>
      <c r="D161" s="308">
        <f t="shared" si="9"/>
        <v>0.46785740287087185</v>
      </c>
      <c r="E161" s="323">
        <f t="shared" si="10"/>
        <v>0.53214259712912815</v>
      </c>
      <c r="F161" s="321">
        <f t="shared" si="8"/>
        <v>1963971.5811997922</v>
      </c>
      <c r="G161" s="322">
        <f t="shared" si="11"/>
        <v>340951743.55798692</v>
      </c>
    </row>
    <row r="162" spans="2:7" x14ac:dyDescent="0.35">
      <c r="B162" s="305"/>
      <c r="C162" s="306">
        <v>149</v>
      </c>
      <c r="D162" s="308">
        <f t="shared" si="9"/>
        <v>0.4673787519838839</v>
      </c>
      <c r="E162" s="323">
        <f t="shared" si="10"/>
        <v>0.5326212480161161</v>
      </c>
      <c r="F162" s="321">
        <f t="shared" si="8"/>
        <v>1961962.3007361467</v>
      </c>
      <c r="G162" s="322">
        <f t="shared" si="11"/>
        <v>342913705.85872304</v>
      </c>
    </row>
    <row r="163" spans="2:7" x14ac:dyDescent="0.35">
      <c r="B163" s="305"/>
      <c r="C163" s="306">
        <v>150</v>
      </c>
      <c r="D163" s="308">
        <f t="shared" si="9"/>
        <v>0.46690378759111562</v>
      </c>
      <c r="E163" s="323">
        <f t="shared" si="10"/>
        <v>0.53309621240888438</v>
      </c>
      <c r="F163" s="321">
        <f t="shared" si="8"/>
        <v>1959968.4954361669</v>
      </c>
      <c r="G163" s="322">
        <f t="shared" si="11"/>
        <v>344873674.35415924</v>
      </c>
    </row>
    <row r="164" spans="2:7" x14ac:dyDescent="0.35">
      <c r="B164" s="305"/>
      <c r="C164" s="306">
        <v>151</v>
      </c>
      <c r="D164" s="308">
        <f t="shared" si="9"/>
        <v>0.46643245700538316</v>
      </c>
      <c r="E164" s="323">
        <f t="shared" si="10"/>
        <v>0.53356754299461684</v>
      </c>
      <c r="F164" s="321">
        <f t="shared" si="8"/>
        <v>1957989.9441296179</v>
      </c>
      <c r="G164" s="322">
        <f t="shared" si="11"/>
        <v>346831664.29828888</v>
      </c>
    </row>
    <row r="165" spans="2:7" x14ac:dyDescent="0.35">
      <c r="B165" s="305"/>
      <c r="C165" s="306">
        <v>152</v>
      </c>
      <c r="D165" s="308">
        <f t="shared" si="9"/>
        <v>0.46596470863514017</v>
      </c>
      <c r="E165" s="323">
        <f t="shared" si="10"/>
        <v>0.53403529136485983</v>
      </c>
      <c r="F165" s="321">
        <f t="shared" si="8"/>
        <v>1956026.430245531</v>
      </c>
      <c r="G165" s="322">
        <f t="shared" si="11"/>
        <v>348787690.7285344</v>
      </c>
    </row>
    <row r="166" spans="2:7" x14ac:dyDescent="0.35">
      <c r="B166" s="305"/>
      <c r="C166" s="306">
        <v>153</v>
      </c>
      <c r="D166" s="308">
        <f t="shared" si="9"/>
        <v>0.46550049195466137</v>
      </c>
      <c r="E166" s="323">
        <f t="shared" si="10"/>
        <v>0.53449950804533863</v>
      </c>
      <c r="F166" s="321">
        <f t="shared" si="8"/>
        <v>1954077.7416870412</v>
      </c>
      <c r="G166" s="322">
        <f t="shared" si="11"/>
        <v>350741768.47022146</v>
      </c>
    </row>
    <row r="167" spans="2:7" x14ac:dyDescent="0.35">
      <c r="B167" s="305"/>
      <c r="C167" s="306">
        <v>154</v>
      </c>
      <c r="D167" s="308">
        <f t="shared" si="9"/>
        <v>0.4650397574752278</v>
      </c>
      <c r="E167" s="323">
        <f t="shared" si="10"/>
        <v>0.53496024252477214</v>
      </c>
      <c r="F167" s="321">
        <f t="shared" si="8"/>
        <v>1952143.6707104275</v>
      </c>
      <c r="G167" s="322">
        <f t="shared" si="11"/>
        <v>352693912.1409319</v>
      </c>
    </row>
    <row r="168" spans="2:7" x14ac:dyDescent="0.35">
      <c r="B168" s="305"/>
      <c r="C168" s="306">
        <v>155</v>
      </c>
      <c r="D168" s="308">
        <f t="shared" si="9"/>
        <v>0.46458245671727166</v>
      </c>
      <c r="E168" s="323">
        <f t="shared" si="10"/>
        <v>0.53541754328272839</v>
      </c>
      <c r="F168" s="321">
        <f t="shared" si="8"/>
        <v>1950224.0138081836</v>
      </c>
      <c r="G168" s="322">
        <f t="shared" si="11"/>
        <v>354644136.1547401</v>
      </c>
    </row>
    <row r="169" spans="2:7" x14ac:dyDescent="0.35">
      <c r="B169" s="305"/>
      <c r="C169" s="306">
        <v>156</v>
      </c>
      <c r="D169" s="308">
        <f t="shared" si="9"/>
        <v>0.46412854218344335</v>
      </c>
      <c r="E169" s="323">
        <f t="shared" si="10"/>
        <v>0.53587145781655665</v>
      </c>
      <c r="F169" s="321">
        <f t="shared" si="8"/>
        <v>1948318.571595958</v>
      </c>
      <c r="G169" s="322">
        <f t="shared" si="11"/>
        <v>356592454.72633606</v>
      </c>
    </row>
    <row r="170" spans="2:7" x14ac:dyDescent="0.35">
      <c r="B170" s="305"/>
      <c r="C170" s="306">
        <v>157</v>
      </c>
      <c r="D170" s="308">
        <f t="shared" si="9"/>
        <v>0.46367796733256544</v>
      </c>
      <c r="E170" s="323">
        <f t="shared" si="10"/>
        <v>0.5363220326674345</v>
      </c>
      <c r="F170" s="321">
        <f t="shared" si="8"/>
        <v>1946427.1487032187</v>
      </c>
      <c r="G170" s="322">
        <f t="shared" si="11"/>
        <v>358538881.87503928</v>
      </c>
    </row>
    <row r="171" spans="2:7" x14ac:dyDescent="0.35">
      <c r="B171" s="305"/>
      <c r="C171" s="306">
        <v>158</v>
      </c>
      <c r="D171" s="308">
        <f t="shared" si="9"/>
        <v>0.46323068655443789</v>
      </c>
      <c r="E171" s="323">
        <f t="shared" si="10"/>
        <v>0.53676931344556211</v>
      </c>
      <c r="F171" s="321">
        <f t="shared" si="8"/>
        <v>1944549.5536674897</v>
      </c>
      <c r="G171" s="322">
        <f t="shared" si="11"/>
        <v>360483431.42870677</v>
      </c>
    </row>
    <row r="172" spans="2:7" x14ac:dyDescent="0.35">
      <c r="B172" s="305"/>
      <c r="C172" s="306">
        <v>159</v>
      </c>
      <c r="D172" s="308">
        <f t="shared" si="9"/>
        <v>0.4627866551454618</v>
      </c>
      <c r="E172" s="323">
        <f t="shared" si="10"/>
        <v>0.5372133448545382</v>
      </c>
      <c r="F172" s="321">
        <f t="shared" si="8"/>
        <v>1942685.598832025</v>
      </c>
      <c r="G172" s="322">
        <f t="shared" si="11"/>
        <v>362426117.02753878</v>
      </c>
    </row>
    <row r="173" spans="2:7" x14ac:dyDescent="0.35">
      <c r="B173" s="305"/>
      <c r="C173" s="306">
        <v>160</v>
      </c>
      <c r="D173" s="308">
        <f t="shared" si="9"/>
        <v>0.46234582928505025</v>
      </c>
      <c r="E173" s="323">
        <f t="shared" si="10"/>
        <v>0.53765417071494981</v>
      </c>
      <c r="F173" s="321">
        <f t="shared" si="8"/>
        <v>1940835.1002467857</v>
      </c>
      <c r="G173" s="322">
        <f t="shared" si="11"/>
        <v>364366952.12778556</v>
      </c>
    </row>
    <row r="174" spans="2:7" x14ac:dyDescent="0.35">
      <c r="B174" s="305"/>
      <c r="C174" s="306">
        <v>161</v>
      </c>
      <c r="D174" s="308">
        <f t="shared" si="9"/>
        <v>0.46190816601279583</v>
      </c>
      <c r="E174" s="323">
        <f t="shared" si="10"/>
        <v>0.53809183398720417</v>
      </c>
      <c r="F174" s="321">
        <f t="shared" si="8"/>
        <v>1938997.8775725944</v>
      </c>
      <c r="G174" s="322">
        <f t="shared" si="11"/>
        <v>366305950.00535816</v>
      </c>
    </row>
    <row r="175" spans="2:7" x14ac:dyDescent="0.35">
      <c r="B175" s="305"/>
      <c r="C175" s="306">
        <v>162</v>
      </c>
      <c r="D175" s="308">
        <f t="shared" si="9"/>
        <v>0.46147362320636692</v>
      </c>
      <c r="E175" s="323">
        <f t="shared" si="10"/>
        <v>0.53852637679363302</v>
      </c>
      <c r="F175" s="321">
        <f t="shared" si="8"/>
        <v>1937173.7539883477</v>
      </c>
      <c r="G175" s="322">
        <f t="shared" si="11"/>
        <v>368243123.75934649</v>
      </c>
    </row>
    <row r="176" spans="2:7" x14ac:dyDescent="0.35">
      <c r="B176" s="305"/>
      <c r="C176" s="306">
        <v>163</v>
      </c>
      <c r="D176" s="308">
        <f t="shared" si="9"/>
        <v>0.46104215956010314</v>
      </c>
      <c r="E176" s="323">
        <f t="shared" si="10"/>
        <v>0.53895784043989692</v>
      </c>
      <c r="F176" s="321">
        <f t="shared" si="8"/>
        <v>1935362.5561011641</v>
      </c>
      <c r="G176" s="322">
        <f t="shared" si="11"/>
        <v>370178486.31544763</v>
      </c>
    </row>
    <row r="177" spans="2:7" x14ac:dyDescent="0.35">
      <c r="B177" s="305"/>
      <c r="C177" s="306">
        <v>164</v>
      </c>
      <c r="D177" s="308">
        <f t="shared" si="9"/>
        <v>0.46061373456428628</v>
      </c>
      <c r="E177" s="323">
        <f t="shared" si="10"/>
        <v>0.53938626543571377</v>
      </c>
      <c r="F177" s="321">
        <f t="shared" si="8"/>
        <v>1933564.1138593683</v>
      </c>
      <c r="G177" s="322">
        <f t="shared" si="11"/>
        <v>372112050.42930698</v>
      </c>
    </row>
    <row r="178" spans="2:7" x14ac:dyDescent="0.35">
      <c r="B178" s="305"/>
      <c r="C178" s="306">
        <v>165</v>
      </c>
      <c r="D178" s="308">
        <f t="shared" si="9"/>
        <v>0.46018830848505959</v>
      </c>
      <c r="E178" s="323">
        <f t="shared" si="10"/>
        <v>0.53981169151494046</v>
      </c>
      <c r="F178" s="321">
        <f t="shared" si="8"/>
        <v>1931778.260468195</v>
      </c>
      <c r="G178" s="322">
        <f t="shared" si="11"/>
        <v>374043828.68977517</v>
      </c>
    </row>
    <row r="179" spans="2:7" x14ac:dyDescent="0.35">
      <c r="B179" s="305"/>
      <c r="C179" s="306">
        <v>166</v>
      </c>
      <c r="D179" s="308">
        <f t="shared" si="9"/>
        <v>0.45976584234497136</v>
      </c>
      <c r="E179" s="323">
        <f t="shared" si="10"/>
        <v>0.54023415765502869</v>
      </c>
      <c r="F179" s="321">
        <f t="shared" si="8"/>
        <v>1930004.8323081164</v>
      </c>
      <c r="G179" s="322">
        <f t="shared" si="11"/>
        <v>375973833.52208328</v>
      </c>
    </row>
    <row r="180" spans="2:7" x14ac:dyDescent="0.35">
      <c r="B180" s="305"/>
      <c r="C180" s="306">
        <v>167</v>
      </c>
      <c r="D180" s="308">
        <f t="shared" si="9"/>
        <v>0.45934629790412179</v>
      </c>
      <c r="E180" s="323">
        <f t="shared" si="10"/>
        <v>0.54065370209587815</v>
      </c>
      <c r="F180" s="321">
        <f t="shared" si="8"/>
        <v>1928243.6688556992</v>
      </c>
      <c r="G180" s="322">
        <f t="shared" si="11"/>
        <v>377902077.19093901</v>
      </c>
    </row>
    <row r="181" spans="2:7" x14ac:dyDescent="0.35">
      <c r="B181" s="305"/>
      <c r="C181" s="306">
        <v>168</v>
      </c>
      <c r="D181" s="308">
        <f t="shared" si="9"/>
        <v>0.45892963764188777</v>
      </c>
      <c r="E181" s="323">
        <f t="shared" si="10"/>
        <v>0.54107036235811223</v>
      </c>
      <c r="F181" s="321">
        <f t="shared" si="8"/>
        <v>1926494.6126068903</v>
      </c>
      <c r="G181" s="322">
        <f t="shared" si="11"/>
        <v>379828571.80354589</v>
      </c>
    </row>
    <row r="182" spans="2:7" x14ac:dyDescent="0.35">
      <c r="B182" s="305"/>
      <c r="C182" s="306">
        <v>169</v>
      </c>
      <c r="D182" s="308">
        <f t="shared" si="9"/>
        <v>0.45851582473920721</v>
      </c>
      <c r="E182" s="323">
        <f t="shared" si="10"/>
        <v>0.54148417526079284</v>
      </c>
      <c r="F182" s="321">
        <f t="shared" si="8"/>
        <v>1924757.5090026481</v>
      </c>
      <c r="G182" s="322">
        <f t="shared" si="11"/>
        <v>381753329.31254852</v>
      </c>
    </row>
    <row r="183" spans="2:7" x14ac:dyDescent="0.35">
      <c r="B183" s="305"/>
      <c r="C183" s="306">
        <v>170</v>
      </c>
      <c r="D183" s="308">
        <f t="shared" si="9"/>
        <v>0.45810482306140121</v>
      </c>
      <c r="E183" s="323">
        <f t="shared" si="10"/>
        <v>0.54189517693859879</v>
      </c>
      <c r="F183" s="321">
        <f t="shared" si="8"/>
        <v>1923032.2063568346</v>
      </c>
      <c r="G183" s="322">
        <f t="shared" si="11"/>
        <v>383676361.51890534</v>
      </c>
    </row>
    <row r="184" spans="2:7" x14ac:dyDescent="0.35">
      <c r="B184" s="305"/>
      <c r="C184" s="306">
        <v>171</v>
      </c>
      <c r="D184" s="308">
        <f t="shared" si="9"/>
        <v>0.45769659714151578</v>
      </c>
      <c r="E184" s="323">
        <f t="shared" si="10"/>
        <v>0.54230340285848422</v>
      </c>
      <c r="F184" s="321">
        <f t="shared" si="8"/>
        <v>1921318.5557862881</v>
      </c>
      <c r="G184" s="322">
        <f t="shared" si="11"/>
        <v>385597680.07469165</v>
      </c>
    </row>
    <row r="185" spans="2:7" x14ac:dyDescent="0.35">
      <c r="B185" s="305"/>
      <c r="C185" s="306">
        <v>172</v>
      </c>
      <c r="D185" s="308">
        <f t="shared" si="9"/>
        <v>0.45729111216416252</v>
      </c>
      <c r="E185" s="323">
        <f t="shared" si="10"/>
        <v>0.54270888783583748</v>
      </c>
      <c r="F185" s="321">
        <f t="shared" si="8"/>
        <v>1919616.4111429874</v>
      </c>
      <c r="G185" s="322">
        <f t="shared" si="11"/>
        <v>387517296.48583466</v>
      </c>
    </row>
    <row r="186" spans="2:7" x14ac:dyDescent="0.35">
      <c r="B186" s="305"/>
      <c r="C186" s="306">
        <v>173</v>
      </c>
      <c r="D186" s="308">
        <f t="shared" si="9"/>
        <v>0.4568883339498428</v>
      </c>
      <c r="E186" s="323">
        <f t="shared" si="10"/>
        <v>0.54311166605015715</v>
      </c>
      <c r="F186" s="321">
        <f t="shared" si="8"/>
        <v>1917925.6289482496</v>
      </c>
      <c r="G186" s="322">
        <f t="shared" si="11"/>
        <v>389435222.11478293</v>
      </c>
    </row>
    <row r="187" spans="2:7" x14ac:dyDescent="0.35">
      <c r="B187" s="305"/>
      <c r="C187" s="306">
        <v>174</v>
      </c>
      <c r="D187" s="308">
        <f t="shared" si="9"/>
        <v>0.45648822893973695</v>
      </c>
      <c r="E187" s="323">
        <f t="shared" si="10"/>
        <v>0.54351177106026305</v>
      </c>
      <c r="F187" s="321">
        <f t="shared" si="8"/>
        <v>1916246.0683288777</v>
      </c>
      <c r="G187" s="322">
        <f t="shared" si="11"/>
        <v>391351468.18311179</v>
      </c>
    </row>
    <row r="188" spans="2:7" x14ac:dyDescent="0.35">
      <c r="B188" s="305"/>
      <c r="C188" s="306">
        <v>175</v>
      </c>
      <c r="D188" s="308">
        <f t="shared" si="9"/>
        <v>0.45609076418094185</v>
      </c>
      <c r="E188" s="323">
        <f t="shared" si="10"/>
        <v>0.54390923581905815</v>
      </c>
      <c r="F188" s="321">
        <f t="shared" si="8"/>
        <v>1914577.5909551906</v>
      </c>
      <c r="G188" s="322">
        <f t="shared" si="11"/>
        <v>393266045.77406698</v>
      </c>
    </row>
    <row r="189" spans="2:7" x14ac:dyDescent="0.35">
      <c r="B189" s="305"/>
      <c r="C189" s="306">
        <v>176</v>
      </c>
      <c r="D189" s="308">
        <f t="shared" si="9"/>
        <v>0.45569590731214277</v>
      </c>
      <c r="E189" s="323">
        <f t="shared" si="10"/>
        <v>0.54430409268785729</v>
      </c>
      <c r="F189" s="321">
        <f t="shared" si="8"/>
        <v>1912920.0609808771</v>
      </c>
      <c r="G189" s="322">
        <f t="shared" si="11"/>
        <v>395178965.83504784</v>
      </c>
    </row>
    <row r="190" spans="2:7" x14ac:dyDescent="0.35">
      <c r="B190" s="305"/>
      <c r="C190" s="306">
        <v>177</v>
      </c>
      <c r="D190" s="308">
        <f t="shared" si="9"/>
        <v>0.45530362654970152</v>
      </c>
      <c r="E190" s="323">
        <f t="shared" si="10"/>
        <v>0.54469637345029853</v>
      </c>
      <c r="F190" s="321">
        <f t="shared" si="8"/>
        <v>1911273.3449845961</v>
      </c>
      <c r="G190" s="322">
        <f t="shared" si="11"/>
        <v>397090239.18003243</v>
      </c>
    </row>
    <row r="191" spans="2:7" x14ac:dyDescent="0.35">
      <c r="B191" s="305"/>
      <c r="C191" s="306">
        <v>178</v>
      </c>
      <c r="D191" s="308">
        <f t="shared" si="9"/>
        <v>0.4549138906741505</v>
      </c>
      <c r="E191" s="323">
        <f t="shared" si="10"/>
        <v>0.54508610932584944</v>
      </c>
      <c r="F191" s="321">
        <f t="shared" si="8"/>
        <v>1909637.3119132812</v>
      </c>
      <c r="G191" s="322">
        <f t="shared" si="11"/>
        <v>398999876.49194568</v>
      </c>
    </row>
    <row r="192" spans="2:7" x14ac:dyDescent="0.35">
      <c r="B192" s="305"/>
      <c r="C192" s="306">
        <v>179</v>
      </c>
      <c r="D192" s="308">
        <f t="shared" si="9"/>
        <v>0.45452666901707461</v>
      </c>
      <c r="E192" s="323">
        <f t="shared" si="10"/>
        <v>0.54547333098292539</v>
      </c>
      <c r="F192" s="321">
        <f t="shared" si="8"/>
        <v>1908011.8330270746</v>
      </c>
      <c r="G192" s="322">
        <f t="shared" si="11"/>
        <v>400907888.32497275</v>
      </c>
    </row>
    <row r="193" spans="2:7" x14ac:dyDescent="0.35">
      <c r="B193" s="305"/>
      <c r="C193" s="306">
        <v>180</v>
      </c>
      <c r="D193" s="308">
        <f t="shared" si="9"/>
        <v>0.45414193144837028</v>
      </c>
      <c r="E193" s="323">
        <f t="shared" si="10"/>
        <v>0.54585806855162966</v>
      </c>
      <c r="F193" s="321">
        <f t="shared" si="8"/>
        <v>1906396.7818458416</v>
      </c>
      <c r="G193" s="322">
        <f t="shared" si="11"/>
        <v>402814285.10681862</v>
      </c>
    </row>
    <row r="194" spans="2:7" x14ac:dyDescent="0.35">
      <c r="B194" s="305"/>
      <c r="C194" s="306">
        <v>181</v>
      </c>
      <c r="D194" s="308">
        <f t="shared" si="9"/>
        <v>0.45375964836386778</v>
      </c>
      <c r="E194" s="323">
        <f t="shared" si="10"/>
        <v>0.54624035163613227</v>
      </c>
      <c r="F194" s="321">
        <f t="shared" si="8"/>
        <v>1904792.0340972128</v>
      </c>
      <c r="G194" s="322">
        <f t="shared" si="11"/>
        <v>404719077.14091581</v>
      </c>
    </row>
    <row r="195" spans="2:7" x14ac:dyDescent="0.35">
      <c r="B195" s="305"/>
      <c r="C195" s="306">
        <v>182</v>
      </c>
      <c r="D195" s="308">
        <f t="shared" si="9"/>
        <v>0.45337979067330486</v>
      </c>
      <c r="E195" s="323">
        <f t="shared" si="10"/>
        <v>0.54662020932669519</v>
      </c>
      <c r="F195" s="321">
        <f t="shared" si="8"/>
        <v>1903197.4676660993</v>
      </c>
      <c r="G195" s="322">
        <f t="shared" si="11"/>
        <v>406622274.6085819</v>
      </c>
    </row>
    <row r="196" spans="2:7" x14ac:dyDescent="0.35">
      <c r="B196" s="305"/>
      <c r="C196" s="306">
        <v>183</v>
      </c>
      <c r="D196" s="308">
        <f t="shared" si="9"/>
        <v>0.45300232978863991</v>
      </c>
      <c r="E196" s="323">
        <f t="shared" si="10"/>
        <v>0.54699767021136014</v>
      </c>
      <c r="F196" s="321">
        <f t="shared" si="8"/>
        <v>1901612.962545634</v>
      </c>
      <c r="G196" s="322">
        <f t="shared" si="11"/>
        <v>408523887.57112753</v>
      </c>
    </row>
    <row r="197" spans="2:7" x14ac:dyDescent="0.35">
      <c r="B197" s="305"/>
      <c r="C197" s="306">
        <v>184</v>
      </c>
      <c r="D197" s="308">
        <f t="shared" si="9"/>
        <v>0.45262723761269247</v>
      </c>
      <c r="E197" s="323">
        <f t="shared" si="10"/>
        <v>0.54737276238730748</v>
      </c>
      <c r="F197" s="321">
        <f t="shared" si="8"/>
        <v>1900038.4007894862</v>
      </c>
      <c r="G197" s="322">
        <f t="shared" si="11"/>
        <v>410423925.97191703</v>
      </c>
    </row>
    <row r="198" spans="2:7" x14ac:dyDescent="0.35">
      <c r="B198" s="305"/>
      <c r="C198" s="306">
        <v>185</v>
      </c>
      <c r="D198" s="308">
        <f t="shared" si="9"/>
        <v>0.45225448652810218</v>
      </c>
      <c r="E198" s="323">
        <f t="shared" si="10"/>
        <v>0.54774551347189782</v>
      </c>
      <c r="F198" s="321">
        <f t="shared" si="8"/>
        <v>1898473.6664655136</v>
      </c>
      <c r="G198" s="322">
        <f t="shared" si="11"/>
        <v>412322399.63838255</v>
      </c>
    </row>
    <row r="199" spans="2:7" x14ac:dyDescent="0.35">
      <c r="B199" s="305"/>
      <c r="C199" s="306">
        <v>186</v>
      </c>
      <c r="D199" s="308">
        <f t="shared" si="9"/>
        <v>0.45188404938659221</v>
      </c>
      <c r="E199" s="323">
        <f t="shared" si="10"/>
        <v>0.54811595061340779</v>
      </c>
      <c r="F199" s="321">
        <f t="shared" si="8"/>
        <v>1896918.6456106929</v>
      </c>
      <c r="G199" s="322">
        <f t="shared" si="11"/>
        <v>414219318.28399324</v>
      </c>
    </row>
    <row r="200" spans="2:7" x14ac:dyDescent="0.35">
      <c r="B200" s="305"/>
      <c r="C200" s="306">
        <v>187</v>
      </c>
      <c r="D200" s="308">
        <f t="shared" si="9"/>
        <v>0.45151589949853121</v>
      </c>
      <c r="E200" s="323">
        <f t="shared" si="10"/>
        <v>0.54848410050146879</v>
      </c>
      <c r="F200" s="321">
        <f t="shared" si="8"/>
        <v>1895373.2261873023</v>
      </c>
      <c r="G200" s="322">
        <f t="shared" si="11"/>
        <v>416114691.51018053</v>
      </c>
    </row>
    <row r="201" spans="2:7" x14ac:dyDescent="0.35">
      <c r="B201" s="305"/>
      <c r="C201" s="306">
        <v>188</v>
      </c>
      <c r="D201" s="308">
        <f t="shared" si="9"/>
        <v>0.45115001062278065</v>
      </c>
      <c r="E201" s="323">
        <f t="shared" si="10"/>
        <v>0.5488499893772194</v>
      </c>
      <c r="F201" s="321">
        <f t="shared" si="8"/>
        <v>1893837.2980403034</v>
      </c>
      <c r="G201" s="322">
        <f t="shared" si="11"/>
        <v>418008528.80822086</v>
      </c>
    </row>
    <row r="202" spans="2:7" x14ac:dyDescent="0.35">
      <c r="B202" s="305"/>
      <c r="C202" s="306">
        <v>189</v>
      </c>
      <c r="D202" s="308">
        <f t="shared" si="9"/>
        <v>0.45078635695682007</v>
      </c>
      <c r="E202" s="323">
        <f t="shared" si="10"/>
        <v>0.54921364304317999</v>
      </c>
      <c r="F202" s="321">
        <f t="shared" si="8"/>
        <v>1892310.7528558876</v>
      </c>
      <c r="G202" s="322">
        <f t="shared" si="11"/>
        <v>419900839.56107676</v>
      </c>
    </row>
    <row r="203" spans="2:7" x14ac:dyDescent="0.35">
      <c r="B203" s="305"/>
      <c r="C203" s="306">
        <v>190</v>
      </c>
      <c r="D203" s="308">
        <f t="shared" si="9"/>
        <v>0.45042491312714056</v>
      </c>
      <c r="E203" s="323">
        <f t="shared" si="10"/>
        <v>0.5495750868728595</v>
      </c>
      <c r="F203" s="321">
        <f t="shared" si="8"/>
        <v>1890793.4841211522</v>
      </c>
      <c r="G203" s="322">
        <f t="shared" si="11"/>
        <v>421791633.0451979</v>
      </c>
    </row>
    <row r="204" spans="2:7" x14ac:dyDescent="0.35">
      <c r="B204" s="305"/>
      <c r="C204" s="306">
        <v>191</v>
      </c>
      <c r="D204" s="308">
        <f t="shared" si="9"/>
        <v>0.45006565417989797</v>
      </c>
      <c r="E204" s="323">
        <f t="shared" si="10"/>
        <v>0.54993434582010203</v>
      </c>
      <c r="F204" s="321">
        <f t="shared" si="8"/>
        <v>1889285.3870848615</v>
      </c>
      <c r="G204" s="322">
        <f t="shared" si="11"/>
        <v>423680918.43228275</v>
      </c>
    </row>
    <row r="205" spans="2:7" x14ac:dyDescent="0.35">
      <c r="B205" s="305"/>
      <c r="C205" s="306">
        <v>192</v>
      </c>
      <c r="D205" s="308">
        <f t="shared" si="9"/>
        <v>0.44970855557181733</v>
      </c>
      <c r="E205" s="323">
        <f t="shared" si="10"/>
        <v>0.55029144442818267</v>
      </c>
      <c r="F205" s="321">
        <f t="shared" si="8"/>
        <v>1887786.3587192679</v>
      </c>
      <c r="G205" s="322">
        <f t="shared" si="11"/>
        <v>425568704.79100204</v>
      </c>
    </row>
    <row r="206" spans="2:7" x14ac:dyDescent="0.35">
      <c r="B206" s="305"/>
      <c r="C206" s="306">
        <v>193</v>
      </c>
      <c r="D206" s="308">
        <f t="shared" si="9"/>
        <v>0.4493535931613411</v>
      </c>
      <c r="E206" s="323">
        <f t="shared" si="10"/>
        <v>0.55064640683865895</v>
      </c>
      <c r="F206" s="321">
        <f t="shared" ref="F206:F269" si="12">$G$12*D206</f>
        <v>1886296.2976829528</v>
      </c>
      <c r="G206" s="322">
        <f t="shared" si="11"/>
        <v>427455001.08868498</v>
      </c>
    </row>
    <row r="207" spans="2:7" x14ac:dyDescent="0.35">
      <c r="B207" s="305"/>
      <c r="C207" s="306">
        <v>194</v>
      </c>
      <c r="D207" s="308">
        <f t="shared" ref="D207:D270" si="13">C207^(-C$11)</f>
        <v>0.44900074320001249</v>
      </c>
      <c r="E207" s="323">
        <f t="shared" ref="E207:E270" si="14">1 - D207</f>
        <v>0.55099925679998751</v>
      </c>
      <c r="F207" s="321">
        <f t="shared" si="12"/>
        <v>1884815.1042846555</v>
      </c>
      <c r="G207" s="322">
        <f t="shared" ref="G207:G270" si="15">F207+G206</f>
        <v>429339816.19296962</v>
      </c>
    </row>
    <row r="208" spans="2:7" x14ac:dyDescent="0.35">
      <c r="B208" s="305"/>
      <c r="C208" s="306">
        <v>195</v>
      </c>
      <c r="D208" s="308">
        <f t="shared" si="13"/>
        <v>0.44864998232408682</v>
      </c>
      <c r="E208" s="323">
        <f t="shared" si="14"/>
        <v>0.55135001767591318</v>
      </c>
      <c r="F208" s="321">
        <f t="shared" si="12"/>
        <v>1883342.6804480599</v>
      </c>
      <c r="G208" s="322">
        <f t="shared" si="15"/>
        <v>431223158.87341768</v>
      </c>
    </row>
    <row r="209" spans="2:7" x14ac:dyDescent="0.35">
      <c r="B209" s="305"/>
      <c r="C209" s="306">
        <v>196</v>
      </c>
      <c r="D209" s="308">
        <f t="shared" si="13"/>
        <v>0.4483012875463645</v>
      </c>
      <c r="E209" s="323">
        <f t="shared" si="14"/>
        <v>0.55169871245363544</v>
      </c>
      <c r="F209" s="321">
        <f t="shared" si="12"/>
        <v>1881878.9296775106</v>
      </c>
      <c r="G209" s="322">
        <f t="shared" si="15"/>
        <v>433105037.80309516</v>
      </c>
    </row>
    <row r="210" spans="2:7" x14ac:dyDescent="0.35">
      <c r="B210" s="305"/>
      <c r="C210" s="306">
        <v>197</v>
      </c>
      <c r="D210" s="308">
        <f t="shared" si="13"/>
        <v>0.44795463624823761</v>
      </c>
      <c r="E210" s="323">
        <f t="shared" si="14"/>
        <v>0.55204536375176239</v>
      </c>
      <c r="F210" s="321">
        <f t="shared" si="12"/>
        <v>1880423.7570246262</v>
      </c>
      <c r="G210" s="322">
        <f t="shared" si="15"/>
        <v>434985461.56011981</v>
      </c>
    </row>
    <row r="211" spans="2:7" x14ac:dyDescent="0.35">
      <c r="B211" s="305"/>
      <c r="C211" s="306">
        <v>198</v>
      </c>
      <c r="D211" s="308">
        <f t="shared" si="13"/>
        <v>0.4476100061719443</v>
      </c>
      <c r="E211" s="323">
        <f t="shared" si="14"/>
        <v>0.55238999382805565</v>
      </c>
      <c r="F211" s="321">
        <f t="shared" si="12"/>
        <v>1878977.0690557845</v>
      </c>
      <c r="G211" s="322">
        <f t="shared" si="15"/>
        <v>436864438.6291756</v>
      </c>
    </row>
    <row r="212" spans="2:7" x14ac:dyDescent="0.35">
      <c r="B212" s="305"/>
      <c r="C212" s="306">
        <v>199</v>
      </c>
      <c r="D212" s="308">
        <f t="shared" si="13"/>
        <v>0.44726737541302303</v>
      </c>
      <c r="E212" s="323">
        <f t="shared" si="14"/>
        <v>0.55273262458697703</v>
      </c>
      <c r="F212" s="321">
        <f t="shared" si="12"/>
        <v>1877538.7738204477</v>
      </c>
      <c r="G212" s="322">
        <f t="shared" si="15"/>
        <v>438741977.40299606</v>
      </c>
    </row>
    <row r="213" spans="2:7" x14ac:dyDescent="0.35">
      <c r="B213" s="305"/>
      <c r="C213" s="306">
        <v>200</v>
      </c>
      <c r="D213" s="308">
        <f t="shared" si="13"/>
        <v>0.44692672241296316</v>
      </c>
      <c r="E213" s="323">
        <f t="shared" si="14"/>
        <v>0.55307327758703684</v>
      </c>
      <c r="F213" s="321">
        <f t="shared" si="12"/>
        <v>1876108.7808203099</v>
      </c>
      <c r="G213" s="322">
        <f t="shared" si="15"/>
        <v>440618086.18381637</v>
      </c>
    </row>
    <row r="214" spans="2:7" x14ac:dyDescent="0.35">
      <c r="B214" s="305"/>
      <c r="C214" s="306">
        <v>201</v>
      </c>
      <c r="D214" s="308">
        <f t="shared" si="13"/>
        <v>0.44658802595204328</v>
      </c>
      <c r="E214" s="323">
        <f t="shared" si="14"/>
        <v>0.55341197404795672</v>
      </c>
      <c r="F214" s="321">
        <f t="shared" si="12"/>
        <v>1874687.0009792347</v>
      </c>
      <c r="G214" s="322">
        <f t="shared" si="15"/>
        <v>442492773.18479562</v>
      </c>
    </row>
    <row r="215" spans="2:7" x14ac:dyDescent="0.35">
      <c r="B215" s="305"/>
      <c r="C215" s="306">
        <v>202</v>
      </c>
      <c r="D215" s="308">
        <f t="shared" si="13"/>
        <v>0.4462512651423528</v>
      </c>
      <c r="E215" s="323">
        <f t="shared" si="14"/>
        <v>0.5537487348576472</v>
      </c>
      <c r="F215" s="321">
        <f t="shared" si="12"/>
        <v>1873273.346613961</v>
      </c>
      <c r="G215" s="322">
        <f t="shared" si="15"/>
        <v>444366046.53140956</v>
      </c>
    </row>
    <row r="216" spans="2:7" x14ac:dyDescent="0.35">
      <c r="B216" s="305"/>
      <c r="C216" s="306">
        <v>203</v>
      </c>
      <c r="D216" s="308">
        <f t="shared" si="13"/>
        <v>0.44591641942099142</v>
      </c>
      <c r="E216" s="323">
        <f t="shared" si="14"/>
        <v>0.55408358057900853</v>
      </c>
      <c r="F216" s="321">
        <f t="shared" si="12"/>
        <v>1871867.7314055562</v>
      </c>
      <c r="G216" s="322">
        <f t="shared" si="15"/>
        <v>446237914.26281512</v>
      </c>
    </row>
    <row r="217" spans="2:7" x14ac:dyDescent="0.35">
      <c r="B217" s="305"/>
      <c r="C217" s="306">
        <v>204</v>
      </c>
      <c r="D217" s="308">
        <f t="shared" si="13"/>
        <v>0.44558346854343966</v>
      </c>
      <c r="E217" s="323">
        <f t="shared" si="14"/>
        <v>0.55441653145656034</v>
      </c>
      <c r="F217" s="321">
        <f t="shared" si="12"/>
        <v>1870470.0703715859</v>
      </c>
      <c r="G217" s="322">
        <f t="shared" si="15"/>
        <v>448108384.33318669</v>
      </c>
    </row>
    <row r="218" spans="2:7" x14ac:dyDescent="0.35">
      <c r="B218" s="305"/>
      <c r="C218" s="306">
        <v>205</v>
      </c>
      <c r="D218" s="308">
        <f t="shared" si="13"/>
        <v>0.44525239257709787</v>
      </c>
      <c r="E218" s="323">
        <f t="shared" si="14"/>
        <v>0.55474760742290208</v>
      </c>
      <c r="F218" s="321">
        <f t="shared" si="12"/>
        <v>1869080.2798389927</v>
      </c>
      <c r="G218" s="322">
        <f t="shared" si="15"/>
        <v>449977464.61302567</v>
      </c>
    </row>
    <row r="219" spans="2:7" x14ac:dyDescent="0.35">
      <c r="B219" s="305"/>
      <c r="C219" s="306">
        <v>206</v>
      </c>
      <c r="D219" s="308">
        <f t="shared" si="13"/>
        <v>0.44492317189498592</v>
      </c>
      <c r="E219" s="323">
        <f t="shared" si="14"/>
        <v>0.55507682810501402</v>
      </c>
      <c r="F219" s="321">
        <f t="shared" si="12"/>
        <v>1867698.2774176493</v>
      </c>
      <c r="G219" s="322">
        <f t="shared" si="15"/>
        <v>451845162.89044333</v>
      </c>
    </row>
    <row r="220" spans="2:7" x14ac:dyDescent="0.35">
      <c r="B220" s="305"/>
      <c r="C220" s="306">
        <v>207</v>
      </c>
      <c r="D220" s="308">
        <f t="shared" si="13"/>
        <v>0.44459578716960052</v>
      </c>
      <c r="E220" s="323">
        <f t="shared" si="14"/>
        <v>0.55540421283039954</v>
      </c>
      <c r="F220" s="321">
        <f t="shared" si="12"/>
        <v>1866323.981974571</v>
      </c>
      <c r="G220" s="322">
        <f t="shared" si="15"/>
        <v>453711486.87241787</v>
      </c>
    </row>
    <row r="221" spans="2:7" x14ac:dyDescent="0.35">
      <c r="B221" s="305"/>
      <c r="C221" s="306">
        <v>208</v>
      </c>
      <c r="D221" s="308">
        <f t="shared" si="13"/>
        <v>0.44427021936692485</v>
      </c>
      <c r="E221" s="323">
        <f t="shared" si="14"/>
        <v>0.55572978063307521</v>
      </c>
      <c r="F221" s="321">
        <f t="shared" si="12"/>
        <v>1864957.3136087717</v>
      </c>
      <c r="G221" s="322">
        <f t="shared" si="15"/>
        <v>455576444.18602663</v>
      </c>
    </row>
    <row r="222" spans="2:7" x14ac:dyDescent="0.35">
      <c r="B222" s="305"/>
      <c r="C222" s="306">
        <v>209</v>
      </c>
      <c r="D222" s="308">
        <f t="shared" si="13"/>
        <v>0.4439464497405865</v>
      </c>
      <c r="E222" s="323">
        <f t="shared" si="14"/>
        <v>0.5560535502594135</v>
      </c>
      <c r="F222" s="321">
        <f t="shared" si="12"/>
        <v>1863598.1936267379</v>
      </c>
      <c r="G222" s="322">
        <f t="shared" si="15"/>
        <v>457440042.37965339</v>
      </c>
    </row>
    <row r="223" spans="2:7" x14ac:dyDescent="0.35">
      <c r="B223" s="305"/>
      <c r="C223" s="306">
        <v>210</v>
      </c>
      <c r="D223" s="308">
        <f t="shared" si="13"/>
        <v>0.44362445982615861</v>
      </c>
      <c r="E223" s="323">
        <f t="shared" si="14"/>
        <v>0.55637554017384139</v>
      </c>
      <c r="F223" s="321">
        <f t="shared" si="12"/>
        <v>1862246.5445185078</v>
      </c>
      <c r="G223" s="322">
        <f t="shared" si="15"/>
        <v>459302288.92417192</v>
      </c>
    </row>
    <row r="224" spans="2:7" x14ac:dyDescent="0.35">
      <c r="B224" s="305"/>
      <c r="C224" s="306">
        <v>211</v>
      </c>
      <c r="D224" s="308">
        <f t="shared" si="13"/>
        <v>0.44330423143560033</v>
      </c>
      <c r="E224" s="323">
        <f t="shared" si="14"/>
        <v>0.55669576856439962</v>
      </c>
      <c r="F224" s="321">
        <f t="shared" si="12"/>
        <v>1860902.2899343318</v>
      </c>
      <c r="G224" s="322">
        <f t="shared" si="15"/>
        <v>461163191.21410626</v>
      </c>
    </row>
    <row r="225" spans="2:7" x14ac:dyDescent="0.35">
      <c r="B225" s="305"/>
      <c r="C225" s="306">
        <v>212</v>
      </c>
      <c r="D225" s="308">
        <f t="shared" si="13"/>
        <v>0.44298574665183366</v>
      </c>
      <c r="E225" s="323">
        <f t="shared" si="14"/>
        <v>0.55701425334816634</v>
      </c>
      <c r="F225" s="321">
        <f t="shared" si="12"/>
        <v>1859565.3546619087</v>
      </c>
      <c r="G225" s="322">
        <f t="shared" si="15"/>
        <v>463022756.56876814</v>
      </c>
    </row>
    <row r="226" spans="2:7" x14ac:dyDescent="0.35">
      <c r="B226" s="305"/>
      <c r="C226" s="306">
        <v>213</v>
      </c>
      <c r="D226" s="308">
        <f t="shared" si="13"/>
        <v>0.44266898782345016</v>
      </c>
      <c r="E226" s="323">
        <f t="shared" si="14"/>
        <v>0.55733101217654979</v>
      </c>
      <c r="F226" s="321">
        <f t="shared" si="12"/>
        <v>1858235.6646041647</v>
      </c>
      <c r="G226" s="322">
        <f t="shared" si="15"/>
        <v>464880992.23337233</v>
      </c>
    </row>
    <row r="227" spans="2:7" x14ac:dyDescent="0.35">
      <c r="B227" s="305"/>
      <c r="C227" s="306">
        <v>214</v>
      </c>
      <c r="D227" s="308">
        <f t="shared" si="13"/>
        <v>0.44235393755954672</v>
      </c>
      <c r="E227" s="323">
        <f t="shared" si="14"/>
        <v>0.55764606244045334</v>
      </c>
      <c r="F227" s="321">
        <f t="shared" si="12"/>
        <v>1856913.146757575</v>
      </c>
      <c r="G227" s="322">
        <f t="shared" si="15"/>
        <v>466737905.38012993</v>
      </c>
    </row>
    <row r="228" spans="2:7" x14ac:dyDescent="0.35">
      <c r="B228" s="305"/>
      <c r="C228" s="306">
        <v>215</v>
      </c>
      <c r="D228" s="308">
        <f t="shared" si="13"/>
        <v>0.44204057872468461</v>
      </c>
      <c r="E228" s="323">
        <f t="shared" si="14"/>
        <v>0.55795942127531539</v>
      </c>
      <c r="F228" s="321">
        <f t="shared" si="12"/>
        <v>1855597.7291910031</v>
      </c>
      <c r="G228" s="322">
        <f t="shared" si="15"/>
        <v>468593503.10932094</v>
      </c>
    </row>
    <row r="229" spans="2:7" x14ac:dyDescent="0.35">
      <c r="B229" s="305"/>
      <c r="C229" s="306">
        <v>216</v>
      </c>
      <c r="D229" s="308">
        <f t="shared" si="13"/>
        <v>0.44172889443396923</v>
      </c>
      <c r="E229" s="323">
        <f t="shared" si="14"/>
        <v>0.55827110556603077</v>
      </c>
      <c r="F229" s="321">
        <f t="shared" si="12"/>
        <v>1854289.3410250465</v>
      </c>
      <c r="G229" s="322">
        <f t="shared" si="15"/>
        <v>470447792.45034599</v>
      </c>
    </row>
    <row r="230" spans="2:7" x14ac:dyDescent="0.35">
      <c r="B230" s="305"/>
      <c r="C230" s="306">
        <v>217</v>
      </c>
      <c r="D230" s="308">
        <f t="shared" si="13"/>
        <v>0.44141886804824687</v>
      </c>
      <c r="E230" s="323">
        <f t="shared" si="14"/>
        <v>0.55858113195175307</v>
      </c>
      <c r="F230" s="321">
        <f t="shared" si="12"/>
        <v>1852987.9124118739</v>
      </c>
      <c r="G230" s="322">
        <f t="shared" si="15"/>
        <v>472300780.36275786</v>
      </c>
    </row>
    <row r="231" spans="2:7" x14ac:dyDescent="0.35">
      <c r="B231" s="305"/>
      <c r="C231" s="306">
        <v>218</v>
      </c>
      <c r="D231" s="308">
        <f t="shared" si="13"/>
        <v>0.4411104831694152</v>
      </c>
      <c r="E231" s="323">
        <f t="shared" si="14"/>
        <v>0.55888951683058474</v>
      </c>
      <c r="F231" s="321">
        <f t="shared" si="12"/>
        <v>1851693.374515539</v>
      </c>
      <c r="G231" s="322">
        <f t="shared" si="15"/>
        <v>474152473.7372734</v>
      </c>
    </row>
    <row r="232" spans="2:7" x14ac:dyDescent="0.35">
      <c r="B232" s="305"/>
      <c r="C232" s="306">
        <v>219</v>
      </c>
      <c r="D232" s="308">
        <f t="shared" si="13"/>
        <v>0.44080372363584419</v>
      </c>
      <c r="E232" s="323">
        <f t="shared" si="14"/>
        <v>0.55919627636415581</v>
      </c>
      <c r="F232" s="321">
        <f t="shared" si="12"/>
        <v>1850405.6594927593</v>
      </c>
      <c r="G232" s="322">
        <f t="shared" si="15"/>
        <v>476002879.39676613</v>
      </c>
    </row>
    <row r="233" spans="2:7" x14ac:dyDescent="0.35">
      <c r="B233" s="305"/>
      <c r="C233" s="306">
        <v>220</v>
      </c>
      <c r="D233" s="308">
        <f t="shared" si="13"/>
        <v>0.44049857351790478</v>
      </c>
      <c r="E233" s="323">
        <f t="shared" si="14"/>
        <v>0.55950142648209522</v>
      </c>
      <c r="F233" s="321">
        <f t="shared" si="12"/>
        <v>1849124.7004741451</v>
      </c>
      <c r="G233" s="322">
        <f t="shared" si="15"/>
        <v>477852004.09724027</v>
      </c>
    </row>
    <row r="234" spans="2:7" x14ac:dyDescent="0.35">
      <c r="B234" s="305"/>
      <c r="C234" s="306">
        <v>221</v>
      </c>
      <c r="D234" s="308">
        <f t="shared" si="13"/>
        <v>0.44019501711360159</v>
      </c>
      <c r="E234" s="323">
        <f t="shared" si="14"/>
        <v>0.55980498288639846</v>
      </c>
      <c r="F234" s="321">
        <f t="shared" si="12"/>
        <v>1847850.4315458683</v>
      </c>
      <c r="G234" s="322">
        <f t="shared" si="15"/>
        <v>479699854.52878612</v>
      </c>
    </row>
    <row r="235" spans="2:7" x14ac:dyDescent="0.35">
      <c r="B235" s="305"/>
      <c r="C235" s="306">
        <v>222</v>
      </c>
      <c r="D235" s="308">
        <f t="shared" si="13"/>
        <v>0.43989303894430748</v>
      </c>
      <c r="E235" s="323">
        <f t="shared" si="14"/>
        <v>0.56010696105569258</v>
      </c>
      <c r="F235" s="321">
        <f t="shared" si="12"/>
        <v>1846582.7877317551</v>
      </c>
      <c r="G235" s="322">
        <f t="shared" si="15"/>
        <v>481546437.31651789</v>
      </c>
    </row>
    <row r="236" spans="2:7" x14ac:dyDescent="0.35">
      <c r="B236" s="305"/>
      <c r="C236" s="306">
        <v>223</v>
      </c>
      <c r="D236" s="308">
        <f t="shared" si="13"/>
        <v>0.43959262375059671</v>
      </c>
      <c r="E236" s="323">
        <f t="shared" si="14"/>
        <v>0.56040737624940329</v>
      </c>
      <c r="F236" s="321">
        <f t="shared" si="12"/>
        <v>1845321.7049757952</v>
      </c>
      <c r="G236" s="322">
        <f t="shared" si="15"/>
        <v>483391759.02149367</v>
      </c>
    </row>
    <row r="237" spans="2:7" x14ac:dyDescent="0.35">
      <c r="B237" s="305"/>
      <c r="C237" s="306">
        <v>224</v>
      </c>
      <c r="D237" s="308">
        <f t="shared" si="13"/>
        <v>0.43929375648817426</v>
      </c>
      <c r="E237" s="323">
        <f t="shared" si="14"/>
        <v>0.56070624351182574</v>
      </c>
      <c r="F237" s="321">
        <f t="shared" si="12"/>
        <v>1844067.1201250546</v>
      </c>
      <c r="G237" s="322">
        <f t="shared" si="15"/>
        <v>485235826.14161873</v>
      </c>
    </row>
    <row r="238" spans="2:7" x14ac:dyDescent="0.35">
      <c r="B238" s="305"/>
      <c r="C238" s="306">
        <v>225</v>
      </c>
      <c r="D238" s="308">
        <f t="shared" si="13"/>
        <v>0.43899642232389796</v>
      </c>
      <c r="E238" s="323">
        <f t="shared" si="14"/>
        <v>0.56100357767610198</v>
      </c>
      <c r="F238" s="321">
        <f t="shared" si="12"/>
        <v>1842818.970912976</v>
      </c>
      <c r="G238" s="322">
        <f t="shared" si="15"/>
        <v>487078645.11253172</v>
      </c>
    </row>
    <row r="239" spans="2:7" x14ac:dyDescent="0.35">
      <c r="B239" s="305"/>
      <c r="C239" s="306">
        <v>226</v>
      </c>
      <c r="D239" s="308">
        <f t="shared" si="13"/>
        <v>0.43870060663189264</v>
      </c>
      <c r="E239" s="323">
        <f t="shared" si="14"/>
        <v>0.56129939336810741</v>
      </c>
      <c r="F239" s="321">
        <f t="shared" si="12"/>
        <v>1841577.1959430675</v>
      </c>
      <c r="G239" s="322">
        <f t="shared" si="15"/>
        <v>488920222.30847478</v>
      </c>
    </row>
    <row r="240" spans="2:7" x14ac:dyDescent="0.35">
      <c r="B240" s="305"/>
      <c r="C240" s="306">
        <v>227</v>
      </c>
      <c r="D240" s="308">
        <f t="shared" si="13"/>
        <v>0.43840629498975159</v>
      </c>
      <c r="E240" s="323">
        <f t="shared" si="14"/>
        <v>0.56159370501024841</v>
      </c>
      <c r="F240" s="321">
        <f t="shared" si="12"/>
        <v>1840341.7346729573</v>
      </c>
      <c r="G240" s="322">
        <f t="shared" si="15"/>
        <v>490760564.04314774</v>
      </c>
    </row>
    <row r="241" spans="2:7" x14ac:dyDescent="0.35">
      <c r="B241" s="305"/>
      <c r="C241" s="306">
        <v>228</v>
      </c>
      <c r="D241" s="308">
        <f t="shared" si="13"/>
        <v>0.43811347317482408</v>
      </c>
      <c r="E241" s="323">
        <f t="shared" si="14"/>
        <v>0.56188652682517592</v>
      </c>
      <c r="F241" s="321">
        <f t="shared" si="12"/>
        <v>1839112.5273988091</v>
      </c>
      <c r="G241" s="322">
        <f t="shared" si="15"/>
        <v>492599676.57054657</v>
      </c>
    </row>
    <row r="242" spans="2:7" x14ac:dyDescent="0.35">
      <c r="B242" s="305"/>
      <c r="C242" s="306">
        <v>229</v>
      </c>
      <c r="D242" s="308">
        <f t="shared" si="13"/>
        <v>0.43782212716058744</v>
      </c>
      <c r="E242" s="323">
        <f t="shared" si="14"/>
        <v>0.56217787283941256</v>
      </c>
      <c r="F242" s="321">
        <f t="shared" si="12"/>
        <v>1837889.5152400928</v>
      </c>
      <c r="G242" s="322">
        <f t="shared" si="15"/>
        <v>494437566.08578664</v>
      </c>
    </row>
    <row r="243" spans="2:7" x14ac:dyDescent="0.35">
      <c r="B243" s="305"/>
      <c r="C243" s="306">
        <v>230</v>
      </c>
      <c r="D243" s="308">
        <f t="shared" si="13"/>
        <v>0.43753224311309935</v>
      </c>
      <c r="E243" s="323">
        <f t="shared" si="14"/>
        <v>0.56246775688690065</v>
      </c>
      <c r="F243" s="321">
        <f t="shared" si="12"/>
        <v>1836672.6401246917</v>
      </c>
      <c r="G243" s="322">
        <f t="shared" si="15"/>
        <v>496274238.72591132</v>
      </c>
    </row>
    <row r="244" spans="2:7" x14ac:dyDescent="0.35">
      <c r="B244" s="305"/>
      <c r="C244" s="306">
        <v>231</v>
      </c>
      <c r="D244" s="308">
        <f t="shared" si="13"/>
        <v>0.43724380738753049</v>
      </c>
      <c r="E244" s="323">
        <f t="shared" si="14"/>
        <v>0.56275619261246956</v>
      </c>
      <c r="F244" s="321">
        <f t="shared" si="12"/>
        <v>1835461.8447743477</v>
      </c>
      <c r="G244" s="322">
        <f t="shared" si="15"/>
        <v>498109700.57068568</v>
      </c>
    </row>
    <row r="245" spans="2:7" x14ac:dyDescent="0.35">
      <c r="B245" s="305"/>
      <c r="C245" s="306">
        <v>232</v>
      </c>
      <c r="D245" s="308">
        <f t="shared" si="13"/>
        <v>0.43695680652477331</v>
      </c>
      <c r="E245" s="323">
        <f t="shared" si="14"/>
        <v>0.56304319347522669</v>
      </c>
      <c r="F245" s="321">
        <f t="shared" si="12"/>
        <v>1834257.0726904261</v>
      </c>
      <c r="G245" s="322">
        <f t="shared" si="15"/>
        <v>499943957.64337611</v>
      </c>
    </row>
    <row r="246" spans="2:7" x14ac:dyDescent="0.35">
      <c r="B246" s="305"/>
      <c r="C246" s="306">
        <v>233</v>
      </c>
      <c r="D246" s="308">
        <f t="shared" si="13"/>
        <v>0.43667122724812729</v>
      </c>
      <c r="E246" s="323">
        <f t="shared" si="14"/>
        <v>0.56332877275187276</v>
      </c>
      <c r="F246" s="321">
        <f t="shared" si="12"/>
        <v>1833058.2681399994</v>
      </c>
      <c r="G246" s="322">
        <f t="shared" si="15"/>
        <v>501777015.91151613</v>
      </c>
    </row>
    <row r="247" spans="2:7" x14ac:dyDescent="0.35">
      <c r="B247" s="305"/>
      <c r="C247" s="306">
        <v>234</v>
      </c>
      <c r="D247" s="308">
        <f t="shared" si="13"/>
        <v>0.43638705646005554</v>
      </c>
      <c r="E247" s="323">
        <f t="shared" si="14"/>
        <v>0.5636129435399444</v>
      </c>
      <c r="F247" s="321">
        <f t="shared" si="12"/>
        <v>1831865.3761422338</v>
      </c>
      <c r="G247" s="322">
        <f t="shared" si="15"/>
        <v>503608881.28765839</v>
      </c>
    </row>
    <row r="248" spans="2:7" x14ac:dyDescent="0.35">
      <c r="B248" s="305"/>
      <c r="C248" s="306">
        <v>235</v>
      </c>
      <c r="D248" s="308">
        <f t="shared" si="13"/>
        <v>0.43610428123901435</v>
      </c>
      <c r="E248" s="323">
        <f t="shared" si="14"/>
        <v>0.56389571876098565</v>
      </c>
      <c r="F248" s="321">
        <f t="shared" si="12"/>
        <v>1830678.3424550793</v>
      </c>
      <c r="G248" s="322">
        <f t="shared" si="15"/>
        <v>505439559.63011348</v>
      </c>
    </row>
    <row r="249" spans="2:7" x14ac:dyDescent="0.35">
      <c r="B249" s="305"/>
      <c r="C249" s="306">
        <v>236</v>
      </c>
      <c r="D249" s="308">
        <f t="shared" si="13"/>
        <v>0.43582288883635062</v>
      </c>
      <c r="E249" s="323">
        <f t="shared" si="14"/>
        <v>0.56417711116364933</v>
      </c>
      <c r="F249" s="321">
        <f t="shared" si="12"/>
        <v>1829497.1135622459</v>
      </c>
      <c r="G249" s="322">
        <f t="shared" si="15"/>
        <v>507269056.74367571</v>
      </c>
    </row>
    <row r="250" spans="2:7" x14ac:dyDescent="0.35">
      <c r="B250" s="305"/>
      <c r="C250" s="306">
        <v>237</v>
      </c>
      <c r="D250" s="308">
        <f t="shared" si="13"/>
        <v>0.43554286667326814</v>
      </c>
      <c r="E250" s="323">
        <f t="shared" si="14"/>
        <v>0.56445713332673186</v>
      </c>
      <c r="F250" s="321">
        <f t="shared" si="12"/>
        <v>1828321.6366604688</v>
      </c>
      <c r="G250" s="322">
        <f t="shared" si="15"/>
        <v>509097378.38033617</v>
      </c>
    </row>
    <row r="251" spans="2:7" x14ac:dyDescent="0.35">
      <c r="B251" s="305"/>
      <c r="C251" s="306">
        <v>238</v>
      </c>
      <c r="D251" s="308">
        <f t="shared" si="13"/>
        <v>0.43526420233785895</v>
      </c>
      <c r="E251" s="323">
        <f t="shared" si="14"/>
        <v>0.56473579766214099</v>
      </c>
      <c r="F251" s="321">
        <f t="shared" si="12"/>
        <v>1827151.859647047</v>
      </c>
      <c r="G251" s="322">
        <f t="shared" si="15"/>
        <v>510924530.2399832</v>
      </c>
    </row>
    <row r="252" spans="2:7" x14ac:dyDescent="0.35">
      <c r="B252" s="305"/>
      <c r="C252" s="306">
        <v>239</v>
      </c>
      <c r="D252" s="308">
        <f t="shared" si="13"/>
        <v>0.43498688358219845</v>
      </c>
      <c r="E252" s="323">
        <f t="shared" si="14"/>
        <v>0.56501311641780161</v>
      </c>
      <c r="F252" s="321">
        <f t="shared" si="12"/>
        <v>1825987.7311076482</v>
      </c>
      <c r="G252" s="322">
        <f t="shared" si="15"/>
        <v>512750517.97109085</v>
      </c>
    </row>
    <row r="253" spans="2:7" x14ac:dyDescent="0.35">
      <c r="B253" s="305"/>
      <c r="C253" s="306">
        <v>240</v>
      </c>
      <c r="D253" s="308">
        <f t="shared" si="13"/>
        <v>0.43471089831950394</v>
      </c>
      <c r="E253" s="323">
        <f t="shared" si="14"/>
        <v>0.56528910168049606</v>
      </c>
      <c r="F253" s="321">
        <f t="shared" si="12"/>
        <v>1824829.2003043822</v>
      </c>
      <c r="G253" s="322">
        <f t="shared" si="15"/>
        <v>514575347.17139524</v>
      </c>
    </row>
    <row r="254" spans="2:7" x14ac:dyDescent="0.35">
      <c r="B254" s="305"/>
      <c r="C254" s="306">
        <v>241</v>
      </c>
      <c r="D254" s="308">
        <f t="shared" si="13"/>
        <v>0.43443623462135345</v>
      </c>
      <c r="E254" s="323">
        <f t="shared" si="14"/>
        <v>0.5655637653786465</v>
      </c>
      <c r="F254" s="321">
        <f t="shared" si="12"/>
        <v>1823676.2171641246</v>
      </c>
      <c r="G254" s="322">
        <f t="shared" si="15"/>
        <v>516399023.38855934</v>
      </c>
    </row>
    <row r="255" spans="2:7" x14ac:dyDescent="0.35">
      <c r="B255" s="305"/>
      <c r="C255" s="306">
        <v>242</v>
      </c>
      <c r="D255" s="308">
        <f t="shared" si="13"/>
        <v>0.43416288071496367</v>
      </c>
      <c r="E255" s="323">
        <f t="shared" si="14"/>
        <v>0.56583711928503633</v>
      </c>
      <c r="F255" s="321">
        <f t="shared" si="12"/>
        <v>1822528.7322670915</v>
      </c>
      <c r="G255" s="322">
        <f t="shared" si="15"/>
        <v>518221552.12082642</v>
      </c>
    </row>
    <row r="256" spans="2:7" x14ac:dyDescent="0.35">
      <c r="B256" s="305"/>
      <c r="C256" s="306">
        <v>243</v>
      </c>
      <c r="D256" s="308">
        <f t="shared" si="13"/>
        <v>0.43389082498052639</v>
      </c>
      <c r="E256" s="323">
        <f t="shared" si="14"/>
        <v>0.56610917501947355</v>
      </c>
      <c r="F256" s="321">
        <f t="shared" si="12"/>
        <v>1821386.6968356576</v>
      </c>
      <c r="G256" s="322">
        <f t="shared" si="15"/>
        <v>520042938.81766206</v>
      </c>
    </row>
    <row r="257" spans="2:7" x14ac:dyDescent="0.35">
      <c r="B257" s="305"/>
      <c r="C257" s="306">
        <v>244</v>
      </c>
      <c r="D257" s="308">
        <f t="shared" si="13"/>
        <v>0.43362005594860042</v>
      </c>
      <c r="E257" s="323">
        <f t="shared" si="14"/>
        <v>0.56637994405139958</v>
      </c>
      <c r="F257" s="321">
        <f t="shared" si="12"/>
        <v>1820250.0627234078</v>
      </c>
      <c r="G257" s="322">
        <f t="shared" si="15"/>
        <v>521863188.88038546</v>
      </c>
    </row>
    <row r="258" spans="2:7" x14ac:dyDescent="0.35">
      <c r="B258" s="305"/>
      <c r="C258" s="306">
        <v>245</v>
      </c>
      <c r="D258" s="308">
        <f t="shared" si="13"/>
        <v>0.43335056229755947</v>
      </c>
      <c r="E258" s="323">
        <f t="shared" si="14"/>
        <v>0.56664943770244047</v>
      </c>
      <c r="F258" s="321">
        <f t="shared" si="12"/>
        <v>1819118.7824044251</v>
      </c>
      <c r="G258" s="322">
        <f t="shared" si="15"/>
        <v>523682307.66278988</v>
      </c>
    </row>
    <row r="259" spans="2:7" x14ac:dyDescent="0.35">
      <c r="B259" s="305"/>
      <c r="C259" s="306">
        <v>246</v>
      </c>
      <c r="D259" s="308">
        <f t="shared" si="13"/>
        <v>0.43308233285109232</v>
      </c>
      <c r="E259" s="323">
        <f t="shared" si="14"/>
        <v>0.56691766714890768</v>
      </c>
      <c r="F259" s="321">
        <f t="shared" si="12"/>
        <v>1817992.8089627954</v>
      </c>
      <c r="G259" s="322">
        <f t="shared" si="15"/>
        <v>525500300.4717527</v>
      </c>
    </row>
    <row r="260" spans="2:7" x14ac:dyDescent="0.35">
      <c r="B260" s="305"/>
      <c r="C260" s="306">
        <v>247</v>
      </c>
      <c r="D260" s="308">
        <f t="shared" si="13"/>
        <v>0.43281535657575632</v>
      </c>
      <c r="E260" s="323">
        <f t="shared" si="14"/>
        <v>0.56718464342424368</v>
      </c>
      <c r="F260" s="321">
        <f t="shared" si="12"/>
        <v>1816872.0960823386</v>
      </c>
      <c r="G260" s="322">
        <f t="shared" si="15"/>
        <v>527317172.56783503</v>
      </c>
    </row>
    <row r="261" spans="2:7" x14ac:dyDescent="0.35">
      <c r="B261" s="305"/>
      <c r="C261" s="306">
        <v>248</v>
      </c>
      <c r="D261" s="308">
        <f t="shared" si="13"/>
        <v>0.43254962257858143</v>
      </c>
      <c r="E261" s="323">
        <f t="shared" si="14"/>
        <v>0.56745037742141857</v>
      </c>
      <c r="F261" s="321">
        <f t="shared" si="12"/>
        <v>1815756.59803655</v>
      </c>
      <c r="G261" s="322">
        <f t="shared" si="15"/>
        <v>529132929.16587156</v>
      </c>
    </row>
    <row r="262" spans="2:7" x14ac:dyDescent="0.35">
      <c r="B262" s="305"/>
      <c r="C262" s="306">
        <v>249</v>
      </c>
      <c r="D262" s="308">
        <f t="shared" si="13"/>
        <v>0.43228512010472359</v>
      </c>
      <c r="E262" s="323">
        <f t="shared" si="14"/>
        <v>0.56771487989527647</v>
      </c>
      <c r="F262" s="321">
        <f t="shared" si="12"/>
        <v>1814646.2696787508</v>
      </c>
      <c r="G262" s="322">
        <f t="shared" si="15"/>
        <v>530947575.43555033</v>
      </c>
    </row>
    <row r="263" spans="2:7" x14ac:dyDescent="0.35">
      <c r="B263" s="305"/>
      <c r="C263" s="306">
        <v>250</v>
      </c>
      <c r="D263" s="308">
        <f t="shared" si="13"/>
        <v>0.4320218385351669</v>
      </c>
      <c r="E263" s="323">
        <f t="shared" si="14"/>
        <v>0.56797816146483315</v>
      </c>
      <c r="F263" s="321">
        <f t="shared" si="12"/>
        <v>1813541.0664324409</v>
      </c>
      <c r="G263" s="322">
        <f t="shared" si="15"/>
        <v>532761116.50198275</v>
      </c>
    </row>
    <row r="264" spans="2:7" x14ac:dyDescent="0.35">
      <c r="B264" s="305"/>
      <c r="C264" s="306">
        <v>251</v>
      </c>
      <c r="D264" s="308">
        <f t="shared" si="13"/>
        <v>0.43175976738447314</v>
      </c>
      <c r="E264" s="323">
        <f t="shared" si="14"/>
        <v>0.56824023261552692</v>
      </c>
      <c r="F264" s="321">
        <f t="shared" si="12"/>
        <v>1812440.9442818528</v>
      </c>
      <c r="G264" s="322">
        <f t="shared" si="15"/>
        <v>534573557.44626462</v>
      </c>
    </row>
    <row r="265" spans="2:7" x14ac:dyDescent="0.35">
      <c r="B265" s="305"/>
      <c r="C265" s="306">
        <v>252</v>
      </c>
      <c r="D265" s="308">
        <f t="shared" si="13"/>
        <v>0.43149889629857702</v>
      </c>
      <c r="E265" s="323">
        <f t="shared" si="14"/>
        <v>0.56850110370142293</v>
      </c>
      <c r="F265" s="321">
        <f t="shared" si="12"/>
        <v>1811345.8597626961</v>
      </c>
      <c r="G265" s="322">
        <f t="shared" si="15"/>
        <v>536384903.30602729</v>
      </c>
    </row>
    <row r="266" spans="2:7" x14ac:dyDescent="0.35">
      <c r="B266" s="305"/>
      <c r="C266" s="306">
        <v>253</v>
      </c>
      <c r="D266" s="308">
        <f t="shared" si="13"/>
        <v>0.43123921505262663</v>
      </c>
      <c r="E266" s="323">
        <f t="shared" si="14"/>
        <v>0.56876078494737337</v>
      </c>
      <c r="F266" s="321">
        <f t="shared" si="12"/>
        <v>1810255.7699530926</v>
      </c>
      <c r="G266" s="322">
        <f t="shared" si="15"/>
        <v>538195159.07598042</v>
      </c>
    </row>
    <row r="267" spans="2:7" x14ac:dyDescent="0.35">
      <c r="B267" s="305"/>
      <c r="C267" s="306">
        <v>254</v>
      </c>
      <c r="D267" s="308">
        <f t="shared" si="13"/>
        <v>0.43098071354886786</v>
      </c>
      <c r="E267" s="323">
        <f t="shared" si="14"/>
        <v>0.56901928645113209</v>
      </c>
      <c r="F267" s="321">
        <f t="shared" si="12"/>
        <v>1809170.6324646948</v>
      </c>
      <c r="G267" s="322">
        <f t="shared" si="15"/>
        <v>540004329.70844507</v>
      </c>
    </row>
    <row r="268" spans="2:7" x14ac:dyDescent="0.35">
      <c r="B268" s="305"/>
      <c r="C268" s="306">
        <v>255</v>
      </c>
      <c r="D268" s="308">
        <f t="shared" si="13"/>
        <v>0.43072338181457098</v>
      </c>
      <c r="E268" s="323">
        <f t="shared" si="14"/>
        <v>0.56927661818542896</v>
      </c>
      <c r="F268" s="321">
        <f t="shared" si="12"/>
        <v>1808090.4054339826</v>
      </c>
      <c r="G268" s="322">
        <f t="shared" si="15"/>
        <v>541812420.11387908</v>
      </c>
    </row>
    <row r="269" spans="2:7" x14ac:dyDescent="0.35">
      <c r="B269" s="305"/>
      <c r="C269" s="306">
        <v>256</v>
      </c>
      <c r="D269" s="308">
        <f t="shared" si="13"/>
        <v>0.43046721000000016</v>
      </c>
      <c r="E269" s="323">
        <f t="shared" si="14"/>
        <v>0.56953278999999979</v>
      </c>
      <c r="F269" s="321">
        <f t="shared" si="12"/>
        <v>1807015.0475137397</v>
      </c>
      <c r="G269" s="322">
        <f t="shared" si="15"/>
        <v>543619435.16139281</v>
      </c>
    </row>
    <row r="270" spans="2:7" x14ac:dyDescent="0.35">
      <c r="B270" s="305"/>
      <c r="C270" s="306">
        <v>257</v>
      </c>
      <c r="D270" s="308">
        <f t="shared" si="13"/>
        <v>0.43021218837642261</v>
      </c>
      <c r="E270" s="323">
        <f t="shared" si="14"/>
        <v>0.56978781162357739</v>
      </c>
      <c r="F270" s="321">
        <f t="shared" ref="F270:F333" si="16">$G$12*D270</f>
        <v>1805944.5178646962</v>
      </c>
      <c r="G270" s="322">
        <f t="shared" si="15"/>
        <v>545425379.67925751</v>
      </c>
    </row>
    <row r="271" spans="2:7" x14ac:dyDescent="0.35">
      <c r="B271" s="305"/>
      <c r="C271" s="306">
        <v>258</v>
      </c>
      <c r="D271" s="308">
        <f t="shared" ref="D271:D334" si="17">C271^(-C$11)</f>
        <v>0.42995830733415868</v>
      </c>
      <c r="E271" s="323">
        <f t="shared" ref="E271:E334" si="18">1 - D271</f>
        <v>0.57004169266584137</v>
      </c>
      <c r="F271" s="321">
        <f t="shared" si="16"/>
        <v>1804878.7761473437</v>
      </c>
      <c r="G271" s="322">
        <f t="shared" ref="G271:G334" si="19">F271+G270</f>
        <v>547230258.45540488</v>
      </c>
    </row>
    <row r="272" spans="2:7" x14ac:dyDescent="0.35">
      <c r="B272" s="305"/>
      <c r="C272" s="306">
        <v>259</v>
      </c>
      <c r="D272" s="308">
        <f t="shared" si="17"/>
        <v>0.42970555738066946</v>
      </c>
      <c r="E272" s="323">
        <f t="shared" si="18"/>
        <v>0.5702944426193306</v>
      </c>
      <c r="F272" s="321">
        <f t="shared" si="16"/>
        <v>1803817.7825139065</v>
      </c>
      <c r="G272" s="322">
        <f t="shared" si="19"/>
        <v>549034076.23791873</v>
      </c>
    </row>
    <row r="273" spans="2:7" x14ac:dyDescent="0.35">
      <c r="B273" s="305"/>
      <c r="C273" s="306">
        <v>260</v>
      </c>
      <c r="D273" s="308">
        <f t="shared" si="17"/>
        <v>0.42945392913868363</v>
      </c>
      <c r="E273" s="323">
        <f t="shared" si="18"/>
        <v>0.57054607086131637</v>
      </c>
      <c r="F273" s="321">
        <f t="shared" si="16"/>
        <v>1802761.49760048</v>
      </c>
      <c r="G273" s="322">
        <f t="shared" si="19"/>
        <v>550836837.73551917</v>
      </c>
    </row>
    <row r="274" spans="2:7" x14ac:dyDescent="0.35">
      <c r="B274" s="305"/>
      <c r="C274" s="306">
        <v>261</v>
      </c>
      <c r="D274" s="308">
        <f t="shared" si="17"/>
        <v>0.42920341334436019</v>
      </c>
      <c r="E274" s="323">
        <f t="shared" si="18"/>
        <v>0.57079658665563981</v>
      </c>
      <c r="F274" s="321">
        <f t="shared" si="16"/>
        <v>1801709.8825193166</v>
      </c>
      <c r="G274" s="322">
        <f t="shared" si="19"/>
        <v>552638547.61803854</v>
      </c>
    </row>
    <row r="275" spans="2:7" x14ac:dyDescent="0.35">
      <c r="B275" s="305"/>
      <c r="C275" s="306">
        <v>262</v>
      </c>
      <c r="D275" s="308">
        <f t="shared" si="17"/>
        <v>0.42895400084548885</v>
      </c>
      <c r="E275" s="323">
        <f t="shared" si="18"/>
        <v>0.57104599915451115</v>
      </c>
      <c r="F275" s="321">
        <f t="shared" si="16"/>
        <v>1800662.8988512724</v>
      </c>
      <c r="G275" s="322">
        <f t="shared" si="19"/>
        <v>554439210.51688981</v>
      </c>
    </row>
    <row r="276" spans="2:7" x14ac:dyDescent="0.35">
      <c r="B276" s="305"/>
      <c r="C276" s="306">
        <v>263</v>
      </c>
      <c r="D276" s="308">
        <f t="shared" si="17"/>
        <v>0.42870568259972408</v>
      </c>
      <c r="E276" s="323">
        <f t="shared" si="18"/>
        <v>0.57129431740027592</v>
      </c>
      <c r="F276" s="321">
        <f t="shared" si="16"/>
        <v>1799620.5086383938</v>
      </c>
      <c r="G276" s="322">
        <f t="shared" si="19"/>
        <v>556238831.02552819</v>
      </c>
    </row>
    <row r="277" spans="2:7" x14ac:dyDescent="0.35">
      <c r="B277" s="305"/>
      <c r="C277" s="306">
        <v>264</v>
      </c>
      <c r="D277" s="308">
        <f t="shared" si="17"/>
        <v>0.42845844967285462</v>
      </c>
      <c r="E277" s="323">
        <f t="shared" si="18"/>
        <v>0.57154155032714538</v>
      </c>
      <c r="F277" s="321">
        <f t="shared" si="16"/>
        <v>1798582.674376653</v>
      </c>
      <c r="G277" s="322">
        <f t="shared" si="19"/>
        <v>558037413.6999048</v>
      </c>
    </row>
    <row r="278" spans="2:7" x14ac:dyDescent="0.35">
      <c r="B278" s="305"/>
      <c r="C278" s="306">
        <v>265</v>
      </c>
      <c r="D278" s="308">
        <f t="shared" si="17"/>
        <v>0.42821229323710691</v>
      </c>
      <c r="E278" s="323">
        <f t="shared" si="18"/>
        <v>0.57178770676289314</v>
      </c>
      <c r="F278" s="321">
        <f t="shared" si="16"/>
        <v>1797549.3590088265</v>
      </c>
      <c r="G278" s="322">
        <f t="shared" si="19"/>
        <v>559834963.05891359</v>
      </c>
    </row>
    <row r="279" spans="2:7" x14ac:dyDescent="0.35">
      <c r="B279" s="305"/>
      <c r="C279" s="306">
        <v>266</v>
      </c>
      <c r="D279" s="308">
        <f t="shared" si="17"/>
        <v>0.42796720456948029</v>
      </c>
      <c r="E279" s="323">
        <f t="shared" si="18"/>
        <v>0.57203279543051977</v>
      </c>
      <c r="F279" s="321">
        <f t="shared" si="16"/>
        <v>1796520.5259175058</v>
      </c>
      <c r="G279" s="322">
        <f t="shared" si="19"/>
        <v>561631483.58483112</v>
      </c>
    </row>
    <row r="280" spans="2:7" x14ac:dyDescent="0.35">
      <c r="B280" s="305"/>
      <c r="C280" s="306">
        <v>267</v>
      </c>
      <c r="D280" s="308">
        <f t="shared" si="17"/>
        <v>0.42772317505011592</v>
      </c>
      <c r="E280" s="323">
        <f t="shared" si="18"/>
        <v>0.57227682494988408</v>
      </c>
      <c r="F280" s="321">
        <f t="shared" si="16"/>
        <v>1795496.1389182524</v>
      </c>
      <c r="G280" s="322">
        <f t="shared" si="19"/>
        <v>563426979.7237494</v>
      </c>
    </row>
    <row r="281" spans="2:7" x14ac:dyDescent="0.35">
      <c r="B281" s="305"/>
      <c r="C281" s="306">
        <v>268</v>
      </c>
      <c r="D281" s="308">
        <f t="shared" si="17"/>
        <v>0.42748019616069588</v>
      </c>
      <c r="E281" s="323">
        <f t="shared" si="18"/>
        <v>0.57251980383930412</v>
      </c>
      <c r="F281" s="321">
        <f t="shared" si="16"/>
        <v>1794476.1622528748</v>
      </c>
      <c r="G281" s="322">
        <f t="shared" si="19"/>
        <v>565221455.8860023</v>
      </c>
    </row>
    <row r="282" spans="2:7" x14ac:dyDescent="0.35">
      <c r="B282" s="305"/>
      <c r="C282" s="306">
        <v>269</v>
      </c>
      <c r="D282" s="308">
        <f t="shared" si="17"/>
        <v>0.42723825948287353</v>
      </c>
      <c r="E282" s="323">
        <f t="shared" si="18"/>
        <v>0.57276174051712647</v>
      </c>
      <c r="F282" s="321">
        <f t="shared" si="16"/>
        <v>1793460.5605828417</v>
      </c>
      <c r="G282" s="322">
        <f t="shared" si="19"/>
        <v>567014916.44658518</v>
      </c>
    </row>
    <row r="283" spans="2:7" x14ac:dyDescent="0.35">
      <c r="B283" s="305"/>
      <c r="C283" s="306">
        <v>270</v>
      </c>
      <c r="D283" s="308">
        <f t="shared" si="17"/>
        <v>0.4269973566967335</v>
      </c>
      <c r="E283" s="323">
        <f t="shared" si="18"/>
        <v>0.57300264330326645</v>
      </c>
      <c r="F283" s="321">
        <f t="shared" si="16"/>
        <v>1792449.2989828165</v>
      </c>
      <c r="G283" s="322">
        <f t="shared" si="19"/>
        <v>568807365.74556804</v>
      </c>
    </row>
    <row r="284" spans="2:7" x14ac:dyDescent="0.35">
      <c r="B284" s="305"/>
      <c r="C284" s="306">
        <v>271</v>
      </c>
      <c r="D284" s="308">
        <f t="shared" si="17"/>
        <v>0.42675747957928151</v>
      </c>
      <c r="E284" s="323">
        <f t="shared" si="18"/>
        <v>0.57324252042071855</v>
      </c>
      <c r="F284" s="321">
        <f t="shared" si="16"/>
        <v>1791442.3429343174</v>
      </c>
      <c r="G284" s="322">
        <f t="shared" si="19"/>
        <v>570598808.08850241</v>
      </c>
    </row>
    <row r="285" spans="2:7" x14ac:dyDescent="0.35">
      <c r="B285" s="305"/>
      <c r="C285" s="306">
        <v>272</v>
      </c>
      <c r="D285" s="308">
        <f t="shared" si="17"/>
        <v>0.42651862000296287</v>
      </c>
      <c r="E285" s="323">
        <f t="shared" si="18"/>
        <v>0.57348137999703708</v>
      </c>
      <c r="F285" s="321">
        <f t="shared" si="16"/>
        <v>1790439.6583194998</v>
      </c>
      <c r="G285" s="322">
        <f t="shared" si="19"/>
        <v>572389247.74682188</v>
      </c>
    </row>
    <row r="286" spans="2:7" x14ac:dyDescent="0.35">
      <c r="B286" s="305"/>
      <c r="C286" s="306">
        <v>273</v>
      </c>
      <c r="D286" s="308">
        <f t="shared" si="17"/>
        <v>0.42628076993420783</v>
      </c>
      <c r="E286" s="323">
        <f t="shared" si="18"/>
        <v>0.57371923006579217</v>
      </c>
      <c r="F286" s="321">
        <f t="shared" si="16"/>
        <v>1789441.2114150478</v>
      </c>
      <c r="G286" s="322">
        <f t="shared" si="19"/>
        <v>574178688.95823693</v>
      </c>
    </row>
    <row r="287" spans="2:7" x14ac:dyDescent="0.35">
      <c r="B287" s="305"/>
      <c r="C287" s="306">
        <v>274</v>
      </c>
      <c r="D287" s="308">
        <f t="shared" si="17"/>
        <v>0.42604392143200587</v>
      </c>
      <c r="E287" s="323">
        <f t="shared" si="18"/>
        <v>0.57395607856799413</v>
      </c>
      <c r="F287" s="321">
        <f t="shared" si="16"/>
        <v>1788446.9688861917</v>
      </c>
      <c r="G287" s="322">
        <f t="shared" si="19"/>
        <v>575967135.92712307</v>
      </c>
    </row>
    <row r="288" spans="2:7" x14ac:dyDescent="0.35">
      <c r="B288" s="305"/>
      <c r="C288" s="306">
        <v>275</v>
      </c>
      <c r="D288" s="308">
        <f t="shared" si="17"/>
        <v>0.42580806664650622</v>
      </c>
      <c r="E288" s="323">
        <f t="shared" si="18"/>
        <v>0.57419193335349372</v>
      </c>
      <c r="F288" s="321">
        <f t="shared" si="16"/>
        <v>1787456.8977808317</v>
      </c>
      <c r="G288" s="322">
        <f t="shared" si="19"/>
        <v>577754592.82490385</v>
      </c>
    </row>
    <row r="289" spans="2:7" x14ac:dyDescent="0.35">
      <c r="B289" s="305"/>
      <c r="C289" s="306">
        <v>276</v>
      </c>
      <c r="D289" s="308">
        <f t="shared" si="17"/>
        <v>0.42557319781764358</v>
      </c>
      <c r="E289" s="323">
        <f t="shared" si="18"/>
        <v>0.57442680218235642</v>
      </c>
      <c r="F289" s="321">
        <f t="shared" si="16"/>
        <v>1786470.9655237691</v>
      </c>
      <c r="G289" s="322">
        <f t="shared" si="19"/>
        <v>579541063.79042757</v>
      </c>
    </row>
    <row r="290" spans="2:7" x14ac:dyDescent="0.35">
      <c r="B290" s="305"/>
      <c r="C290" s="306">
        <v>277</v>
      </c>
      <c r="D290" s="308">
        <f t="shared" si="17"/>
        <v>0.42533930727379082</v>
      </c>
      <c r="E290" s="323">
        <f t="shared" si="18"/>
        <v>0.57466069272620923</v>
      </c>
      <c r="F290" s="321">
        <f t="shared" si="16"/>
        <v>1785489.1399110514</v>
      </c>
      <c r="G290" s="322">
        <f t="shared" si="19"/>
        <v>581326552.93033862</v>
      </c>
    </row>
    <row r="291" spans="2:7" x14ac:dyDescent="0.35">
      <c r="B291" s="305"/>
      <c r="C291" s="306">
        <v>278</v>
      </c>
      <c r="D291" s="308">
        <f t="shared" si="17"/>
        <v>0.42510638743043627</v>
      </c>
      <c r="E291" s="323">
        <f t="shared" si="18"/>
        <v>0.57489361256956373</v>
      </c>
      <c r="F291" s="321">
        <f t="shared" si="16"/>
        <v>1784511.3891044192</v>
      </c>
      <c r="G291" s="322">
        <f t="shared" si="19"/>
        <v>583111064.31944299</v>
      </c>
    </row>
    <row r="292" spans="2:7" x14ac:dyDescent="0.35">
      <c r="B292" s="305"/>
      <c r="C292" s="306">
        <v>279</v>
      </c>
      <c r="D292" s="308">
        <f t="shared" si="17"/>
        <v>0.4248744307888847</v>
      </c>
      <c r="E292" s="323">
        <f t="shared" si="18"/>
        <v>0.57512556921111524</v>
      </c>
      <c r="F292" s="321">
        <f t="shared" si="16"/>
        <v>1783537.6816258533</v>
      </c>
      <c r="G292" s="322">
        <f t="shared" si="19"/>
        <v>584894602.00106883</v>
      </c>
    </row>
    <row r="293" spans="2:7" x14ac:dyDescent="0.35">
      <c r="B293" s="305"/>
      <c r="C293" s="306">
        <v>280</v>
      </c>
      <c r="D293" s="308">
        <f t="shared" si="17"/>
        <v>0.42464342993498344</v>
      </c>
      <c r="E293" s="323">
        <f t="shared" si="18"/>
        <v>0.5753565700650165</v>
      </c>
      <c r="F293" s="321">
        <f t="shared" si="16"/>
        <v>1782567.9863522269</v>
      </c>
      <c r="G293" s="322">
        <f t="shared" si="19"/>
        <v>586677169.98742104</v>
      </c>
    </row>
    <row r="294" spans="2:7" x14ac:dyDescent="0.35">
      <c r="B294" s="305"/>
      <c r="C294" s="306">
        <v>281</v>
      </c>
      <c r="D294" s="308">
        <f t="shared" si="17"/>
        <v>0.42441337753787084</v>
      </c>
      <c r="E294" s="323">
        <f t="shared" si="18"/>
        <v>0.5755866224621291</v>
      </c>
      <c r="F294" s="321">
        <f t="shared" si="16"/>
        <v>1781602.2725100529</v>
      </c>
      <c r="G294" s="322">
        <f t="shared" si="19"/>
        <v>588458772.25993109</v>
      </c>
    </row>
    <row r="295" spans="2:7" x14ac:dyDescent="0.35">
      <c r="B295" s="305"/>
      <c r="C295" s="306">
        <v>282</v>
      </c>
      <c r="D295" s="308">
        <f t="shared" si="17"/>
        <v>0.42418426634874845</v>
      </c>
      <c r="E295" s="323">
        <f t="shared" si="18"/>
        <v>0.57581573365125149</v>
      </c>
      <c r="F295" s="321">
        <f t="shared" si="16"/>
        <v>1780640.5096703281</v>
      </c>
      <c r="G295" s="322">
        <f t="shared" si="19"/>
        <v>590239412.76960146</v>
      </c>
    </row>
    <row r="296" spans="2:7" x14ac:dyDescent="0.35">
      <c r="B296" s="305"/>
      <c r="C296" s="306">
        <v>283</v>
      </c>
      <c r="D296" s="308">
        <f t="shared" si="17"/>
        <v>0.42395608919967492</v>
      </c>
      <c r="E296" s="323">
        <f t="shared" si="18"/>
        <v>0.57604391080032502</v>
      </c>
      <c r="F296" s="321">
        <f t="shared" si="16"/>
        <v>1779682.6677434724</v>
      </c>
      <c r="G296" s="322">
        <f t="shared" si="19"/>
        <v>592019095.43734491</v>
      </c>
    </row>
    <row r="297" spans="2:7" x14ac:dyDescent="0.35">
      <c r="B297" s="305"/>
      <c r="C297" s="306">
        <v>284</v>
      </c>
      <c r="D297" s="308">
        <f t="shared" si="17"/>
        <v>0.42372883900238256</v>
      </c>
      <c r="E297" s="323">
        <f t="shared" si="18"/>
        <v>0.57627116099761744</v>
      </c>
      <c r="F297" s="321">
        <f t="shared" si="16"/>
        <v>1778728.7169743585</v>
      </c>
      <c r="G297" s="322">
        <f t="shared" si="19"/>
        <v>593797824.15431929</v>
      </c>
    </row>
    <row r="298" spans="2:7" x14ac:dyDescent="0.35">
      <c r="B298" s="305"/>
      <c r="C298" s="306">
        <v>285</v>
      </c>
      <c r="D298" s="308">
        <f t="shared" si="17"/>
        <v>0.42350250874711426</v>
      </c>
      <c r="E298" s="323">
        <f t="shared" si="18"/>
        <v>0.57649749125288574</v>
      </c>
      <c r="F298" s="321">
        <f t="shared" si="16"/>
        <v>1777778.6279374319</v>
      </c>
      <c r="G298" s="322">
        <f t="shared" si="19"/>
        <v>595575602.78225672</v>
      </c>
    </row>
    <row r="299" spans="2:7" x14ac:dyDescent="0.35">
      <c r="B299" s="305"/>
      <c r="C299" s="306">
        <v>286</v>
      </c>
      <c r="D299" s="308">
        <f t="shared" si="17"/>
        <v>0.42327709150148257</v>
      </c>
      <c r="E299" s="323">
        <f t="shared" si="18"/>
        <v>0.57672290849851748</v>
      </c>
      <c r="F299" s="321">
        <f t="shared" si="16"/>
        <v>1776832.3715319193</v>
      </c>
      <c r="G299" s="322">
        <f t="shared" si="19"/>
        <v>597352435.15378869</v>
      </c>
    </row>
    <row r="300" spans="2:7" x14ac:dyDescent="0.35">
      <c r="B300" s="305"/>
      <c r="C300" s="306">
        <v>287</v>
      </c>
      <c r="D300" s="308">
        <f t="shared" si="17"/>
        <v>0.4230525804093484</v>
      </c>
      <c r="E300" s="323">
        <f t="shared" si="18"/>
        <v>0.57694741959065166</v>
      </c>
      <c r="F300" s="321">
        <f t="shared" si="16"/>
        <v>1775889.9189771239</v>
      </c>
      <c r="G300" s="322">
        <f t="shared" si="19"/>
        <v>599128325.07276583</v>
      </c>
    </row>
    <row r="301" spans="2:7" x14ac:dyDescent="0.35">
      <c r="B301" s="305"/>
      <c r="C301" s="306">
        <v>288</v>
      </c>
      <c r="D301" s="308">
        <f t="shared" si="17"/>
        <v>0.42282896868972031</v>
      </c>
      <c r="E301" s="323">
        <f t="shared" si="18"/>
        <v>0.57717103131027969</v>
      </c>
      <c r="F301" s="321">
        <f t="shared" si="16"/>
        <v>1774951.2418078028</v>
      </c>
      <c r="G301" s="322">
        <f t="shared" si="19"/>
        <v>600903276.31457365</v>
      </c>
    </row>
    <row r="302" spans="2:7" x14ac:dyDescent="0.35">
      <c r="B302" s="305"/>
      <c r="C302" s="306">
        <v>289</v>
      </c>
      <c r="D302" s="308">
        <f t="shared" si="17"/>
        <v>0.42260624963567334</v>
      </c>
      <c r="E302" s="323">
        <f t="shared" si="18"/>
        <v>0.57739375036432672</v>
      </c>
      <c r="F302" s="321">
        <f t="shared" si="16"/>
        <v>1774016.3118696294</v>
      </c>
      <c r="G302" s="322">
        <f t="shared" si="19"/>
        <v>602677292.62644327</v>
      </c>
    </row>
    <row r="303" spans="2:7" x14ac:dyDescent="0.35">
      <c r="B303" s="305"/>
      <c r="C303" s="306">
        <v>290</v>
      </c>
      <c r="D303" s="308">
        <f t="shared" si="17"/>
        <v>0.42238441661328674</v>
      </c>
      <c r="E303" s="323">
        <f t="shared" si="18"/>
        <v>0.57761558338671326</v>
      </c>
      <c r="F303" s="321">
        <f t="shared" si="16"/>
        <v>1773085.1013147349</v>
      </c>
      <c r="G303" s="322">
        <f t="shared" si="19"/>
        <v>604450377.72775805</v>
      </c>
    </row>
    <row r="304" spans="2:7" x14ac:dyDescent="0.35">
      <c r="B304" s="305"/>
      <c r="C304" s="306">
        <v>291</v>
      </c>
      <c r="D304" s="308">
        <f t="shared" si="17"/>
        <v>0.42216346306060115</v>
      </c>
      <c r="E304" s="323">
        <f t="shared" si="18"/>
        <v>0.57783653693939885</v>
      </c>
      <c r="F304" s="321">
        <f t="shared" si="16"/>
        <v>1772157.582597329</v>
      </c>
      <c r="G304" s="322">
        <f t="shared" si="19"/>
        <v>606222535.31035542</v>
      </c>
    </row>
    <row r="305" spans="2:7" x14ac:dyDescent="0.35">
      <c r="B305" s="305"/>
      <c r="C305" s="306">
        <v>292</v>
      </c>
      <c r="D305" s="308">
        <f t="shared" si="17"/>
        <v>0.4219433824865938</v>
      </c>
      <c r="E305" s="323">
        <f t="shared" si="18"/>
        <v>0.5780566175134062</v>
      </c>
      <c r="F305" s="321">
        <f t="shared" si="16"/>
        <v>1771233.7284693997</v>
      </c>
      <c r="G305" s="322">
        <f t="shared" si="19"/>
        <v>607993769.0388248</v>
      </c>
    </row>
    <row r="306" spans="2:7" x14ac:dyDescent="0.35">
      <c r="B306" s="305"/>
      <c r="C306" s="306">
        <v>293</v>
      </c>
      <c r="D306" s="308">
        <f t="shared" si="17"/>
        <v>0.42172416847017158</v>
      </c>
      <c r="E306" s="323">
        <f t="shared" si="18"/>
        <v>0.57827583152982842</v>
      </c>
      <c r="F306" s="321">
        <f t="shared" si="16"/>
        <v>1770313.5119764851</v>
      </c>
      <c r="G306" s="322">
        <f t="shared" si="19"/>
        <v>609764082.55080128</v>
      </c>
    </row>
    <row r="307" spans="2:7" x14ac:dyDescent="0.35">
      <c r="B307" s="305"/>
      <c r="C307" s="306">
        <v>294</v>
      </c>
      <c r="D307" s="308">
        <f t="shared" si="17"/>
        <v>0.4215058146591823</v>
      </c>
      <c r="E307" s="323">
        <f t="shared" si="18"/>
        <v>0.57849418534081765</v>
      </c>
      <c r="F307" s="321">
        <f t="shared" si="16"/>
        <v>1769396.9064535243</v>
      </c>
      <c r="G307" s="322">
        <f t="shared" si="19"/>
        <v>611533479.45725477</v>
      </c>
    </row>
    <row r="308" spans="2:7" x14ac:dyDescent="0.35">
      <c r="B308" s="305"/>
      <c r="C308" s="306">
        <v>295</v>
      </c>
      <c r="D308" s="308">
        <f t="shared" si="17"/>
        <v>0.42128831476944284</v>
      </c>
      <c r="E308" s="323">
        <f t="shared" si="18"/>
        <v>0.57871168523055716</v>
      </c>
      <c r="F308" s="321">
        <f t="shared" si="16"/>
        <v>1768483.8855207758</v>
      </c>
      <c r="G308" s="322">
        <f t="shared" si="19"/>
        <v>613301963.34277558</v>
      </c>
    </row>
    <row r="309" spans="2:7" x14ac:dyDescent="0.35">
      <c r="B309" s="305"/>
      <c r="C309" s="306">
        <v>296</v>
      </c>
      <c r="D309" s="308">
        <f t="shared" si="17"/>
        <v>0.42107166258378464</v>
      </c>
      <c r="E309" s="323">
        <f t="shared" si="18"/>
        <v>0.5789283374162153</v>
      </c>
      <c r="F309" s="321">
        <f t="shared" si="16"/>
        <v>1767574.4230798129</v>
      </c>
      <c r="G309" s="322">
        <f t="shared" si="19"/>
        <v>615069537.76585543</v>
      </c>
    </row>
    <row r="310" spans="2:7" x14ac:dyDescent="0.35">
      <c r="B310" s="305"/>
      <c r="C310" s="306">
        <v>297</v>
      </c>
      <c r="D310" s="308">
        <f t="shared" si="17"/>
        <v>0.42085585195111497</v>
      </c>
      <c r="E310" s="323">
        <f t="shared" si="18"/>
        <v>0.57914414804888503</v>
      </c>
      <c r="F310" s="321">
        <f t="shared" si="16"/>
        <v>1766668.4933095812</v>
      </c>
      <c r="G310" s="322">
        <f t="shared" si="19"/>
        <v>616836206.25916505</v>
      </c>
    </row>
    <row r="311" spans="2:7" x14ac:dyDescent="0.35">
      <c r="B311" s="305"/>
      <c r="C311" s="306">
        <v>298</v>
      </c>
      <c r="D311" s="308">
        <f t="shared" si="17"/>
        <v>0.4206408767854955</v>
      </c>
      <c r="E311" s="323">
        <f t="shared" si="18"/>
        <v>0.57935912321450456</v>
      </c>
      <c r="F311" s="321">
        <f t="shared" si="16"/>
        <v>1765766.070662532</v>
      </c>
      <c r="G311" s="322">
        <f t="shared" si="19"/>
        <v>618601972.32982755</v>
      </c>
    </row>
    <row r="312" spans="2:7" x14ac:dyDescent="0.35">
      <c r="B312" s="305"/>
      <c r="C312" s="306">
        <v>299</v>
      </c>
      <c r="D312" s="308">
        <f t="shared" si="17"/>
        <v>0.42042673106523604</v>
      </c>
      <c r="E312" s="323">
        <f t="shared" si="18"/>
        <v>0.57957326893476391</v>
      </c>
      <c r="F312" s="321">
        <f t="shared" si="16"/>
        <v>1764867.1298608168</v>
      </c>
      <c r="G312" s="322">
        <f t="shared" si="19"/>
        <v>620366839.45968831</v>
      </c>
    </row>
    <row r="313" spans="2:7" x14ac:dyDescent="0.35">
      <c r="B313" s="305"/>
      <c r="C313" s="306">
        <v>300</v>
      </c>
      <c r="D313" s="308">
        <f t="shared" si="17"/>
        <v>0.42021340883200409</v>
      </c>
      <c r="E313" s="323">
        <f t="shared" si="18"/>
        <v>0.57978659116799591</v>
      </c>
      <c r="F313" s="321">
        <f t="shared" si="16"/>
        <v>1763971.6458925502</v>
      </c>
      <c r="G313" s="322">
        <f>F313+G312</f>
        <v>622130811.10558081</v>
      </c>
    </row>
    <row r="314" spans="2:7" hidden="1" x14ac:dyDescent="0.35">
      <c r="B314" s="305"/>
      <c r="C314" s="306">
        <v>301</v>
      </c>
      <c r="D314" s="308">
        <f t="shared" si="17"/>
        <v>0.42000090418994962</v>
      </c>
      <c r="E314" s="323">
        <f t="shared" si="18"/>
        <v>0.57999909581005038</v>
      </c>
      <c r="F314" s="321">
        <f t="shared" si="16"/>
        <v>1763079.5940081363</v>
      </c>
      <c r="G314" s="322">
        <f t="shared" si="19"/>
        <v>623893890.69958889</v>
      </c>
    </row>
    <row r="315" spans="2:7" hidden="1" x14ac:dyDescent="0.35">
      <c r="B315" s="305"/>
      <c r="C315" s="306">
        <v>302</v>
      </c>
      <c r="D315" s="308">
        <f t="shared" si="17"/>
        <v>0.41978921130484487</v>
      </c>
      <c r="E315" s="323">
        <f t="shared" si="18"/>
        <v>0.58021078869515508</v>
      </c>
      <c r="F315" s="321">
        <f t="shared" si="16"/>
        <v>1762190.9497166562</v>
      </c>
      <c r="G315" s="322">
        <f t="shared" si="19"/>
        <v>625656081.64930558</v>
      </c>
    </row>
    <row r="316" spans="2:7" hidden="1" x14ac:dyDescent="0.35">
      <c r="B316" s="305"/>
      <c r="C316" s="306">
        <v>303</v>
      </c>
      <c r="D316" s="308">
        <f t="shared" si="17"/>
        <v>0.41957832440323894</v>
      </c>
      <c r="E316" s="323">
        <f t="shared" si="18"/>
        <v>0.58042167559676106</v>
      </c>
      <c r="F316" s="321">
        <f t="shared" si="16"/>
        <v>1761305.6887823206</v>
      </c>
      <c r="G316" s="322">
        <f t="shared" si="19"/>
        <v>627417387.33808792</v>
      </c>
    </row>
    <row r="317" spans="2:7" hidden="1" x14ac:dyDescent="0.35">
      <c r="B317" s="305"/>
      <c r="C317" s="306">
        <v>304</v>
      </c>
      <c r="D317" s="308">
        <f t="shared" si="17"/>
        <v>0.41936823777162613</v>
      </c>
      <c r="E317" s="323">
        <f t="shared" si="18"/>
        <v>0.58063176222837387</v>
      </c>
      <c r="F317" s="321">
        <f t="shared" si="16"/>
        <v>1760423.7872209779</v>
      </c>
      <c r="G317" s="322">
        <f t="shared" si="19"/>
        <v>629177811.12530887</v>
      </c>
    </row>
    <row r="318" spans="2:7" hidden="1" x14ac:dyDescent="0.35">
      <c r="B318" s="305"/>
      <c r="C318" s="306">
        <v>305</v>
      </c>
      <c r="D318" s="308">
        <f t="shared" si="17"/>
        <v>0.41915894575562901</v>
      </c>
      <c r="E318" s="323">
        <f t="shared" si="18"/>
        <v>0.58084105424437094</v>
      </c>
      <c r="F318" s="321">
        <f t="shared" si="16"/>
        <v>1759545.2212966853</v>
      </c>
      <c r="G318" s="322">
        <f t="shared" si="19"/>
        <v>630937356.34660554</v>
      </c>
    </row>
    <row r="319" spans="2:7" hidden="1" x14ac:dyDescent="0.35">
      <c r="B319" s="305"/>
      <c r="C319" s="306">
        <v>306</v>
      </c>
      <c r="D319" s="308">
        <f t="shared" si="17"/>
        <v>0.41895044275919519</v>
      </c>
      <c r="E319" s="323">
        <f t="shared" si="18"/>
        <v>0.58104955724080476</v>
      </c>
      <c r="F319" s="321">
        <f t="shared" si="16"/>
        <v>1758669.9675183368</v>
      </c>
      <c r="G319" s="322">
        <f t="shared" si="19"/>
        <v>632696026.31412387</v>
      </c>
    </row>
    <row r="320" spans="2:7" hidden="1" x14ac:dyDescent="0.35">
      <c r="B320" s="305"/>
      <c r="C320" s="306">
        <v>307</v>
      </c>
      <c r="D320" s="308">
        <f t="shared" si="17"/>
        <v>0.41874272324380696</v>
      </c>
      <c r="E320" s="323">
        <f t="shared" si="18"/>
        <v>0.58125727675619299</v>
      </c>
      <c r="F320" s="321">
        <f t="shared" si="16"/>
        <v>1757798.0026363456</v>
      </c>
      <c r="G320" s="322">
        <f t="shared" si="19"/>
        <v>634453824.31676018</v>
      </c>
    </row>
    <row r="321" spans="2:7" hidden="1" x14ac:dyDescent="0.35">
      <c r="B321" s="305"/>
      <c r="C321" s="306">
        <v>308</v>
      </c>
      <c r="D321" s="308">
        <f t="shared" si="17"/>
        <v>0.41853578172770506</v>
      </c>
      <c r="E321" s="323">
        <f t="shared" si="18"/>
        <v>0.58146421827229489</v>
      </c>
      <c r="F321" s="321">
        <f t="shared" si="16"/>
        <v>1756929.3036393849</v>
      </c>
      <c r="G321" s="322">
        <f t="shared" si="19"/>
        <v>636210753.62039959</v>
      </c>
    </row>
    <row r="322" spans="2:7" hidden="1" x14ac:dyDescent="0.35">
      <c r="B322" s="305"/>
      <c r="C322" s="306">
        <v>309</v>
      </c>
      <c r="D322" s="308">
        <f t="shared" si="17"/>
        <v>0.41832961278512459</v>
      </c>
      <c r="E322" s="323">
        <f t="shared" si="18"/>
        <v>0.58167038721487541</v>
      </c>
      <c r="F322" s="321">
        <f t="shared" si="16"/>
        <v>1756063.8477511818</v>
      </c>
      <c r="G322" s="322">
        <f t="shared" si="19"/>
        <v>637966817.46815073</v>
      </c>
    </row>
    <row r="323" spans="2:7" hidden="1" x14ac:dyDescent="0.35">
      <c r="B323" s="305"/>
      <c r="C323" s="306">
        <v>310</v>
      </c>
      <c r="D323" s="308">
        <f t="shared" si="17"/>
        <v>0.41812421104554442</v>
      </c>
      <c r="E323" s="323">
        <f t="shared" si="18"/>
        <v>0.58187578895445558</v>
      </c>
      <c r="F323" s="321">
        <f t="shared" si="16"/>
        <v>1755201.6124273648</v>
      </c>
      <c r="G323" s="322">
        <f t="shared" si="19"/>
        <v>639722019.08057809</v>
      </c>
    </row>
    <row r="324" spans="2:7" hidden="1" x14ac:dyDescent="0.35">
      <c r="B324" s="305"/>
      <c r="C324" s="306">
        <v>311</v>
      </c>
      <c r="D324" s="308">
        <f t="shared" si="17"/>
        <v>0.41791957119294848</v>
      </c>
      <c r="E324" s="323">
        <f t="shared" si="18"/>
        <v>0.58208042880705158</v>
      </c>
      <c r="F324" s="321">
        <f t="shared" si="16"/>
        <v>1754342.5753523647</v>
      </c>
      <c r="G324" s="322">
        <f t="shared" si="19"/>
        <v>641476361.6559304</v>
      </c>
    </row>
    <row r="325" spans="2:7" hidden="1" x14ac:dyDescent="0.35">
      <c r="B325" s="305"/>
      <c r="C325" s="306">
        <v>312</v>
      </c>
      <c r="D325" s="308">
        <f t="shared" si="17"/>
        <v>0.417715687965099</v>
      </c>
      <c r="E325" s="323">
        <f t="shared" si="18"/>
        <v>0.58228431203490105</v>
      </c>
      <c r="F325" s="321">
        <f t="shared" si="16"/>
        <v>1753486.7144363623</v>
      </c>
      <c r="G325" s="322">
        <f t="shared" si="19"/>
        <v>643229848.37036681</v>
      </c>
    </row>
    <row r="326" spans="2:7" hidden="1" x14ac:dyDescent="0.35">
      <c r="B326" s="305"/>
      <c r="C326" s="306">
        <v>313</v>
      </c>
      <c r="D326" s="308">
        <f t="shared" si="17"/>
        <v>0.41751255615282296</v>
      </c>
      <c r="E326" s="323">
        <f t="shared" si="18"/>
        <v>0.58248744384717699</v>
      </c>
      <c r="F326" s="321">
        <f t="shared" si="16"/>
        <v>1752634.007812293</v>
      </c>
      <c r="G326" s="322">
        <f t="shared" si="19"/>
        <v>644982482.37817907</v>
      </c>
    </row>
    <row r="327" spans="2:7" hidden="1" x14ac:dyDescent="0.35">
      <c r="B327" s="305"/>
      <c r="C327" s="306">
        <v>314</v>
      </c>
      <c r="D327" s="308">
        <f t="shared" si="17"/>
        <v>0.41731017059930897</v>
      </c>
      <c r="E327" s="323">
        <f t="shared" si="18"/>
        <v>0.58268982940069103</v>
      </c>
      <c r="F327" s="321">
        <f t="shared" si="16"/>
        <v>1751784.4338328971</v>
      </c>
      <c r="G327" s="322">
        <f t="shared" si="19"/>
        <v>646734266.81201196</v>
      </c>
    </row>
    <row r="328" spans="2:7" hidden="1" x14ac:dyDescent="0.35">
      <c r="B328" s="305"/>
      <c r="C328" s="306">
        <v>315</v>
      </c>
      <c r="D328" s="308">
        <f t="shared" si="17"/>
        <v>0.41710852619941602</v>
      </c>
      <c r="E328" s="323">
        <f t="shared" si="18"/>
        <v>0.58289147380058393</v>
      </c>
      <c r="F328" s="321">
        <f t="shared" si="16"/>
        <v>1750937.9710678158</v>
      </c>
      <c r="G328" s="322">
        <f t="shared" si="19"/>
        <v>648485204.78307974</v>
      </c>
    </row>
    <row r="329" spans="2:7" hidden="1" x14ac:dyDescent="0.35">
      <c r="B329" s="305"/>
      <c r="C329" s="306">
        <v>316</v>
      </c>
      <c r="D329" s="308">
        <f t="shared" si="17"/>
        <v>0.41690761789899411</v>
      </c>
      <c r="E329" s="323">
        <f t="shared" si="18"/>
        <v>0.58309238210100589</v>
      </c>
      <c r="F329" s="321">
        <f t="shared" si="16"/>
        <v>1750094.5983007406</v>
      </c>
      <c r="G329" s="322">
        <f t="shared" si="19"/>
        <v>650235299.38138044</v>
      </c>
    </row>
    <row r="330" spans="2:7" hidden="1" x14ac:dyDescent="0.35">
      <c r="B330" s="305"/>
      <c r="C330" s="306">
        <v>317</v>
      </c>
      <c r="D330" s="308">
        <f t="shared" si="17"/>
        <v>0.41670744069421534</v>
      </c>
      <c r="E330" s="323">
        <f t="shared" si="18"/>
        <v>0.58329255930578472</v>
      </c>
      <c r="F330" s="321">
        <f t="shared" si="16"/>
        <v>1749254.2945266054</v>
      </c>
      <c r="G330" s="322">
        <f t="shared" si="19"/>
        <v>651984553.67590702</v>
      </c>
    </row>
    <row r="331" spans="2:7" hidden="1" x14ac:dyDescent="0.35">
      <c r="B331" s="305"/>
      <c r="C331" s="306">
        <v>318</v>
      </c>
      <c r="D331" s="308">
        <f t="shared" si="17"/>
        <v>0.41650798963091568</v>
      </c>
      <c r="E331" s="323">
        <f t="shared" si="18"/>
        <v>0.58349201036908438</v>
      </c>
      <c r="F331" s="321">
        <f t="shared" si="16"/>
        <v>1748417.0389488225</v>
      </c>
      <c r="G331" s="322">
        <f t="shared" si="19"/>
        <v>653732970.71485579</v>
      </c>
    </row>
    <row r="332" spans="2:7" hidden="1" x14ac:dyDescent="0.35">
      <c r="B332" s="305"/>
      <c r="C332" s="306">
        <v>319</v>
      </c>
      <c r="D332" s="308">
        <f t="shared" si="17"/>
        <v>0.41630925980394801</v>
      </c>
      <c r="E332" s="323">
        <f t="shared" si="18"/>
        <v>0.58369074019605205</v>
      </c>
      <c r="F332" s="321">
        <f t="shared" si="16"/>
        <v>1747582.8109765681</v>
      </c>
      <c r="G332" s="322">
        <f t="shared" si="19"/>
        <v>655480553.52583241</v>
      </c>
    </row>
    <row r="333" spans="2:7" hidden="1" x14ac:dyDescent="0.35">
      <c r="B333" s="305"/>
      <c r="C333" s="306">
        <v>320</v>
      </c>
      <c r="D333" s="308">
        <f t="shared" si="17"/>
        <v>0.41611124635654523</v>
      </c>
      <c r="E333" s="323">
        <f t="shared" si="18"/>
        <v>0.58388875364345472</v>
      </c>
      <c r="F333" s="321">
        <f t="shared" si="16"/>
        <v>1746751.590222107</v>
      </c>
      <c r="G333" s="322">
        <f t="shared" si="19"/>
        <v>657227305.11605453</v>
      </c>
    </row>
    <row r="334" spans="2:7" hidden="1" x14ac:dyDescent="0.35">
      <c r="B334" s="305"/>
      <c r="C334" s="306">
        <v>321</v>
      </c>
      <c r="D334" s="308">
        <f t="shared" si="17"/>
        <v>0.41591394447969371</v>
      </c>
      <c r="E334" s="323">
        <f t="shared" si="18"/>
        <v>0.58408605552030624</v>
      </c>
      <c r="F334" s="321">
        <f t="shared" ref="F334:F397" si="20">$G$12*D334</f>
        <v>1745923.3564981648</v>
      </c>
      <c r="G334" s="322">
        <f t="shared" si="19"/>
        <v>658973228.47255266</v>
      </c>
    </row>
    <row r="335" spans="2:7" hidden="1" x14ac:dyDescent="0.35">
      <c r="B335" s="305"/>
      <c r="C335" s="306">
        <v>322</v>
      </c>
      <c r="D335" s="308">
        <f t="shared" ref="D335:D398" si="21">C335^(-C$11)</f>
        <v>0.41571734941151633</v>
      </c>
      <c r="E335" s="323">
        <f t="shared" ref="E335:E398" si="22">1 - D335</f>
        <v>0.58428265058848372</v>
      </c>
      <c r="F335" s="321">
        <f t="shared" si="20"/>
        <v>1745098.0898153353</v>
      </c>
      <c r="G335" s="322">
        <f t="shared" ref="G335:G398" si="23">F335+G334</f>
        <v>660718326.56236804</v>
      </c>
    </row>
    <row r="336" spans="2:7" hidden="1" x14ac:dyDescent="0.35">
      <c r="B336" s="305"/>
      <c r="C336" s="306">
        <v>323</v>
      </c>
      <c r="D336" s="308">
        <f t="shared" si="21"/>
        <v>0.41552145643666644</v>
      </c>
      <c r="E336" s="323">
        <f t="shared" si="22"/>
        <v>0.58447854356333351</v>
      </c>
      <c r="F336" s="321">
        <f t="shared" si="20"/>
        <v>1744275.7703795391</v>
      </c>
      <c r="G336" s="322">
        <f t="shared" si="23"/>
        <v>662462602.33274758</v>
      </c>
    </row>
    <row r="337" spans="2:7" hidden="1" x14ac:dyDescent="0.35">
      <c r="B337" s="305"/>
      <c r="C337" s="306">
        <v>324</v>
      </c>
      <c r="D337" s="308">
        <f t="shared" si="21"/>
        <v>0.41532626088573027</v>
      </c>
      <c r="E337" s="323">
        <f t="shared" si="22"/>
        <v>0.58467373911426979</v>
      </c>
      <c r="F337" s="321">
        <f t="shared" si="20"/>
        <v>1743456.378589513</v>
      </c>
      <c r="G337" s="322">
        <f t="shared" si="23"/>
        <v>664206058.71133709</v>
      </c>
    </row>
    <row r="338" spans="2:7" hidden="1" x14ac:dyDescent="0.35">
      <c r="B338" s="305"/>
      <c r="C338" s="306">
        <v>325</v>
      </c>
      <c r="D338" s="308">
        <f t="shared" si="21"/>
        <v>0.41513175813463943</v>
      </c>
      <c r="E338" s="323">
        <f t="shared" si="22"/>
        <v>0.58486824186536057</v>
      </c>
      <c r="F338" s="321">
        <f t="shared" si="20"/>
        <v>1742639.8950343453</v>
      </c>
      <c r="G338" s="322">
        <f t="shared" si="23"/>
        <v>665948698.6063714</v>
      </c>
    </row>
    <row r="339" spans="2:7" hidden="1" x14ac:dyDescent="0.35">
      <c r="B339" s="305"/>
      <c r="C339" s="306">
        <v>326</v>
      </c>
      <c r="D339" s="308">
        <f t="shared" si="21"/>
        <v>0.41493794360409281</v>
      </c>
      <c r="E339" s="323">
        <f t="shared" si="22"/>
        <v>0.58506205639590725</v>
      </c>
      <c r="F339" s="321">
        <f t="shared" si="20"/>
        <v>1741826.3004910476</v>
      </c>
      <c r="G339" s="322">
        <f t="shared" si="23"/>
        <v>667690524.9068625</v>
      </c>
    </row>
    <row r="340" spans="2:7" hidden="1" x14ac:dyDescent="0.35">
      <c r="B340" s="305"/>
      <c r="C340" s="306">
        <v>327</v>
      </c>
      <c r="D340" s="308">
        <f t="shared" si="21"/>
        <v>0.41474481275898739</v>
      </c>
      <c r="E340" s="323">
        <f t="shared" si="22"/>
        <v>0.58525518724101255</v>
      </c>
      <c r="F340" s="321">
        <f t="shared" si="20"/>
        <v>1741015.5759221669</v>
      </c>
      <c r="G340" s="322">
        <f t="shared" si="23"/>
        <v>669431540.48278463</v>
      </c>
    </row>
    <row r="341" spans="2:7" hidden="1" x14ac:dyDescent="0.35">
      <c r="B341" s="305"/>
      <c r="C341" s="306">
        <v>328</v>
      </c>
      <c r="D341" s="308">
        <f t="shared" si="21"/>
        <v>0.41455236110785765</v>
      </c>
      <c r="E341" s="323">
        <f t="shared" si="22"/>
        <v>0.58544763889214235</v>
      </c>
      <c r="F341" s="321">
        <f t="shared" si="20"/>
        <v>1740207.7024734314</v>
      </c>
      <c r="G341" s="322">
        <f t="shared" si="23"/>
        <v>671171748.18525803</v>
      </c>
    </row>
    <row r="342" spans="2:7" hidden="1" x14ac:dyDescent="0.35">
      <c r="B342" s="305"/>
      <c r="C342" s="306">
        <v>329</v>
      </c>
      <c r="D342" s="308">
        <f t="shared" si="21"/>
        <v>0.41436058420232486</v>
      </c>
      <c r="E342" s="323">
        <f t="shared" si="22"/>
        <v>0.5856394157976752</v>
      </c>
      <c r="F342" s="321">
        <f t="shared" si="20"/>
        <v>1739402.6614714386</v>
      </c>
      <c r="G342" s="322">
        <f t="shared" si="23"/>
        <v>672911150.84672952</v>
      </c>
    </row>
    <row r="343" spans="2:7" hidden="1" x14ac:dyDescent="0.35">
      <c r="B343" s="305"/>
      <c r="C343" s="306">
        <v>330</v>
      </c>
      <c r="D343" s="308">
        <f t="shared" si="21"/>
        <v>0.4141694776365536</v>
      </c>
      <c r="E343" s="323">
        <f t="shared" si="22"/>
        <v>0.58583052236344635</v>
      </c>
      <c r="F343" s="321">
        <f t="shared" si="20"/>
        <v>1738600.4344213752</v>
      </c>
      <c r="G343" s="322">
        <f t="shared" si="23"/>
        <v>674649751.28115094</v>
      </c>
    </row>
    <row r="344" spans="2:7" hidden="1" x14ac:dyDescent="0.35">
      <c r="B344" s="305"/>
      <c r="C344" s="306">
        <v>331</v>
      </c>
      <c r="D344" s="308">
        <f t="shared" si="21"/>
        <v>0.41397903704671773</v>
      </c>
      <c r="E344" s="323">
        <f t="shared" si="22"/>
        <v>0.58602096295328221</v>
      </c>
      <c r="F344" s="321">
        <f t="shared" si="20"/>
        <v>1737801.0030047738</v>
      </c>
      <c r="G344" s="322">
        <f t="shared" si="23"/>
        <v>676387552.28415573</v>
      </c>
    </row>
    <row r="345" spans="2:7" hidden="1" x14ac:dyDescent="0.35">
      <c r="B345" s="305"/>
      <c r="C345" s="306">
        <v>332</v>
      </c>
      <c r="D345" s="308">
        <f t="shared" si="21"/>
        <v>0.41378925811047429</v>
      </c>
      <c r="E345" s="323">
        <f t="shared" si="22"/>
        <v>0.58621074188952571</v>
      </c>
      <c r="F345" s="321">
        <f t="shared" si="20"/>
        <v>1737004.3490773048</v>
      </c>
      <c r="G345" s="322">
        <f t="shared" si="23"/>
        <v>678124556.63323307</v>
      </c>
    </row>
    <row r="346" spans="2:7" hidden="1" x14ac:dyDescent="0.35">
      <c r="B346" s="305"/>
      <c r="C346" s="306">
        <v>333</v>
      </c>
      <c r="D346" s="308">
        <f t="shared" si="21"/>
        <v>0.41360013654644567</v>
      </c>
      <c r="E346" s="323">
        <f t="shared" si="22"/>
        <v>0.58639986345355433</v>
      </c>
      <c r="F346" s="321">
        <f t="shared" si="20"/>
        <v>1736210.4546666038</v>
      </c>
      <c r="G346" s="322">
        <f t="shared" si="23"/>
        <v>679860767.08789968</v>
      </c>
    </row>
    <row r="347" spans="2:7" hidden="1" x14ac:dyDescent="0.35">
      <c r="B347" s="305"/>
      <c r="C347" s="306">
        <v>334</v>
      </c>
      <c r="D347" s="308">
        <f t="shared" si="21"/>
        <v>0.41341166811370972</v>
      </c>
      <c r="E347" s="323">
        <f t="shared" si="22"/>
        <v>0.58658833188629034</v>
      </c>
      <c r="F347" s="321">
        <f t="shared" si="20"/>
        <v>1735419.3019701298</v>
      </c>
      <c r="G347" s="322">
        <f t="shared" si="23"/>
        <v>681596186.38986981</v>
      </c>
    </row>
    <row r="348" spans="2:7" hidden="1" x14ac:dyDescent="0.35">
      <c r="B348" s="305"/>
      <c r="C348" s="306">
        <v>335</v>
      </c>
      <c r="D348" s="308">
        <f t="shared" si="21"/>
        <v>0.41322384861129746</v>
      </c>
      <c r="E348" s="323">
        <f t="shared" si="22"/>
        <v>0.58677615138870254</v>
      </c>
      <c r="F348" s="321">
        <f t="shared" si="20"/>
        <v>1734630.8733530571</v>
      </c>
      <c r="G348" s="322">
        <f t="shared" si="23"/>
        <v>683330817.26322281</v>
      </c>
    </row>
    <row r="349" spans="2:7" hidden="1" x14ac:dyDescent="0.35">
      <c r="B349" s="305"/>
      <c r="C349" s="306">
        <v>336</v>
      </c>
      <c r="D349" s="308">
        <f t="shared" si="21"/>
        <v>0.41303667387769905</v>
      </c>
      <c r="E349" s="323">
        <f t="shared" si="22"/>
        <v>0.58696332612230095</v>
      </c>
      <c r="F349" s="321">
        <f t="shared" si="20"/>
        <v>1733845.1513462013</v>
      </c>
      <c r="G349" s="322">
        <f t="shared" si="23"/>
        <v>685064662.41456902</v>
      </c>
    </row>
    <row r="350" spans="2:7" hidden="1" x14ac:dyDescent="0.35">
      <c r="B350" s="305"/>
      <c r="C350" s="306">
        <v>337</v>
      </c>
      <c r="D350" s="308">
        <f t="shared" si="21"/>
        <v>0.41285013979037699</v>
      </c>
      <c r="E350" s="323">
        <f t="shared" si="22"/>
        <v>0.58714986020962301</v>
      </c>
      <c r="F350" s="321">
        <f t="shared" si="20"/>
        <v>1733062.1186439772</v>
      </c>
      <c r="G350" s="322">
        <f t="shared" si="23"/>
        <v>686797724.53321302</v>
      </c>
    </row>
    <row r="351" spans="2:7" hidden="1" x14ac:dyDescent="0.35">
      <c r="B351" s="305"/>
      <c r="C351" s="306">
        <v>338</v>
      </c>
      <c r="D351" s="308">
        <f t="shared" si="21"/>
        <v>0.41266424226528642</v>
      </c>
      <c r="E351" s="323">
        <f t="shared" si="22"/>
        <v>0.58733575773471358</v>
      </c>
      <c r="F351" s="321">
        <f t="shared" si="20"/>
        <v>1732281.7581023828</v>
      </c>
      <c r="G351" s="322">
        <f t="shared" si="23"/>
        <v>688530006.29131544</v>
      </c>
    </row>
    <row r="352" spans="2:7" hidden="1" x14ac:dyDescent="0.35">
      <c r="B352" s="305"/>
      <c r="C352" s="306">
        <v>339</v>
      </c>
      <c r="D352" s="308">
        <f t="shared" si="21"/>
        <v>0.41247897725640381</v>
      </c>
      <c r="E352" s="323">
        <f t="shared" si="22"/>
        <v>0.58752102274359619</v>
      </c>
      <c r="F352" s="321">
        <f t="shared" si="20"/>
        <v>1731504.0527370228</v>
      </c>
      <c r="G352" s="322">
        <f t="shared" si="23"/>
        <v>690261510.34405243</v>
      </c>
    </row>
    <row r="353" spans="2:7" hidden="1" x14ac:dyDescent="0.35">
      <c r="B353" s="305"/>
      <c r="C353" s="306">
        <v>340</v>
      </c>
      <c r="D353" s="308">
        <f t="shared" si="21"/>
        <v>0.41229434075526111</v>
      </c>
      <c r="E353" s="323">
        <f t="shared" si="22"/>
        <v>0.58770565924473894</v>
      </c>
      <c r="F353" s="321">
        <f t="shared" si="20"/>
        <v>1730728.9857211513</v>
      </c>
      <c r="G353" s="322">
        <f t="shared" si="23"/>
        <v>691992239.32977355</v>
      </c>
    </row>
    <row r="354" spans="2:7" hidden="1" x14ac:dyDescent="0.35">
      <c r="B354" s="305"/>
      <c r="C354" s="306">
        <v>341</v>
      </c>
      <c r="D354" s="308">
        <f t="shared" si="21"/>
        <v>0.4121103287904887</v>
      </c>
      <c r="E354" s="323">
        <f t="shared" si="22"/>
        <v>0.5878896712095113</v>
      </c>
      <c r="F354" s="321">
        <f t="shared" si="20"/>
        <v>1729956.5403837555</v>
      </c>
      <c r="G354" s="322">
        <f t="shared" si="23"/>
        <v>693722195.87015724</v>
      </c>
    </row>
    <row r="355" spans="2:7" hidden="1" x14ac:dyDescent="0.35">
      <c r="B355" s="305"/>
      <c r="C355" s="306">
        <v>342</v>
      </c>
      <c r="D355" s="308">
        <f t="shared" si="21"/>
        <v>0.41192693742736419</v>
      </c>
      <c r="E355" s="323">
        <f t="shared" si="22"/>
        <v>0.58807306257263581</v>
      </c>
      <c r="F355" s="321">
        <f t="shared" si="20"/>
        <v>1729186.7002076593</v>
      </c>
      <c r="G355" s="322">
        <f t="shared" si="23"/>
        <v>695451382.57036495</v>
      </c>
    </row>
    <row r="356" spans="2:7" hidden="1" x14ac:dyDescent="0.35">
      <c r="B356" s="305"/>
      <c r="C356" s="306">
        <v>343</v>
      </c>
      <c r="D356" s="308">
        <f t="shared" si="21"/>
        <v>0.41174416276736797</v>
      </c>
      <c r="E356" s="323">
        <f t="shared" si="22"/>
        <v>0.58825583723263208</v>
      </c>
      <c r="F356" s="321">
        <f t="shared" si="20"/>
        <v>1728419.448827659</v>
      </c>
      <c r="G356" s="322">
        <f t="shared" si="23"/>
        <v>697179802.01919258</v>
      </c>
    </row>
    <row r="357" spans="2:7" hidden="1" x14ac:dyDescent="0.35">
      <c r="B357" s="305"/>
      <c r="C357" s="306">
        <v>344</v>
      </c>
      <c r="D357" s="308">
        <f t="shared" si="21"/>
        <v>0.41156200094774625</v>
      </c>
      <c r="E357" s="323">
        <f t="shared" si="22"/>
        <v>0.58843799905225369</v>
      </c>
      <c r="F357" s="321">
        <f t="shared" si="20"/>
        <v>1727654.7700286885</v>
      </c>
      <c r="G357" s="322">
        <f t="shared" si="23"/>
        <v>698907456.78922129</v>
      </c>
    </row>
    <row r="358" spans="2:7" hidden="1" x14ac:dyDescent="0.35">
      <c r="B358" s="305"/>
      <c r="C358" s="306">
        <v>345</v>
      </c>
      <c r="D358" s="308">
        <f t="shared" si="21"/>
        <v>0.41138044814107949</v>
      </c>
      <c r="E358" s="323">
        <f t="shared" si="22"/>
        <v>0.58861955185892056</v>
      </c>
      <c r="F358" s="321">
        <f t="shared" si="20"/>
        <v>1726892.6477440081</v>
      </c>
      <c r="G358" s="322">
        <f t="shared" si="23"/>
        <v>700634349.43696535</v>
      </c>
    </row>
    <row r="359" spans="2:7" hidden="1" x14ac:dyDescent="0.35">
      <c r="B359" s="305"/>
      <c r="C359" s="306">
        <v>346</v>
      </c>
      <c r="D359" s="308">
        <f t="shared" si="21"/>
        <v>0.41119950055485854</v>
      </c>
      <c r="E359" s="323">
        <f t="shared" si="22"/>
        <v>0.58880049944514146</v>
      </c>
      <c r="F359" s="321">
        <f t="shared" si="20"/>
        <v>1726133.0660534247</v>
      </c>
      <c r="G359" s="322">
        <f t="shared" si="23"/>
        <v>702360482.50301874</v>
      </c>
    </row>
    <row r="360" spans="2:7" hidden="1" x14ac:dyDescent="0.35">
      <c r="B360" s="305"/>
      <c r="C360" s="306">
        <v>347</v>
      </c>
      <c r="D360" s="308">
        <f t="shared" si="21"/>
        <v>0.41101915443106568</v>
      </c>
      <c r="E360" s="323">
        <f t="shared" si="22"/>
        <v>0.58898084556893426</v>
      </c>
      <c r="F360" s="321">
        <f t="shared" si="20"/>
        <v>1725376.0091815332</v>
      </c>
      <c r="G360" s="322">
        <f t="shared" si="23"/>
        <v>704085858.51220024</v>
      </c>
    </row>
    <row r="361" spans="2:7" hidden="1" x14ac:dyDescent="0.35">
      <c r="B361" s="305"/>
      <c r="C361" s="306">
        <v>348</v>
      </c>
      <c r="D361" s="308">
        <f t="shared" si="21"/>
        <v>0.4108394060457633</v>
      </c>
      <c r="E361" s="323">
        <f t="shared" si="22"/>
        <v>0.5891605939542367</v>
      </c>
      <c r="F361" s="321">
        <f t="shared" si="20"/>
        <v>1724621.4614959902</v>
      </c>
      <c r="G361" s="322">
        <f t="shared" si="23"/>
        <v>705810479.97369623</v>
      </c>
    </row>
    <row r="362" spans="2:7" hidden="1" x14ac:dyDescent="0.35">
      <c r="B362" s="305"/>
      <c r="C362" s="306">
        <v>349</v>
      </c>
      <c r="D362" s="308">
        <f t="shared" si="21"/>
        <v>0.41066025170868725</v>
      </c>
      <c r="E362" s="323">
        <f t="shared" si="22"/>
        <v>0.58933974829131275</v>
      </c>
      <c r="F362" s="321">
        <f t="shared" si="20"/>
        <v>1723869.4075058063</v>
      </c>
      <c r="G362" s="322">
        <f t="shared" si="23"/>
        <v>707534349.38120198</v>
      </c>
    </row>
    <row r="363" spans="2:7" hidden="1" x14ac:dyDescent="0.35">
      <c r="B363" s="305"/>
      <c r="C363" s="306">
        <v>350</v>
      </c>
      <c r="D363" s="308">
        <f t="shared" si="21"/>
        <v>0.41048168776284777</v>
      </c>
      <c r="E363" s="323">
        <f t="shared" si="22"/>
        <v>0.58951831223715223</v>
      </c>
      <c r="F363" s="321">
        <f t="shared" si="20"/>
        <v>1723119.831859672</v>
      </c>
      <c r="G363" s="322">
        <f t="shared" si="23"/>
        <v>709257469.21306169</v>
      </c>
    </row>
    <row r="364" spans="2:7" hidden="1" x14ac:dyDescent="0.35">
      <c r="B364" s="305"/>
      <c r="C364" s="306">
        <v>351</v>
      </c>
      <c r="D364" s="308">
        <f t="shared" si="21"/>
        <v>0.4103037105841344</v>
      </c>
      <c r="E364" s="323">
        <f t="shared" si="22"/>
        <v>0.5896962894158656</v>
      </c>
      <c r="F364" s="321">
        <f t="shared" si="20"/>
        <v>1722372.7193442981</v>
      </c>
      <c r="G364" s="322">
        <f t="shared" si="23"/>
        <v>710979841.93240595</v>
      </c>
    </row>
    <row r="365" spans="2:7" hidden="1" x14ac:dyDescent="0.35">
      <c r="B365" s="305"/>
      <c r="C365" s="306">
        <v>352</v>
      </c>
      <c r="D365" s="308">
        <f t="shared" si="21"/>
        <v>0.41012631658092841</v>
      </c>
      <c r="E365" s="323">
        <f t="shared" si="22"/>
        <v>0.58987368341907165</v>
      </c>
      <c r="F365" s="321">
        <f t="shared" si="20"/>
        <v>1721628.054882789</v>
      </c>
      <c r="G365" s="322">
        <f t="shared" si="23"/>
        <v>712701469.98728871</v>
      </c>
    </row>
    <row r="366" spans="2:7" hidden="1" x14ac:dyDescent="0.35">
      <c r="B366" s="305"/>
      <c r="C366" s="306">
        <v>353</v>
      </c>
      <c r="D366" s="308">
        <f t="shared" si="21"/>
        <v>0.40994950219372006</v>
      </c>
      <c r="E366" s="323">
        <f t="shared" si="22"/>
        <v>0.59005049780627994</v>
      </c>
      <c r="F366" s="321">
        <f t="shared" si="20"/>
        <v>1720885.8235330367</v>
      </c>
      <c r="G366" s="322">
        <f t="shared" si="23"/>
        <v>714422355.81082177</v>
      </c>
    </row>
    <row r="367" spans="2:7" hidden="1" x14ac:dyDescent="0.35">
      <c r="B367" s="305"/>
      <c r="C367" s="306">
        <v>354</v>
      </c>
      <c r="D367" s="308">
        <f t="shared" si="21"/>
        <v>0.40977326389473129</v>
      </c>
      <c r="E367" s="323">
        <f t="shared" si="22"/>
        <v>0.59022673610526866</v>
      </c>
      <c r="F367" s="321">
        <f t="shared" si="20"/>
        <v>1720146.0104861362</v>
      </c>
      <c r="G367" s="322">
        <f t="shared" si="23"/>
        <v>716142501.8213079</v>
      </c>
    </row>
    <row r="368" spans="2:7" hidden="1" x14ac:dyDescent="0.35">
      <c r="B368" s="305"/>
      <c r="C368" s="306">
        <v>355</v>
      </c>
      <c r="D368" s="308">
        <f t="shared" si="21"/>
        <v>0.40959759818754432</v>
      </c>
      <c r="E368" s="323">
        <f t="shared" si="22"/>
        <v>0.59040240181245562</v>
      </c>
      <c r="F368" s="321">
        <f t="shared" si="20"/>
        <v>1719408.6010648261</v>
      </c>
      <c r="G368" s="322">
        <f t="shared" si="23"/>
        <v>717861910.4223727</v>
      </c>
    </row>
    <row r="369" spans="2:7" hidden="1" x14ac:dyDescent="0.35">
      <c r="B369" s="305"/>
      <c r="C369" s="306">
        <v>356</v>
      </c>
      <c r="D369" s="308">
        <f t="shared" si="21"/>
        <v>0.40942250160673543</v>
      </c>
      <c r="E369" s="323">
        <f t="shared" si="22"/>
        <v>0.59057749839326457</v>
      </c>
      <c r="F369" s="321">
        <f t="shared" si="20"/>
        <v>1718673.580721953</v>
      </c>
      <c r="G369" s="322">
        <f t="shared" si="23"/>
        <v>719580584.00309467</v>
      </c>
    </row>
    <row r="370" spans="2:7" hidden="1" x14ac:dyDescent="0.35">
      <c r="B370" s="305"/>
      <c r="C370" s="306">
        <v>357</v>
      </c>
      <c r="D370" s="308">
        <f t="shared" si="21"/>
        <v>0.40924797071751406</v>
      </c>
      <c r="E370" s="323">
        <f t="shared" si="22"/>
        <v>0.59075202928248594</v>
      </c>
      <c r="F370" s="321">
        <f t="shared" si="20"/>
        <v>1717940.9350389545</v>
      </c>
      <c r="G370" s="322">
        <f t="shared" si="23"/>
        <v>721298524.9381336</v>
      </c>
    </row>
    <row r="371" spans="2:7" hidden="1" x14ac:dyDescent="0.35">
      <c r="B371" s="305"/>
      <c r="C371" s="306">
        <v>358</v>
      </c>
      <c r="D371" s="308">
        <f t="shared" si="21"/>
        <v>0.40907400211536721</v>
      </c>
      <c r="E371" s="323">
        <f t="shared" si="22"/>
        <v>0.59092599788463285</v>
      </c>
      <c r="F371" s="321">
        <f t="shared" si="20"/>
        <v>1717210.6497243673</v>
      </c>
      <c r="G371" s="322">
        <f t="shared" si="23"/>
        <v>723015735.58785796</v>
      </c>
    </row>
    <row r="372" spans="2:7" hidden="1" x14ac:dyDescent="0.35">
      <c r="B372" s="305"/>
      <c r="C372" s="306">
        <v>359</v>
      </c>
      <c r="D372" s="308">
        <f t="shared" si="21"/>
        <v>0.40890059242570859</v>
      </c>
      <c r="E372" s="323">
        <f t="shared" si="22"/>
        <v>0.59109940757429147</v>
      </c>
      <c r="F372" s="321">
        <f t="shared" si="20"/>
        <v>1716482.710612355</v>
      </c>
      <c r="G372" s="322">
        <f t="shared" si="23"/>
        <v>724732218.29847026</v>
      </c>
    </row>
    <row r="373" spans="2:7" hidden="1" x14ac:dyDescent="0.35">
      <c r="B373" s="305"/>
      <c r="C373" s="306">
        <v>360</v>
      </c>
      <c r="D373" s="308">
        <f t="shared" si="21"/>
        <v>0.40872773830353326</v>
      </c>
      <c r="E373" s="323">
        <f t="shared" si="22"/>
        <v>0.59127226169646674</v>
      </c>
      <c r="F373" s="321">
        <f t="shared" si="20"/>
        <v>1715757.1036612573</v>
      </c>
      <c r="G373" s="322">
        <f t="shared" si="23"/>
        <v>726447975.40213156</v>
      </c>
    </row>
    <row r="374" spans="2:7" hidden="1" x14ac:dyDescent="0.35">
      <c r="B374" s="305"/>
      <c r="C374" s="306">
        <v>361</v>
      </c>
      <c r="D374" s="308">
        <f t="shared" si="21"/>
        <v>0.40855543643307723</v>
      </c>
      <c r="E374" s="323">
        <f t="shared" si="22"/>
        <v>0.59144456356692277</v>
      </c>
      <c r="F374" s="321">
        <f t="shared" si="20"/>
        <v>1715033.8149521619</v>
      </c>
      <c r="G374" s="322">
        <f t="shared" si="23"/>
        <v>728163009.21708369</v>
      </c>
    </row>
    <row r="375" spans="2:7" hidden="1" x14ac:dyDescent="0.35">
      <c r="B375" s="305"/>
      <c r="C375" s="306">
        <v>362</v>
      </c>
      <c r="D375" s="308">
        <f t="shared" si="21"/>
        <v>0.408383683527481</v>
      </c>
      <c r="E375" s="323">
        <f t="shared" si="22"/>
        <v>0.591616316472519</v>
      </c>
      <c r="F375" s="321">
        <f t="shared" si="20"/>
        <v>1714312.8306874915</v>
      </c>
      <c r="G375" s="322">
        <f t="shared" si="23"/>
        <v>729877322.04777122</v>
      </c>
    </row>
    <row r="376" spans="2:7" hidden="1" x14ac:dyDescent="0.35">
      <c r="B376" s="305"/>
      <c r="C376" s="306">
        <v>363</v>
      </c>
      <c r="D376" s="308">
        <f t="shared" si="21"/>
        <v>0.40821247632845942</v>
      </c>
      <c r="E376" s="323">
        <f t="shared" si="22"/>
        <v>0.59178752367154064</v>
      </c>
      <c r="F376" s="321">
        <f t="shared" si="20"/>
        <v>1713594.1371896181</v>
      </c>
      <c r="G376" s="322">
        <f t="shared" si="23"/>
        <v>731590916.18496084</v>
      </c>
    </row>
    <row r="377" spans="2:7" hidden="1" x14ac:dyDescent="0.35">
      <c r="B377" s="305"/>
      <c r="C377" s="306">
        <v>364</v>
      </c>
      <c r="D377" s="308">
        <f t="shared" si="21"/>
        <v>0.40804181160597441</v>
      </c>
      <c r="E377" s="323">
        <f t="shared" si="22"/>
        <v>0.59195818839402559</v>
      </c>
      <c r="F377" s="321">
        <f t="shared" si="20"/>
        <v>1712877.7208994897</v>
      </c>
      <c r="G377" s="322">
        <f t="shared" si="23"/>
        <v>733303793.9058603</v>
      </c>
    </row>
    <row r="378" spans="2:7" hidden="1" x14ac:dyDescent="0.35">
      <c r="B378" s="305"/>
      <c r="C378" s="306">
        <v>365</v>
      </c>
      <c r="D378" s="308">
        <f t="shared" si="21"/>
        <v>0.4078716861579143</v>
      </c>
      <c r="E378" s="323">
        <f t="shared" si="22"/>
        <v>0.59212831384208564</v>
      </c>
      <c r="F378" s="321">
        <f t="shared" si="20"/>
        <v>1712163.5683752832</v>
      </c>
      <c r="G378" s="322">
        <f t="shared" si="23"/>
        <v>735015957.47423553</v>
      </c>
    </row>
    <row r="379" spans="2:7" hidden="1" x14ac:dyDescent="0.35">
      <c r="B379" s="305"/>
      <c r="C379" s="306">
        <v>366</v>
      </c>
      <c r="D379" s="308">
        <f t="shared" si="21"/>
        <v>0.40770209680977593</v>
      </c>
      <c r="E379" s="323">
        <f t="shared" si="22"/>
        <v>0.59229790319022402</v>
      </c>
      <c r="F379" s="321">
        <f t="shared" si="20"/>
        <v>1711451.6662910706</v>
      </c>
      <c r="G379" s="322">
        <f t="shared" si="23"/>
        <v>736727409.14052665</v>
      </c>
    </row>
    <row r="380" spans="2:7" hidden="1" x14ac:dyDescent="0.35">
      <c r="B380" s="305"/>
      <c r="C380" s="306">
        <v>367</v>
      </c>
      <c r="D380" s="308">
        <f t="shared" si="21"/>
        <v>0.40753304041435207</v>
      </c>
      <c r="E380" s="323">
        <f t="shared" si="22"/>
        <v>0.59246695958564799</v>
      </c>
      <c r="F380" s="321">
        <f t="shared" si="20"/>
        <v>1710742.0014355076</v>
      </c>
      <c r="G380" s="322">
        <f t="shared" si="23"/>
        <v>738438151.14196217</v>
      </c>
    </row>
    <row r="381" spans="2:7" hidden="1" x14ac:dyDescent="0.35">
      <c r="B381" s="305"/>
      <c r="C381" s="306">
        <v>368</v>
      </c>
      <c r="D381" s="308">
        <f t="shared" si="21"/>
        <v>0.4073645138514233</v>
      </c>
      <c r="E381" s="323">
        <f t="shared" si="22"/>
        <v>0.59263548614857675</v>
      </c>
      <c r="F381" s="321">
        <f t="shared" si="20"/>
        <v>1710034.5607105379</v>
      </c>
      <c r="G381" s="322">
        <f t="shared" si="23"/>
        <v>740148185.70267272</v>
      </c>
    </row>
    <row r="382" spans="2:7" hidden="1" x14ac:dyDescent="0.35">
      <c r="B382" s="305"/>
      <c r="C382" s="306">
        <v>369</v>
      </c>
      <c r="D382" s="308">
        <f t="shared" si="21"/>
        <v>0.40719651402745388</v>
      </c>
      <c r="E382" s="323">
        <f t="shared" si="22"/>
        <v>0.59280348597254617</v>
      </c>
      <c r="F382" s="321">
        <f t="shared" si="20"/>
        <v>1709329.331130119</v>
      </c>
      <c r="G382" s="322">
        <f t="shared" si="23"/>
        <v>741857515.03380287</v>
      </c>
    </row>
    <row r="383" spans="2:7" hidden="1" x14ac:dyDescent="0.35">
      <c r="B383" s="305"/>
      <c r="C383" s="306">
        <v>370</v>
      </c>
      <c r="D383" s="308">
        <f t="shared" si="21"/>
        <v>0.40702903787529199</v>
      </c>
      <c r="E383" s="323">
        <f t="shared" si="22"/>
        <v>0.59297096212470801</v>
      </c>
      <c r="F383" s="321">
        <f t="shared" si="20"/>
        <v>1708626.2998189623</v>
      </c>
      <c r="G383" s="322">
        <f t="shared" si="23"/>
        <v>743566141.33362186</v>
      </c>
    </row>
    <row r="384" spans="2:7" hidden="1" x14ac:dyDescent="0.35">
      <c r="B384" s="305"/>
      <c r="C384" s="306">
        <v>371</v>
      </c>
      <c r="D384" s="308">
        <f t="shared" si="21"/>
        <v>0.40686208235387394</v>
      </c>
      <c r="E384" s="323">
        <f t="shared" si="22"/>
        <v>0.593137917646126</v>
      </c>
      <c r="F384" s="321">
        <f t="shared" si="20"/>
        <v>1707925.4540112924</v>
      </c>
      <c r="G384" s="322">
        <f t="shared" si="23"/>
        <v>745274066.78763318</v>
      </c>
    </row>
    <row r="385" spans="2:7" hidden="1" x14ac:dyDescent="0.35">
      <c r="B385" s="305"/>
      <c r="C385" s="306">
        <v>372</v>
      </c>
      <c r="D385" s="308">
        <f t="shared" si="21"/>
        <v>0.40669564444793299</v>
      </c>
      <c r="E385" s="323">
        <f t="shared" si="22"/>
        <v>0.59330435555206695</v>
      </c>
      <c r="F385" s="321">
        <f t="shared" si="20"/>
        <v>1707226.7810496236</v>
      </c>
      <c r="G385" s="322">
        <f t="shared" si="23"/>
        <v>746981293.56868279</v>
      </c>
    </row>
    <row r="386" spans="2:7" hidden="1" x14ac:dyDescent="0.35">
      <c r="B386" s="305"/>
      <c r="C386" s="306">
        <v>373</v>
      </c>
      <c r="D386" s="308">
        <f t="shared" si="21"/>
        <v>0.40652972116771163</v>
      </c>
      <c r="E386" s="323">
        <f t="shared" si="22"/>
        <v>0.59347027883228831</v>
      </c>
      <c r="F386" s="321">
        <f t="shared" si="20"/>
        <v>1706530.2683835535</v>
      </c>
      <c r="G386" s="322">
        <f t="shared" si="23"/>
        <v>748687823.83706629</v>
      </c>
    </row>
    <row r="387" spans="2:7" hidden="1" x14ac:dyDescent="0.35">
      <c r="B387" s="305"/>
      <c r="C387" s="306">
        <v>374</v>
      </c>
      <c r="D387" s="308">
        <f t="shared" si="21"/>
        <v>0.40636430954867808</v>
      </c>
      <c r="E387" s="323">
        <f t="shared" si="22"/>
        <v>0.59363569045132192</v>
      </c>
      <c r="F387" s="321">
        <f t="shared" si="20"/>
        <v>1705835.9035685721</v>
      </c>
      <c r="G387" s="322">
        <f t="shared" si="23"/>
        <v>750393659.74063492</v>
      </c>
    </row>
    <row r="388" spans="2:7" hidden="1" x14ac:dyDescent="0.35">
      <c r="B388" s="305"/>
      <c r="C388" s="306">
        <v>375</v>
      </c>
      <c r="D388" s="308">
        <f t="shared" si="21"/>
        <v>0.40619940665124682</v>
      </c>
      <c r="E388" s="323">
        <f t="shared" si="22"/>
        <v>0.59380059334875313</v>
      </c>
      <c r="F388" s="321">
        <f t="shared" si="20"/>
        <v>1705143.6742648885</v>
      </c>
      <c r="G388" s="322">
        <f t="shared" si="23"/>
        <v>752098803.41489983</v>
      </c>
    </row>
    <row r="389" spans="2:7" hidden="1" x14ac:dyDescent="0.35">
      <c r="B389" s="305"/>
      <c r="C389" s="306">
        <v>376</v>
      </c>
      <c r="D389" s="308">
        <f t="shared" si="21"/>
        <v>0.40603500956050259</v>
      </c>
      <c r="E389" s="323">
        <f t="shared" si="22"/>
        <v>0.59396499043949746</v>
      </c>
      <c r="F389" s="321">
        <f t="shared" si="20"/>
        <v>1704453.568236273</v>
      </c>
      <c r="G389" s="322">
        <f t="shared" si="23"/>
        <v>753803256.98313606</v>
      </c>
    </row>
    <row r="390" spans="2:7" hidden="1" x14ac:dyDescent="0.35">
      <c r="B390" s="305"/>
      <c r="C390" s="306">
        <v>377</v>
      </c>
      <c r="D390" s="308">
        <f t="shared" si="21"/>
        <v>0.40587111538592857</v>
      </c>
      <c r="E390" s="323">
        <f t="shared" si="22"/>
        <v>0.59412888461407143</v>
      </c>
      <c r="F390" s="321">
        <f t="shared" si="20"/>
        <v>1703765.5733489154</v>
      </c>
      <c r="G390" s="322">
        <f t="shared" si="23"/>
        <v>755507022.55648494</v>
      </c>
    </row>
    <row r="391" spans="2:7" hidden="1" x14ac:dyDescent="0.35">
      <c r="B391" s="305"/>
      <c r="C391" s="306">
        <v>378</v>
      </c>
      <c r="D391" s="308">
        <f t="shared" si="21"/>
        <v>0.40570772126113808</v>
      </c>
      <c r="E391" s="323">
        <f t="shared" si="22"/>
        <v>0.59429227873886192</v>
      </c>
      <c r="F391" s="321">
        <f t="shared" si="20"/>
        <v>1703079.677570299</v>
      </c>
      <c r="G391" s="322">
        <f t="shared" si="23"/>
        <v>757210102.23405528</v>
      </c>
    </row>
    <row r="392" spans="2:7" hidden="1" x14ac:dyDescent="0.35">
      <c r="B392" s="305"/>
      <c r="C392" s="306">
        <v>379</v>
      </c>
      <c r="D392" s="308">
        <f t="shared" si="21"/>
        <v>0.40554482434360967</v>
      </c>
      <c r="E392" s="323">
        <f t="shared" si="22"/>
        <v>0.59445517565639028</v>
      </c>
      <c r="F392" s="321">
        <f t="shared" si="20"/>
        <v>1702395.8689680889</v>
      </c>
      <c r="G392" s="322">
        <f t="shared" si="23"/>
        <v>758912498.10302341</v>
      </c>
    </row>
    <row r="393" spans="2:7" hidden="1" x14ac:dyDescent="0.35">
      <c r="B393" s="305"/>
      <c r="C393" s="306">
        <v>380</v>
      </c>
      <c r="D393" s="308">
        <f t="shared" si="21"/>
        <v>0.40538242181442646</v>
      </c>
      <c r="E393" s="323">
        <f t="shared" si="22"/>
        <v>0.59461757818557359</v>
      </c>
      <c r="F393" s="321">
        <f t="shared" si="20"/>
        <v>1701714.1357090368</v>
      </c>
      <c r="G393" s="322">
        <f t="shared" si="23"/>
        <v>760614212.23873246</v>
      </c>
    </row>
    <row r="394" spans="2:7" hidden="1" x14ac:dyDescent="0.35">
      <c r="B394" s="305"/>
      <c r="C394" s="306">
        <v>381</v>
      </c>
      <c r="D394" s="308">
        <f t="shared" si="21"/>
        <v>0.40522051087801841</v>
      </c>
      <c r="E394" s="323">
        <f t="shared" si="22"/>
        <v>0.59477948912198153</v>
      </c>
      <c r="F394" s="321">
        <f t="shared" si="20"/>
        <v>1701034.4660579003</v>
      </c>
      <c r="G394" s="322">
        <f t="shared" si="23"/>
        <v>762315246.70479035</v>
      </c>
    </row>
    <row r="395" spans="2:7" hidden="1" x14ac:dyDescent="0.35">
      <c r="B395" s="305"/>
      <c r="C395" s="306">
        <v>382</v>
      </c>
      <c r="D395" s="308">
        <f t="shared" si="21"/>
        <v>0.4050590887619081</v>
      </c>
      <c r="E395" s="323">
        <f t="shared" si="22"/>
        <v>0.5949409112380919</v>
      </c>
      <c r="F395" s="321">
        <f t="shared" si="20"/>
        <v>1700356.8483763752</v>
      </c>
      <c r="G395" s="322">
        <f t="shared" si="23"/>
        <v>764015603.55316675</v>
      </c>
    </row>
    <row r="396" spans="2:7" hidden="1" x14ac:dyDescent="0.35">
      <c r="B396" s="305"/>
      <c r="C396" s="306">
        <v>383</v>
      </c>
      <c r="D396" s="308">
        <f t="shared" si="21"/>
        <v>0.40489815271646062</v>
      </c>
      <c r="E396" s="323">
        <f t="shared" si="22"/>
        <v>0.59510184728353943</v>
      </c>
      <c r="F396" s="321">
        <f t="shared" si="20"/>
        <v>1699681.2711220449</v>
      </c>
      <c r="G396" s="322">
        <f t="shared" si="23"/>
        <v>765715284.82428885</v>
      </c>
    </row>
    <row r="397" spans="2:7" hidden="1" x14ac:dyDescent="0.35">
      <c r="B397" s="305"/>
      <c r="C397" s="306">
        <v>384</v>
      </c>
      <c r="D397" s="308">
        <f t="shared" si="21"/>
        <v>0.4047377000146356</v>
      </c>
      <c r="E397" s="323">
        <f t="shared" si="22"/>
        <v>0.5952622999853644</v>
      </c>
      <c r="F397" s="321">
        <f t="shared" si="20"/>
        <v>1699007.7228473411</v>
      </c>
      <c r="G397" s="322">
        <f t="shared" si="23"/>
        <v>767414292.54713619</v>
      </c>
    </row>
    <row r="398" spans="2:7" hidden="1" x14ac:dyDescent="0.35">
      <c r="B398" s="305"/>
      <c r="C398" s="306">
        <v>385</v>
      </c>
      <c r="D398" s="308">
        <f t="shared" si="21"/>
        <v>0.40457772795174402</v>
      </c>
      <c r="E398" s="323">
        <f t="shared" si="22"/>
        <v>0.59542227204825604</v>
      </c>
      <c r="F398" s="321">
        <f t="shared" ref="F398:F461" si="24">$G$12*D398</f>
        <v>1698336.1921985215</v>
      </c>
      <c r="G398" s="322">
        <f t="shared" si="23"/>
        <v>769112628.7393347</v>
      </c>
    </row>
    <row r="399" spans="2:7" hidden="1" x14ac:dyDescent="0.35">
      <c r="B399" s="305"/>
      <c r="C399" s="306">
        <v>386</v>
      </c>
      <c r="D399" s="308">
        <f t="shared" ref="D399:D462" si="25">C399^(-C$11)</f>
        <v>0.40441823384520703</v>
      </c>
      <c r="E399" s="323">
        <f t="shared" ref="E399:E462" si="26">1 - D399</f>
        <v>0.59558176615479297</v>
      </c>
      <c r="F399" s="321">
        <f t="shared" si="24"/>
        <v>1697666.6679146576</v>
      </c>
      <c r="G399" s="322">
        <f t="shared" ref="G399:G462" si="27">F399+G398</f>
        <v>770810295.40724933</v>
      </c>
    </row>
    <row r="400" spans="2:7" hidden="1" x14ac:dyDescent="0.35">
      <c r="B400" s="305"/>
      <c r="C400" s="306">
        <v>387</v>
      </c>
      <c r="D400" s="308">
        <f t="shared" si="25"/>
        <v>0.40425921503431855</v>
      </c>
      <c r="E400" s="323">
        <f t="shared" si="26"/>
        <v>0.5957407849656815</v>
      </c>
      <c r="F400" s="321">
        <f t="shared" si="24"/>
        <v>1696999.1388266389</v>
      </c>
      <c r="G400" s="322">
        <f t="shared" si="27"/>
        <v>772507294.54607594</v>
      </c>
    </row>
    <row r="401" spans="2:7" hidden="1" x14ac:dyDescent="0.35">
      <c r="B401" s="305"/>
      <c r="C401" s="306">
        <v>388</v>
      </c>
      <c r="D401" s="308">
        <f t="shared" si="25"/>
        <v>0.40410066888001123</v>
      </c>
      <c r="E401" s="323">
        <f t="shared" si="26"/>
        <v>0.59589933111998872</v>
      </c>
      <c r="F401" s="321">
        <f t="shared" si="24"/>
        <v>1696333.5938561899</v>
      </c>
      <c r="G401" s="322">
        <f t="shared" si="27"/>
        <v>774203628.13993216</v>
      </c>
    </row>
    <row r="402" spans="2:7" hidden="1" x14ac:dyDescent="0.35">
      <c r="B402" s="305"/>
      <c r="C402" s="306">
        <v>389</v>
      </c>
      <c r="D402" s="308">
        <f t="shared" si="25"/>
        <v>0.40394259276462474</v>
      </c>
      <c r="E402" s="323">
        <f t="shared" si="26"/>
        <v>0.59605740723537526</v>
      </c>
      <c r="F402" s="321">
        <f t="shared" si="24"/>
        <v>1695670.0220148971</v>
      </c>
      <c r="G402" s="322">
        <f t="shared" si="27"/>
        <v>775899298.16194701</v>
      </c>
    </row>
    <row r="403" spans="2:7" hidden="1" x14ac:dyDescent="0.35">
      <c r="B403" s="305"/>
      <c r="C403" s="306">
        <v>390</v>
      </c>
      <c r="D403" s="308">
        <f t="shared" si="25"/>
        <v>0.40378498409167807</v>
      </c>
      <c r="E403" s="323">
        <f t="shared" si="26"/>
        <v>0.59621501590832193</v>
      </c>
      <c r="F403" s="321">
        <f t="shared" si="24"/>
        <v>1695008.4124032536</v>
      </c>
      <c r="G403" s="322">
        <f t="shared" si="27"/>
        <v>777594306.57435024</v>
      </c>
    </row>
    <row r="404" spans="2:7" hidden="1" x14ac:dyDescent="0.35">
      <c r="B404" s="305"/>
      <c r="C404" s="306">
        <v>391</v>
      </c>
      <c r="D404" s="308">
        <f t="shared" si="25"/>
        <v>0.40362784028564419</v>
      </c>
      <c r="E404" s="323">
        <f t="shared" si="26"/>
        <v>0.59637215971435587</v>
      </c>
      <c r="F404" s="321">
        <f t="shared" si="24"/>
        <v>1694348.7542097138</v>
      </c>
      <c r="G404" s="322">
        <f t="shared" si="27"/>
        <v>779288655.32855999</v>
      </c>
    </row>
    <row r="405" spans="2:7" hidden="1" x14ac:dyDescent="0.35">
      <c r="B405" s="305"/>
      <c r="C405" s="306">
        <v>392</v>
      </c>
      <c r="D405" s="308">
        <f t="shared" si="25"/>
        <v>0.40347115879172801</v>
      </c>
      <c r="E405" s="323">
        <f t="shared" si="26"/>
        <v>0.59652884120827199</v>
      </c>
      <c r="F405" s="321">
        <f t="shared" si="24"/>
        <v>1693691.0367097594</v>
      </c>
      <c r="G405" s="322">
        <f t="shared" si="27"/>
        <v>780982346.36526978</v>
      </c>
    </row>
    <row r="406" spans="2:7" hidden="1" x14ac:dyDescent="0.35">
      <c r="B406" s="305"/>
      <c r="C406" s="306">
        <v>393</v>
      </c>
      <c r="D406" s="308">
        <f t="shared" si="25"/>
        <v>0.40331493707564675</v>
      </c>
      <c r="E406" s="323">
        <f t="shared" si="26"/>
        <v>0.59668506292435319</v>
      </c>
      <c r="F406" s="321">
        <f t="shared" si="24"/>
        <v>1693035.24926498</v>
      </c>
      <c r="G406" s="322">
        <f t="shared" si="27"/>
        <v>782675381.61453474</v>
      </c>
    </row>
    <row r="407" spans="2:7" hidden="1" x14ac:dyDescent="0.35">
      <c r="B407" s="305"/>
      <c r="C407" s="306">
        <v>394</v>
      </c>
      <c r="D407" s="308">
        <f t="shared" si="25"/>
        <v>0.40315917262341383</v>
      </c>
      <c r="E407" s="323">
        <f t="shared" si="26"/>
        <v>0.59684082737658617</v>
      </c>
      <c r="F407" s="321">
        <f t="shared" si="24"/>
        <v>1692381.3813221636</v>
      </c>
      <c r="G407" s="322">
        <f t="shared" si="27"/>
        <v>784367762.99585688</v>
      </c>
    </row>
    <row r="408" spans="2:7" hidden="1" x14ac:dyDescent="0.35">
      <c r="B408" s="305"/>
      <c r="C408" s="306">
        <v>395</v>
      </c>
      <c r="D408" s="308">
        <f t="shared" si="25"/>
        <v>0.40300386294112561</v>
      </c>
      <c r="E408" s="323">
        <f t="shared" si="26"/>
        <v>0.59699613705887433</v>
      </c>
      <c r="F408" s="321">
        <f t="shared" si="24"/>
        <v>1691729.4224124027</v>
      </c>
      <c r="G408" s="322">
        <f t="shared" si="27"/>
        <v>786059492.41826928</v>
      </c>
    </row>
    <row r="409" spans="2:7" hidden="1" x14ac:dyDescent="0.35">
      <c r="B409" s="305"/>
      <c r="C409" s="306">
        <v>396</v>
      </c>
      <c r="D409" s="308">
        <f t="shared" si="25"/>
        <v>0.40284900555474984</v>
      </c>
      <c r="E409" s="323">
        <f t="shared" si="26"/>
        <v>0.59715099444525022</v>
      </c>
      <c r="F409" s="321">
        <f t="shared" si="24"/>
        <v>1691079.362150206</v>
      </c>
      <c r="G409" s="322">
        <f t="shared" si="27"/>
        <v>787750571.78041947</v>
      </c>
    </row>
    <row r="410" spans="2:7" hidden="1" x14ac:dyDescent="0.35">
      <c r="B410" s="305"/>
      <c r="C410" s="306">
        <v>397</v>
      </c>
      <c r="D410" s="308">
        <f t="shared" si="25"/>
        <v>0.40269459800991814</v>
      </c>
      <c r="E410" s="323">
        <f t="shared" si="26"/>
        <v>0.59730540199008186</v>
      </c>
      <c r="F410" s="321">
        <f t="shared" si="24"/>
        <v>1690431.1902326271</v>
      </c>
      <c r="G410" s="322">
        <f t="shared" si="27"/>
        <v>789441002.9706521</v>
      </c>
    </row>
    <row r="411" spans="2:7" hidden="1" x14ac:dyDescent="0.35">
      <c r="B411" s="305"/>
      <c r="C411" s="306">
        <v>398</v>
      </c>
      <c r="D411" s="308">
        <f t="shared" si="25"/>
        <v>0.40254063787172067</v>
      </c>
      <c r="E411" s="323">
        <f t="shared" si="26"/>
        <v>0.59745936212827933</v>
      </c>
      <c r="F411" s="321">
        <f t="shared" si="24"/>
        <v>1689784.8964384026</v>
      </c>
      <c r="G411" s="322">
        <f t="shared" si="27"/>
        <v>791130787.86709046</v>
      </c>
    </row>
    <row r="412" spans="2:7" hidden="1" x14ac:dyDescent="0.35">
      <c r="B412" s="305"/>
      <c r="C412" s="306">
        <v>399</v>
      </c>
      <c r="D412" s="308">
        <f t="shared" si="25"/>
        <v>0.40238712272450311</v>
      </c>
      <c r="E412" s="323">
        <f t="shared" si="26"/>
        <v>0.59761287727549695</v>
      </c>
      <c r="F412" s="321">
        <f t="shared" si="24"/>
        <v>1689140.4706271</v>
      </c>
      <c r="G412" s="322">
        <f t="shared" si="27"/>
        <v>792819928.33771753</v>
      </c>
    </row>
    <row r="413" spans="2:7" x14ac:dyDescent="0.35">
      <c r="B413" s="305"/>
      <c r="C413" s="306">
        <v>400</v>
      </c>
      <c r="D413" s="308">
        <f t="shared" si="25"/>
        <v>0.4022340501716668</v>
      </c>
      <c r="E413" s="323">
        <f t="shared" si="26"/>
        <v>0.5977659498283332</v>
      </c>
      <c r="F413" s="321">
        <f t="shared" si="24"/>
        <v>1688497.9027382787</v>
      </c>
      <c r="G413" s="322">
        <f t="shared" si="27"/>
        <v>794508426.24045587</v>
      </c>
    </row>
    <row r="414" spans="2:7" hidden="1" x14ac:dyDescent="0.35">
      <c r="B414" s="305"/>
      <c r="C414" s="306">
        <v>401</v>
      </c>
      <c r="D414" s="308">
        <f t="shared" si="25"/>
        <v>0.40208141783547119</v>
      </c>
      <c r="E414" s="323">
        <f t="shared" si="26"/>
        <v>0.59791858216452876</v>
      </c>
      <c r="F414" s="321">
        <f t="shared" si="24"/>
        <v>1687857.1827906603</v>
      </c>
      <c r="G414" s="322">
        <f t="shared" si="27"/>
        <v>796196283.4232465</v>
      </c>
    </row>
    <row r="415" spans="2:7" hidden="1" x14ac:dyDescent="0.35">
      <c r="B415" s="305"/>
      <c r="C415" s="306">
        <v>402</v>
      </c>
      <c r="D415" s="308">
        <f t="shared" si="25"/>
        <v>0.40192922335683895</v>
      </c>
      <c r="E415" s="323">
        <f t="shared" si="26"/>
        <v>0.598070776643161</v>
      </c>
      <c r="F415" s="321">
        <f t="shared" si="24"/>
        <v>1687218.3008813111</v>
      </c>
      <c r="G415" s="322">
        <f t="shared" si="27"/>
        <v>797883501.72412777</v>
      </c>
    </row>
    <row r="416" spans="2:7" hidden="1" x14ac:dyDescent="0.35">
      <c r="B416" s="305"/>
      <c r="C416" s="306">
        <v>403</v>
      </c>
      <c r="D416" s="308">
        <f t="shared" si="25"/>
        <v>0.40177746439516315</v>
      </c>
      <c r="E416" s="323">
        <f t="shared" si="26"/>
        <v>0.59822253560483685</v>
      </c>
      <c r="F416" s="321">
        <f t="shared" si="24"/>
        <v>1686581.2471848328</v>
      </c>
      <c r="G416" s="322">
        <f t="shared" si="27"/>
        <v>799570082.97131264</v>
      </c>
    </row>
    <row r="417" spans="2:7" hidden="1" x14ac:dyDescent="0.35">
      <c r="B417" s="305"/>
      <c r="C417" s="306">
        <v>404</v>
      </c>
      <c r="D417" s="308">
        <f t="shared" si="25"/>
        <v>0.40162613862811752</v>
      </c>
      <c r="E417" s="323">
        <f t="shared" si="26"/>
        <v>0.59837386137188253</v>
      </c>
      <c r="F417" s="321">
        <f t="shared" si="24"/>
        <v>1685946.0119525651</v>
      </c>
      <c r="G417" s="322">
        <f t="shared" si="27"/>
        <v>801256028.98326516</v>
      </c>
    </row>
    <row r="418" spans="2:7" hidden="1" x14ac:dyDescent="0.35">
      <c r="B418" s="305"/>
      <c r="C418" s="306">
        <v>405</v>
      </c>
      <c r="D418" s="308">
        <f t="shared" si="25"/>
        <v>0.40147524375146909</v>
      </c>
      <c r="E418" s="323">
        <f t="shared" si="26"/>
        <v>0.59852475624853096</v>
      </c>
      <c r="F418" s="321">
        <f t="shared" si="24"/>
        <v>1685312.5855117997</v>
      </c>
      <c r="G418" s="322">
        <f t="shared" si="27"/>
        <v>802941341.56877697</v>
      </c>
    </row>
    <row r="419" spans="2:7" hidden="1" x14ac:dyDescent="0.35">
      <c r="B419" s="305"/>
      <c r="C419" s="306">
        <v>406</v>
      </c>
      <c r="D419" s="308">
        <f t="shared" si="25"/>
        <v>0.40132477747889223</v>
      </c>
      <c r="E419" s="323">
        <f t="shared" si="26"/>
        <v>0.59867522252110783</v>
      </c>
      <c r="F419" s="321">
        <f t="shared" si="24"/>
        <v>1684680.9582650005</v>
      </c>
      <c r="G419" s="322">
        <f t="shared" si="27"/>
        <v>804626022.52704191</v>
      </c>
    </row>
    <row r="420" spans="2:7" hidden="1" x14ac:dyDescent="0.35">
      <c r="B420" s="305"/>
      <c r="C420" s="306">
        <v>407</v>
      </c>
      <c r="D420" s="308">
        <f t="shared" si="25"/>
        <v>0.40117473754178656</v>
      </c>
      <c r="E420" s="323">
        <f t="shared" si="26"/>
        <v>0.59882526245821344</v>
      </c>
      <c r="F420" s="321">
        <f t="shared" si="24"/>
        <v>1684051.1206890375</v>
      </c>
      <c r="G420" s="322">
        <f t="shared" si="27"/>
        <v>806310073.64773095</v>
      </c>
    </row>
    <row r="421" spans="2:7" hidden="1" x14ac:dyDescent="0.35">
      <c r="B421" s="305"/>
      <c r="C421" s="306">
        <v>408</v>
      </c>
      <c r="D421" s="308">
        <f t="shared" si="25"/>
        <v>0.40102512168909571</v>
      </c>
      <c r="E421" s="323">
        <f t="shared" si="26"/>
        <v>0.59897487831090435</v>
      </c>
      <c r="F421" s="321">
        <f t="shared" si="24"/>
        <v>1683423.0633344273</v>
      </c>
      <c r="G421" s="322">
        <f t="shared" si="27"/>
        <v>807993496.71106541</v>
      </c>
    </row>
    <row r="422" spans="2:7" hidden="1" x14ac:dyDescent="0.35">
      <c r="B422" s="305"/>
      <c r="C422" s="306">
        <v>409</v>
      </c>
      <c r="D422" s="308">
        <f t="shared" si="25"/>
        <v>0.4008759276871296</v>
      </c>
      <c r="E422" s="323">
        <f t="shared" si="26"/>
        <v>0.59912407231287035</v>
      </c>
      <c r="F422" s="321">
        <f t="shared" si="24"/>
        <v>1682796.7768245873</v>
      </c>
      <c r="G422" s="322">
        <f t="shared" si="27"/>
        <v>809676293.48789001</v>
      </c>
    </row>
    <row r="423" spans="2:7" hidden="1" x14ac:dyDescent="0.35">
      <c r="B423" s="305"/>
      <c r="C423" s="306">
        <v>410</v>
      </c>
      <c r="D423" s="308">
        <f t="shared" si="25"/>
        <v>0.40072715331938802</v>
      </c>
      <c r="E423" s="323">
        <f t="shared" si="26"/>
        <v>0.59927284668061198</v>
      </c>
      <c r="F423" s="321">
        <f t="shared" si="24"/>
        <v>1682172.2518550933</v>
      </c>
      <c r="G423" s="322">
        <f t="shared" si="27"/>
        <v>811358465.73974514</v>
      </c>
    </row>
    <row r="424" spans="2:7" hidden="1" x14ac:dyDescent="0.35">
      <c r="B424" s="305"/>
      <c r="C424" s="306">
        <v>411</v>
      </c>
      <c r="D424" s="308">
        <f t="shared" si="25"/>
        <v>0.40057879638638721</v>
      </c>
      <c r="E424" s="323">
        <f t="shared" si="26"/>
        <v>0.59942120361361284</v>
      </c>
      <c r="F424" s="321">
        <f t="shared" si="24"/>
        <v>1681549.4791929538</v>
      </c>
      <c r="G424" s="322">
        <f t="shared" si="27"/>
        <v>813040015.21893811</v>
      </c>
    </row>
    <row r="425" spans="2:7" hidden="1" x14ac:dyDescent="0.35">
      <c r="B425" s="305"/>
      <c r="C425" s="306">
        <v>412</v>
      </c>
      <c r="D425" s="308">
        <f t="shared" si="25"/>
        <v>0.40043085470548734</v>
      </c>
      <c r="E425" s="323">
        <f t="shared" si="26"/>
        <v>0.59956914529451266</v>
      </c>
      <c r="F425" s="321">
        <f t="shared" si="24"/>
        <v>1680928.4496758843</v>
      </c>
      <c r="G425" s="322">
        <f t="shared" si="27"/>
        <v>814720943.66861403</v>
      </c>
    </row>
    <row r="426" spans="2:7" hidden="1" x14ac:dyDescent="0.35">
      <c r="B426" s="305"/>
      <c r="C426" s="306">
        <v>413</v>
      </c>
      <c r="D426" s="308">
        <f t="shared" si="25"/>
        <v>0.40028332611072404</v>
      </c>
      <c r="E426" s="323">
        <f t="shared" si="26"/>
        <v>0.59971667388927596</v>
      </c>
      <c r="F426" s="321">
        <f t="shared" si="24"/>
        <v>1680309.1542116005</v>
      </c>
      <c r="G426" s="322">
        <f t="shared" si="27"/>
        <v>816401252.82282567</v>
      </c>
    </row>
    <row r="427" spans="2:7" hidden="1" x14ac:dyDescent="0.35">
      <c r="B427" s="305"/>
      <c r="C427" s="306">
        <v>414</v>
      </c>
      <c r="D427" s="308">
        <f t="shared" si="25"/>
        <v>0.40013620845264047</v>
      </c>
      <c r="E427" s="323">
        <f t="shared" si="26"/>
        <v>0.59986379154735947</v>
      </c>
      <c r="F427" s="321">
        <f t="shared" si="24"/>
        <v>1679691.5837771141</v>
      </c>
      <c r="G427" s="322">
        <f t="shared" si="27"/>
        <v>818080944.40660274</v>
      </c>
    </row>
    <row r="428" spans="2:7" hidden="1" x14ac:dyDescent="0.35">
      <c r="B428" s="305"/>
      <c r="C428" s="306">
        <v>415</v>
      </c>
      <c r="D428" s="308">
        <f t="shared" si="25"/>
        <v>0.39998949959812186</v>
      </c>
      <c r="E428" s="323">
        <f t="shared" si="26"/>
        <v>0.60001050040187809</v>
      </c>
      <c r="F428" s="321">
        <f t="shared" si="24"/>
        <v>1679075.7294180358</v>
      </c>
      <c r="G428" s="322">
        <f t="shared" si="27"/>
        <v>819760020.13602078</v>
      </c>
    </row>
    <row r="429" spans="2:7" hidden="1" x14ac:dyDescent="0.35">
      <c r="B429" s="305"/>
      <c r="C429" s="306">
        <v>416</v>
      </c>
      <c r="D429" s="308">
        <f t="shared" si="25"/>
        <v>0.39984319743023239</v>
      </c>
      <c r="E429" s="323">
        <f t="shared" si="26"/>
        <v>0.60015680256976767</v>
      </c>
      <c r="F429" s="321">
        <f t="shared" si="24"/>
        <v>1678461.5822478945</v>
      </c>
      <c r="G429" s="322">
        <f t="shared" si="27"/>
        <v>821438481.71826863</v>
      </c>
    </row>
    <row r="430" spans="2:7" hidden="1" x14ac:dyDescent="0.35">
      <c r="B430" s="305"/>
      <c r="C430" s="306">
        <v>417</v>
      </c>
      <c r="D430" s="308">
        <f t="shared" si="25"/>
        <v>0.39969729984805424</v>
      </c>
      <c r="E430" s="323">
        <f t="shared" si="26"/>
        <v>0.60030270015194576</v>
      </c>
      <c r="F430" s="321">
        <f t="shared" si="24"/>
        <v>1677849.133447458</v>
      </c>
      <c r="G430" s="322">
        <f t="shared" si="27"/>
        <v>823116330.85171604</v>
      </c>
    </row>
    <row r="431" spans="2:7" hidden="1" x14ac:dyDescent="0.35">
      <c r="B431" s="305"/>
      <c r="C431" s="306">
        <v>418</v>
      </c>
      <c r="D431" s="308">
        <f t="shared" si="25"/>
        <v>0.39955180476652791</v>
      </c>
      <c r="E431" s="323">
        <f t="shared" si="26"/>
        <v>0.60044819523347215</v>
      </c>
      <c r="F431" s="321">
        <f t="shared" si="24"/>
        <v>1677238.3742640645</v>
      </c>
      <c r="G431" s="322">
        <f t="shared" si="27"/>
        <v>824793569.22598016</v>
      </c>
    </row>
    <row r="432" spans="2:7" hidden="1" x14ac:dyDescent="0.35">
      <c r="B432" s="305"/>
      <c r="C432" s="306">
        <v>419</v>
      </c>
      <c r="D432" s="308">
        <f t="shared" si="25"/>
        <v>0.39940671011629492</v>
      </c>
      <c r="E432" s="323">
        <f t="shared" si="26"/>
        <v>0.60059328988370508</v>
      </c>
      <c r="F432" s="321">
        <f t="shared" si="24"/>
        <v>1676629.2960109618</v>
      </c>
      <c r="G432" s="322">
        <f t="shared" si="27"/>
        <v>826470198.52199113</v>
      </c>
    </row>
    <row r="433" spans="2:7" hidden="1" x14ac:dyDescent="0.35">
      <c r="B433" s="305"/>
      <c r="C433" s="306">
        <v>420</v>
      </c>
      <c r="D433" s="308">
        <f t="shared" si="25"/>
        <v>0.39926201384354271</v>
      </c>
      <c r="E433" s="323">
        <f t="shared" si="26"/>
        <v>0.60073798615645724</v>
      </c>
      <c r="F433" s="321">
        <f t="shared" si="24"/>
        <v>1676021.8900666567</v>
      </c>
      <c r="G433" s="322">
        <f t="shared" si="27"/>
        <v>828146220.41205776</v>
      </c>
    </row>
    <row r="434" spans="2:7" hidden="1" x14ac:dyDescent="0.35">
      <c r="B434" s="305"/>
      <c r="C434" s="306">
        <v>421</v>
      </c>
      <c r="D434" s="308">
        <f t="shared" si="25"/>
        <v>0.39911771390985107</v>
      </c>
      <c r="E434" s="323">
        <f t="shared" si="26"/>
        <v>0.60088228609014893</v>
      </c>
      <c r="F434" s="321">
        <f t="shared" si="24"/>
        <v>1675416.1478742699</v>
      </c>
      <c r="G434" s="322">
        <f t="shared" si="27"/>
        <v>829821636.55993199</v>
      </c>
    </row>
    <row r="435" spans="2:7" hidden="1" x14ac:dyDescent="0.35">
      <c r="B435" s="305"/>
      <c r="C435" s="306">
        <v>422</v>
      </c>
      <c r="D435" s="308">
        <f t="shared" si="25"/>
        <v>0.39897380829204032</v>
      </c>
      <c r="E435" s="323">
        <f t="shared" si="26"/>
        <v>0.60102619170795968</v>
      </c>
      <c r="F435" s="321">
        <f t="shared" si="24"/>
        <v>1674812.0609408987</v>
      </c>
      <c r="G435" s="322">
        <f t="shared" si="27"/>
        <v>831496448.62087286</v>
      </c>
    </row>
    <row r="436" spans="2:7" hidden="1" x14ac:dyDescent="0.35">
      <c r="B436" s="305"/>
      <c r="C436" s="306">
        <v>423</v>
      </c>
      <c r="D436" s="308">
        <f t="shared" si="25"/>
        <v>0.39883029498202199</v>
      </c>
      <c r="E436" s="323">
        <f t="shared" si="26"/>
        <v>0.60116970501797806</v>
      </c>
      <c r="F436" s="321">
        <f t="shared" si="24"/>
        <v>1674209.6208369902</v>
      </c>
      <c r="G436" s="322">
        <f t="shared" si="27"/>
        <v>833170658.24170983</v>
      </c>
    </row>
    <row r="437" spans="2:7" hidden="1" x14ac:dyDescent="0.35">
      <c r="B437" s="305"/>
      <c r="C437" s="306">
        <v>424</v>
      </c>
      <c r="D437" s="308">
        <f t="shared" si="25"/>
        <v>0.39868717198665038</v>
      </c>
      <c r="E437" s="323">
        <f t="shared" si="26"/>
        <v>0.60131282801334962</v>
      </c>
      <c r="F437" s="321">
        <f t="shared" si="24"/>
        <v>1673608.8191957183</v>
      </c>
      <c r="G437" s="322">
        <f t="shared" si="27"/>
        <v>834844267.06090558</v>
      </c>
    </row>
    <row r="438" spans="2:7" hidden="1" x14ac:dyDescent="0.35">
      <c r="B438" s="305"/>
      <c r="C438" s="306">
        <v>425</v>
      </c>
      <c r="D438" s="308">
        <f t="shared" si="25"/>
        <v>0.39854443732757672</v>
      </c>
      <c r="E438" s="323">
        <f t="shared" si="26"/>
        <v>0.60145556267242328</v>
      </c>
      <c r="F438" s="321">
        <f t="shared" si="24"/>
        <v>1673009.6477123715</v>
      </c>
      <c r="G438" s="322">
        <f t="shared" si="27"/>
        <v>836517276.70861793</v>
      </c>
    </row>
    <row r="439" spans="2:7" hidden="1" x14ac:dyDescent="0.35">
      <c r="B439" s="305"/>
      <c r="C439" s="306">
        <v>426</v>
      </c>
      <c r="D439" s="308">
        <f t="shared" si="25"/>
        <v>0.39840208904110513</v>
      </c>
      <c r="E439" s="323">
        <f t="shared" si="26"/>
        <v>0.60159791095889492</v>
      </c>
      <c r="F439" s="321">
        <f t="shared" si="24"/>
        <v>1672412.0981437482</v>
      </c>
      <c r="G439" s="322">
        <f t="shared" si="27"/>
        <v>838189688.80676162</v>
      </c>
    </row>
    <row r="440" spans="2:7" hidden="1" x14ac:dyDescent="0.35">
      <c r="B440" s="305"/>
      <c r="C440" s="306">
        <v>427</v>
      </c>
      <c r="D440" s="308">
        <f t="shared" si="25"/>
        <v>0.39826012517804932</v>
      </c>
      <c r="E440" s="323">
        <f t="shared" si="26"/>
        <v>0.60173987482195068</v>
      </c>
      <c r="F440" s="321">
        <f t="shared" si="24"/>
        <v>1671816.1623075551</v>
      </c>
      <c r="G440" s="322">
        <f t="shared" si="27"/>
        <v>839861504.96906912</v>
      </c>
    </row>
    <row r="441" spans="2:7" hidden="1" x14ac:dyDescent="0.35">
      <c r="B441" s="305"/>
      <c r="C441" s="306">
        <v>428</v>
      </c>
      <c r="D441" s="308">
        <f t="shared" si="25"/>
        <v>0.39811854380359207</v>
      </c>
      <c r="E441" s="323">
        <f t="shared" si="26"/>
        <v>0.60188145619640787</v>
      </c>
      <c r="F441" s="321">
        <f t="shared" si="24"/>
        <v>1671221.8320818176</v>
      </c>
      <c r="G441" s="322">
        <f t="shared" si="27"/>
        <v>841532726.80115092</v>
      </c>
    </row>
    <row r="442" spans="2:7" hidden="1" x14ac:dyDescent="0.35">
      <c r="B442" s="305"/>
      <c r="C442" s="306">
        <v>429</v>
      </c>
      <c r="D442" s="308">
        <f t="shared" si="25"/>
        <v>0.39797734299714593</v>
      </c>
      <c r="E442" s="323">
        <f t="shared" si="26"/>
        <v>0.60202265700285407</v>
      </c>
      <c r="F442" s="321">
        <f t="shared" si="24"/>
        <v>1670629.0994042943</v>
      </c>
      <c r="G442" s="322">
        <f t="shared" si="27"/>
        <v>843203355.90055525</v>
      </c>
    </row>
    <row r="443" spans="2:7" hidden="1" x14ac:dyDescent="0.35">
      <c r="B443" s="305"/>
      <c r="C443" s="306">
        <v>430</v>
      </c>
      <c r="D443" s="308">
        <f t="shared" si="25"/>
        <v>0.3978365208522161</v>
      </c>
      <c r="E443" s="323">
        <f t="shared" si="26"/>
        <v>0.6021634791477839</v>
      </c>
      <c r="F443" s="321">
        <f t="shared" si="24"/>
        <v>1670037.9562719027</v>
      </c>
      <c r="G443" s="322">
        <f t="shared" si="27"/>
        <v>844873393.85682714</v>
      </c>
    </row>
    <row r="444" spans="2:7" hidden="1" x14ac:dyDescent="0.35">
      <c r="B444" s="305"/>
      <c r="C444" s="306">
        <v>431</v>
      </c>
      <c r="D444" s="308">
        <f t="shared" si="25"/>
        <v>0.39769607547626373</v>
      </c>
      <c r="E444" s="323">
        <f t="shared" si="26"/>
        <v>0.60230392452373627</v>
      </c>
      <c r="F444" s="321">
        <f t="shared" si="24"/>
        <v>1669448.3947401436</v>
      </c>
      <c r="G444" s="322">
        <f t="shared" si="27"/>
        <v>846542842.25156724</v>
      </c>
    </row>
    <row r="445" spans="2:7" hidden="1" x14ac:dyDescent="0.35">
      <c r="B445" s="305"/>
      <c r="C445" s="306">
        <v>432</v>
      </c>
      <c r="D445" s="308">
        <f t="shared" si="25"/>
        <v>0.39755600499057225</v>
      </c>
      <c r="E445" s="323">
        <f t="shared" si="26"/>
        <v>0.6024439950094278</v>
      </c>
      <c r="F445" s="321">
        <f t="shared" si="24"/>
        <v>1668860.4069225416</v>
      </c>
      <c r="G445" s="322">
        <f t="shared" si="27"/>
        <v>848211702.65848982</v>
      </c>
    </row>
    <row r="446" spans="2:7" hidden="1" x14ac:dyDescent="0.35">
      <c r="B446" s="305"/>
      <c r="C446" s="306">
        <v>433</v>
      </c>
      <c r="D446" s="308">
        <f t="shared" si="25"/>
        <v>0.3974163075301147</v>
      </c>
      <c r="E446" s="323">
        <f t="shared" si="26"/>
        <v>0.6025836924698853</v>
      </c>
      <c r="F446" s="321">
        <f t="shared" si="24"/>
        <v>1668273.9849900878</v>
      </c>
      <c r="G446" s="322">
        <f t="shared" si="27"/>
        <v>849879976.64347994</v>
      </c>
    </row>
    <row r="447" spans="2:7" hidden="1" x14ac:dyDescent="0.35">
      <c r="B447" s="305"/>
      <c r="C447" s="306">
        <v>434</v>
      </c>
      <c r="D447" s="308">
        <f t="shared" si="25"/>
        <v>0.39727698124342214</v>
      </c>
      <c r="E447" s="323">
        <f t="shared" si="26"/>
        <v>0.60272301875657786</v>
      </c>
      <c r="F447" s="321">
        <f t="shared" si="24"/>
        <v>1667689.1211706863</v>
      </c>
      <c r="G447" s="322">
        <f t="shared" si="27"/>
        <v>851547665.76465058</v>
      </c>
    </row>
    <row r="448" spans="2:7" hidden="1" x14ac:dyDescent="0.35">
      <c r="B448" s="305"/>
      <c r="C448" s="306">
        <v>435</v>
      </c>
      <c r="D448" s="308">
        <f t="shared" si="25"/>
        <v>0.39713802429245482</v>
      </c>
      <c r="E448" s="323">
        <f t="shared" si="26"/>
        <v>0.60286197570754518</v>
      </c>
      <c r="F448" s="321">
        <f t="shared" si="24"/>
        <v>1667105.807748615</v>
      </c>
      <c r="G448" s="322">
        <f t="shared" si="27"/>
        <v>853214771.57239914</v>
      </c>
    </row>
    <row r="449" spans="2:7" hidden="1" x14ac:dyDescent="0.35">
      <c r="B449" s="305"/>
      <c r="C449" s="306">
        <v>436</v>
      </c>
      <c r="D449" s="308">
        <f t="shared" si="25"/>
        <v>0.39699943485247363</v>
      </c>
      <c r="E449" s="323">
        <f t="shared" si="26"/>
        <v>0.60300056514752631</v>
      </c>
      <c r="F449" s="321">
        <f t="shared" si="24"/>
        <v>1666524.0370639849</v>
      </c>
      <c r="G449" s="322">
        <f t="shared" si="27"/>
        <v>854881295.6094631</v>
      </c>
    </row>
    <row r="450" spans="2:7" hidden="1" x14ac:dyDescent="0.35">
      <c r="B450" s="305"/>
      <c r="C450" s="306">
        <v>437</v>
      </c>
      <c r="D450" s="308">
        <f t="shared" si="25"/>
        <v>0.3968612111119138</v>
      </c>
      <c r="E450" s="323">
        <f t="shared" si="26"/>
        <v>0.60313878888808614</v>
      </c>
      <c r="F450" s="321">
        <f t="shared" si="24"/>
        <v>1665943.8015122102</v>
      </c>
      <c r="G450" s="322">
        <f t="shared" si="27"/>
        <v>856547239.41097534</v>
      </c>
    </row>
    <row r="451" spans="2:7" hidden="1" x14ac:dyDescent="0.35">
      <c r="B451" s="305"/>
      <c r="C451" s="306">
        <v>438</v>
      </c>
      <c r="D451" s="308">
        <f t="shared" si="25"/>
        <v>0.39672335127225977</v>
      </c>
      <c r="E451" s="323">
        <f t="shared" si="26"/>
        <v>0.60327664872774023</v>
      </c>
      <c r="F451" s="321">
        <f t="shared" si="24"/>
        <v>1665365.0935434832</v>
      </c>
      <c r="G451" s="322">
        <f t="shared" si="27"/>
        <v>858212604.50451887</v>
      </c>
    </row>
    <row r="452" spans="2:7" hidden="1" x14ac:dyDescent="0.35">
      <c r="B452" s="305"/>
      <c r="C452" s="306">
        <v>439</v>
      </c>
      <c r="D452" s="308">
        <f t="shared" si="25"/>
        <v>0.39658585354792197</v>
      </c>
      <c r="E452" s="323">
        <f t="shared" si="26"/>
        <v>0.60341414645207803</v>
      </c>
      <c r="F452" s="321">
        <f t="shared" si="24"/>
        <v>1664787.905662257</v>
      </c>
      <c r="G452" s="322">
        <f t="shared" si="27"/>
        <v>859877392.41018116</v>
      </c>
    </row>
    <row r="453" spans="2:7" hidden="1" x14ac:dyDescent="0.35">
      <c r="B453" s="305"/>
      <c r="C453" s="306">
        <v>440</v>
      </c>
      <c r="D453" s="308">
        <f t="shared" si="25"/>
        <v>0.39644871616611438</v>
      </c>
      <c r="E453" s="323">
        <f t="shared" si="26"/>
        <v>0.60355128383388568</v>
      </c>
      <c r="F453" s="321">
        <f t="shared" si="24"/>
        <v>1664212.2304267311</v>
      </c>
      <c r="G453" s="322">
        <f t="shared" si="27"/>
        <v>861541604.64060795</v>
      </c>
    </row>
    <row r="454" spans="2:7" hidden="1" x14ac:dyDescent="0.35">
      <c r="B454" s="305"/>
      <c r="C454" s="306">
        <v>441</v>
      </c>
      <c r="D454" s="308">
        <f t="shared" si="25"/>
        <v>0.39631193736673392</v>
      </c>
      <c r="E454" s="323">
        <f t="shared" si="26"/>
        <v>0.60368806263326613</v>
      </c>
      <c r="F454" s="321">
        <f t="shared" si="24"/>
        <v>1663638.0604483455</v>
      </c>
      <c r="G454" s="322">
        <f t="shared" si="27"/>
        <v>863205242.70105624</v>
      </c>
    </row>
    <row r="455" spans="2:7" hidden="1" x14ac:dyDescent="0.35">
      <c r="B455" s="305"/>
      <c r="C455" s="306">
        <v>442</v>
      </c>
      <c r="D455" s="308">
        <f t="shared" si="25"/>
        <v>0.3961755154022415</v>
      </c>
      <c r="E455" s="323">
        <f t="shared" si="26"/>
        <v>0.6038244845977585</v>
      </c>
      <c r="F455" s="321">
        <f t="shared" si="24"/>
        <v>1663065.3883912817</v>
      </c>
      <c r="G455" s="322">
        <f t="shared" si="27"/>
        <v>864868308.0894475</v>
      </c>
    </row>
    <row r="456" spans="2:7" hidden="1" x14ac:dyDescent="0.35">
      <c r="B456" s="305"/>
      <c r="C456" s="306">
        <v>443</v>
      </c>
      <c r="D456" s="308">
        <f t="shared" si="25"/>
        <v>0.39603944853754369</v>
      </c>
      <c r="E456" s="323">
        <f t="shared" si="26"/>
        <v>0.60396055146245631</v>
      </c>
      <c r="F456" s="321">
        <f t="shared" si="24"/>
        <v>1662494.2069719655</v>
      </c>
      <c r="G456" s="322">
        <f t="shared" si="27"/>
        <v>866530802.2964195</v>
      </c>
    </row>
    <row r="457" spans="2:7" hidden="1" x14ac:dyDescent="0.35">
      <c r="B457" s="305"/>
      <c r="C457" s="306">
        <v>444</v>
      </c>
      <c r="D457" s="308">
        <f t="shared" si="25"/>
        <v>0.3959037350498768</v>
      </c>
      <c r="E457" s="323">
        <f t="shared" si="26"/>
        <v>0.60409626495012314</v>
      </c>
      <c r="F457" s="321">
        <f t="shared" si="24"/>
        <v>1661924.5089585797</v>
      </c>
      <c r="G457" s="322">
        <f t="shared" si="27"/>
        <v>868192726.80537808</v>
      </c>
    </row>
    <row r="458" spans="2:7" hidden="1" x14ac:dyDescent="0.35">
      <c r="B458" s="305"/>
      <c r="C458" s="306">
        <v>445</v>
      </c>
      <c r="D458" s="308">
        <f t="shared" si="25"/>
        <v>0.39576837322869096</v>
      </c>
      <c r="E458" s="323">
        <f t="shared" si="26"/>
        <v>0.60423162677130904</v>
      </c>
      <c r="F458" s="321">
        <f t="shared" si="24"/>
        <v>1661356.2871705797</v>
      </c>
      <c r="G458" s="322">
        <f t="shared" si="27"/>
        <v>869854083.09254861</v>
      </c>
    </row>
    <row r="459" spans="2:7" hidden="1" x14ac:dyDescent="0.35">
      <c r="B459" s="305"/>
      <c r="C459" s="306">
        <v>446</v>
      </c>
      <c r="D459" s="308">
        <f t="shared" si="25"/>
        <v>0.39563336137553701</v>
      </c>
      <c r="E459" s="323">
        <f t="shared" si="26"/>
        <v>0.60436663862446305</v>
      </c>
      <c r="F459" s="321">
        <f t="shared" si="24"/>
        <v>1660789.5344782155</v>
      </c>
      <c r="G459" s="322">
        <f t="shared" si="27"/>
        <v>871514872.6270268</v>
      </c>
    </row>
    <row r="460" spans="2:7" hidden="1" x14ac:dyDescent="0.35">
      <c r="B460" s="305"/>
      <c r="C460" s="306">
        <v>447</v>
      </c>
      <c r="D460" s="308">
        <f t="shared" si="25"/>
        <v>0.3954986978039538</v>
      </c>
      <c r="E460" s="323">
        <f t="shared" si="26"/>
        <v>0.60450130219604614</v>
      </c>
      <c r="F460" s="321">
        <f t="shared" si="24"/>
        <v>1660224.2438020622</v>
      </c>
      <c r="G460" s="322">
        <f t="shared" si="27"/>
        <v>873175096.87082887</v>
      </c>
    </row>
    <row r="461" spans="2:7" hidden="1" x14ac:dyDescent="0.35">
      <c r="B461" s="305"/>
      <c r="C461" s="306">
        <v>448</v>
      </c>
      <c r="D461" s="308">
        <f t="shared" si="25"/>
        <v>0.39536438083935682</v>
      </c>
      <c r="E461" s="323">
        <f t="shared" si="26"/>
        <v>0.60463561916064323</v>
      </c>
      <c r="F461" s="321">
        <f t="shared" si="24"/>
        <v>1659660.408112549</v>
      </c>
      <c r="G461" s="322">
        <f t="shared" si="27"/>
        <v>874834757.27894139</v>
      </c>
    </row>
    <row r="462" spans="2:7" hidden="1" x14ac:dyDescent="0.35">
      <c r="B462" s="305"/>
      <c r="C462" s="306">
        <v>449</v>
      </c>
      <c r="D462" s="308">
        <f t="shared" si="25"/>
        <v>0.39523040881892801</v>
      </c>
      <c r="E462" s="323">
        <f t="shared" si="26"/>
        <v>0.60476959118107199</v>
      </c>
      <c r="F462" s="321">
        <f t="shared" ref="F462:F525" si="28">$G$12*D462</f>
        <v>1659098.0204294997</v>
      </c>
      <c r="G462" s="322">
        <f t="shared" si="27"/>
        <v>876493855.29937088</v>
      </c>
    </row>
    <row r="463" spans="2:7" hidden="1" x14ac:dyDescent="0.35">
      <c r="B463" s="305"/>
      <c r="C463" s="306">
        <v>450</v>
      </c>
      <c r="D463" s="308">
        <f t="shared" ref="D463:D526" si="29">C463^(-C$11)</f>
        <v>0.39509678009150812</v>
      </c>
      <c r="E463" s="323">
        <f t="shared" ref="E463:E526" si="30">1 - D463</f>
        <v>0.60490321990849183</v>
      </c>
      <c r="F463" s="321">
        <f t="shared" si="28"/>
        <v>1658537.0738216781</v>
      </c>
      <c r="G463" s="322">
        <f t="shared" ref="G463:G526" si="31">F463+G462</f>
        <v>878152392.37319255</v>
      </c>
    </row>
    <row r="464" spans="2:7" hidden="1" x14ac:dyDescent="0.35">
      <c r="B464" s="305"/>
      <c r="C464" s="306">
        <v>451</v>
      </c>
      <c r="D464" s="308">
        <f t="shared" si="29"/>
        <v>0.39496349301748807</v>
      </c>
      <c r="E464" s="323">
        <f t="shared" si="30"/>
        <v>0.60503650698251188</v>
      </c>
      <c r="F464" s="321">
        <f t="shared" si="28"/>
        <v>1657977.5614063346</v>
      </c>
      <c r="G464" s="322">
        <f t="shared" si="31"/>
        <v>879810369.93459892</v>
      </c>
    </row>
    <row r="465" spans="2:7" hidden="1" x14ac:dyDescent="0.35">
      <c r="B465" s="305"/>
      <c r="C465" s="306">
        <v>452</v>
      </c>
      <c r="D465" s="308">
        <f t="shared" si="29"/>
        <v>0.39483054596870337</v>
      </c>
      <c r="E465" s="323">
        <f t="shared" si="30"/>
        <v>0.60516945403129663</v>
      </c>
      <c r="F465" s="321">
        <f t="shared" si="28"/>
        <v>1657419.4763487608</v>
      </c>
      <c r="G465" s="322">
        <f t="shared" si="31"/>
        <v>881467789.41094768</v>
      </c>
    </row>
    <row r="466" spans="2:7" hidden="1" x14ac:dyDescent="0.35">
      <c r="B466" s="305"/>
      <c r="C466" s="306">
        <v>453</v>
      </c>
      <c r="D466" s="308">
        <f t="shared" si="29"/>
        <v>0.3946979373283292</v>
      </c>
      <c r="E466" s="323">
        <f t="shared" si="30"/>
        <v>0.60530206267167075</v>
      </c>
      <c r="F466" s="321">
        <f t="shared" si="28"/>
        <v>1656862.8118618501</v>
      </c>
      <c r="G466" s="322">
        <f t="shared" si="31"/>
        <v>883124652.22280955</v>
      </c>
    </row>
    <row r="467" spans="2:7" hidden="1" x14ac:dyDescent="0.35">
      <c r="B467" s="305"/>
      <c r="C467" s="306">
        <v>454</v>
      </c>
      <c r="D467" s="308">
        <f t="shared" si="29"/>
        <v>0.39456566549077643</v>
      </c>
      <c r="E467" s="323">
        <f t="shared" si="30"/>
        <v>0.60543433450922357</v>
      </c>
      <c r="F467" s="321">
        <f t="shared" si="28"/>
        <v>1656307.5612056616</v>
      </c>
      <c r="G467" s="322">
        <f t="shared" si="31"/>
        <v>884780959.78401518</v>
      </c>
    </row>
    <row r="468" spans="2:7" hidden="1" x14ac:dyDescent="0.35">
      <c r="B468" s="305"/>
      <c r="C468" s="306">
        <v>455</v>
      </c>
      <c r="D468" s="308">
        <f t="shared" si="29"/>
        <v>0.39443372886158878</v>
      </c>
      <c r="E468" s="323">
        <f t="shared" si="30"/>
        <v>0.60556627113841122</v>
      </c>
      <c r="F468" s="321">
        <f t="shared" si="28"/>
        <v>1655753.7176869875</v>
      </c>
      <c r="G468" s="322">
        <f t="shared" si="31"/>
        <v>886436713.50170219</v>
      </c>
    </row>
    <row r="469" spans="2:7" hidden="1" x14ac:dyDescent="0.35">
      <c r="B469" s="305"/>
      <c r="C469" s="306">
        <v>456</v>
      </c>
      <c r="D469" s="308">
        <f t="shared" si="29"/>
        <v>0.3943021258573417</v>
      </c>
      <c r="E469" s="323">
        <f t="shared" si="30"/>
        <v>0.6056978741426583</v>
      </c>
      <c r="F469" s="321">
        <f t="shared" si="28"/>
        <v>1655201.2746589284</v>
      </c>
      <c r="G469" s="322">
        <f t="shared" si="31"/>
        <v>888091914.77636111</v>
      </c>
    </row>
    <row r="470" spans="2:7" hidden="1" x14ac:dyDescent="0.35">
      <c r="B470" s="305"/>
      <c r="C470" s="306">
        <v>457</v>
      </c>
      <c r="D470" s="308">
        <f t="shared" si="29"/>
        <v>0.39417085490554205</v>
      </c>
      <c r="E470" s="323">
        <f t="shared" si="30"/>
        <v>0.60582914509445795</v>
      </c>
      <c r="F470" s="321">
        <f t="shared" si="28"/>
        <v>1654650.2255204739</v>
      </c>
      <c r="G470" s="322">
        <f t="shared" si="31"/>
        <v>889746565.0018816</v>
      </c>
    </row>
    <row r="471" spans="2:7" hidden="1" x14ac:dyDescent="0.35">
      <c r="B471" s="305"/>
      <c r="C471" s="306">
        <v>458</v>
      </c>
      <c r="D471" s="308">
        <f t="shared" si="29"/>
        <v>0.39403991444452868</v>
      </c>
      <c r="E471" s="323">
        <f t="shared" si="30"/>
        <v>0.60596008555547132</v>
      </c>
      <c r="F471" s="321">
        <f t="shared" si="28"/>
        <v>1654100.5637160833</v>
      </c>
      <c r="G471" s="322">
        <f t="shared" si="31"/>
        <v>891400665.56559765</v>
      </c>
    </row>
    <row r="472" spans="2:7" hidden="1" x14ac:dyDescent="0.35">
      <c r="B472" s="305"/>
      <c r="C472" s="306">
        <v>459</v>
      </c>
      <c r="D472" s="308">
        <f t="shared" si="29"/>
        <v>0.39390930292337456</v>
      </c>
      <c r="E472" s="323">
        <f t="shared" si="30"/>
        <v>0.60609069707662544</v>
      </c>
      <c r="F472" s="321">
        <f t="shared" si="28"/>
        <v>1653552.282735276</v>
      </c>
      <c r="G472" s="322">
        <f t="shared" si="31"/>
        <v>893054217.84833288</v>
      </c>
    </row>
    <row r="473" spans="2:7" hidden="1" x14ac:dyDescent="0.35">
      <c r="B473" s="305"/>
      <c r="C473" s="306">
        <v>460</v>
      </c>
      <c r="D473" s="308">
        <f t="shared" si="29"/>
        <v>0.39377901880178945</v>
      </c>
      <c r="E473" s="323">
        <f t="shared" si="30"/>
        <v>0.60622098119821055</v>
      </c>
      <c r="F473" s="321">
        <f t="shared" si="28"/>
        <v>1653005.3761122224</v>
      </c>
      <c r="G473" s="322">
        <f t="shared" si="31"/>
        <v>894707223.2244451</v>
      </c>
    </row>
    <row r="474" spans="2:7" hidden="1" x14ac:dyDescent="0.35">
      <c r="B474" s="305"/>
      <c r="C474" s="306">
        <v>461</v>
      </c>
      <c r="D474" s="308">
        <f t="shared" si="29"/>
        <v>0.39364906055002458</v>
      </c>
      <c r="E474" s="323">
        <f t="shared" si="30"/>
        <v>0.60635093944997542</v>
      </c>
      <c r="F474" s="321">
        <f t="shared" si="28"/>
        <v>1652459.8374253439</v>
      </c>
      <c r="G474" s="322">
        <f t="shared" si="31"/>
        <v>896359683.06187046</v>
      </c>
    </row>
    <row r="475" spans="2:7" hidden="1" x14ac:dyDescent="0.35">
      <c r="B475" s="305"/>
      <c r="C475" s="306">
        <v>462</v>
      </c>
      <c r="D475" s="308">
        <f t="shared" si="29"/>
        <v>0.39351942664877737</v>
      </c>
      <c r="E475" s="323">
        <f t="shared" si="30"/>
        <v>0.60648057335122263</v>
      </c>
      <c r="F475" s="321">
        <f t="shared" si="28"/>
        <v>1651915.6602969128</v>
      </c>
      <c r="G475" s="322">
        <f t="shared" si="31"/>
        <v>898011598.72216737</v>
      </c>
    </row>
    <row r="476" spans="2:7" hidden="1" x14ac:dyDescent="0.35">
      <c r="B476" s="305"/>
      <c r="C476" s="306">
        <v>463</v>
      </c>
      <c r="D476" s="308">
        <f t="shared" si="29"/>
        <v>0.39339011558909792</v>
      </c>
      <c r="E476" s="323">
        <f t="shared" si="30"/>
        <v>0.60660988441090202</v>
      </c>
      <c r="F476" s="321">
        <f t="shared" si="28"/>
        <v>1651372.8383926596</v>
      </c>
      <c r="G476" s="322">
        <f t="shared" si="31"/>
        <v>899662971.56055999</v>
      </c>
    </row>
    <row r="477" spans="2:7" hidden="1" x14ac:dyDescent="0.35">
      <c r="B477" s="305"/>
      <c r="C477" s="306">
        <v>464</v>
      </c>
      <c r="D477" s="308">
        <f t="shared" si="29"/>
        <v>0.39326112587229606</v>
      </c>
      <c r="E477" s="323">
        <f t="shared" si="30"/>
        <v>0.606738874127704</v>
      </c>
      <c r="F477" s="321">
        <f t="shared" si="28"/>
        <v>1650831.3654213839</v>
      </c>
      <c r="G477" s="322">
        <f t="shared" si="31"/>
        <v>901313802.9259814</v>
      </c>
    </row>
    <row r="478" spans="2:7" hidden="1" x14ac:dyDescent="0.35">
      <c r="B478" s="305"/>
      <c r="C478" s="306">
        <v>465</v>
      </c>
      <c r="D478" s="308">
        <f t="shared" si="29"/>
        <v>0.39313245600984975</v>
      </c>
      <c r="E478" s="323">
        <f t="shared" si="30"/>
        <v>0.6068675439901503</v>
      </c>
      <c r="F478" s="321">
        <f t="shared" si="28"/>
        <v>1650291.2351345683</v>
      </c>
      <c r="G478" s="322">
        <f t="shared" si="31"/>
        <v>902964094.161116</v>
      </c>
    </row>
    <row r="479" spans="2:7" hidden="1" x14ac:dyDescent="0.35">
      <c r="B479" s="305"/>
      <c r="C479" s="306">
        <v>466</v>
      </c>
      <c r="D479" s="308">
        <f t="shared" si="29"/>
        <v>0.39300410452331463</v>
      </c>
      <c r="E479" s="323">
        <f t="shared" si="30"/>
        <v>0.60699589547668542</v>
      </c>
      <c r="F479" s="321">
        <f t="shared" si="28"/>
        <v>1649752.4413259998</v>
      </c>
      <c r="G479" s="322">
        <f t="shared" si="31"/>
        <v>904613846.60244203</v>
      </c>
    </row>
    <row r="480" spans="2:7" hidden="1" x14ac:dyDescent="0.35">
      <c r="B480" s="305"/>
      <c r="C480" s="306">
        <v>467</v>
      </c>
      <c r="D480" s="308">
        <f t="shared" si="29"/>
        <v>0.39287606994423385</v>
      </c>
      <c r="E480" s="323">
        <f t="shared" si="30"/>
        <v>0.60712393005576615</v>
      </c>
      <c r="F480" s="321">
        <f t="shared" si="28"/>
        <v>1649214.9778313912</v>
      </c>
      <c r="G480" s="322">
        <f t="shared" si="31"/>
        <v>906263061.58027339</v>
      </c>
    </row>
    <row r="481" spans="2:7" hidden="1" x14ac:dyDescent="0.35">
      <c r="B481" s="305"/>
      <c r="C481" s="306">
        <v>468</v>
      </c>
      <c r="D481" s="308">
        <f t="shared" si="29"/>
        <v>0.39274835081404996</v>
      </c>
      <c r="E481" s="323">
        <f t="shared" si="30"/>
        <v>0.60725164918595009</v>
      </c>
      <c r="F481" s="321">
        <f t="shared" si="28"/>
        <v>1648678.8385280103</v>
      </c>
      <c r="G481" s="322">
        <f t="shared" si="31"/>
        <v>907911740.41880143</v>
      </c>
    </row>
    <row r="482" spans="2:7" hidden="1" x14ac:dyDescent="0.35">
      <c r="B482" s="305"/>
      <c r="C482" s="306">
        <v>469</v>
      </c>
      <c r="D482" s="308">
        <f t="shared" si="29"/>
        <v>0.3926209456840169</v>
      </c>
      <c r="E482" s="323">
        <f t="shared" si="30"/>
        <v>0.60737905431598316</v>
      </c>
      <c r="F482" s="321">
        <f t="shared" si="28"/>
        <v>1648144.017334312</v>
      </c>
      <c r="G482" s="322">
        <f t="shared" si="31"/>
        <v>909559884.43613577</v>
      </c>
    </row>
    <row r="483" spans="2:7" hidden="1" x14ac:dyDescent="0.35">
      <c r="B483" s="305"/>
      <c r="C483" s="306">
        <v>470</v>
      </c>
      <c r="D483" s="308">
        <f t="shared" si="29"/>
        <v>0.39249385311511292</v>
      </c>
      <c r="E483" s="323">
        <f t="shared" si="30"/>
        <v>0.60750614688488702</v>
      </c>
      <c r="F483" s="321">
        <f t="shared" si="28"/>
        <v>1647610.5082095712</v>
      </c>
      <c r="G483" s="322">
        <f t="shared" si="31"/>
        <v>911207494.94434536</v>
      </c>
    </row>
    <row r="484" spans="2:7" hidden="1" x14ac:dyDescent="0.35">
      <c r="B484" s="305"/>
      <c r="C484" s="306">
        <v>471</v>
      </c>
      <c r="D484" s="308">
        <f t="shared" si="29"/>
        <v>0.39236707167795537</v>
      </c>
      <c r="E484" s="323">
        <f t="shared" si="30"/>
        <v>0.60763292832204463</v>
      </c>
      <c r="F484" s="321">
        <f t="shared" si="28"/>
        <v>1647078.3051535264</v>
      </c>
      <c r="G484" s="322">
        <f t="shared" si="31"/>
        <v>912854573.24949884</v>
      </c>
    </row>
    <row r="485" spans="2:7" hidden="1" x14ac:dyDescent="0.35">
      <c r="B485" s="305"/>
      <c r="C485" s="306">
        <v>472</v>
      </c>
      <c r="D485" s="308">
        <f t="shared" si="29"/>
        <v>0.39224059995271554</v>
      </c>
      <c r="E485" s="323">
        <f t="shared" si="30"/>
        <v>0.60775940004728446</v>
      </c>
      <c r="F485" s="321">
        <f t="shared" si="28"/>
        <v>1646547.4022060211</v>
      </c>
      <c r="G485" s="322">
        <f t="shared" si="31"/>
        <v>914501120.65170491</v>
      </c>
    </row>
    <row r="486" spans="2:7" hidden="1" x14ac:dyDescent="0.35">
      <c r="B486" s="305"/>
      <c r="C486" s="306">
        <v>473</v>
      </c>
      <c r="D486" s="308">
        <f t="shared" si="29"/>
        <v>0.39211443652903483</v>
      </c>
      <c r="E486" s="323">
        <f t="shared" si="30"/>
        <v>0.60788556347096523</v>
      </c>
      <c r="F486" s="321">
        <f t="shared" si="28"/>
        <v>1646017.7934466526</v>
      </c>
      <c r="G486" s="322">
        <f t="shared" si="31"/>
        <v>916147138.44515157</v>
      </c>
    </row>
    <row r="487" spans="2:7" hidden="1" x14ac:dyDescent="0.35">
      <c r="B487" s="305"/>
      <c r="C487" s="306">
        <v>474</v>
      </c>
      <c r="D487" s="308">
        <f t="shared" si="29"/>
        <v>0.39198858000594139</v>
      </c>
      <c r="E487" s="323">
        <f t="shared" si="30"/>
        <v>0.60801141999405861</v>
      </c>
      <c r="F487" s="321">
        <f t="shared" si="28"/>
        <v>1645489.4729944221</v>
      </c>
      <c r="G487" s="322">
        <f t="shared" si="31"/>
        <v>917792627.91814601</v>
      </c>
    </row>
    <row r="488" spans="2:7" hidden="1" x14ac:dyDescent="0.35">
      <c r="B488" s="305"/>
      <c r="C488" s="306">
        <v>475</v>
      </c>
      <c r="D488" s="308">
        <f t="shared" si="29"/>
        <v>0.39186302899176856</v>
      </c>
      <c r="E488" s="323">
        <f t="shared" si="30"/>
        <v>0.60813697100823139</v>
      </c>
      <c r="F488" s="321">
        <f t="shared" si="28"/>
        <v>1644962.435007392</v>
      </c>
      <c r="G488" s="322">
        <f t="shared" si="31"/>
        <v>919437590.35315335</v>
      </c>
    </row>
    <row r="489" spans="2:7" hidden="1" x14ac:dyDescent="0.35">
      <c r="B489" s="305"/>
      <c r="C489" s="306">
        <v>476</v>
      </c>
      <c r="D489" s="308">
        <f t="shared" si="29"/>
        <v>0.39173778210407306</v>
      </c>
      <c r="E489" s="323">
        <f t="shared" si="30"/>
        <v>0.60826221789592694</v>
      </c>
      <c r="F489" s="321">
        <f t="shared" si="28"/>
        <v>1644436.6736823423</v>
      </c>
      <c r="G489" s="322">
        <f t="shared" si="31"/>
        <v>921082027.02683568</v>
      </c>
    </row>
    <row r="490" spans="2:7" hidden="1" x14ac:dyDescent="0.35">
      <c r="B490" s="305"/>
      <c r="C490" s="306">
        <v>477</v>
      </c>
      <c r="D490" s="308">
        <f t="shared" si="29"/>
        <v>0.39161283796955509</v>
      </c>
      <c r="E490" s="323">
        <f t="shared" si="30"/>
        <v>0.60838716203044485</v>
      </c>
      <c r="F490" s="321">
        <f t="shared" si="28"/>
        <v>1643912.1832544359</v>
      </c>
      <c r="G490" s="322">
        <f t="shared" si="31"/>
        <v>922725939.21009016</v>
      </c>
    </row>
    <row r="491" spans="2:7" hidden="1" x14ac:dyDescent="0.35">
      <c r="B491" s="305"/>
      <c r="C491" s="306">
        <v>478</v>
      </c>
      <c r="D491" s="308">
        <f t="shared" si="29"/>
        <v>0.3914881952239786</v>
      </c>
      <c r="E491" s="323">
        <f t="shared" si="30"/>
        <v>0.6085118047760214</v>
      </c>
      <c r="F491" s="321">
        <f t="shared" si="28"/>
        <v>1643388.9579968834</v>
      </c>
      <c r="G491" s="322">
        <f t="shared" si="31"/>
        <v>924369328.16808701</v>
      </c>
    </row>
    <row r="492" spans="2:7" hidden="1" x14ac:dyDescent="0.35">
      <c r="B492" s="305"/>
      <c r="C492" s="306">
        <v>479</v>
      </c>
      <c r="D492" s="308">
        <f t="shared" si="29"/>
        <v>0.39136385251209266</v>
      </c>
      <c r="E492" s="323">
        <f t="shared" si="30"/>
        <v>0.6086361474879074</v>
      </c>
      <c r="F492" s="321">
        <f t="shared" si="28"/>
        <v>1642866.9922206132</v>
      </c>
      <c r="G492" s="322">
        <f t="shared" si="31"/>
        <v>926012195.16030765</v>
      </c>
    </row>
    <row r="493" spans="2:7" hidden="1" x14ac:dyDescent="0.35">
      <c r="B493" s="305"/>
      <c r="C493" s="306">
        <v>480</v>
      </c>
      <c r="D493" s="308">
        <f t="shared" si="29"/>
        <v>0.39123980848755352</v>
      </c>
      <c r="E493" s="323">
        <f t="shared" si="30"/>
        <v>0.60876019151244654</v>
      </c>
      <c r="F493" s="321">
        <f t="shared" si="28"/>
        <v>1642346.2802739439</v>
      </c>
      <c r="G493" s="322">
        <f t="shared" si="31"/>
        <v>927654541.44058156</v>
      </c>
    </row>
    <row r="494" spans="2:7" hidden="1" x14ac:dyDescent="0.35">
      <c r="B494" s="305"/>
      <c r="C494" s="306">
        <v>481</v>
      </c>
      <c r="D494" s="308">
        <f t="shared" si="29"/>
        <v>0.39111606181284836</v>
      </c>
      <c r="E494" s="323">
        <f t="shared" si="30"/>
        <v>0.60888393818715159</v>
      </c>
      <c r="F494" s="321">
        <f t="shared" si="28"/>
        <v>1641826.816542265</v>
      </c>
      <c r="G494" s="322">
        <f t="shared" si="31"/>
        <v>929296368.25712383</v>
      </c>
    </row>
    <row r="495" spans="2:7" hidden="1" x14ac:dyDescent="0.35">
      <c r="B495" s="305"/>
      <c r="C495" s="306">
        <v>482</v>
      </c>
      <c r="D495" s="308">
        <f t="shared" si="29"/>
        <v>0.39099261115921807</v>
      </c>
      <c r="E495" s="323">
        <f t="shared" si="30"/>
        <v>0.60900738884078187</v>
      </c>
      <c r="F495" s="321">
        <f t="shared" si="28"/>
        <v>1641308.5954477121</v>
      </c>
      <c r="G495" s="322">
        <f t="shared" si="31"/>
        <v>930937676.85257149</v>
      </c>
    </row>
    <row r="496" spans="2:7" hidden="1" x14ac:dyDescent="0.35">
      <c r="B496" s="305"/>
      <c r="C496" s="306">
        <v>483</v>
      </c>
      <c r="D496" s="308">
        <f t="shared" si="29"/>
        <v>0.39086945520658289</v>
      </c>
      <c r="E496" s="323">
        <f t="shared" si="30"/>
        <v>0.60913054479341711</v>
      </c>
      <c r="F496" s="321">
        <f t="shared" si="28"/>
        <v>1640791.6114488549</v>
      </c>
      <c r="G496" s="322">
        <f t="shared" si="31"/>
        <v>932578468.46402037</v>
      </c>
    </row>
    <row r="497" spans="2:7" hidden="1" x14ac:dyDescent="0.35">
      <c r="B497" s="305"/>
      <c r="C497" s="306">
        <v>484</v>
      </c>
      <c r="D497" s="308">
        <f t="shared" si="29"/>
        <v>0.39074659264346728</v>
      </c>
      <c r="E497" s="323">
        <f t="shared" si="30"/>
        <v>0.60925340735653277</v>
      </c>
      <c r="F497" s="321">
        <f t="shared" si="28"/>
        <v>1640275.8590403823</v>
      </c>
      <c r="G497" s="322">
        <f t="shared" si="31"/>
        <v>934218744.32306075</v>
      </c>
    </row>
    <row r="498" spans="2:7" hidden="1" x14ac:dyDescent="0.35">
      <c r="B498" s="305"/>
      <c r="C498" s="306">
        <v>485</v>
      </c>
      <c r="D498" s="308">
        <f t="shared" si="29"/>
        <v>0.39062402216692654</v>
      </c>
      <c r="E498" s="323">
        <f t="shared" si="30"/>
        <v>0.6093759778330734</v>
      </c>
      <c r="F498" s="321">
        <f t="shared" si="28"/>
        <v>1639761.3327527933</v>
      </c>
      <c r="G498" s="322">
        <f t="shared" si="31"/>
        <v>935858505.65581357</v>
      </c>
    </row>
    <row r="499" spans="2:7" hidden="1" x14ac:dyDescent="0.35">
      <c r="B499" s="305"/>
      <c r="C499" s="306">
        <v>486</v>
      </c>
      <c r="D499" s="308">
        <f t="shared" si="29"/>
        <v>0.39050174248247371</v>
      </c>
      <c r="E499" s="323">
        <f t="shared" si="30"/>
        <v>0.60949825751752629</v>
      </c>
      <c r="F499" s="321">
        <f t="shared" si="28"/>
        <v>1639248.0271520915</v>
      </c>
      <c r="G499" s="322">
        <f t="shared" si="31"/>
        <v>937497753.68296564</v>
      </c>
    </row>
    <row r="500" spans="2:7" hidden="1" x14ac:dyDescent="0.35">
      <c r="B500" s="305"/>
      <c r="C500" s="306">
        <v>487</v>
      </c>
      <c r="D500" s="308">
        <f t="shared" si="29"/>
        <v>0.39037975230400745</v>
      </c>
      <c r="E500" s="323">
        <f t="shared" si="30"/>
        <v>0.60962024769599255</v>
      </c>
      <c r="F500" s="321">
        <f t="shared" si="28"/>
        <v>1638735.9368394811</v>
      </c>
      <c r="G500" s="322">
        <f t="shared" si="31"/>
        <v>939136489.6198051</v>
      </c>
    </row>
    <row r="501" spans="2:7" hidden="1" x14ac:dyDescent="0.35">
      <c r="B501" s="305"/>
      <c r="C501" s="306">
        <v>488</v>
      </c>
      <c r="D501" s="308">
        <f t="shared" si="29"/>
        <v>0.39025805035374039</v>
      </c>
      <c r="E501" s="323">
        <f t="shared" si="30"/>
        <v>0.60974194964625961</v>
      </c>
      <c r="F501" s="321">
        <f t="shared" si="28"/>
        <v>1638225.0564510671</v>
      </c>
      <c r="G501" s="322">
        <f t="shared" si="31"/>
        <v>940774714.67625618</v>
      </c>
    </row>
    <row r="502" spans="2:7" hidden="1" x14ac:dyDescent="0.35">
      <c r="B502" s="305"/>
      <c r="C502" s="306">
        <v>489</v>
      </c>
      <c r="D502" s="308">
        <f t="shared" si="29"/>
        <v>0.39013663536212917</v>
      </c>
      <c r="E502" s="323">
        <f t="shared" si="30"/>
        <v>0.60986336463787083</v>
      </c>
      <c r="F502" s="321">
        <f t="shared" si="28"/>
        <v>1637715.3806575607</v>
      </c>
      <c r="G502" s="322">
        <f t="shared" si="31"/>
        <v>942412430.05691373</v>
      </c>
    </row>
    <row r="503" spans="2:7" hidden="1" x14ac:dyDescent="0.35">
      <c r="B503" s="305"/>
      <c r="C503" s="306">
        <v>490</v>
      </c>
      <c r="D503" s="308">
        <f t="shared" si="29"/>
        <v>0.39001550606780361</v>
      </c>
      <c r="E503" s="323">
        <f t="shared" si="30"/>
        <v>0.60998449393219634</v>
      </c>
      <c r="F503" s="321">
        <f t="shared" si="28"/>
        <v>1637206.904163983</v>
      </c>
      <c r="G503" s="322">
        <f t="shared" si="31"/>
        <v>944049636.96107769</v>
      </c>
    </row>
    <row r="504" spans="2:7" hidden="1" x14ac:dyDescent="0.35">
      <c r="B504" s="305"/>
      <c r="C504" s="306">
        <v>491</v>
      </c>
      <c r="D504" s="308">
        <f t="shared" si="29"/>
        <v>0.38989466121749811</v>
      </c>
      <c r="E504" s="323">
        <f t="shared" si="30"/>
        <v>0.61010533878250195</v>
      </c>
      <c r="F504" s="321">
        <f t="shared" si="28"/>
        <v>1636699.6217093761</v>
      </c>
      <c r="G504" s="322">
        <f t="shared" si="31"/>
        <v>945686336.58278704</v>
      </c>
    </row>
    <row r="505" spans="2:7" hidden="1" x14ac:dyDescent="0.35">
      <c r="B505" s="305"/>
      <c r="C505" s="306">
        <v>492</v>
      </c>
      <c r="D505" s="308">
        <f t="shared" si="29"/>
        <v>0.38977409956598308</v>
      </c>
      <c r="E505" s="323">
        <f t="shared" si="30"/>
        <v>0.61022590043401692</v>
      </c>
      <c r="F505" s="321">
        <f t="shared" si="28"/>
        <v>1636193.5280665157</v>
      </c>
      <c r="G505" s="322">
        <f t="shared" si="31"/>
        <v>947322530.11085355</v>
      </c>
    </row>
    <row r="506" spans="2:7" hidden="1" x14ac:dyDescent="0.35">
      <c r="B506" s="305"/>
      <c r="C506" s="306">
        <v>493</v>
      </c>
      <c r="D506" s="308">
        <f t="shared" si="29"/>
        <v>0.38965381987599734</v>
      </c>
      <c r="E506" s="323">
        <f t="shared" si="30"/>
        <v>0.61034618012400266</v>
      </c>
      <c r="F506" s="321">
        <f t="shared" si="28"/>
        <v>1635688.618041628</v>
      </c>
      <c r="G506" s="322">
        <f t="shared" si="31"/>
        <v>948958218.72889519</v>
      </c>
    </row>
    <row r="507" spans="2:7" hidden="1" x14ac:dyDescent="0.35">
      <c r="B507" s="305"/>
      <c r="C507" s="306">
        <v>494</v>
      </c>
      <c r="D507" s="308">
        <f t="shared" si="29"/>
        <v>0.38953382091818073</v>
      </c>
      <c r="E507" s="323">
        <f t="shared" si="30"/>
        <v>0.61046617908181933</v>
      </c>
      <c r="F507" s="321">
        <f t="shared" si="28"/>
        <v>1635184.8864741048</v>
      </c>
      <c r="G507" s="322">
        <f t="shared" si="31"/>
        <v>950593403.61536932</v>
      </c>
    </row>
    <row r="508" spans="2:7" hidden="1" x14ac:dyDescent="0.35">
      <c r="B508" s="305"/>
      <c r="C508" s="306">
        <v>495</v>
      </c>
      <c r="D508" s="308">
        <f t="shared" si="29"/>
        <v>0.38941410147100802</v>
      </c>
      <c r="E508" s="323">
        <f t="shared" si="30"/>
        <v>0.61058589852899203</v>
      </c>
      <c r="F508" s="321">
        <f t="shared" si="28"/>
        <v>1634682.3282362286</v>
      </c>
      <c r="G508" s="322">
        <f t="shared" si="31"/>
        <v>952228085.94360554</v>
      </c>
    </row>
    <row r="509" spans="2:7" hidden="1" x14ac:dyDescent="0.35">
      <c r="B509" s="305"/>
      <c r="C509" s="306">
        <v>496</v>
      </c>
      <c r="D509" s="308">
        <f t="shared" si="29"/>
        <v>0.38929466032072324</v>
      </c>
      <c r="E509" s="323">
        <f t="shared" si="30"/>
        <v>0.61070533967927676</v>
      </c>
      <c r="F509" s="321">
        <f t="shared" si="28"/>
        <v>1634180.938232895</v>
      </c>
      <c r="G509" s="322">
        <f t="shared" si="31"/>
        <v>953862266.88183844</v>
      </c>
    </row>
    <row r="510" spans="2:7" hidden="1" x14ac:dyDescent="0.35">
      <c r="B510" s="305"/>
      <c r="C510" s="306">
        <v>497</v>
      </c>
      <c r="D510" s="308">
        <f t="shared" si="29"/>
        <v>0.3891754962612749</v>
      </c>
      <c r="E510" s="323">
        <f t="shared" si="30"/>
        <v>0.6108245037387251</v>
      </c>
      <c r="F510" s="321">
        <f t="shared" si="28"/>
        <v>1633680.7114013415</v>
      </c>
      <c r="G510" s="322">
        <f t="shared" si="31"/>
        <v>955495947.59323978</v>
      </c>
    </row>
    <row r="511" spans="2:7" hidden="1" x14ac:dyDescent="0.35">
      <c r="B511" s="305"/>
      <c r="C511" s="306">
        <v>498</v>
      </c>
      <c r="D511" s="308">
        <f t="shared" si="29"/>
        <v>0.38905660809425124</v>
      </c>
      <c r="E511" s="323">
        <f t="shared" si="30"/>
        <v>0.61094339190574876</v>
      </c>
      <c r="F511" s="321">
        <f t="shared" si="28"/>
        <v>1633181.6427108757</v>
      </c>
      <c r="G511" s="322">
        <f t="shared" si="31"/>
        <v>957129129.23595071</v>
      </c>
    </row>
    <row r="512" spans="2:7" hidden="1" x14ac:dyDescent="0.35">
      <c r="B512" s="305"/>
      <c r="C512" s="306">
        <v>499</v>
      </c>
      <c r="D512" s="308">
        <f t="shared" si="29"/>
        <v>0.3889379946288169</v>
      </c>
      <c r="E512" s="323">
        <f t="shared" si="30"/>
        <v>0.61106200537118305</v>
      </c>
      <c r="F512" s="321">
        <f t="shared" si="28"/>
        <v>1632683.72716261</v>
      </c>
      <c r="G512" s="322">
        <f t="shared" si="31"/>
        <v>958761812.96311331</v>
      </c>
    </row>
    <row r="513" spans="2:7" x14ac:dyDescent="0.35">
      <c r="B513" s="305"/>
      <c r="C513" s="306">
        <v>500</v>
      </c>
      <c r="D513" s="308">
        <f t="shared" si="29"/>
        <v>0.3888196546816502</v>
      </c>
      <c r="E513" s="323">
        <f t="shared" si="30"/>
        <v>0.61118034531834975</v>
      </c>
      <c r="F513" s="321">
        <f t="shared" si="28"/>
        <v>1632186.9597891967</v>
      </c>
      <c r="G513" s="322">
        <f t="shared" si="31"/>
        <v>960393999.92290246</v>
      </c>
    </row>
    <row r="514" spans="2:7" hidden="1" x14ac:dyDescent="0.35">
      <c r="B514" s="305"/>
      <c r="C514" s="306">
        <v>501</v>
      </c>
      <c r="D514" s="308">
        <f t="shared" si="29"/>
        <v>0.38870158707688024</v>
      </c>
      <c r="E514" s="323">
        <f t="shared" si="30"/>
        <v>0.61129841292311982</v>
      </c>
      <c r="F514" s="321">
        <f t="shared" si="28"/>
        <v>1631691.3356545658</v>
      </c>
      <c r="G514" s="322">
        <f t="shared" si="31"/>
        <v>962025691.25855708</v>
      </c>
    </row>
    <row r="515" spans="2:7" hidden="1" x14ac:dyDescent="0.35">
      <c r="B515" s="305"/>
      <c r="C515" s="306">
        <v>502</v>
      </c>
      <c r="D515" s="308">
        <f t="shared" si="29"/>
        <v>0.38858379064602583</v>
      </c>
      <c r="E515" s="323">
        <f t="shared" si="30"/>
        <v>0.61141620935397412</v>
      </c>
      <c r="F515" s="321">
        <f t="shared" si="28"/>
        <v>1631196.8498536674</v>
      </c>
      <c r="G515" s="322">
        <f t="shared" si="31"/>
        <v>963656888.10841072</v>
      </c>
    </row>
    <row r="516" spans="2:7" hidden="1" x14ac:dyDescent="0.35">
      <c r="B516" s="305"/>
      <c r="C516" s="306">
        <v>503</v>
      </c>
      <c r="D516" s="308">
        <f t="shared" si="29"/>
        <v>0.38846626422793384</v>
      </c>
      <c r="E516" s="323">
        <f t="shared" si="30"/>
        <v>0.61153373577206616</v>
      </c>
      <c r="F516" s="321">
        <f t="shared" si="28"/>
        <v>1630703.4975122137</v>
      </c>
      <c r="G516" s="322">
        <f t="shared" si="31"/>
        <v>965287591.60592294</v>
      </c>
    </row>
    <row r="517" spans="2:7" hidden="1" x14ac:dyDescent="0.35">
      <c r="B517" s="305"/>
      <c r="C517" s="306">
        <v>504</v>
      </c>
      <c r="D517" s="308">
        <f t="shared" si="29"/>
        <v>0.3883490066687193</v>
      </c>
      <c r="E517" s="323">
        <f t="shared" si="30"/>
        <v>0.6116509933312807</v>
      </c>
      <c r="F517" s="321">
        <f t="shared" si="28"/>
        <v>1630211.2737864265</v>
      </c>
      <c r="G517" s="322">
        <f t="shared" si="31"/>
        <v>966917802.87970936</v>
      </c>
    </row>
    <row r="518" spans="2:7" hidden="1" x14ac:dyDescent="0.35">
      <c r="B518" s="305"/>
      <c r="C518" s="306">
        <v>505</v>
      </c>
      <c r="D518" s="308">
        <f t="shared" si="29"/>
        <v>0.38823201682170538</v>
      </c>
      <c r="E518" s="323">
        <f t="shared" si="30"/>
        <v>0.61176798317829462</v>
      </c>
      <c r="F518" s="321">
        <f t="shared" si="28"/>
        <v>1629720.1738627865</v>
      </c>
      <c r="G518" s="322">
        <f t="shared" si="31"/>
        <v>968547523.05357218</v>
      </c>
    </row>
    <row r="519" spans="2:7" hidden="1" x14ac:dyDescent="0.35">
      <c r="B519" s="305"/>
      <c r="C519" s="306">
        <v>506</v>
      </c>
      <c r="D519" s="308">
        <f t="shared" si="29"/>
        <v>0.38811529354736396</v>
      </c>
      <c r="E519" s="323">
        <f t="shared" si="30"/>
        <v>0.61188470645263604</v>
      </c>
      <c r="F519" s="321">
        <f t="shared" si="28"/>
        <v>1629230.1929577834</v>
      </c>
      <c r="G519" s="322">
        <f t="shared" si="31"/>
        <v>970176753.24652994</v>
      </c>
    </row>
    <row r="520" spans="2:7" hidden="1" x14ac:dyDescent="0.35">
      <c r="B520" s="305"/>
      <c r="C520" s="306">
        <v>507</v>
      </c>
      <c r="D520" s="308">
        <f t="shared" si="29"/>
        <v>0.38799883571325761</v>
      </c>
      <c r="E520" s="323">
        <f t="shared" si="30"/>
        <v>0.61200116428674245</v>
      </c>
      <c r="F520" s="321">
        <f t="shared" si="28"/>
        <v>1628741.3263176715</v>
      </c>
      <c r="G520" s="322">
        <f t="shared" si="31"/>
        <v>971805494.5728476</v>
      </c>
    </row>
    <row r="521" spans="2:7" hidden="1" x14ac:dyDescent="0.35">
      <c r="B521" s="305"/>
      <c r="C521" s="306">
        <v>508</v>
      </c>
      <c r="D521" s="308">
        <f t="shared" si="29"/>
        <v>0.38788264219398105</v>
      </c>
      <c r="E521" s="323">
        <f t="shared" si="30"/>
        <v>0.61211735780601895</v>
      </c>
      <c r="F521" s="321">
        <f t="shared" si="28"/>
        <v>1628253.5692182253</v>
      </c>
      <c r="G521" s="322">
        <f t="shared" si="31"/>
        <v>973433748.14206588</v>
      </c>
    </row>
    <row r="522" spans="2:7" hidden="1" x14ac:dyDescent="0.35">
      <c r="B522" s="305"/>
      <c r="C522" s="306">
        <v>509</v>
      </c>
      <c r="D522" s="308">
        <f t="shared" si="29"/>
        <v>0.38776671187110384</v>
      </c>
      <c r="E522" s="323">
        <f t="shared" si="30"/>
        <v>0.6122332881288961</v>
      </c>
      <c r="F522" s="321">
        <f t="shared" si="28"/>
        <v>1627766.9169644979</v>
      </c>
      <c r="G522" s="322">
        <f t="shared" si="31"/>
        <v>975061515.05903041</v>
      </c>
    </row>
    <row r="523" spans="2:7" hidden="1" x14ac:dyDescent="0.35">
      <c r="B523" s="305"/>
      <c r="C523" s="306">
        <v>510</v>
      </c>
      <c r="D523" s="308">
        <f t="shared" si="29"/>
        <v>0.38765104363311387</v>
      </c>
      <c r="E523" s="323">
        <f t="shared" si="30"/>
        <v>0.61234895636688613</v>
      </c>
      <c r="F523" s="321">
        <f t="shared" si="28"/>
        <v>1627281.3648905843</v>
      </c>
      <c r="G523" s="322">
        <f t="shared" si="31"/>
        <v>976688796.42392099</v>
      </c>
    </row>
    <row r="524" spans="2:7" hidden="1" x14ac:dyDescent="0.35">
      <c r="B524" s="305"/>
      <c r="C524" s="306">
        <v>511</v>
      </c>
      <c r="D524" s="308">
        <f t="shared" si="29"/>
        <v>0.38753563637536065</v>
      </c>
      <c r="E524" s="323">
        <f t="shared" si="30"/>
        <v>0.61246436362463941</v>
      </c>
      <c r="F524" s="321">
        <f t="shared" si="28"/>
        <v>1626796.9083593832</v>
      </c>
      <c r="G524" s="322">
        <f t="shared" si="31"/>
        <v>978315593.3322804</v>
      </c>
    </row>
    <row r="525" spans="2:7" hidden="1" x14ac:dyDescent="0.35">
      <c r="B525" s="305"/>
      <c r="C525" s="306">
        <v>512</v>
      </c>
      <c r="D525" s="308">
        <f t="shared" si="29"/>
        <v>0.38742048900000009</v>
      </c>
      <c r="E525" s="323">
        <f t="shared" si="30"/>
        <v>0.61257951099999985</v>
      </c>
      <c r="F525" s="321">
        <f t="shared" si="28"/>
        <v>1626313.5427623654</v>
      </c>
      <c r="G525" s="322">
        <f t="shared" si="31"/>
        <v>979941906.8750428</v>
      </c>
    </row>
    <row r="526" spans="2:7" hidden="1" x14ac:dyDescent="0.35">
      <c r="B526" s="305"/>
      <c r="C526" s="306">
        <v>513</v>
      </c>
      <c r="D526" s="308">
        <f t="shared" si="29"/>
        <v>0.38730560041593892</v>
      </c>
      <c r="E526" s="323">
        <f t="shared" si="30"/>
        <v>0.61269439958406102</v>
      </c>
      <c r="F526" s="321">
        <f t="shared" ref="F526:F589" si="32">$G$12*D526</f>
        <v>1625831.26351934</v>
      </c>
      <c r="G526" s="322">
        <f t="shared" si="31"/>
        <v>981567738.13856208</v>
      </c>
    </row>
    <row r="527" spans="2:7" hidden="1" x14ac:dyDescent="0.35">
      <c r="B527" s="305"/>
      <c r="C527" s="306">
        <v>514</v>
      </c>
      <c r="D527" s="308">
        <f t="shared" ref="D527:D590" si="33">C527^(-C$11)</f>
        <v>0.38719096953878035</v>
      </c>
      <c r="E527" s="323">
        <f t="shared" ref="E527:E590" si="34">1 - D527</f>
        <v>0.61280903046121971</v>
      </c>
      <c r="F527" s="321">
        <f t="shared" si="32"/>
        <v>1625350.0660782265</v>
      </c>
      <c r="G527" s="322">
        <f t="shared" ref="G527:G590" si="35">F527+G526</f>
        <v>983193088.20464027</v>
      </c>
    </row>
    <row r="528" spans="2:7" hidden="1" x14ac:dyDescent="0.35">
      <c r="B528" s="305"/>
      <c r="C528" s="306">
        <v>515</v>
      </c>
      <c r="D528" s="308">
        <f t="shared" si="33"/>
        <v>0.38707659529077021</v>
      </c>
      <c r="E528" s="323">
        <f t="shared" si="34"/>
        <v>0.61292340470922979</v>
      </c>
      <c r="F528" s="321">
        <f t="shared" si="32"/>
        <v>1624869.9459148294</v>
      </c>
      <c r="G528" s="322">
        <f t="shared" si="35"/>
        <v>984817958.15055513</v>
      </c>
    </row>
    <row r="529" spans="2:7" hidden="1" x14ac:dyDescent="0.35">
      <c r="B529" s="305"/>
      <c r="C529" s="306">
        <v>516</v>
      </c>
      <c r="D529" s="308">
        <f t="shared" si="33"/>
        <v>0.38696247660074284</v>
      </c>
      <c r="E529" s="323">
        <f t="shared" si="34"/>
        <v>0.6130375233992571</v>
      </c>
      <c r="F529" s="321">
        <f t="shared" si="32"/>
        <v>1624390.8985326095</v>
      </c>
      <c r="G529" s="322">
        <f t="shared" si="35"/>
        <v>986442349.04908776</v>
      </c>
    </row>
    <row r="530" spans="2:7" hidden="1" x14ac:dyDescent="0.35">
      <c r="B530" s="305"/>
      <c r="C530" s="306">
        <v>517</v>
      </c>
      <c r="D530" s="308">
        <f t="shared" si="33"/>
        <v>0.38684861240406893</v>
      </c>
      <c r="E530" s="323">
        <f t="shared" si="34"/>
        <v>0.61315138759593113</v>
      </c>
      <c r="F530" s="321">
        <f t="shared" si="32"/>
        <v>1623912.9194624664</v>
      </c>
      <c r="G530" s="322">
        <f t="shared" si="35"/>
        <v>988066261.96855021</v>
      </c>
    </row>
    <row r="531" spans="2:7" hidden="1" x14ac:dyDescent="0.35">
      <c r="B531" s="305"/>
      <c r="C531" s="306">
        <v>518</v>
      </c>
      <c r="D531" s="308">
        <f t="shared" si="33"/>
        <v>0.38673500164260255</v>
      </c>
      <c r="E531" s="323">
        <f t="shared" si="34"/>
        <v>0.61326499835739745</v>
      </c>
      <c r="F531" s="321">
        <f t="shared" si="32"/>
        <v>1623436.004262516</v>
      </c>
      <c r="G531" s="322">
        <f t="shared" si="35"/>
        <v>989689697.97281277</v>
      </c>
    </row>
    <row r="532" spans="2:7" hidden="1" x14ac:dyDescent="0.35">
      <c r="B532" s="305"/>
      <c r="C532" s="306">
        <v>519</v>
      </c>
      <c r="D532" s="308">
        <f t="shared" si="33"/>
        <v>0.38662164326462933</v>
      </c>
      <c r="E532" s="323">
        <f t="shared" si="34"/>
        <v>0.61337835673537067</v>
      </c>
      <c r="F532" s="321">
        <f t="shared" si="32"/>
        <v>1622960.148517872</v>
      </c>
      <c r="G532" s="322">
        <f t="shared" si="35"/>
        <v>991312658.12133062</v>
      </c>
    </row>
    <row r="533" spans="2:7" hidden="1" x14ac:dyDescent="0.35">
      <c r="B533" s="305"/>
      <c r="C533" s="306">
        <v>520</v>
      </c>
      <c r="D533" s="308">
        <f t="shared" si="33"/>
        <v>0.38650853622481518</v>
      </c>
      <c r="E533" s="323">
        <f t="shared" si="34"/>
        <v>0.61349146377518482</v>
      </c>
      <c r="F533" s="321">
        <f t="shared" si="32"/>
        <v>1622485.3478404316</v>
      </c>
      <c r="G533" s="322">
        <f t="shared" si="35"/>
        <v>992935143.46917105</v>
      </c>
    </row>
    <row r="534" spans="2:7" hidden="1" x14ac:dyDescent="0.35">
      <c r="B534" s="305"/>
      <c r="C534" s="306">
        <v>521</v>
      </c>
      <c r="D534" s="308">
        <f t="shared" si="33"/>
        <v>0.38639567948415549</v>
      </c>
      <c r="E534" s="323">
        <f t="shared" si="34"/>
        <v>0.61360432051584457</v>
      </c>
      <c r="F534" s="321">
        <f t="shared" si="32"/>
        <v>1622011.5978686616</v>
      </c>
      <c r="G534" s="322">
        <f t="shared" si="35"/>
        <v>994557155.06703973</v>
      </c>
    </row>
    <row r="535" spans="2:7" hidden="1" x14ac:dyDescent="0.35">
      <c r="B535" s="305"/>
      <c r="C535" s="306">
        <v>522</v>
      </c>
      <c r="D535" s="308">
        <f t="shared" si="33"/>
        <v>0.38628307200992418</v>
      </c>
      <c r="E535" s="323">
        <f t="shared" si="34"/>
        <v>0.61371692799007582</v>
      </c>
      <c r="F535" s="321">
        <f t="shared" si="32"/>
        <v>1621538.8942673849</v>
      </c>
      <c r="G535" s="322">
        <f t="shared" si="35"/>
        <v>996178693.96130717</v>
      </c>
    </row>
    <row r="536" spans="2:7" hidden="1" x14ac:dyDescent="0.35">
      <c r="B536" s="305"/>
      <c r="C536" s="306">
        <v>523</v>
      </c>
      <c r="D536" s="308">
        <f t="shared" si="33"/>
        <v>0.3861707127756247</v>
      </c>
      <c r="E536" s="323">
        <f t="shared" si="34"/>
        <v>0.61382928722437535</v>
      </c>
      <c r="F536" s="321">
        <f t="shared" si="32"/>
        <v>1621067.2327275751</v>
      </c>
      <c r="G536" s="322">
        <f t="shared" si="35"/>
        <v>997799761.1940347</v>
      </c>
    </row>
    <row r="537" spans="2:7" hidden="1" x14ac:dyDescent="0.35">
      <c r="B537" s="305"/>
      <c r="C537" s="306">
        <v>524</v>
      </c>
      <c r="D537" s="308">
        <f t="shared" si="33"/>
        <v>0.38605860076094006</v>
      </c>
      <c r="E537" s="323">
        <f t="shared" si="34"/>
        <v>0.61394139923905988</v>
      </c>
      <c r="F537" s="321">
        <f t="shared" si="32"/>
        <v>1620596.6089661457</v>
      </c>
      <c r="G537" s="322">
        <f t="shared" si="35"/>
        <v>999420357.80300081</v>
      </c>
    </row>
    <row r="538" spans="2:7" hidden="1" x14ac:dyDescent="0.35">
      <c r="B538" s="305"/>
      <c r="C538" s="306">
        <v>525</v>
      </c>
      <c r="D538" s="308">
        <f t="shared" si="33"/>
        <v>0.38594673495168369</v>
      </c>
      <c r="E538" s="323">
        <f t="shared" si="34"/>
        <v>0.61405326504831637</v>
      </c>
      <c r="F538" s="321">
        <f t="shared" si="32"/>
        <v>1620127.0187257449</v>
      </c>
      <c r="G538" s="322">
        <f t="shared" si="35"/>
        <v>1001040484.8217266</v>
      </c>
    </row>
    <row r="539" spans="2:7" hidden="1" x14ac:dyDescent="0.35">
      <c r="B539" s="305"/>
      <c r="C539" s="306">
        <v>526</v>
      </c>
      <c r="D539" s="308">
        <f t="shared" si="33"/>
        <v>0.38583511433975165</v>
      </c>
      <c r="E539" s="323">
        <f t="shared" si="34"/>
        <v>0.61416488566024841</v>
      </c>
      <c r="F539" s="321">
        <f t="shared" si="32"/>
        <v>1619658.4577745544</v>
      </c>
      <c r="G539" s="322">
        <f t="shared" si="35"/>
        <v>1002660143.2795011</v>
      </c>
    </row>
    <row r="540" spans="2:7" hidden="1" x14ac:dyDescent="0.35">
      <c r="B540" s="305"/>
      <c r="C540" s="306">
        <v>527</v>
      </c>
      <c r="D540" s="308">
        <f t="shared" si="33"/>
        <v>0.38572373792307446</v>
      </c>
      <c r="E540" s="323">
        <f t="shared" si="34"/>
        <v>0.61427626207692554</v>
      </c>
      <c r="F540" s="321">
        <f t="shared" si="32"/>
        <v>1619190.9219060875</v>
      </c>
      <c r="G540" s="322">
        <f t="shared" si="35"/>
        <v>1004279334.2014072</v>
      </c>
    </row>
    <row r="541" spans="2:7" hidden="1" x14ac:dyDescent="0.35">
      <c r="B541" s="305"/>
      <c r="C541" s="306">
        <v>528</v>
      </c>
      <c r="D541" s="308">
        <f t="shared" si="33"/>
        <v>0.38561260470556918</v>
      </c>
      <c r="E541" s="323">
        <f t="shared" si="34"/>
        <v>0.61438739529443076</v>
      </c>
      <c r="F541" s="321">
        <f t="shared" si="32"/>
        <v>1618724.4069389878</v>
      </c>
      <c r="G541" s="322">
        <f t="shared" si="35"/>
        <v>1005898058.6083462</v>
      </c>
    </row>
    <row r="542" spans="2:7" hidden="1" x14ac:dyDescent="0.35">
      <c r="B542" s="305"/>
      <c r="C542" s="306">
        <v>529</v>
      </c>
      <c r="D542" s="308">
        <f t="shared" si="33"/>
        <v>0.38550171369709302</v>
      </c>
      <c r="E542" s="323">
        <f t="shared" si="34"/>
        <v>0.61449828630290693</v>
      </c>
      <c r="F542" s="321">
        <f t="shared" si="32"/>
        <v>1618258.9087168344</v>
      </c>
      <c r="G542" s="322">
        <f t="shared" si="35"/>
        <v>1007516317.517063</v>
      </c>
    </row>
    <row r="543" spans="2:7" hidden="1" x14ac:dyDescent="0.35">
      <c r="B543" s="305"/>
      <c r="C543" s="306">
        <v>530</v>
      </c>
      <c r="D543" s="308">
        <f t="shared" si="33"/>
        <v>0.38539106391339617</v>
      </c>
      <c r="E543" s="323">
        <f t="shared" si="34"/>
        <v>0.61460893608660383</v>
      </c>
      <c r="F543" s="321">
        <f t="shared" si="32"/>
        <v>1617794.4231079435</v>
      </c>
      <c r="G543" s="322">
        <f t="shared" si="35"/>
        <v>1009134111.940171</v>
      </c>
    </row>
    <row r="544" spans="2:7" hidden="1" x14ac:dyDescent="0.35">
      <c r="B544" s="305"/>
      <c r="C544" s="306">
        <v>531</v>
      </c>
      <c r="D544" s="308">
        <f t="shared" si="33"/>
        <v>0.38528065437607623</v>
      </c>
      <c r="E544" s="323">
        <f t="shared" si="34"/>
        <v>0.61471934562392372</v>
      </c>
      <c r="F544" s="321">
        <f t="shared" si="32"/>
        <v>1617330.9460051786</v>
      </c>
      <c r="G544" s="322">
        <f t="shared" si="35"/>
        <v>1010751442.8861762</v>
      </c>
    </row>
    <row r="545" spans="2:7" hidden="1" x14ac:dyDescent="0.35">
      <c r="B545" s="305"/>
      <c r="C545" s="306">
        <v>532</v>
      </c>
      <c r="D545" s="308">
        <f t="shared" si="33"/>
        <v>0.38517048411253224</v>
      </c>
      <c r="E545" s="323">
        <f t="shared" si="34"/>
        <v>0.6148295158874677</v>
      </c>
      <c r="F545" s="321">
        <f t="shared" si="32"/>
        <v>1616868.4733257552</v>
      </c>
      <c r="G545" s="322">
        <f t="shared" si="35"/>
        <v>1012368311.359502</v>
      </c>
    </row>
    <row r="546" spans="2:7" hidden="1" x14ac:dyDescent="0.35">
      <c r="B546" s="305"/>
      <c r="C546" s="306">
        <v>533</v>
      </c>
      <c r="D546" s="308">
        <f t="shared" si="33"/>
        <v>0.38506055215591939</v>
      </c>
      <c r="E546" s="323">
        <f t="shared" si="34"/>
        <v>0.61493944784408061</v>
      </c>
      <c r="F546" s="321">
        <f t="shared" si="32"/>
        <v>1616407.0010110531</v>
      </c>
      <c r="G546" s="322">
        <f t="shared" si="35"/>
        <v>1013984718.360513</v>
      </c>
    </row>
    <row r="547" spans="2:7" hidden="1" x14ac:dyDescent="0.35">
      <c r="B547" s="305"/>
      <c r="C547" s="306">
        <v>534</v>
      </c>
      <c r="D547" s="308">
        <f t="shared" si="33"/>
        <v>0.38495085754510433</v>
      </c>
      <c r="E547" s="323">
        <f t="shared" si="34"/>
        <v>0.61504914245489561</v>
      </c>
      <c r="F547" s="321">
        <f t="shared" si="32"/>
        <v>1615946.5250264271</v>
      </c>
      <c r="G547" s="322">
        <f t="shared" si="35"/>
        <v>1015600664.8855394</v>
      </c>
    </row>
    <row r="548" spans="2:7" hidden="1" x14ac:dyDescent="0.35">
      <c r="B548" s="305"/>
      <c r="C548" s="306">
        <v>535</v>
      </c>
      <c r="D548" s="308">
        <f t="shared" si="33"/>
        <v>0.38484139932462103</v>
      </c>
      <c r="E548" s="323">
        <f t="shared" si="34"/>
        <v>0.61515860067537897</v>
      </c>
      <c r="F548" s="321">
        <f t="shared" si="32"/>
        <v>1615487.0413610223</v>
      </c>
      <c r="G548" s="322">
        <f t="shared" si="35"/>
        <v>1017216151.9269004</v>
      </c>
    </row>
    <row r="549" spans="2:7" hidden="1" x14ac:dyDescent="0.35">
      <c r="B549" s="305"/>
      <c r="C549" s="306">
        <v>536</v>
      </c>
      <c r="D549" s="308">
        <f t="shared" si="33"/>
        <v>0.38473217654462638</v>
      </c>
      <c r="E549" s="323">
        <f t="shared" si="34"/>
        <v>0.61526782345537367</v>
      </c>
      <c r="F549" s="321">
        <f t="shared" si="32"/>
        <v>1615028.5460275877</v>
      </c>
      <c r="G549" s="322">
        <f t="shared" si="35"/>
        <v>1018831180.4729279</v>
      </c>
    </row>
    <row r="550" spans="2:7" hidden="1" x14ac:dyDescent="0.35">
      <c r="B550" s="305"/>
      <c r="C550" s="306">
        <v>537</v>
      </c>
      <c r="D550" s="308">
        <f t="shared" si="33"/>
        <v>0.38462318826085695</v>
      </c>
      <c r="E550" s="323">
        <f t="shared" si="34"/>
        <v>0.61537681173914305</v>
      </c>
      <c r="F550" s="321">
        <f t="shared" si="32"/>
        <v>1614571.0350622947</v>
      </c>
      <c r="G550" s="322">
        <f t="shared" si="35"/>
        <v>1020445751.5079902</v>
      </c>
    </row>
    <row r="551" spans="2:7" hidden="1" x14ac:dyDescent="0.35">
      <c r="B551" s="305"/>
      <c r="C551" s="306">
        <v>538</v>
      </c>
      <c r="D551" s="308">
        <f t="shared" si="33"/>
        <v>0.3845144335345862</v>
      </c>
      <c r="E551" s="323">
        <f t="shared" si="34"/>
        <v>0.61548556646541375</v>
      </c>
      <c r="F551" s="321">
        <f t="shared" si="32"/>
        <v>1614114.5045245576</v>
      </c>
      <c r="G551" s="322">
        <f t="shared" si="35"/>
        <v>1022059866.0125148</v>
      </c>
    </row>
    <row r="552" spans="2:7" hidden="1" x14ac:dyDescent="0.35">
      <c r="B552" s="305"/>
      <c r="C552" s="306">
        <v>539</v>
      </c>
      <c r="D552" s="308">
        <f t="shared" si="33"/>
        <v>0.38440591143258096</v>
      </c>
      <c r="E552" s="323">
        <f t="shared" si="34"/>
        <v>0.61559408856741904</v>
      </c>
      <c r="F552" s="321">
        <f t="shared" si="32"/>
        <v>1613658.9504968508</v>
      </c>
      <c r="G552" s="322">
        <f t="shared" si="35"/>
        <v>1023673524.9630116</v>
      </c>
    </row>
    <row r="553" spans="2:7" hidden="1" x14ac:dyDescent="0.35">
      <c r="B553" s="305"/>
      <c r="C553" s="306">
        <v>540</v>
      </c>
      <c r="D553" s="308">
        <f t="shared" si="33"/>
        <v>0.38429762102706011</v>
      </c>
      <c r="E553" s="323">
        <f t="shared" si="34"/>
        <v>0.61570237897293989</v>
      </c>
      <c r="F553" s="321">
        <f t="shared" si="32"/>
        <v>1613204.3690845347</v>
      </c>
      <c r="G553" s="322">
        <f t="shared" si="35"/>
        <v>1025286729.3320961</v>
      </c>
    </row>
    <row r="554" spans="2:7" hidden="1" x14ac:dyDescent="0.35">
      <c r="B554" s="305"/>
      <c r="C554" s="306">
        <v>541</v>
      </c>
      <c r="D554" s="308">
        <f t="shared" si="33"/>
        <v>0.38418956139565202</v>
      </c>
      <c r="E554" s="323">
        <f t="shared" si="34"/>
        <v>0.61581043860434792</v>
      </c>
      <c r="F554" s="321">
        <f t="shared" si="32"/>
        <v>1612750.7564156784</v>
      </c>
      <c r="G554" s="322">
        <f t="shared" si="35"/>
        <v>1026899480.0885118</v>
      </c>
    </row>
    <row r="555" spans="2:7" hidden="1" x14ac:dyDescent="0.35">
      <c r="B555" s="305"/>
      <c r="C555" s="306">
        <v>542</v>
      </c>
      <c r="D555" s="308">
        <f t="shared" si="33"/>
        <v>0.38408173162135345</v>
      </c>
      <c r="E555" s="323">
        <f t="shared" si="34"/>
        <v>0.61591826837864661</v>
      </c>
      <c r="F555" s="321">
        <f t="shared" si="32"/>
        <v>1612298.1086408861</v>
      </c>
      <c r="G555" s="322">
        <f t="shared" si="35"/>
        <v>1028511778.1971527</v>
      </c>
    </row>
    <row r="556" spans="2:7" hidden="1" x14ac:dyDescent="0.35">
      <c r="B556" s="305"/>
      <c r="C556" s="306">
        <v>543</v>
      </c>
      <c r="D556" s="308">
        <f t="shared" si="33"/>
        <v>0.38397413079248821</v>
      </c>
      <c r="E556" s="323">
        <f t="shared" si="34"/>
        <v>0.61602586920751179</v>
      </c>
      <c r="F556" s="321">
        <f t="shared" si="32"/>
        <v>1611846.4219331241</v>
      </c>
      <c r="G556" s="322">
        <f t="shared" si="35"/>
        <v>1030123624.6190859</v>
      </c>
    </row>
    <row r="557" spans="2:7" hidden="1" x14ac:dyDescent="0.35">
      <c r="B557" s="305"/>
      <c r="C557" s="306">
        <v>544</v>
      </c>
      <c r="D557" s="308">
        <f t="shared" si="33"/>
        <v>0.38386675800266667</v>
      </c>
      <c r="E557" s="323">
        <f t="shared" si="34"/>
        <v>0.61613324199733333</v>
      </c>
      <c r="F557" s="321">
        <f t="shared" si="32"/>
        <v>1611395.6924875502</v>
      </c>
      <c r="G557" s="322">
        <f t="shared" si="35"/>
        <v>1031735020.3115735</v>
      </c>
    </row>
    <row r="558" spans="2:7" hidden="1" x14ac:dyDescent="0.35">
      <c r="B558" s="305"/>
      <c r="C558" s="306">
        <v>545</v>
      </c>
      <c r="D558" s="308">
        <f t="shared" si="33"/>
        <v>0.38375961235074524</v>
      </c>
      <c r="E558" s="323">
        <f t="shared" si="34"/>
        <v>0.61624038764925482</v>
      </c>
      <c r="F558" s="321">
        <f t="shared" si="32"/>
        <v>1610945.9165213443</v>
      </c>
      <c r="G558" s="322">
        <f t="shared" si="35"/>
        <v>1033345966.2280948</v>
      </c>
    </row>
    <row r="559" spans="2:7" hidden="1" x14ac:dyDescent="0.35">
      <c r="B559" s="305"/>
      <c r="C559" s="306">
        <v>546</v>
      </c>
      <c r="D559" s="308">
        <f t="shared" si="33"/>
        <v>0.38365269294078702</v>
      </c>
      <c r="E559" s="323">
        <f t="shared" si="34"/>
        <v>0.61634730705921292</v>
      </c>
      <c r="F559" s="321">
        <f t="shared" si="32"/>
        <v>1610497.090273543</v>
      </c>
      <c r="G559" s="322">
        <f t="shared" si="35"/>
        <v>1034956463.3183683</v>
      </c>
    </row>
    <row r="560" spans="2:7" hidden="1" x14ac:dyDescent="0.35">
      <c r="B560" s="305"/>
      <c r="C560" s="306">
        <v>547</v>
      </c>
      <c r="D560" s="308">
        <f t="shared" si="33"/>
        <v>0.3835459988820214</v>
      </c>
      <c r="E560" s="323">
        <f t="shared" si="34"/>
        <v>0.61645400111797866</v>
      </c>
      <c r="F560" s="321">
        <f t="shared" si="32"/>
        <v>1610049.2100048698</v>
      </c>
      <c r="G560" s="322">
        <f t="shared" si="35"/>
        <v>1036566512.5283732</v>
      </c>
    </row>
    <row r="561" spans="2:7" hidden="1" x14ac:dyDescent="0.35">
      <c r="B561" s="305"/>
      <c r="C561" s="306">
        <v>548</v>
      </c>
      <c r="D561" s="308">
        <f t="shared" si="33"/>
        <v>0.38343952928880531</v>
      </c>
      <c r="E561" s="323">
        <f t="shared" si="34"/>
        <v>0.61656047071119469</v>
      </c>
      <c r="F561" s="321">
        <f t="shared" si="32"/>
        <v>1609602.2719975726</v>
      </c>
      <c r="G561" s="322">
        <f t="shared" si="35"/>
        <v>1038176114.8003708</v>
      </c>
    </row>
    <row r="562" spans="2:7" hidden="1" x14ac:dyDescent="0.35">
      <c r="B562" s="305"/>
      <c r="C562" s="306">
        <v>549</v>
      </c>
      <c r="D562" s="308">
        <f t="shared" si="33"/>
        <v>0.3833332832805848</v>
      </c>
      <c r="E562" s="323">
        <f t="shared" si="34"/>
        <v>0.6166667167194152</v>
      </c>
      <c r="F562" s="321">
        <f t="shared" si="32"/>
        <v>1609156.2725552628</v>
      </c>
      <c r="G562" s="322">
        <f t="shared" si="35"/>
        <v>1039785271.072926</v>
      </c>
    </row>
    <row r="563" spans="2:7" hidden="1" x14ac:dyDescent="0.35">
      <c r="B563" s="305"/>
      <c r="C563" s="306">
        <v>550</v>
      </c>
      <c r="D563" s="308">
        <f t="shared" si="33"/>
        <v>0.38322725998185564</v>
      </c>
      <c r="E563" s="323">
        <f t="shared" si="34"/>
        <v>0.61677274001814442</v>
      </c>
      <c r="F563" s="321">
        <f t="shared" si="32"/>
        <v>1608711.2080027487</v>
      </c>
      <c r="G563" s="322">
        <f t="shared" si="35"/>
        <v>1041393982.2809289</v>
      </c>
    </row>
    <row r="564" spans="2:7" hidden="1" x14ac:dyDescent="0.35">
      <c r="B564" s="305"/>
      <c r="C564" s="306">
        <v>551</v>
      </c>
      <c r="D564" s="308">
        <f t="shared" si="33"/>
        <v>0.3831214585221262</v>
      </c>
      <c r="E564" s="323">
        <f t="shared" si="34"/>
        <v>0.6168785414778738</v>
      </c>
      <c r="F564" s="321">
        <f t="shared" si="32"/>
        <v>1608267.0746858811</v>
      </c>
      <c r="G564" s="322">
        <f t="shared" si="35"/>
        <v>1043002249.3556148</v>
      </c>
    </row>
    <row r="565" spans="2:7" hidden="1" x14ac:dyDescent="0.35">
      <c r="B565" s="305"/>
      <c r="C565" s="306">
        <v>552</v>
      </c>
      <c r="D565" s="308">
        <f t="shared" si="33"/>
        <v>0.38301587803587922</v>
      </c>
      <c r="E565" s="323">
        <f t="shared" si="34"/>
        <v>0.61698412196412078</v>
      </c>
      <c r="F565" s="321">
        <f t="shared" si="32"/>
        <v>1607823.868971392</v>
      </c>
      <c r="G565" s="322">
        <f t="shared" si="35"/>
        <v>1044610073.2245861</v>
      </c>
    </row>
    <row r="566" spans="2:7" hidden="1" x14ac:dyDescent="0.35">
      <c r="B566" s="305"/>
      <c r="C566" s="306">
        <v>553</v>
      </c>
      <c r="D566" s="308">
        <f t="shared" si="33"/>
        <v>0.38291051766253448</v>
      </c>
      <c r="E566" s="323">
        <f t="shared" si="34"/>
        <v>0.61708948233746552</v>
      </c>
      <c r="F566" s="321">
        <f t="shared" si="32"/>
        <v>1607381.5872467386</v>
      </c>
      <c r="G566" s="322">
        <f t="shared" si="35"/>
        <v>1046217454.8118329</v>
      </c>
    </row>
    <row r="567" spans="2:7" hidden="1" x14ac:dyDescent="0.35">
      <c r="B567" s="305"/>
      <c r="C567" s="306">
        <v>554</v>
      </c>
      <c r="D567" s="308">
        <f t="shared" si="33"/>
        <v>0.38280537654641178</v>
      </c>
      <c r="E567" s="323">
        <f t="shared" si="34"/>
        <v>0.61719462345358822</v>
      </c>
      <c r="F567" s="321">
        <f t="shared" si="32"/>
        <v>1606940.2259199466</v>
      </c>
      <c r="G567" s="322">
        <f t="shared" si="35"/>
        <v>1047824395.0377529</v>
      </c>
    </row>
    <row r="568" spans="2:7" hidden="1" x14ac:dyDescent="0.35">
      <c r="B568" s="305"/>
      <c r="C568" s="306">
        <v>555</v>
      </c>
      <c r="D568" s="308">
        <f t="shared" si="33"/>
        <v>0.38270045383669443</v>
      </c>
      <c r="E568" s="323">
        <f t="shared" si="34"/>
        <v>0.61729954616330551</v>
      </c>
      <c r="F568" s="321">
        <f t="shared" si="32"/>
        <v>1606499.7814194579</v>
      </c>
      <c r="G568" s="322">
        <f t="shared" si="35"/>
        <v>1049430894.8191724</v>
      </c>
    </row>
    <row r="569" spans="2:7" hidden="1" x14ac:dyDescent="0.35">
      <c r="B569" s="305"/>
      <c r="C569" s="306">
        <v>556</v>
      </c>
      <c r="D569" s="308">
        <f t="shared" si="33"/>
        <v>0.3825957486873926</v>
      </c>
      <c r="E569" s="323">
        <f t="shared" si="34"/>
        <v>0.61740425131260745</v>
      </c>
      <c r="F569" s="321">
        <f t="shared" si="32"/>
        <v>1606060.250193977</v>
      </c>
      <c r="G569" s="322">
        <f t="shared" si="35"/>
        <v>1051036955.0693663</v>
      </c>
    </row>
    <row r="570" spans="2:7" hidden="1" x14ac:dyDescent="0.35">
      <c r="B570" s="305"/>
      <c r="C570" s="306">
        <v>557</v>
      </c>
      <c r="D570" s="308">
        <f t="shared" si="33"/>
        <v>0.38249126025730773</v>
      </c>
      <c r="E570" s="323">
        <f t="shared" si="34"/>
        <v>0.61750873974269227</v>
      </c>
      <c r="F570" s="321">
        <f t="shared" si="32"/>
        <v>1605621.6287123214</v>
      </c>
      <c r="G570" s="322">
        <f t="shared" si="35"/>
        <v>1052642576.6980786</v>
      </c>
    </row>
    <row r="571" spans="2:7" hidden="1" x14ac:dyDescent="0.35">
      <c r="B571" s="305"/>
      <c r="C571" s="306">
        <v>558</v>
      </c>
      <c r="D571" s="308">
        <f t="shared" si="33"/>
        <v>0.3823869877099963</v>
      </c>
      <c r="E571" s="323">
        <f t="shared" si="34"/>
        <v>0.61761301229000365</v>
      </c>
      <c r="F571" s="321">
        <f t="shared" si="32"/>
        <v>1605183.9134632682</v>
      </c>
      <c r="G571" s="322">
        <f t="shared" si="35"/>
        <v>1054247760.6115419</v>
      </c>
    </row>
    <row r="572" spans="2:7" hidden="1" x14ac:dyDescent="0.35">
      <c r="B572" s="305"/>
      <c r="C572" s="306">
        <v>559</v>
      </c>
      <c r="D572" s="308">
        <f t="shared" si="33"/>
        <v>0.38228293021373488</v>
      </c>
      <c r="E572" s="323">
        <f t="shared" si="34"/>
        <v>0.61771706978626506</v>
      </c>
      <c r="F572" s="321">
        <f t="shared" si="32"/>
        <v>1604747.1009554097</v>
      </c>
      <c r="G572" s="322">
        <f t="shared" si="35"/>
        <v>1055852507.7124972</v>
      </c>
    </row>
    <row r="573" spans="2:7" hidden="1" x14ac:dyDescent="0.35">
      <c r="B573" s="305"/>
      <c r="C573" s="306">
        <v>560</v>
      </c>
      <c r="D573" s="308">
        <f t="shared" si="33"/>
        <v>0.38217908694148511</v>
      </c>
      <c r="E573" s="323">
        <f t="shared" si="34"/>
        <v>0.61782091305851483</v>
      </c>
      <c r="F573" s="321">
        <f t="shared" si="32"/>
        <v>1604311.1877170042</v>
      </c>
      <c r="G573" s="322">
        <f t="shared" si="35"/>
        <v>1057456818.9002142</v>
      </c>
    </row>
    <row r="574" spans="2:7" hidden="1" x14ac:dyDescent="0.35">
      <c r="B574" s="305"/>
      <c r="C574" s="306">
        <v>561</v>
      </c>
      <c r="D574" s="308">
        <f t="shared" si="33"/>
        <v>0.38207545707085883</v>
      </c>
      <c r="E574" s="323">
        <f t="shared" si="34"/>
        <v>0.61792454292914112</v>
      </c>
      <c r="F574" s="321">
        <f t="shared" si="32"/>
        <v>1603876.1702958315</v>
      </c>
      <c r="G574" s="322">
        <f t="shared" si="35"/>
        <v>1059060695.07051</v>
      </c>
    </row>
    <row r="575" spans="2:7" hidden="1" x14ac:dyDescent="0.35">
      <c r="B575" s="305"/>
      <c r="C575" s="306">
        <v>562</v>
      </c>
      <c r="D575" s="308">
        <f t="shared" si="33"/>
        <v>0.38197203978408373</v>
      </c>
      <c r="E575" s="323">
        <f t="shared" si="34"/>
        <v>0.61802796021591622</v>
      </c>
      <c r="F575" s="321">
        <f t="shared" si="32"/>
        <v>1603442.0452590473</v>
      </c>
      <c r="G575" s="322">
        <f t="shared" si="35"/>
        <v>1060664137.115769</v>
      </c>
    </row>
    <row r="576" spans="2:7" hidden="1" x14ac:dyDescent="0.35">
      <c r="B576" s="305"/>
      <c r="C576" s="306">
        <v>563</v>
      </c>
      <c r="D576" s="308">
        <f t="shared" si="33"/>
        <v>0.38186883426796947</v>
      </c>
      <c r="E576" s="323">
        <f t="shared" si="34"/>
        <v>0.61813116573203053</v>
      </c>
      <c r="F576" s="321">
        <f t="shared" si="32"/>
        <v>1603008.8091930416</v>
      </c>
      <c r="G576" s="322">
        <f t="shared" si="35"/>
        <v>1062267145.924962</v>
      </c>
    </row>
    <row r="577" spans="2:7" hidden="1" x14ac:dyDescent="0.35">
      <c r="B577" s="305"/>
      <c r="C577" s="306">
        <v>564</v>
      </c>
      <c r="D577" s="308">
        <f t="shared" si="33"/>
        <v>0.38176583971387357</v>
      </c>
      <c r="E577" s="323">
        <f t="shared" si="34"/>
        <v>0.61823416028612643</v>
      </c>
      <c r="F577" s="321">
        <f t="shared" si="32"/>
        <v>1602576.4587032953</v>
      </c>
      <c r="G577" s="322">
        <f t="shared" si="35"/>
        <v>1063869722.3836653</v>
      </c>
    </row>
    <row r="578" spans="2:7" hidden="1" x14ac:dyDescent="0.35">
      <c r="B578" s="305"/>
      <c r="C578" s="306">
        <v>565</v>
      </c>
      <c r="D578" s="308">
        <f t="shared" si="33"/>
        <v>0.38166305531766831</v>
      </c>
      <c r="E578" s="323">
        <f t="shared" si="34"/>
        <v>0.61833694468233169</v>
      </c>
      <c r="F578" s="321">
        <f t="shared" si="32"/>
        <v>1602144.9904142413</v>
      </c>
      <c r="G578" s="322">
        <f t="shared" si="35"/>
        <v>1065471867.3740796</v>
      </c>
    </row>
    <row r="579" spans="2:7" hidden="1" x14ac:dyDescent="0.35">
      <c r="B579" s="305"/>
      <c r="C579" s="306">
        <v>566</v>
      </c>
      <c r="D579" s="308">
        <f t="shared" si="33"/>
        <v>0.38156048027970751</v>
      </c>
      <c r="E579" s="323">
        <f t="shared" si="34"/>
        <v>0.61843951972029254</v>
      </c>
      <c r="F579" s="321">
        <f t="shared" si="32"/>
        <v>1601714.4009691256</v>
      </c>
      <c r="G579" s="322">
        <f t="shared" si="35"/>
        <v>1067073581.7750487</v>
      </c>
    </row>
    <row r="580" spans="2:7" hidden="1" x14ac:dyDescent="0.35">
      <c r="B580" s="305"/>
      <c r="C580" s="306">
        <v>567</v>
      </c>
      <c r="D580" s="308">
        <f t="shared" si="33"/>
        <v>0.38145811380479333</v>
      </c>
      <c r="E580" s="323">
        <f t="shared" si="34"/>
        <v>0.61854188619520667</v>
      </c>
      <c r="F580" s="321">
        <f t="shared" si="32"/>
        <v>1601284.6870298667</v>
      </c>
      <c r="G580" s="322">
        <f t="shared" si="35"/>
        <v>1068674866.4620786</v>
      </c>
    </row>
    <row r="581" spans="2:7" hidden="1" x14ac:dyDescent="0.35">
      <c r="B581" s="305"/>
      <c r="C581" s="306">
        <v>568</v>
      </c>
      <c r="D581" s="308">
        <f t="shared" si="33"/>
        <v>0.38135595510214426</v>
      </c>
      <c r="E581" s="323">
        <f t="shared" si="34"/>
        <v>0.61864404489785574</v>
      </c>
      <c r="F581" s="321">
        <f t="shared" si="32"/>
        <v>1600855.8452769225</v>
      </c>
      <c r="G581" s="322">
        <f t="shared" si="35"/>
        <v>1070275722.3073555</v>
      </c>
    </row>
    <row r="582" spans="2:7" hidden="1" x14ac:dyDescent="0.35">
      <c r="B582" s="305"/>
      <c r="C582" s="306">
        <v>569</v>
      </c>
      <c r="D582" s="308">
        <f t="shared" si="33"/>
        <v>0.38125400338536275</v>
      </c>
      <c r="E582" s="323">
        <f t="shared" si="34"/>
        <v>0.61874599661463725</v>
      </c>
      <c r="F582" s="321">
        <f t="shared" si="32"/>
        <v>1600427.872409154</v>
      </c>
      <c r="G582" s="322">
        <f t="shared" si="35"/>
        <v>1071876150.1797646</v>
      </c>
    </row>
    <row r="583" spans="2:7" hidden="1" x14ac:dyDescent="0.35">
      <c r="B583" s="305"/>
      <c r="C583" s="306">
        <v>570</v>
      </c>
      <c r="D583" s="308">
        <f t="shared" si="33"/>
        <v>0.38115225787240287</v>
      </c>
      <c r="E583" s="323">
        <f t="shared" si="34"/>
        <v>0.61884774212759708</v>
      </c>
      <c r="F583" s="321">
        <f t="shared" si="32"/>
        <v>1600000.7651436888</v>
      </c>
      <c r="G583" s="322">
        <f t="shared" si="35"/>
        <v>1073476150.9449083</v>
      </c>
    </row>
    <row r="584" spans="2:7" hidden="1" x14ac:dyDescent="0.35">
      <c r="B584" s="305"/>
      <c r="C584" s="306">
        <v>571</v>
      </c>
      <c r="D584" s="308">
        <f t="shared" si="33"/>
        <v>0.38105071778553889</v>
      </c>
      <c r="E584" s="323">
        <f t="shared" si="34"/>
        <v>0.61894928221446111</v>
      </c>
      <c r="F584" s="321">
        <f t="shared" si="32"/>
        <v>1599574.5202157905</v>
      </c>
      <c r="G584" s="322">
        <f t="shared" si="35"/>
        <v>1075075725.4651241</v>
      </c>
    </row>
    <row r="585" spans="2:7" hidden="1" x14ac:dyDescent="0.35">
      <c r="B585" s="305"/>
      <c r="C585" s="306">
        <v>572</v>
      </c>
      <c r="D585" s="308">
        <f t="shared" si="33"/>
        <v>0.3809493823513343</v>
      </c>
      <c r="E585" s="323">
        <f t="shared" si="34"/>
        <v>0.61905061764866565</v>
      </c>
      <c r="F585" s="321">
        <f t="shared" si="32"/>
        <v>1599149.1343787275</v>
      </c>
      <c r="G585" s="322">
        <f t="shared" si="35"/>
        <v>1076674874.5995028</v>
      </c>
    </row>
    <row r="586" spans="2:7" hidden="1" x14ac:dyDescent="0.35">
      <c r="B586" s="305"/>
      <c r="C586" s="306">
        <v>573</v>
      </c>
      <c r="D586" s="308">
        <f t="shared" si="33"/>
        <v>0.38084825080060986</v>
      </c>
      <c r="E586" s="323">
        <f t="shared" si="34"/>
        <v>0.61915174919939009</v>
      </c>
      <c r="F586" s="321">
        <f t="shared" si="32"/>
        <v>1598724.6044036394</v>
      </c>
      <c r="G586" s="322">
        <f t="shared" si="35"/>
        <v>1078273599.2039065</v>
      </c>
    </row>
    <row r="587" spans="2:7" hidden="1" x14ac:dyDescent="0.35">
      <c r="B587" s="305"/>
      <c r="C587" s="306">
        <v>574</v>
      </c>
      <c r="D587" s="308">
        <f t="shared" si="33"/>
        <v>0.38074732236841347</v>
      </c>
      <c r="E587" s="323">
        <f t="shared" si="34"/>
        <v>0.61925267763158653</v>
      </c>
      <c r="F587" s="321">
        <f t="shared" si="32"/>
        <v>1598300.9270794112</v>
      </c>
      <c r="G587" s="322">
        <f t="shared" si="35"/>
        <v>1079871900.130986</v>
      </c>
    </row>
    <row r="588" spans="2:7" hidden="1" x14ac:dyDescent="0.35">
      <c r="B588" s="305"/>
      <c r="C588" s="306">
        <v>575</v>
      </c>
      <c r="D588" s="308">
        <f t="shared" si="33"/>
        <v>0.3806465962939895</v>
      </c>
      <c r="E588" s="323">
        <f t="shared" si="34"/>
        <v>0.61935340370601044</v>
      </c>
      <c r="F588" s="321">
        <f t="shared" si="32"/>
        <v>1597878.0992125426</v>
      </c>
      <c r="G588" s="322">
        <f t="shared" si="35"/>
        <v>1081469778.2301986</v>
      </c>
    </row>
    <row r="589" spans="2:7" hidden="1" x14ac:dyDescent="0.35">
      <c r="B589" s="305"/>
      <c r="C589" s="306">
        <v>576</v>
      </c>
      <c r="D589" s="308">
        <f t="shared" si="33"/>
        <v>0.38054607182074823</v>
      </c>
      <c r="E589" s="323">
        <f t="shared" si="34"/>
        <v>0.61945392817925171</v>
      </c>
      <c r="F589" s="321">
        <f t="shared" si="32"/>
        <v>1597456.1176270223</v>
      </c>
      <c r="G589" s="322">
        <f t="shared" si="35"/>
        <v>1083067234.3478255</v>
      </c>
    </row>
    <row r="590" spans="2:7" hidden="1" x14ac:dyDescent="0.35">
      <c r="B590" s="305"/>
      <c r="C590" s="306">
        <v>577</v>
      </c>
      <c r="D590" s="308">
        <f t="shared" si="33"/>
        <v>0.38044574819623611</v>
      </c>
      <c r="E590" s="323">
        <f t="shared" si="34"/>
        <v>0.61955425180376389</v>
      </c>
      <c r="F590" s="321">
        <f t="shared" ref="F590:F653" si="36">$G$12*D590</f>
        <v>1597034.9791642006</v>
      </c>
      <c r="G590" s="322">
        <f t="shared" si="35"/>
        <v>1084664269.3269897</v>
      </c>
    </row>
    <row r="591" spans="2:7" hidden="1" x14ac:dyDescent="0.35">
      <c r="B591" s="305"/>
      <c r="C591" s="306">
        <v>578</v>
      </c>
      <c r="D591" s="308">
        <f t="shared" ref="D591:D654" si="37">C591^(-C$11)</f>
        <v>0.38034562467210598</v>
      </c>
      <c r="E591" s="323">
        <f t="shared" ref="E591:E654" si="38">1 - D591</f>
        <v>0.61965437532789402</v>
      </c>
      <c r="F591" s="321">
        <f t="shared" si="36"/>
        <v>1596614.6806826664</v>
      </c>
      <c r="G591" s="322">
        <f t="shared" ref="G591:G654" si="39">F591+G590</f>
        <v>1086260884.0076723</v>
      </c>
    </row>
    <row r="592" spans="2:7" hidden="1" x14ac:dyDescent="0.35">
      <c r="B592" s="305"/>
      <c r="C592" s="306">
        <v>579</v>
      </c>
      <c r="D592" s="308">
        <f t="shared" si="37"/>
        <v>0.38024570050408746</v>
      </c>
      <c r="E592" s="323">
        <f t="shared" si="38"/>
        <v>0.61975429949591254</v>
      </c>
      <c r="F592" s="321">
        <f t="shared" si="36"/>
        <v>1596195.219058122</v>
      </c>
      <c r="G592" s="322">
        <f t="shared" si="39"/>
        <v>1087857079.2267303</v>
      </c>
    </row>
    <row r="593" spans="2:7" hidden="1" x14ac:dyDescent="0.35">
      <c r="B593" s="305"/>
      <c r="C593" s="306">
        <v>580</v>
      </c>
      <c r="D593" s="308">
        <f t="shared" si="37"/>
        <v>0.38014597495195801</v>
      </c>
      <c r="E593" s="323">
        <f t="shared" si="38"/>
        <v>0.61985402504804199</v>
      </c>
      <c r="F593" s="321">
        <f t="shared" si="36"/>
        <v>1595776.5911832612</v>
      </c>
      <c r="G593" s="322">
        <f t="shared" si="39"/>
        <v>1089452855.8179135</v>
      </c>
    </row>
    <row r="594" spans="2:7" hidden="1" x14ac:dyDescent="0.35">
      <c r="B594" s="305"/>
      <c r="C594" s="306">
        <v>581</v>
      </c>
      <c r="D594" s="308">
        <f t="shared" si="37"/>
        <v>0.38004644727951387</v>
      </c>
      <c r="E594" s="323">
        <f t="shared" si="38"/>
        <v>0.61995355272048613</v>
      </c>
      <c r="F594" s="321">
        <f t="shared" si="36"/>
        <v>1595358.7939676484</v>
      </c>
      <c r="G594" s="322">
        <f t="shared" si="39"/>
        <v>1091048214.6118813</v>
      </c>
    </row>
    <row r="595" spans="2:7" hidden="1" x14ac:dyDescent="0.35">
      <c r="B595" s="305"/>
      <c r="C595" s="306">
        <v>582</v>
      </c>
      <c r="D595" s="308">
        <f t="shared" si="37"/>
        <v>0.37994711675454107</v>
      </c>
      <c r="E595" s="323">
        <f t="shared" si="38"/>
        <v>0.62005288324545893</v>
      </c>
      <c r="F595" s="321">
        <f t="shared" si="36"/>
        <v>1594941.8243375963</v>
      </c>
      <c r="G595" s="322">
        <f t="shared" si="39"/>
        <v>1092643156.4362187</v>
      </c>
    </row>
    <row r="596" spans="2:7" hidden="1" x14ac:dyDescent="0.35">
      <c r="B596" s="305"/>
      <c r="C596" s="306">
        <v>583</v>
      </c>
      <c r="D596" s="308">
        <f t="shared" si="37"/>
        <v>0.3798479826487875</v>
      </c>
      <c r="E596" s="323">
        <f t="shared" si="38"/>
        <v>0.6201520173512125</v>
      </c>
      <c r="F596" s="321">
        <f t="shared" si="36"/>
        <v>1594525.6792360484</v>
      </c>
      <c r="G596" s="322">
        <f t="shared" si="39"/>
        <v>1094237682.1154547</v>
      </c>
    </row>
    <row r="597" spans="2:7" hidden="1" x14ac:dyDescent="0.35">
      <c r="B597" s="305"/>
      <c r="C597" s="306">
        <v>584</v>
      </c>
      <c r="D597" s="308">
        <f t="shared" si="37"/>
        <v>0.37974904423793437</v>
      </c>
      <c r="E597" s="323">
        <f t="shared" si="38"/>
        <v>0.62025095576206568</v>
      </c>
      <c r="F597" s="321">
        <f t="shared" si="36"/>
        <v>1594110.3556224594</v>
      </c>
      <c r="G597" s="322">
        <f t="shared" si="39"/>
        <v>1095831792.4710772</v>
      </c>
    </row>
    <row r="598" spans="2:7" hidden="1" x14ac:dyDescent="0.35">
      <c r="B598" s="305"/>
      <c r="C598" s="306">
        <v>585</v>
      </c>
      <c r="D598" s="308">
        <f t="shared" si="37"/>
        <v>0.37965030080156859</v>
      </c>
      <c r="E598" s="323">
        <f t="shared" si="38"/>
        <v>0.62034969919843141</v>
      </c>
      <c r="F598" s="321">
        <f t="shared" si="36"/>
        <v>1593695.8504726801</v>
      </c>
      <c r="G598" s="322">
        <f t="shared" si="39"/>
        <v>1097425488.3215499</v>
      </c>
    </row>
    <row r="599" spans="2:7" hidden="1" x14ac:dyDescent="0.35">
      <c r="B599" s="305"/>
      <c r="C599" s="306">
        <v>586</v>
      </c>
      <c r="D599" s="308">
        <f t="shared" si="37"/>
        <v>0.37955175162315447</v>
      </c>
      <c r="E599" s="323">
        <f t="shared" si="38"/>
        <v>0.62044824837684553</v>
      </c>
      <c r="F599" s="321">
        <f t="shared" si="36"/>
        <v>1593282.1607788368</v>
      </c>
      <c r="G599" s="322">
        <f t="shared" si="39"/>
        <v>1099018770.4823287</v>
      </c>
    </row>
    <row r="600" spans="2:7" hidden="1" x14ac:dyDescent="0.35">
      <c r="B600" s="305"/>
      <c r="C600" s="306">
        <v>587</v>
      </c>
      <c r="D600" s="308">
        <f t="shared" si="37"/>
        <v>0.37945339599000694</v>
      </c>
      <c r="E600" s="323">
        <f t="shared" si="38"/>
        <v>0.62054660400999306</v>
      </c>
      <c r="F600" s="321">
        <f t="shared" si="36"/>
        <v>1592869.2835492208</v>
      </c>
      <c r="G600" s="322">
        <f t="shared" si="39"/>
        <v>1100611639.765878</v>
      </c>
    </row>
    <row r="601" spans="2:7" hidden="1" x14ac:dyDescent="0.35">
      <c r="B601" s="305"/>
      <c r="C601" s="306">
        <v>588</v>
      </c>
      <c r="D601" s="308">
        <f t="shared" si="37"/>
        <v>0.37935523319326409</v>
      </c>
      <c r="E601" s="323">
        <f t="shared" si="38"/>
        <v>0.62064476680673586</v>
      </c>
      <c r="F601" s="321">
        <f t="shared" si="36"/>
        <v>1592457.2158081718</v>
      </c>
      <c r="G601" s="322">
        <f t="shared" si="39"/>
        <v>1102204096.9816861</v>
      </c>
    </row>
    <row r="602" spans="2:7" hidden="1" x14ac:dyDescent="0.35">
      <c r="B602" s="305"/>
      <c r="C602" s="306">
        <v>589</v>
      </c>
      <c r="D602" s="308">
        <f t="shared" si="37"/>
        <v>0.37925726252786013</v>
      </c>
      <c r="E602" s="323">
        <f t="shared" si="38"/>
        <v>0.62074273747213993</v>
      </c>
      <c r="F602" s="321">
        <f t="shared" si="36"/>
        <v>1592045.9545959651</v>
      </c>
      <c r="G602" s="322">
        <f t="shared" si="39"/>
        <v>1103796142.9362822</v>
      </c>
    </row>
    <row r="603" spans="2:7" hidden="1" x14ac:dyDescent="0.35">
      <c r="B603" s="305"/>
      <c r="C603" s="306">
        <v>590</v>
      </c>
      <c r="D603" s="308">
        <f t="shared" si="37"/>
        <v>0.37915948329249866</v>
      </c>
      <c r="E603" s="323">
        <f t="shared" si="38"/>
        <v>0.62084051670750129</v>
      </c>
      <c r="F603" s="321">
        <f t="shared" si="36"/>
        <v>1591635.4969686987</v>
      </c>
      <c r="G603" s="322">
        <f t="shared" si="39"/>
        <v>1105387778.4332509</v>
      </c>
    </row>
    <row r="604" spans="2:7" hidden="1" x14ac:dyDescent="0.35">
      <c r="B604" s="305"/>
      <c r="C604" s="306">
        <v>591</v>
      </c>
      <c r="D604" s="308">
        <f t="shared" si="37"/>
        <v>0.37906189478962621</v>
      </c>
      <c r="E604" s="323">
        <f t="shared" si="38"/>
        <v>0.62093810521037374</v>
      </c>
      <c r="F604" s="321">
        <f t="shared" si="36"/>
        <v>1591225.8399981833</v>
      </c>
      <c r="G604" s="322">
        <f t="shared" si="39"/>
        <v>1106979004.2732491</v>
      </c>
    </row>
    <row r="605" spans="2:7" hidden="1" x14ac:dyDescent="0.35">
      <c r="B605" s="305"/>
      <c r="C605" s="306">
        <v>592</v>
      </c>
      <c r="D605" s="308">
        <f t="shared" si="37"/>
        <v>0.37896449632540624</v>
      </c>
      <c r="E605" s="323">
        <f t="shared" si="38"/>
        <v>0.62103550367459381</v>
      </c>
      <c r="F605" s="321">
        <f t="shared" si="36"/>
        <v>1590816.9807718319</v>
      </c>
      <c r="G605" s="322">
        <f t="shared" si="39"/>
        <v>1108569821.2540209</v>
      </c>
    </row>
    <row r="606" spans="2:7" hidden="1" x14ac:dyDescent="0.35">
      <c r="B606" s="305"/>
      <c r="C606" s="306">
        <v>593</v>
      </c>
      <c r="D606" s="308">
        <f t="shared" si="37"/>
        <v>0.37886728720969237</v>
      </c>
      <c r="E606" s="323">
        <f t="shared" si="38"/>
        <v>0.62113271279030768</v>
      </c>
      <c r="F606" s="321">
        <f t="shared" si="36"/>
        <v>1590408.9163925487</v>
      </c>
      <c r="G606" s="322">
        <f t="shared" si="39"/>
        <v>1110160230.1704135</v>
      </c>
    </row>
    <row r="607" spans="2:7" hidden="1" x14ac:dyDescent="0.35">
      <c r="B607" s="305"/>
      <c r="C607" s="306">
        <v>594</v>
      </c>
      <c r="D607" s="308">
        <f t="shared" si="37"/>
        <v>0.3787702667560035</v>
      </c>
      <c r="E607" s="323">
        <f t="shared" si="38"/>
        <v>0.62122973324399644</v>
      </c>
      <c r="F607" s="321">
        <f t="shared" si="36"/>
        <v>1590001.6439786232</v>
      </c>
      <c r="G607" s="322">
        <f t="shared" si="39"/>
        <v>1111750231.8143921</v>
      </c>
    </row>
    <row r="608" spans="2:7" hidden="1" x14ac:dyDescent="0.35">
      <c r="B608" s="305"/>
      <c r="C608" s="306">
        <v>595</v>
      </c>
      <c r="D608" s="308">
        <f t="shared" si="37"/>
        <v>0.37867343428149741</v>
      </c>
      <c r="E608" s="323">
        <f t="shared" si="38"/>
        <v>0.62132656571850253</v>
      </c>
      <c r="F608" s="321">
        <f t="shared" si="36"/>
        <v>1589595.1606636213</v>
      </c>
      <c r="G608" s="322">
        <f t="shared" si="39"/>
        <v>1113339826.9750557</v>
      </c>
    </row>
    <row r="609" spans="2:7" hidden="1" x14ac:dyDescent="0.35">
      <c r="B609" s="305"/>
      <c r="C609" s="306">
        <v>596</v>
      </c>
      <c r="D609" s="308">
        <f t="shared" si="37"/>
        <v>0.37857678910694598</v>
      </c>
      <c r="E609" s="323">
        <f t="shared" si="38"/>
        <v>0.62142321089305397</v>
      </c>
      <c r="F609" s="321">
        <f t="shared" si="36"/>
        <v>1589189.4635962788</v>
      </c>
      <c r="G609" s="322">
        <f t="shared" si="39"/>
        <v>1114929016.438652</v>
      </c>
    </row>
    <row r="610" spans="2:7" hidden="1" x14ac:dyDescent="0.35">
      <c r="B610" s="305"/>
      <c r="C610" s="306">
        <v>597</v>
      </c>
      <c r="D610" s="308">
        <f t="shared" si="37"/>
        <v>0.37848033055670954</v>
      </c>
      <c r="E610" s="323">
        <f t="shared" si="38"/>
        <v>0.62151966944329051</v>
      </c>
      <c r="F610" s="321">
        <f t="shared" si="36"/>
        <v>1588784.5499403966</v>
      </c>
      <c r="G610" s="322">
        <f t="shared" si="39"/>
        <v>1116517800.9885924</v>
      </c>
    </row>
    <row r="611" spans="2:7" hidden="1" x14ac:dyDescent="0.35">
      <c r="B611" s="305"/>
      <c r="C611" s="306">
        <v>598</v>
      </c>
      <c r="D611" s="308">
        <f t="shared" si="37"/>
        <v>0.37838405795871249</v>
      </c>
      <c r="E611" s="323">
        <f t="shared" si="38"/>
        <v>0.62161594204128745</v>
      </c>
      <c r="F611" s="321">
        <f t="shared" si="36"/>
        <v>1588380.4168747354</v>
      </c>
      <c r="G611" s="322">
        <f t="shared" si="39"/>
        <v>1118106181.405467</v>
      </c>
    </row>
    <row r="612" spans="2:7" hidden="1" x14ac:dyDescent="0.35">
      <c r="B612" s="305"/>
      <c r="C612" s="306">
        <v>599</v>
      </c>
      <c r="D612" s="308">
        <f t="shared" si="37"/>
        <v>0.37828797064441788</v>
      </c>
      <c r="E612" s="323">
        <f t="shared" si="38"/>
        <v>0.62171202935558212</v>
      </c>
      <c r="F612" s="321">
        <f t="shared" si="36"/>
        <v>1587977.0615929114</v>
      </c>
      <c r="G612" s="322">
        <f t="shared" si="39"/>
        <v>1119694158.4670599</v>
      </c>
    </row>
    <row r="613" spans="2:7" x14ac:dyDescent="0.35">
      <c r="B613" s="305"/>
      <c r="C613" s="306">
        <v>600</v>
      </c>
      <c r="D613" s="308">
        <f t="shared" si="37"/>
        <v>0.37819206794880367</v>
      </c>
      <c r="E613" s="323">
        <f t="shared" si="38"/>
        <v>0.62180793205119633</v>
      </c>
      <c r="F613" s="321">
        <f t="shared" si="36"/>
        <v>1587574.4813032954</v>
      </c>
      <c r="G613" s="322">
        <f t="shared" si="39"/>
        <v>1121281732.9483631</v>
      </c>
    </row>
    <row r="614" spans="2:7" hidden="1" x14ac:dyDescent="0.35">
      <c r="B614" s="305"/>
      <c r="C614" s="306">
        <v>601</v>
      </c>
      <c r="D614" s="308">
        <f t="shared" si="37"/>
        <v>0.37809634921033786</v>
      </c>
      <c r="E614" s="323">
        <f t="shared" si="38"/>
        <v>0.62190365078966214</v>
      </c>
      <c r="F614" s="321">
        <f t="shared" si="36"/>
        <v>1587172.6732289086</v>
      </c>
      <c r="G614" s="322">
        <f t="shared" si="39"/>
        <v>1122868905.621592</v>
      </c>
    </row>
    <row r="615" spans="2:7" hidden="1" x14ac:dyDescent="0.35">
      <c r="B615" s="305"/>
      <c r="C615" s="306">
        <v>602</v>
      </c>
      <c r="D615" s="308">
        <f t="shared" si="37"/>
        <v>0.37800081377095468</v>
      </c>
      <c r="E615" s="323">
        <f t="shared" si="38"/>
        <v>0.62199918622904526</v>
      </c>
      <c r="F615" s="321">
        <f t="shared" si="36"/>
        <v>1586771.6346073227</v>
      </c>
      <c r="G615" s="322">
        <f t="shared" si="39"/>
        <v>1124455677.2561994</v>
      </c>
    </row>
    <row r="616" spans="2:7" hidden="1" x14ac:dyDescent="0.35">
      <c r="B616" s="305"/>
      <c r="C616" s="306">
        <v>603</v>
      </c>
      <c r="D616" s="308">
        <f t="shared" si="37"/>
        <v>0.37790546097603045</v>
      </c>
      <c r="E616" s="323">
        <f t="shared" si="38"/>
        <v>0.62209453902396961</v>
      </c>
      <c r="F616" s="321">
        <f t="shared" si="36"/>
        <v>1586371.3626905591</v>
      </c>
      <c r="G616" s="322">
        <f t="shared" si="39"/>
        <v>1126042048.6188898</v>
      </c>
    </row>
    <row r="617" spans="2:7" hidden="1" x14ac:dyDescent="0.35">
      <c r="B617" s="305"/>
      <c r="C617" s="306">
        <v>604</v>
      </c>
      <c r="D617" s="308">
        <f t="shared" si="37"/>
        <v>0.37781029017436035</v>
      </c>
      <c r="E617" s="323">
        <f t="shared" si="38"/>
        <v>0.6221897098256397</v>
      </c>
      <c r="F617" s="321">
        <f t="shared" si="36"/>
        <v>1585971.8547449904</v>
      </c>
      <c r="G617" s="322">
        <f t="shared" si="39"/>
        <v>1127628020.4736347</v>
      </c>
    </row>
    <row r="618" spans="2:7" hidden="1" x14ac:dyDescent="0.35">
      <c r="B618" s="305"/>
      <c r="C618" s="306">
        <v>605</v>
      </c>
      <c r="D618" s="308">
        <f t="shared" si="37"/>
        <v>0.37771530071813464</v>
      </c>
      <c r="E618" s="323">
        <f t="shared" si="38"/>
        <v>0.62228469928186536</v>
      </c>
      <c r="F618" s="321">
        <f t="shared" si="36"/>
        <v>1585573.1080512411</v>
      </c>
      <c r="G618" s="322">
        <f t="shared" si="39"/>
        <v>1129213593.581686</v>
      </c>
    </row>
    <row r="619" spans="2:7" hidden="1" x14ac:dyDescent="0.35">
      <c r="B619" s="305"/>
      <c r="C619" s="306">
        <v>606</v>
      </c>
      <c r="D619" s="308">
        <f t="shared" si="37"/>
        <v>0.37762049196291508</v>
      </c>
      <c r="E619" s="323">
        <f t="shared" si="38"/>
        <v>0.62237950803708486</v>
      </c>
      <c r="F619" s="321">
        <f t="shared" si="36"/>
        <v>1585175.1199040886</v>
      </c>
      <c r="G619" s="322">
        <f t="shared" si="39"/>
        <v>1130798768.7015901</v>
      </c>
    </row>
    <row r="620" spans="2:7" hidden="1" x14ac:dyDescent="0.35">
      <c r="B620" s="305"/>
      <c r="C620" s="306">
        <v>607</v>
      </c>
      <c r="D620" s="308">
        <f t="shared" si="37"/>
        <v>0.3775258632676125</v>
      </c>
      <c r="E620" s="323">
        <f t="shared" si="38"/>
        <v>0.6224741367323875</v>
      </c>
      <c r="F620" s="321">
        <f t="shared" si="36"/>
        <v>1584777.8876123691</v>
      </c>
      <c r="G620" s="322">
        <f t="shared" si="39"/>
        <v>1132383546.5892024</v>
      </c>
    </row>
    <row r="621" spans="2:7" hidden="1" x14ac:dyDescent="0.35">
      <c r="B621" s="305"/>
      <c r="C621" s="306">
        <v>608</v>
      </c>
      <c r="D621" s="308">
        <f t="shared" si="37"/>
        <v>0.37743141399446345</v>
      </c>
      <c r="E621" s="323">
        <f t="shared" si="38"/>
        <v>0.62256858600553655</v>
      </c>
      <c r="F621" s="321">
        <f t="shared" si="36"/>
        <v>1584381.4084988798</v>
      </c>
      <c r="G621" s="322">
        <f t="shared" si="39"/>
        <v>1133967927.9977012</v>
      </c>
    </row>
    <row r="622" spans="2:7" hidden="1" x14ac:dyDescent="0.35">
      <c r="B622" s="305"/>
      <c r="C622" s="306">
        <v>609</v>
      </c>
      <c r="D622" s="308">
        <f t="shared" si="37"/>
        <v>0.37733714350900793</v>
      </c>
      <c r="E622" s="323">
        <f t="shared" si="38"/>
        <v>0.62266285649099207</v>
      </c>
      <c r="F622" s="321">
        <f t="shared" si="36"/>
        <v>1583985.6799002844</v>
      </c>
      <c r="G622" s="322">
        <f t="shared" si="39"/>
        <v>1135551913.6776013</v>
      </c>
    </row>
    <row r="623" spans="2:7" hidden="1" x14ac:dyDescent="0.35">
      <c r="B623" s="305"/>
      <c r="C623" s="306">
        <v>610</v>
      </c>
      <c r="D623" s="308">
        <f t="shared" si="37"/>
        <v>0.37724305118006612</v>
      </c>
      <c r="E623" s="323">
        <f t="shared" si="38"/>
        <v>0.62275694881993382</v>
      </c>
      <c r="F623" s="321">
        <f t="shared" si="36"/>
        <v>1583590.6991670169</v>
      </c>
      <c r="G623" s="322">
        <f t="shared" si="39"/>
        <v>1137135504.3767684</v>
      </c>
    </row>
    <row r="624" spans="2:7" hidden="1" x14ac:dyDescent="0.35">
      <c r="B624" s="305"/>
      <c r="C624" s="306">
        <v>611</v>
      </c>
      <c r="D624" s="308">
        <f t="shared" si="37"/>
        <v>0.37714913637971698</v>
      </c>
      <c r="E624" s="323">
        <f t="shared" si="38"/>
        <v>0.62285086362028297</v>
      </c>
      <c r="F624" s="321">
        <f t="shared" si="36"/>
        <v>1583196.4636631904</v>
      </c>
      <c r="G624" s="322">
        <f t="shared" si="39"/>
        <v>1138718700.8404315</v>
      </c>
    </row>
    <row r="625" spans="2:7" hidden="1" x14ac:dyDescent="0.35">
      <c r="B625" s="305"/>
      <c r="C625" s="306">
        <v>612</v>
      </c>
      <c r="D625" s="308">
        <f t="shared" si="37"/>
        <v>0.37705539848327574</v>
      </c>
      <c r="E625" s="323">
        <f t="shared" si="38"/>
        <v>0.62294460151672426</v>
      </c>
      <c r="F625" s="321">
        <f t="shared" si="36"/>
        <v>1582802.9707665034</v>
      </c>
      <c r="G625" s="322">
        <f t="shared" si="39"/>
        <v>1140301503.811198</v>
      </c>
    </row>
    <row r="626" spans="2:7" hidden="1" x14ac:dyDescent="0.35">
      <c r="B626" s="305"/>
      <c r="C626" s="306">
        <v>613</v>
      </c>
      <c r="D626" s="308">
        <f t="shared" si="37"/>
        <v>0.37696183686927143</v>
      </c>
      <c r="E626" s="323">
        <f t="shared" si="38"/>
        <v>0.62303816313072857</v>
      </c>
      <c r="F626" s="321">
        <f t="shared" si="36"/>
        <v>1582410.2178681458</v>
      </c>
      <c r="G626" s="322">
        <f t="shared" si="39"/>
        <v>1141883914.0290661</v>
      </c>
    </row>
    <row r="627" spans="2:7" hidden="1" x14ac:dyDescent="0.35">
      <c r="B627" s="305"/>
      <c r="C627" s="306">
        <v>614</v>
      </c>
      <c r="D627" s="308">
        <f t="shared" si="37"/>
        <v>0.37686845091942628</v>
      </c>
      <c r="E627" s="323">
        <f t="shared" si="38"/>
        <v>0.62313154908057378</v>
      </c>
      <c r="F627" s="321">
        <f t="shared" si="36"/>
        <v>1582018.2023727109</v>
      </c>
      <c r="G627" s="322">
        <f t="shared" si="39"/>
        <v>1143465932.2314389</v>
      </c>
    </row>
    <row r="628" spans="2:7" hidden="1" x14ac:dyDescent="0.35">
      <c r="B628" s="305"/>
      <c r="C628" s="306">
        <v>615</v>
      </c>
      <c r="D628" s="308">
        <f t="shared" si="37"/>
        <v>0.37677524001863316</v>
      </c>
      <c r="E628" s="323">
        <f t="shared" si="38"/>
        <v>0.62322475998136684</v>
      </c>
      <c r="F628" s="321">
        <f t="shared" si="36"/>
        <v>1581626.921698103</v>
      </c>
      <c r="G628" s="322">
        <f t="shared" si="39"/>
        <v>1145047559.153137</v>
      </c>
    </row>
    <row r="629" spans="2:7" hidden="1" x14ac:dyDescent="0.35">
      <c r="B629" s="305"/>
      <c r="C629" s="306">
        <v>616</v>
      </c>
      <c r="D629" s="308">
        <f t="shared" si="37"/>
        <v>0.37668220355493459</v>
      </c>
      <c r="E629" s="323">
        <f t="shared" si="38"/>
        <v>0.62331779644506535</v>
      </c>
      <c r="F629" s="321">
        <f t="shared" si="36"/>
        <v>1581236.3732754465</v>
      </c>
      <c r="G629" s="322">
        <f t="shared" si="39"/>
        <v>1146628795.5264125</v>
      </c>
    </row>
    <row r="630" spans="2:7" hidden="1" x14ac:dyDescent="0.35">
      <c r="B630" s="305"/>
      <c r="C630" s="306">
        <v>617</v>
      </c>
      <c r="D630" s="308">
        <f t="shared" si="37"/>
        <v>0.37658934091950147</v>
      </c>
      <c r="E630" s="323">
        <f t="shared" si="38"/>
        <v>0.62341065908049853</v>
      </c>
      <c r="F630" s="321">
        <f t="shared" si="36"/>
        <v>1580846.5545489995</v>
      </c>
      <c r="G630" s="322">
        <f t="shared" si="39"/>
        <v>1148209642.0809615</v>
      </c>
    </row>
    <row r="631" spans="2:7" hidden="1" x14ac:dyDescent="0.35">
      <c r="B631" s="305"/>
      <c r="C631" s="306">
        <v>618</v>
      </c>
      <c r="D631" s="308">
        <f t="shared" si="37"/>
        <v>0.37649665150661221</v>
      </c>
      <c r="E631" s="323">
        <f t="shared" si="38"/>
        <v>0.62350334849338784</v>
      </c>
      <c r="F631" s="321">
        <f t="shared" si="36"/>
        <v>1580457.4629760638</v>
      </c>
      <c r="G631" s="322">
        <f t="shared" si="39"/>
        <v>1149790099.5439374</v>
      </c>
    </row>
    <row r="632" spans="2:7" hidden="1" x14ac:dyDescent="0.35">
      <c r="B632" s="305"/>
      <c r="C632" s="306">
        <v>619</v>
      </c>
      <c r="D632" s="308">
        <f t="shared" si="37"/>
        <v>0.37640413471363143</v>
      </c>
      <c r="E632" s="323">
        <f t="shared" si="38"/>
        <v>0.62359586528636857</v>
      </c>
      <c r="F632" s="321">
        <f t="shared" si="36"/>
        <v>1580069.0960268972</v>
      </c>
      <c r="G632" s="322">
        <f t="shared" si="39"/>
        <v>1151370168.6399643</v>
      </c>
    </row>
    <row r="633" spans="2:7" hidden="1" x14ac:dyDescent="0.35">
      <c r="B633" s="305"/>
      <c r="C633" s="306">
        <v>620</v>
      </c>
      <c r="D633" s="308">
        <f t="shared" si="37"/>
        <v>0.37631178994099007</v>
      </c>
      <c r="E633" s="323">
        <f t="shared" si="38"/>
        <v>0.62368821005900998</v>
      </c>
      <c r="F633" s="321">
        <f t="shared" si="36"/>
        <v>1579681.4511846288</v>
      </c>
      <c r="G633" s="322">
        <f t="shared" si="39"/>
        <v>1152949850.0911489</v>
      </c>
    </row>
    <row r="634" spans="2:7" hidden="1" x14ac:dyDescent="0.35">
      <c r="B634" s="305"/>
      <c r="C634" s="306">
        <v>621</v>
      </c>
      <c r="D634" s="308">
        <f t="shared" si="37"/>
        <v>0.3762196165921638</v>
      </c>
      <c r="E634" s="323">
        <f t="shared" si="38"/>
        <v>0.62378038340783615</v>
      </c>
      <c r="F634" s="321">
        <f t="shared" si="36"/>
        <v>1579294.5259451692</v>
      </c>
      <c r="G634" s="322">
        <f t="shared" si="39"/>
        <v>1154529144.617094</v>
      </c>
    </row>
    <row r="635" spans="2:7" hidden="1" x14ac:dyDescent="0.35">
      <c r="B635" s="305"/>
      <c r="C635" s="306">
        <v>622</v>
      </c>
      <c r="D635" s="308">
        <f t="shared" si="37"/>
        <v>0.37612761407365358</v>
      </c>
      <c r="E635" s="323">
        <f t="shared" si="38"/>
        <v>0.62387238592634642</v>
      </c>
      <c r="F635" s="321">
        <f t="shared" si="36"/>
        <v>1578908.317817128</v>
      </c>
      <c r="G635" s="322">
        <f t="shared" si="39"/>
        <v>1156108052.9349113</v>
      </c>
    </row>
    <row r="636" spans="2:7" hidden="1" x14ac:dyDescent="0.35">
      <c r="B636" s="305"/>
      <c r="C636" s="306">
        <v>623</v>
      </c>
      <c r="D636" s="308">
        <f t="shared" si="37"/>
        <v>0.37603578179496522</v>
      </c>
      <c r="E636" s="323">
        <f t="shared" si="38"/>
        <v>0.62396421820503478</v>
      </c>
      <c r="F636" s="321">
        <f t="shared" si="36"/>
        <v>1578522.8243217296</v>
      </c>
      <c r="G636" s="322">
        <f t="shared" si="39"/>
        <v>1157686575.759233</v>
      </c>
    </row>
    <row r="637" spans="2:7" hidden="1" x14ac:dyDescent="0.35">
      <c r="B637" s="305"/>
      <c r="C637" s="306">
        <v>624</v>
      </c>
      <c r="D637" s="308">
        <f t="shared" si="37"/>
        <v>0.37594411916858911</v>
      </c>
      <c r="E637" s="323">
        <f t="shared" si="38"/>
        <v>0.62405588083141095</v>
      </c>
      <c r="F637" s="321">
        <f t="shared" si="36"/>
        <v>1578138.042992726</v>
      </c>
      <c r="G637" s="322">
        <f t="shared" si="39"/>
        <v>1159264713.8022258</v>
      </c>
    </row>
    <row r="638" spans="2:7" hidden="1" x14ac:dyDescent="0.35">
      <c r="B638" s="305"/>
      <c r="C638" s="306">
        <v>625</v>
      </c>
      <c r="D638" s="308">
        <f t="shared" si="37"/>
        <v>0.37585262560998067</v>
      </c>
      <c r="E638" s="323">
        <f t="shared" si="38"/>
        <v>0.62414737439001933</v>
      </c>
      <c r="F638" s="321">
        <f t="shared" si="36"/>
        <v>1577753.9713763164</v>
      </c>
      <c r="G638" s="322">
        <f t="shared" si="39"/>
        <v>1160842467.7736022</v>
      </c>
    </row>
    <row r="639" spans="2:7" hidden="1" x14ac:dyDescent="0.35">
      <c r="B639" s="305"/>
      <c r="C639" s="306">
        <v>626</v>
      </c>
      <c r="D639" s="308">
        <f t="shared" si="37"/>
        <v>0.37576130053754075</v>
      </c>
      <c r="E639" s="323">
        <f t="shared" si="38"/>
        <v>0.62423869946245925</v>
      </c>
      <c r="F639" s="321">
        <f t="shared" si="36"/>
        <v>1577370.6070310641</v>
      </c>
      <c r="G639" s="322">
        <f t="shared" si="39"/>
        <v>1162419838.3806334</v>
      </c>
    </row>
    <row r="640" spans="2:7" hidden="1" x14ac:dyDescent="0.35">
      <c r="B640" s="305"/>
      <c r="C640" s="306">
        <v>627</v>
      </c>
      <c r="D640" s="308">
        <f t="shared" si="37"/>
        <v>0.37567014337259547</v>
      </c>
      <c r="E640" s="323">
        <f t="shared" si="38"/>
        <v>0.62432985662740448</v>
      </c>
      <c r="F640" s="321">
        <f t="shared" si="36"/>
        <v>1576987.9475278123</v>
      </c>
      <c r="G640" s="322">
        <f t="shared" si="39"/>
        <v>1163996826.3281612</v>
      </c>
    </row>
    <row r="641" spans="2:7" hidden="1" x14ac:dyDescent="0.35">
      <c r="B641" s="305"/>
      <c r="C641" s="306">
        <v>628</v>
      </c>
      <c r="D641" s="308">
        <f t="shared" si="37"/>
        <v>0.37557915353937799</v>
      </c>
      <c r="E641" s="323">
        <f t="shared" si="38"/>
        <v>0.62442084646062201</v>
      </c>
      <c r="F641" s="321">
        <f t="shared" si="36"/>
        <v>1576605.9904496071</v>
      </c>
      <c r="G641" s="322">
        <f t="shared" si="39"/>
        <v>1165573432.3186109</v>
      </c>
    </row>
    <row r="642" spans="2:7" hidden="1" x14ac:dyDescent="0.35">
      <c r="B642" s="305"/>
      <c r="C642" s="306">
        <v>629</v>
      </c>
      <c r="D642" s="308">
        <f t="shared" si="37"/>
        <v>0.37548833046500818</v>
      </c>
      <c r="E642" s="323">
        <f t="shared" si="38"/>
        <v>0.62451166953499182</v>
      </c>
      <c r="F642" s="321">
        <f t="shared" si="36"/>
        <v>1576224.7333916125</v>
      </c>
      <c r="G642" s="322">
        <f t="shared" si="39"/>
        <v>1167149657.0520024</v>
      </c>
    </row>
    <row r="643" spans="2:7" hidden="1" x14ac:dyDescent="0.35">
      <c r="B643" s="305"/>
      <c r="C643" s="306">
        <v>630</v>
      </c>
      <c r="D643" s="308">
        <f t="shared" si="37"/>
        <v>0.3753976735794744</v>
      </c>
      <c r="E643" s="323">
        <f t="shared" si="38"/>
        <v>0.6246023264205256</v>
      </c>
      <c r="F643" s="321">
        <f t="shared" si="36"/>
        <v>1575844.173961034</v>
      </c>
      <c r="G643" s="322">
        <f t="shared" si="39"/>
        <v>1168725501.2259634</v>
      </c>
    </row>
    <row r="644" spans="2:7" hidden="1" x14ac:dyDescent="0.35">
      <c r="B644" s="305"/>
      <c r="C644" s="306">
        <v>631</v>
      </c>
      <c r="D644" s="308">
        <f t="shared" si="37"/>
        <v>0.37530718231561394</v>
      </c>
      <c r="E644" s="323">
        <f t="shared" si="38"/>
        <v>0.624692817684386</v>
      </c>
      <c r="F644" s="321">
        <f t="shared" si="36"/>
        <v>1575464.3097770365</v>
      </c>
      <c r="G644" s="322">
        <f t="shared" si="39"/>
        <v>1170300965.5357404</v>
      </c>
    </row>
    <row r="645" spans="2:7" hidden="1" x14ac:dyDescent="0.35">
      <c r="B645" s="305"/>
      <c r="C645" s="306">
        <v>632</v>
      </c>
      <c r="D645" s="308">
        <f t="shared" si="37"/>
        <v>0.37521685610909472</v>
      </c>
      <c r="E645" s="323">
        <f t="shared" si="38"/>
        <v>0.62478314389090528</v>
      </c>
      <c r="F645" s="321">
        <f t="shared" si="36"/>
        <v>1575085.1384706667</v>
      </c>
      <c r="G645" s="322">
        <f t="shared" si="39"/>
        <v>1171876050.674211</v>
      </c>
    </row>
    <row r="646" spans="2:7" hidden="1" x14ac:dyDescent="0.35">
      <c r="B646" s="305"/>
      <c r="C646" s="306">
        <v>633</v>
      </c>
      <c r="D646" s="308">
        <f t="shared" si="37"/>
        <v>0.37512669439839691</v>
      </c>
      <c r="E646" s="323">
        <f t="shared" si="38"/>
        <v>0.62487330560160315</v>
      </c>
      <c r="F646" s="321">
        <f t="shared" si="36"/>
        <v>1574706.6576847772</v>
      </c>
      <c r="G646" s="322">
        <f t="shared" si="39"/>
        <v>1173450757.3318958</v>
      </c>
    </row>
    <row r="647" spans="2:7" hidden="1" x14ac:dyDescent="0.35">
      <c r="B647" s="305"/>
      <c r="C647" s="306">
        <v>634</v>
      </c>
      <c r="D647" s="308">
        <f t="shared" si="37"/>
        <v>0.37503669662479378</v>
      </c>
      <c r="E647" s="323">
        <f t="shared" si="38"/>
        <v>0.62496330337520622</v>
      </c>
      <c r="F647" s="321">
        <f t="shared" si="36"/>
        <v>1574328.8650739447</v>
      </c>
      <c r="G647" s="322">
        <f t="shared" si="39"/>
        <v>1175025086.1969697</v>
      </c>
    </row>
    <row r="648" spans="2:7" hidden="1" x14ac:dyDescent="0.35">
      <c r="B648" s="305"/>
      <c r="C648" s="306">
        <v>635</v>
      </c>
      <c r="D648" s="308">
        <f t="shared" si="37"/>
        <v>0.37494686223233431</v>
      </c>
      <c r="E648" s="323">
        <f t="shared" si="38"/>
        <v>0.62505313776766569</v>
      </c>
      <c r="F648" s="321">
        <f t="shared" si="36"/>
        <v>1573951.758304399</v>
      </c>
      <c r="G648" s="322">
        <f t="shared" si="39"/>
        <v>1176599037.9552741</v>
      </c>
    </row>
    <row r="649" spans="2:7" hidden="1" x14ac:dyDescent="0.35">
      <c r="B649" s="305"/>
      <c r="C649" s="306">
        <v>636</v>
      </c>
      <c r="D649" s="308">
        <f t="shared" si="37"/>
        <v>0.37485719066782414</v>
      </c>
      <c r="E649" s="323">
        <f t="shared" si="38"/>
        <v>0.62514280933217581</v>
      </c>
      <c r="F649" s="321">
        <f t="shared" si="36"/>
        <v>1573575.3350539405</v>
      </c>
      <c r="G649" s="322">
        <f t="shared" si="39"/>
        <v>1178172613.290328</v>
      </c>
    </row>
    <row r="650" spans="2:7" hidden="1" x14ac:dyDescent="0.35">
      <c r="B650" s="305"/>
      <c r="C650" s="306">
        <v>637</v>
      </c>
      <c r="D650" s="308">
        <f t="shared" si="37"/>
        <v>0.37476768138080829</v>
      </c>
      <c r="E650" s="323">
        <f t="shared" si="38"/>
        <v>0.62523231861919171</v>
      </c>
      <c r="F650" s="321">
        <f t="shared" si="36"/>
        <v>1573199.5930118698</v>
      </c>
      <c r="G650" s="322">
        <f t="shared" si="39"/>
        <v>1179745812.8833399</v>
      </c>
    </row>
    <row r="651" spans="2:7" hidden="1" x14ac:dyDescent="0.35">
      <c r="B651" s="305"/>
      <c r="C651" s="306">
        <v>638</v>
      </c>
      <c r="D651" s="308">
        <f t="shared" si="37"/>
        <v>0.3746783338235532</v>
      </c>
      <c r="E651" s="323">
        <f t="shared" si="38"/>
        <v>0.6253216661764468</v>
      </c>
      <c r="F651" s="321">
        <f t="shared" si="36"/>
        <v>1572824.5298789113</v>
      </c>
      <c r="G651" s="322">
        <f t="shared" si="39"/>
        <v>1181318637.4132187</v>
      </c>
    </row>
    <row r="652" spans="2:7" hidden="1" x14ac:dyDescent="0.35">
      <c r="B652" s="305"/>
      <c r="C652" s="306">
        <v>639</v>
      </c>
      <c r="D652" s="308">
        <f t="shared" si="37"/>
        <v>0.37458914745102867</v>
      </c>
      <c r="E652" s="323">
        <f t="shared" si="38"/>
        <v>0.62541085254897133</v>
      </c>
      <c r="F652" s="321">
        <f t="shared" si="36"/>
        <v>1572450.1433671373</v>
      </c>
      <c r="G652" s="322">
        <f t="shared" si="39"/>
        <v>1182891087.5565858</v>
      </c>
    </row>
    <row r="653" spans="2:7" hidden="1" x14ac:dyDescent="0.35">
      <c r="B653" s="305"/>
      <c r="C653" s="306">
        <v>640</v>
      </c>
      <c r="D653" s="308">
        <f t="shared" si="37"/>
        <v>0.3745001217208907</v>
      </c>
      <c r="E653" s="323">
        <f t="shared" si="38"/>
        <v>0.62549987827910924</v>
      </c>
      <c r="F653" s="321">
        <f t="shared" si="36"/>
        <v>1572076.4311998964</v>
      </c>
      <c r="G653" s="322">
        <f t="shared" si="39"/>
        <v>1184463163.9877856</v>
      </c>
    </row>
    <row r="654" spans="2:7" hidden="1" x14ac:dyDescent="0.35">
      <c r="B654" s="305"/>
      <c r="C654" s="306">
        <v>641</v>
      </c>
      <c r="D654" s="308">
        <f t="shared" si="37"/>
        <v>0.37441125609346387</v>
      </c>
      <c r="E654" s="323">
        <f t="shared" si="38"/>
        <v>0.62558874390653618</v>
      </c>
      <c r="F654" s="321">
        <f t="shared" ref="F654:F717" si="40">$G$12*D654</f>
        <v>1571703.3911117394</v>
      </c>
      <c r="G654" s="322">
        <f t="shared" si="39"/>
        <v>1186034867.3788974</v>
      </c>
    </row>
    <row r="655" spans="2:7" hidden="1" x14ac:dyDescent="0.35">
      <c r="B655" s="305"/>
      <c r="C655" s="306">
        <v>642</v>
      </c>
      <c r="D655" s="308">
        <f t="shared" ref="D655:D718" si="41">C655^(-C$11)</f>
        <v>0.37432255003172427</v>
      </c>
      <c r="E655" s="323">
        <f t="shared" ref="E655:E718" si="42">1 - D655</f>
        <v>0.62567744996827579</v>
      </c>
      <c r="F655" s="321">
        <f t="shared" si="40"/>
        <v>1571331.020848348</v>
      </c>
      <c r="G655" s="322">
        <f t="shared" ref="G655:G718" si="43">F655+G654</f>
        <v>1187606198.3997457</v>
      </c>
    </row>
    <row r="656" spans="2:7" hidden="1" x14ac:dyDescent="0.35">
      <c r="B656" s="305"/>
      <c r="C656" s="306">
        <v>643</v>
      </c>
      <c r="D656" s="308">
        <f t="shared" si="41"/>
        <v>0.37423400300128201</v>
      </c>
      <c r="E656" s="323">
        <f t="shared" si="42"/>
        <v>0.62576599699871793</v>
      </c>
      <c r="F656" s="321">
        <f t="shared" si="40"/>
        <v>1570959.3181664599</v>
      </c>
      <c r="G656" s="322">
        <f t="shared" si="43"/>
        <v>1189177157.7179122</v>
      </c>
    </row>
    <row r="657" spans="2:7" hidden="1" x14ac:dyDescent="0.35">
      <c r="B657" s="305"/>
      <c r="C657" s="306">
        <v>644</v>
      </c>
      <c r="D657" s="308">
        <f t="shared" si="41"/>
        <v>0.37414561447036465</v>
      </c>
      <c r="E657" s="323">
        <f t="shared" si="42"/>
        <v>0.62585438552963535</v>
      </c>
      <c r="F657" s="321">
        <f t="shared" si="40"/>
        <v>1570588.2808338017</v>
      </c>
      <c r="G657" s="322">
        <f t="shared" si="43"/>
        <v>1190747745.9987459</v>
      </c>
    </row>
    <row r="658" spans="2:7" hidden="1" x14ac:dyDescent="0.35">
      <c r="B658" s="305"/>
      <c r="C658" s="306">
        <v>645</v>
      </c>
      <c r="D658" s="308">
        <f t="shared" si="41"/>
        <v>0.37405738390980015</v>
      </c>
      <c r="E658" s="323">
        <f t="shared" si="42"/>
        <v>0.62594261609019985</v>
      </c>
      <c r="F658" s="321">
        <f t="shared" si="40"/>
        <v>1570217.9066290145</v>
      </c>
      <c r="G658" s="322">
        <f t="shared" si="43"/>
        <v>1192317963.905375</v>
      </c>
    </row>
    <row r="659" spans="2:7" hidden="1" x14ac:dyDescent="0.35">
      <c r="B659" s="305"/>
      <c r="C659" s="306">
        <v>646</v>
      </c>
      <c r="D659" s="308">
        <f t="shared" si="41"/>
        <v>0.37396931079299983</v>
      </c>
      <c r="E659" s="323">
        <f t="shared" si="42"/>
        <v>0.62603068920700022</v>
      </c>
      <c r="F659" s="321">
        <f t="shared" si="40"/>
        <v>1569848.1933415853</v>
      </c>
      <c r="G659" s="322">
        <f t="shared" si="43"/>
        <v>1193887812.0987165</v>
      </c>
    </row>
    <row r="660" spans="2:7" hidden="1" x14ac:dyDescent="0.35">
      <c r="B660" s="305"/>
      <c r="C660" s="306">
        <v>647</v>
      </c>
      <c r="D660" s="308">
        <f t="shared" si="41"/>
        <v>0.37388139459594244</v>
      </c>
      <c r="E660" s="323">
        <f t="shared" si="42"/>
        <v>0.6261186054040575</v>
      </c>
      <c r="F660" s="321">
        <f t="shared" si="40"/>
        <v>1569479.1387717775</v>
      </c>
      <c r="G660" s="322">
        <f t="shared" si="43"/>
        <v>1195457291.2374883</v>
      </c>
    </row>
    <row r="661" spans="2:7" hidden="1" x14ac:dyDescent="0.35">
      <c r="B661" s="305"/>
      <c r="C661" s="306">
        <v>648</v>
      </c>
      <c r="D661" s="308">
        <f t="shared" si="41"/>
        <v>0.37379363479715721</v>
      </c>
      <c r="E661" s="323">
        <f t="shared" si="42"/>
        <v>0.62620636520284279</v>
      </c>
      <c r="F661" s="321">
        <f t="shared" si="40"/>
        <v>1569110.7407305618</v>
      </c>
      <c r="G661" s="322">
        <f t="shared" si="43"/>
        <v>1197026401.9782188</v>
      </c>
    </row>
    <row r="662" spans="2:7" hidden="1" x14ac:dyDescent="0.35">
      <c r="B662" s="305"/>
      <c r="C662" s="306">
        <v>649</v>
      </c>
      <c r="D662" s="308">
        <f t="shared" si="41"/>
        <v>0.37370603087770771</v>
      </c>
      <c r="E662" s="323">
        <f t="shared" si="42"/>
        <v>0.62629396912229229</v>
      </c>
      <c r="F662" s="321">
        <f t="shared" si="40"/>
        <v>1568742.9970395465</v>
      </c>
      <c r="G662" s="322">
        <f t="shared" si="43"/>
        <v>1198595144.9752584</v>
      </c>
    </row>
    <row r="663" spans="2:7" hidden="1" x14ac:dyDescent="0.35">
      <c r="B663" s="305"/>
      <c r="C663" s="306">
        <v>650</v>
      </c>
      <c r="D663" s="308">
        <f t="shared" si="41"/>
        <v>0.37361858232117556</v>
      </c>
      <c r="E663" s="323">
        <f t="shared" si="42"/>
        <v>0.62638141767882449</v>
      </c>
      <c r="F663" s="321">
        <f t="shared" si="40"/>
        <v>1568375.9055309112</v>
      </c>
      <c r="G663" s="322">
        <f t="shared" si="43"/>
        <v>1200163520.8807893</v>
      </c>
    </row>
    <row r="664" spans="2:7" hidden="1" x14ac:dyDescent="0.35">
      <c r="B664" s="305"/>
      <c r="C664" s="306">
        <v>651</v>
      </c>
      <c r="D664" s="308">
        <f t="shared" si="41"/>
        <v>0.37353128861364421</v>
      </c>
      <c r="E664" s="323">
        <f t="shared" si="42"/>
        <v>0.62646871138635585</v>
      </c>
      <c r="F664" s="321">
        <f t="shared" si="40"/>
        <v>1568009.464047337</v>
      </c>
      <c r="G664" s="322">
        <f t="shared" si="43"/>
        <v>1201731530.3448367</v>
      </c>
    </row>
    <row r="665" spans="2:7" hidden="1" x14ac:dyDescent="0.35">
      <c r="B665" s="305"/>
      <c r="C665" s="306">
        <v>652</v>
      </c>
      <c r="D665" s="308">
        <f t="shared" si="41"/>
        <v>0.37344414924368358</v>
      </c>
      <c r="E665" s="323">
        <f t="shared" si="42"/>
        <v>0.62655585075631648</v>
      </c>
      <c r="F665" s="321">
        <f t="shared" si="40"/>
        <v>1567643.6704419432</v>
      </c>
      <c r="G665" s="322">
        <f t="shared" si="43"/>
        <v>1203299174.0152786</v>
      </c>
    </row>
    <row r="666" spans="2:7" hidden="1" x14ac:dyDescent="0.35">
      <c r="B666" s="305"/>
      <c r="C666" s="306">
        <v>653</v>
      </c>
      <c r="D666" s="308">
        <f t="shared" si="41"/>
        <v>0.37335716370233352</v>
      </c>
      <c r="E666" s="323">
        <f t="shared" si="42"/>
        <v>0.62664283629766648</v>
      </c>
      <c r="F666" s="321">
        <f t="shared" si="40"/>
        <v>1567278.5225782169</v>
      </c>
      <c r="G666" s="322">
        <f t="shared" si="43"/>
        <v>1204866452.5378568</v>
      </c>
    </row>
    <row r="667" spans="2:7" hidden="1" x14ac:dyDescent="0.35">
      <c r="B667" s="305"/>
      <c r="C667" s="306">
        <v>654</v>
      </c>
      <c r="D667" s="308">
        <f t="shared" si="41"/>
        <v>0.37327033148308858</v>
      </c>
      <c r="E667" s="323">
        <f t="shared" si="42"/>
        <v>0.62672966851691148</v>
      </c>
      <c r="F667" s="321">
        <f t="shared" si="40"/>
        <v>1566914.01832995</v>
      </c>
      <c r="G667" s="322">
        <f t="shared" si="43"/>
        <v>1206433366.5561867</v>
      </c>
    </row>
    <row r="668" spans="2:7" hidden="1" x14ac:dyDescent="0.35">
      <c r="B668" s="305"/>
      <c r="C668" s="306">
        <v>655</v>
      </c>
      <c r="D668" s="308">
        <f t="shared" si="41"/>
        <v>0.37318365208188242</v>
      </c>
      <c r="E668" s="323">
        <f t="shared" si="42"/>
        <v>0.62681634791811758</v>
      </c>
      <c r="F668" s="321">
        <f t="shared" si="40"/>
        <v>1566550.1555811728</v>
      </c>
      <c r="G668" s="322">
        <f t="shared" si="43"/>
        <v>1207999916.7117679</v>
      </c>
    </row>
    <row r="669" spans="2:7" hidden="1" x14ac:dyDescent="0.35">
      <c r="B669" s="305"/>
      <c r="C669" s="306">
        <v>656</v>
      </c>
      <c r="D669" s="308">
        <f t="shared" si="41"/>
        <v>0.37309712499707198</v>
      </c>
      <c r="E669" s="323">
        <f t="shared" si="42"/>
        <v>0.62690287500292796</v>
      </c>
      <c r="F669" s="321">
        <f t="shared" si="40"/>
        <v>1566186.9322260886</v>
      </c>
      <c r="G669" s="322">
        <f t="shared" si="43"/>
        <v>1209566103.6439941</v>
      </c>
    </row>
    <row r="670" spans="2:7" hidden="1" x14ac:dyDescent="0.35">
      <c r="B670" s="305"/>
      <c r="C670" s="306">
        <v>657</v>
      </c>
      <c r="D670" s="308">
        <f t="shared" si="41"/>
        <v>0.37301074972942255</v>
      </c>
      <c r="E670" s="323">
        <f t="shared" si="42"/>
        <v>0.62698925027057739</v>
      </c>
      <c r="F670" s="321">
        <f t="shared" si="40"/>
        <v>1565824.34616901</v>
      </c>
      <c r="G670" s="322">
        <f t="shared" si="43"/>
        <v>1211131927.9901631</v>
      </c>
    </row>
    <row r="671" spans="2:7" hidden="1" x14ac:dyDescent="0.35">
      <c r="B671" s="305"/>
      <c r="C671" s="306">
        <v>658</v>
      </c>
      <c r="D671" s="308">
        <f t="shared" si="41"/>
        <v>0.3729245257820924</v>
      </c>
      <c r="E671" s="323">
        <f t="shared" si="42"/>
        <v>0.62707547421790766</v>
      </c>
      <c r="F671" s="321">
        <f t="shared" si="40"/>
        <v>1565462.3953242949</v>
      </c>
      <c r="G671" s="322">
        <f t="shared" si="43"/>
        <v>1212697390.3854873</v>
      </c>
    </row>
    <row r="672" spans="2:7" hidden="1" x14ac:dyDescent="0.35">
      <c r="B672" s="305"/>
      <c r="C672" s="306">
        <v>659</v>
      </c>
      <c r="D672" s="308">
        <f t="shared" si="41"/>
        <v>0.37283845266061794</v>
      </c>
      <c r="E672" s="323">
        <f t="shared" si="42"/>
        <v>0.62716154733938212</v>
      </c>
      <c r="F672" s="321">
        <f t="shared" si="40"/>
        <v>1565101.0776162846</v>
      </c>
      <c r="G672" s="322">
        <f t="shared" si="43"/>
        <v>1214262491.4631035</v>
      </c>
    </row>
    <row r="673" spans="2:7" hidden="1" x14ac:dyDescent="0.35">
      <c r="B673" s="305"/>
      <c r="C673" s="306">
        <v>660</v>
      </c>
      <c r="D673" s="308">
        <f t="shared" si="41"/>
        <v>0.37275252987289831</v>
      </c>
      <c r="E673" s="323">
        <f t="shared" si="42"/>
        <v>0.62724747012710169</v>
      </c>
      <c r="F673" s="321">
        <f t="shared" si="40"/>
        <v>1564740.3909792381</v>
      </c>
      <c r="G673" s="322">
        <f t="shared" si="43"/>
        <v>1215827231.8540828</v>
      </c>
    </row>
    <row r="674" spans="2:7" hidden="1" x14ac:dyDescent="0.35">
      <c r="B674" s="305"/>
      <c r="C674" s="306">
        <v>661</v>
      </c>
      <c r="D674" s="308">
        <f t="shared" si="41"/>
        <v>0.37266675692918078</v>
      </c>
      <c r="E674" s="323">
        <f t="shared" si="42"/>
        <v>0.62733324307081917</v>
      </c>
      <c r="F674" s="321">
        <f t="shared" si="40"/>
        <v>1564380.3333572715</v>
      </c>
      <c r="G674" s="322">
        <f t="shared" si="43"/>
        <v>1217391612.1874402</v>
      </c>
    </row>
    <row r="675" spans="2:7" hidden="1" x14ac:dyDescent="0.35">
      <c r="B675" s="305"/>
      <c r="C675" s="306">
        <v>662</v>
      </c>
      <c r="D675" s="308">
        <f t="shared" si="41"/>
        <v>0.37258113334204596</v>
      </c>
      <c r="E675" s="323">
        <f t="shared" si="42"/>
        <v>0.6274188666579541</v>
      </c>
      <c r="F675" s="321">
        <f t="shared" si="40"/>
        <v>1564020.9027042964</v>
      </c>
      <c r="G675" s="322">
        <f t="shared" si="43"/>
        <v>1218955633.0901444</v>
      </c>
    </row>
    <row r="676" spans="2:7" hidden="1" x14ac:dyDescent="0.35">
      <c r="B676" s="305"/>
      <c r="C676" s="306">
        <v>663</v>
      </c>
      <c r="D676" s="308">
        <f t="shared" si="41"/>
        <v>0.3724956586263935</v>
      </c>
      <c r="E676" s="323">
        <f t="shared" si="42"/>
        <v>0.62750434137360656</v>
      </c>
      <c r="F676" s="321">
        <f t="shared" si="40"/>
        <v>1563662.0969839583</v>
      </c>
      <c r="G676" s="322">
        <f t="shared" si="43"/>
        <v>1220519295.1871283</v>
      </c>
    </row>
    <row r="677" spans="2:7" hidden="1" x14ac:dyDescent="0.35">
      <c r="B677" s="305"/>
      <c r="C677" s="306">
        <v>664</v>
      </c>
      <c r="D677" s="308">
        <f t="shared" si="41"/>
        <v>0.37241033229942688</v>
      </c>
      <c r="E677" s="323">
        <f t="shared" si="42"/>
        <v>0.62758966770057312</v>
      </c>
      <c r="F677" s="321">
        <f t="shared" si="40"/>
        <v>1563303.9141695744</v>
      </c>
      <c r="G677" s="322">
        <f t="shared" si="43"/>
        <v>1222082599.1012979</v>
      </c>
    </row>
    <row r="678" spans="2:7" hidden="1" x14ac:dyDescent="0.35">
      <c r="B678" s="305"/>
      <c r="C678" s="306">
        <v>665</v>
      </c>
      <c r="D678" s="308">
        <f t="shared" si="41"/>
        <v>0.37232515388063975</v>
      </c>
      <c r="E678" s="323">
        <f t="shared" si="42"/>
        <v>0.6276748461193602</v>
      </c>
      <c r="F678" s="321">
        <f t="shared" si="40"/>
        <v>1562946.3522440754</v>
      </c>
      <c r="G678" s="322">
        <f t="shared" si="43"/>
        <v>1223645545.453542</v>
      </c>
    </row>
    <row r="679" spans="2:7" hidden="1" x14ac:dyDescent="0.35">
      <c r="B679" s="305"/>
      <c r="C679" s="306">
        <v>666</v>
      </c>
      <c r="D679" s="308">
        <f t="shared" si="41"/>
        <v>0.37224012289180114</v>
      </c>
      <c r="E679" s="323">
        <f t="shared" si="42"/>
        <v>0.62775987710819892</v>
      </c>
      <c r="F679" s="321">
        <f t="shared" si="40"/>
        <v>1562589.4091999438</v>
      </c>
      <c r="G679" s="322">
        <f t="shared" si="43"/>
        <v>1225208134.8627419</v>
      </c>
    </row>
    <row r="680" spans="2:7" hidden="1" x14ac:dyDescent="0.35">
      <c r="B680" s="305"/>
      <c r="C680" s="306">
        <v>667</v>
      </c>
      <c r="D680" s="308">
        <f t="shared" si="41"/>
        <v>0.37215523885694152</v>
      </c>
      <c r="E680" s="323">
        <f t="shared" si="42"/>
        <v>0.62784476114305843</v>
      </c>
      <c r="F680" s="321">
        <f t="shared" si="40"/>
        <v>1562233.0830391543</v>
      </c>
      <c r="G680" s="322">
        <f t="shared" si="43"/>
        <v>1226770367.945781</v>
      </c>
    </row>
    <row r="681" spans="2:7" hidden="1" x14ac:dyDescent="0.35">
      <c r="B681" s="305"/>
      <c r="C681" s="306">
        <v>668</v>
      </c>
      <c r="D681" s="308">
        <f t="shared" si="41"/>
        <v>0.37207050130233882</v>
      </c>
      <c r="E681" s="323">
        <f t="shared" si="42"/>
        <v>0.62792949869766113</v>
      </c>
      <c r="F681" s="321">
        <f t="shared" si="40"/>
        <v>1561877.371773117</v>
      </c>
      <c r="G681" s="322">
        <f t="shared" si="43"/>
        <v>1228332245.317554</v>
      </c>
    </row>
    <row r="682" spans="2:7" hidden="1" x14ac:dyDescent="0.35">
      <c r="B682" s="305"/>
      <c r="C682" s="306">
        <v>669</v>
      </c>
      <c r="D682" s="308">
        <f t="shared" si="41"/>
        <v>0.37198590975650392</v>
      </c>
      <c r="E682" s="323">
        <f t="shared" si="42"/>
        <v>0.62801409024349608</v>
      </c>
      <c r="F682" s="321">
        <f t="shared" si="40"/>
        <v>1561522.2734226154</v>
      </c>
      <c r="G682" s="322">
        <f t="shared" si="43"/>
        <v>1229893767.5909767</v>
      </c>
    </row>
    <row r="683" spans="2:7" hidden="1" x14ac:dyDescent="0.35">
      <c r="B683" s="305"/>
      <c r="C683" s="306">
        <v>670</v>
      </c>
      <c r="D683" s="308">
        <f t="shared" si="41"/>
        <v>0.37190146375016769</v>
      </c>
      <c r="E683" s="323">
        <f t="shared" si="42"/>
        <v>0.62809853624983236</v>
      </c>
      <c r="F683" s="321">
        <f t="shared" si="40"/>
        <v>1561167.7860177511</v>
      </c>
      <c r="G683" s="322">
        <f t="shared" si="43"/>
        <v>1231454935.3769944</v>
      </c>
    </row>
    <row r="684" spans="2:7" hidden="1" x14ac:dyDescent="0.35">
      <c r="B684" s="305"/>
      <c r="C684" s="306">
        <v>671</v>
      </c>
      <c r="D684" s="308">
        <f t="shared" si="41"/>
        <v>0.37181716281626659</v>
      </c>
      <c r="E684" s="323">
        <f t="shared" si="42"/>
        <v>0.62818283718373347</v>
      </c>
      <c r="F684" s="321">
        <f t="shared" si="40"/>
        <v>1560813.9075978855</v>
      </c>
      <c r="G684" s="322">
        <f t="shared" si="43"/>
        <v>1233015749.2845922</v>
      </c>
    </row>
    <row r="685" spans="2:7" hidden="1" x14ac:dyDescent="0.35">
      <c r="B685" s="305"/>
      <c r="C685" s="306">
        <v>672</v>
      </c>
      <c r="D685" s="308">
        <f t="shared" si="41"/>
        <v>0.37173300648992913</v>
      </c>
      <c r="E685" s="323">
        <f t="shared" si="42"/>
        <v>0.62826699351007087</v>
      </c>
      <c r="F685" s="321">
        <f t="shared" si="40"/>
        <v>1560460.6362115813</v>
      </c>
      <c r="G685" s="322">
        <f t="shared" si="43"/>
        <v>1234576209.9208038</v>
      </c>
    </row>
    <row r="686" spans="2:7" hidden="1" x14ac:dyDescent="0.35">
      <c r="B686" s="305"/>
      <c r="C686" s="306">
        <v>673</v>
      </c>
      <c r="D686" s="308">
        <f t="shared" si="41"/>
        <v>0.3716489943084626</v>
      </c>
      <c r="E686" s="323">
        <f t="shared" si="42"/>
        <v>0.62835100569153735</v>
      </c>
      <c r="F686" s="321">
        <f t="shared" si="40"/>
        <v>1560107.969916547</v>
      </c>
      <c r="G686" s="322">
        <f t="shared" si="43"/>
        <v>1236136317.8907204</v>
      </c>
    </row>
    <row r="687" spans="2:7" hidden="1" x14ac:dyDescent="0.35">
      <c r="B687" s="305"/>
      <c r="C687" s="306">
        <v>674</v>
      </c>
      <c r="D687" s="308">
        <f t="shared" si="41"/>
        <v>0.37156512581133927</v>
      </c>
      <c r="E687" s="323">
        <f t="shared" si="42"/>
        <v>0.62843487418866073</v>
      </c>
      <c r="F687" s="321">
        <f t="shared" si="40"/>
        <v>1559755.9067795794</v>
      </c>
      <c r="G687" s="322">
        <f t="shared" si="43"/>
        <v>1237696073.7974999</v>
      </c>
    </row>
    <row r="688" spans="2:7" hidden="1" x14ac:dyDescent="0.35">
      <c r="B688" s="305"/>
      <c r="C688" s="306">
        <v>675</v>
      </c>
      <c r="D688" s="308">
        <f t="shared" si="41"/>
        <v>0.37148140054018336</v>
      </c>
      <c r="E688" s="323">
        <f t="shared" si="42"/>
        <v>0.62851859945981658</v>
      </c>
      <c r="F688" s="321">
        <f t="shared" si="40"/>
        <v>1559404.4448765093</v>
      </c>
      <c r="G688" s="322">
        <f t="shared" si="43"/>
        <v>1239255478.2423763</v>
      </c>
    </row>
    <row r="689" spans="2:7" hidden="1" x14ac:dyDescent="0.35">
      <c r="B689" s="305"/>
      <c r="C689" s="306">
        <v>676</v>
      </c>
      <c r="D689" s="308">
        <f t="shared" si="41"/>
        <v>0.37139781803875782</v>
      </c>
      <c r="E689" s="323">
        <f t="shared" si="42"/>
        <v>0.62860218196124218</v>
      </c>
      <c r="F689" s="321">
        <f t="shared" si="40"/>
        <v>1559053.5822921447</v>
      </c>
      <c r="G689" s="322">
        <f t="shared" si="43"/>
        <v>1240814531.8246684</v>
      </c>
    </row>
    <row r="690" spans="2:7" hidden="1" x14ac:dyDescent="0.35">
      <c r="B690" s="305"/>
      <c r="C690" s="306">
        <v>677</v>
      </c>
      <c r="D690" s="308">
        <f t="shared" si="41"/>
        <v>0.37131437785295091</v>
      </c>
      <c r="E690" s="323">
        <f t="shared" si="42"/>
        <v>0.62868562214704915</v>
      </c>
      <c r="F690" s="321">
        <f t="shared" si="40"/>
        <v>1558703.3171202159</v>
      </c>
      <c r="G690" s="322">
        <f t="shared" si="43"/>
        <v>1242373235.1417887</v>
      </c>
    </row>
    <row r="691" spans="2:7" hidden="1" x14ac:dyDescent="0.35">
      <c r="B691" s="305"/>
      <c r="C691" s="306">
        <v>678</v>
      </c>
      <c r="D691" s="308">
        <f t="shared" si="41"/>
        <v>0.3712310795307634</v>
      </c>
      <c r="E691" s="323">
        <f t="shared" si="42"/>
        <v>0.6287689204692366</v>
      </c>
      <c r="F691" s="321">
        <f t="shared" si="40"/>
        <v>1558353.6474633203</v>
      </c>
      <c r="G691" s="322">
        <f t="shared" si="43"/>
        <v>1243931588.789252</v>
      </c>
    </row>
    <row r="692" spans="2:7" hidden="1" x14ac:dyDescent="0.35">
      <c r="B692" s="305"/>
      <c r="C692" s="306">
        <v>679</v>
      </c>
      <c r="D692" s="308">
        <f t="shared" si="41"/>
        <v>0.37114792262229573</v>
      </c>
      <c r="E692" s="323">
        <f t="shared" si="42"/>
        <v>0.62885207737770421</v>
      </c>
      <c r="F692" s="321">
        <f t="shared" si="40"/>
        <v>1558004.5714328701</v>
      </c>
      <c r="G692" s="322">
        <f t="shared" si="43"/>
        <v>1245489593.3606849</v>
      </c>
    </row>
    <row r="693" spans="2:7" hidden="1" x14ac:dyDescent="0.35">
      <c r="B693" s="305"/>
      <c r="C693" s="306">
        <v>680</v>
      </c>
      <c r="D693" s="308">
        <f t="shared" si="41"/>
        <v>0.37106490667973507</v>
      </c>
      <c r="E693" s="323">
        <f t="shared" si="42"/>
        <v>0.62893509332026487</v>
      </c>
      <c r="F693" s="321">
        <f t="shared" si="40"/>
        <v>1557656.0871490366</v>
      </c>
      <c r="G693" s="322">
        <f t="shared" si="43"/>
        <v>1247047249.447834</v>
      </c>
    </row>
    <row r="694" spans="2:7" hidden="1" x14ac:dyDescent="0.35">
      <c r="B694" s="305"/>
      <c r="C694" s="306">
        <v>681</v>
      </c>
      <c r="D694" s="308">
        <f t="shared" si="41"/>
        <v>0.37098203125734225</v>
      </c>
      <c r="E694" s="323">
        <f t="shared" si="42"/>
        <v>0.62901796874265781</v>
      </c>
      <c r="F694" s="321">
        <f t="shared" si="40"/>
        <v>1557308.192740696</v>
      </c>
      <c r="G694" s="322">
        <f t="shared" si="43"/>
        <v>1248604557.6405747</v>
      </c>
    </row>
    <row r="695" spans="2:7" hidden="1" x14ac:dyDescent="0.35">
      <c r="B695" s="305"/>
      <c r="C695" s="306">
        <v>682</v>
      </c>
      <c r="D695" s="308">
        <f t="shared" si="41"/>
        <v>0.37089929591143983</v>
      </c>
      <c r="E695" s="323">
        <f t="shared" si="42"/>
        <v>0.62910070408856011</v>
      </c>
      <c r="F695" s="321">
        <f t="shared" si="40"/>
        <v>1556960.88634538</v>
      </c>
      <c r="G695" s="322">
        <f t="shared" si="43"/>
        <v>1250161518.5269201</v>
      </c>
    </row>
    <row r="696" spans="2:7" hidden="1" x14ac:dyDescent="0.35">
      <c r="B696" s="305"/>
      <c r="C696" s="306">
        <v>683</v>
      </c>
      <c r="D696" s="308">
        <f t="shared" si="41"/>
        <v>0.37081670020039914</v>
      </c>
      <c r="E696" s="323">
        <f t="shared" si="42"/>
        <v>0.62918329979960086</v>
      </c>
      <c r="F696" s="321">
        <f t="shared" si="40"/>
        <v>1556614.1661092192</v>
      </c>
      <c r="G696" s="322">
        <f t="shared" si="43"/>
        <v>1251718132.6930294</v>
      </c>
    </row>
    <row r="697" spans="2:7" hidden="1" x14ac:dyDescent="0.35">
      <c r="B697" s="305"/>
      <c r="C697" s="306">
        <v>684</v>
      </c>
      <c r="D697" s="308">
        <f t="shared" si="41"/>
        <v>0.37073424368462782</v>
      </c>
      <c r="E697" s="323">
        <f t="shared" si="42"/>
        <v>0.62926575631537218</v>
      </c>
      <c r="F697" s="321">
        <f t="shared" si="40"/>
        <v>1556268.0301868934</v>
      </c>
      <c r="G697" s="322">
        <f t="shared" si="43"/>
        <v>1253274400.7232163</v>
      </c>
    </row>
    <row r="698" spans="2:7" hidden="1" x14ac:dyDescent="0.35">
      <c r="B698" s="305"/>
      <c r="C698" s="306">
        <v>685</v>
      </c>
      <c r="D698" s="308">
        <f t="shared" si="41"/>
        <v>0.37065192592655732</v>
      </c>
      <c r="E698" s="323">
        <f t="shared" si="42"/>
        <v>0.62934807407344273</v>
      </c>
      <c r="F698" s="321">
        <f t="shared" si="40"/>
        <v>1555922.4767415777</v>
      </c>
      <c r="G698" s="322">
        <f t="shared" si="43"/>
        <v>1254830323.1999578</v>
      </c>
    </row>
    <row r="699" spans="2:7" hidden="1" x14ac:dyDescent="0.35">
      <c r="B699" s="305"/>
      <c r="C699" s="306">
        <v>686</v>
      </c>
      <c r="D699" s="308">
        <f t="shared" si="41"/>
        <v>0.37056974649063118</v>
      </c>
      <c r="E699" s="323">
        <f t="shared" si="42"/>
        <v>0.62943025350936876</v>
      </c>
      <c r="F699" s="321">
        <f t="shared" si="40"/>
        <v>1555577.5039448931</v>
      </c>
      <c r="G699" s="322">
        <f t="shared" si="43"/>
        <v>1256385900.7039027</v>
      </c>
    </row>
    <row r="700" spans="2:7" hidden="1" x14ac:dyDescent="0.35">
      <c r="B700" s="305"/>
      <c r="C700" s="306">
        <v>687</v>
      </c>
      <c r="D700" s="308">
        <f t="shared" si="41"/>
        <v>0.37048770494329247</v>
      </c>
      <c r="E700" s="323">
        <f t="shared" si="42"/>
        <v>0.62951229505670758</v>
      </c>
      <c r="F700" s="321">
        <f t="shared" si="40"/>
        <v>1555233.1099768546</v>
      </c>
      <c r="G700" s="322">
        <f t="shared" si="43"/>
        <v>1257941133.8138795</v>
      </c>
    </row>
    <row r="701" spans="2:7" hidden="1" x14ac:dyDescent="0.35">
      <c r="B701" s="305"/>
      <c r="C701" s="306">
        <v>688</v>
      </c>
      <c r="D701" s="308">
        <f t="shared" si="41"/>
        <v>0.37040580085297165</v>
      </c>
      <c r="E701" s="323">
        <f t="shared" si="42"/>
        <v>0.62959419914702841</v>
      </c>
      <c r="F701" s="321">
        <f t="shared" si="40"/>
        <v>1554889.2930258198</v>
      </c>
      <c r="G701" s="322">
        <f t="shared" si="43"/>
        <v>1259496023.1069052</v>
      </c>
    </row>
    <row r="702" spans="2:7" hidden="1" x14ac:dyDescent="0.35">
      <c r="B702" s="305"/>
      <c r="C702" s="306">
        <v>689</v>
      </c>
      <c r="D702" s="308">
        <f t="shared" si="41"/>
        <v>0.37032403379007472</v>
      </c>
      <c r="E702" s="323">
        <f t="shared" si="42"/>
        <v>0.62967596620992528</v>
      </c>
      <c r="F702" s="321">
        <f t="shared" si="40"/>
        <v>1554546.0512884392</v>
      </c>
      <c r="G702" s="322">
        <f t="shared" si="43"/>
        <v>1261050569.1581936</v>
      </c>
    </row>
    <row r="703" spans="2:7" hidden="1" x14ac:dyDescent="0.35">
      <c r="B703" s="305"/>
      <c r="C703" s="306">
        <v>690</v>
      </c>
      <c r="D703" s="308">
        <f t="shared" si="41"/>
        <v>0.37024240332697161</v>
      </c>
      <c r="E703" s="323">
        <f t="shared" si="42"/>
        <v>0.62975759667302844</v>
      </c>
      <c r="F703" s="321">
        <f t="shared" si="40"/>
        <v>1554203.3829696076</v>
      </c>
      <c r="G703" s="322">
        <f t="shared" si="43"/>
        <v>1262604772.5411632</v>
      </c>
    </row>
    <row r="704" spans="2:7" hidden="1" x14ac:dyDescent="0.35">
      <c r="B704" s="305"/>
      <c r="C704" s="306">
        <v>691</v>
      </c>
      <c r="D704" s="308">
        <f t="shared" si="41"/>
        <v>0.37016090903798365</v>
      </c>
      <c r="E704" s="323">
        <f t="shared" si="42"/>
        <v>0.6298390909620164</v>
      </c>
      <c r="F704" s="321">
        <f t="shared" si="40"/>
        <v>1553861.2862824113</v>
      </c>
      <c r="G704" s="322">
        <f t="shared" si="43"/>
        <v>1264158633.8274455</v>
      </c>
    </row>
    <row r="705" spans="2:7" hidden="1" x14ac:dyDescent="0.35">
      <c r="B705" s="305"/>
      <c r="C705" s="306">
        <v>692</v>
      </c>
      <c r="D705" s="308">
        <f t="shared" si="41"/>
        <v>0.37007955049937269</v>
      </c>
      <c r="E705" s="323">
        <f t="shared" si="42"/>
        <v>0.62992044950062731</v>
      </c>
      <c r="F705" s="321">
        <f t="shared" si="40"/>
        <v>1553519.7594480822</v>
      </c>
      <c r="G705" s="322">
        <f t="shared" si="43"/>
        <v>1265712153.5868936</v>
      </c>
    </row>
    <row r="706" spans="2:7" hidden="1" x14ac:dyDescent="0.35">
      <c r="B706" s="305"/>
      <c r="C706" s="306">
        <v>693</v>
      </c>
      <c r="D706" s="308">
        <f t="shared" si="41"/>
        <v>0.36999832728932885</v>
      </c>
      <c r="E706" s="323">
        <f t="shared" si="42"/>
        <v>0.6300016727106712</v>
      </c>
      <c r="F706" s="321">
        <f t="shared" si="40"/>
        <v>1553178.8006959474</v>
      </c>
      <c r="G706" s="322">
        <f t="shared" si="43"/>
        <v>1267265332.3875895</v>
      </c>
    </row>
    <row r="707" spans="2:7" hidden="1" x14ac:dyDescent="0.35">
      <c r="B707" s="305"/>
      <c r="C707" s="306">
        <v>694</v>
      </c>
      <c r="D707" s="308">
        <f t="shared" si="41"/>
        <v>0.36991723898795914</v>
      </c>
      <c r="E707" s="323">
        <f t="shared" si="42"/>
        <v>0.63008276101204086</v>
      </c>
      <c r="F707" s="321">
        <f t="shared" si="40"/>
        <v>1552838.4082633799</v>
      </c>
      <c r="G707" s="322">
        <f t="shared" si="43"/>
        <v>1268818170.7958529</v>
      </c>
    </row>
    <row r="708" spans="2:7" hidden="1" x14ac:dyDescent="0.35">
      <c r="B708" s="305"/>
      <c r="C708" s="306">
        <v>695</v>
      </c>
      <c r="D708" s="308">
        <f t="shared" si="41"/>
        <v>0.36983628517727624</v>
      </c>
      <c r="E708" s="323">
        <f t="shared" si="42"/>
        <v>0.63016371482272371</v>
      </c>
      <c r="F708" s="321">
        <f t="shared" si="40"/>
        <v>1552498.580395753</v>
      </c>
      <c r="G708" s="322">
        <f t="shared" si="43"/>
        <v>1270370669.3762486</v>
      </c>
    </row>
    <row r="709" spans="2:7" hidden="1" x14ac:dyDescent="0.35">
      <c r="B709" s="305"/>
      <c r="C709" s="306">
        <v>696</v>
      </c>
      <c r="D709" s="308">
        <f t="shared" si="41"/>
        <v>0.36975546544118693</v>
      </c>
      <c r="E709" s="323">
        <f t="shared" si="42"/>
        <v>0.63024453455881302</v>
      </c>
      <c r="F709" s="321">
        <f t="shared" si="40"/>
        <v>1552159.3153463909</v>
      </c>
      <c r="G709" s="322">
        <f t="shared" si="43"/>
        <v>1271922828.6915951</v>
      </c>
    </row>
    <row r="710" spans="2:7" hidden="1" x14ac:dyDescent="0.35">
      <c r="B710" s="305"/>
      <c r="C710" s="306">
        <v>697</v>
      </c>
      <c r="D710" s="308">
        <f t="shared" si="41"/>
        <v>0.36967477936548065</v>
      </c>
      <c r="E710" s="323">
        <f t="shared" si="42"/>
        <v>0.63032522063451935</v>
      </c>
      <c r="F710" s="321">
        <f t="shared" si="40"/>
        <v>1551820.6113765205</v>
      </c>
      <c r="G710" s="322">
        <f t="shared" si="43"/>
        <v>1273474649.3029716</v>
      </c>
    </row>
    <row r="711" spans="2:7" hidden="1" x14ac:dyDescent="0.35">
      <c r="B711" s="305"/>
      <c r="C711" s="306">
        <v>698</v>
      </c>
      <c r="D711" s="308">
        <f t="shared" si="41"/>
        <v>0.36959422653781859</v>
      </c>
      <c r="E711" s="323">
        <f t="shared" si="42"/>
        <v>0.63040577346218141</v>
      </c>
      <c r="F711" s="321">
        <f t="shared" si="40"/>
        <v>1551482.466755226</v>
      </c>
      <c r="G711" s="322">
        <f t="shared" si="43"/>
        <v>1275026131.7697268</v>
      </c>
    </row>
    <row r="712" spans="2:7" hidden="1" x14ac:dyDescent="0.35">
      <c r="B712" s="305"/>
      <c r="C712" s="306">
        <v>699</v>
      </c>
      <c r="D712" s="308">
        <f t="shared" si="41"/>
        <v>0.36951380654772231</v>
      </c>
      <c r="E712" s="323">
        <f t="shared" si="42"/>
        <v>0.63048619345227763</v>
      </c>
      <c r="F712" s="321">
        <f t="shared" si="40"/>
        <v>1551144.8797594013</v>
      </c>
      <c r="G712" s="322">
        <f t="shared" si="43"/>
        <v>1276577276.6494861</v>
      </c>
    </row>
    <row r="713" spans="2:7" x14ac:dyDescent="0.35">
      <c r="B713" s="305"/>
      <c r="C713" s="306">
        <v>700</v>
      </c>
      <c r="D713" s="308">
        <f t="shared" si="41"/>
        <v>0.36943351898656296</v>
      </c>
      <c r="E713" s="323">
        <f t="shared" si="42"/>
        <v>0.63056648101343704</v>
      </c>
      <c r="F713" s="321">
        <f t="shared" si="40"/>
        <v>1550807.8486737048</v>
      </c>
      <c r="G713" s="322">
        <f t="shared" si="43"/>
        <v>1278128084.4981599</v>
      </c>
    </row>
    <row r="714" spans="2:7" hidden="1" x14ac:dyDescent="0.35">
      <c r="B714" s="305"/>
      <c r="C714" s="306">
        <v>701</v>
      </c>
      <c r="D714" s="308">
        <f t="shared" si="41"/>
        <v>0.3693533634475501</v>
      </c>
      <c r="E714" s="323">
        <f t="shared" si="42"/>
        <v>0.6306466365524499</v>
      </c>
      <c r="F714" s="321">
        <f t="shared" si="40"/>
        <v>1550471.3717905111</v>
      </c>
      <c r="G714" s="322">
        <f t="shared" si="43"/>
        <v>1279678555.8699503</v>
      </c>
    </row>
    <row r="715" spans="2:7" hidden="1" x14ac:dyDescent="0.35">
      <c r="B715" s="305"/>
      <c r="C715" s="306">
        <v>702</v>
      </c>
      <c r="D715" s="308">
        <f t="shared" si="41"/>
        <v>0.36927333952572094</v>
      </c>
      <c r="E715" s="323">
        <f t="shared" si="42"/>
        <v>0.63072666047427906</v>
      </c>
      <c r="F715" s="321">
        <f t="shared" si="40"/>
        <v>1550135.4474098682</v>
      </c>
      <c r="G715" s="322">
        <f t="shared" si="43"/>
        <v>1281228691.3173602</v>
      </c>
    </row>
    <row r="716" spans="2:7" hidden="1" x14ac:dyDescent="0.35">
      <c r="B716" s="305"/>
      <c r="C716" s="306">
        <v>703</v>
      </c>
      <c r="D716" s="308">
        <f t="shared" si="41"/>
        <v>0.36919344681792937</v>
      </c>
      <c r="E716" s="323">
        <f t="shared" si="42"/>
        <v>0.63080655318207057</v>
      </c>
      <c r="F716" s="321">
        <f t="shared" si="40"/>
        <v>1549800.0738394493</v>
      </c>
      <c r="G716" s="322">
        <f t="shared" si="43"/>
        <v>1282778491.3911996</v>
      </c>
    </row>
    <row r="717" spans="2:7" hidden="1" x14ac:dyDescent="0.35">
      <c r="B717" s="305"/>
      <c r="C717" s="306">
        <v>704</v>
      </c>
      <c r="D717" s="308">
        <f t="shared" si="41"/>
        <v>0.36911368492283558</v>
      </c>
      <c r="E717" s="323">
        <f t="shared" si="42"/>
        <v>0.63088631507716442</v>
      </c>
      <c r="F717" s="321">
        <f t="shared" si="40"/>
        <v>1549465.2493945102</v>
      </c>
      <c r="G717" s="322">
        <f t="shared" si="43"/>
        <v>1284327956.640594</v>
      </c>
    </row>
    <row r="718" spans="2:7" hidden="1" x14ac:dyDescent="0.35">
      <c r="B718" s="305"/>
      <c r="C718" s="306">
        <v>705</v>
      </c>
      <c r="D718" s="308">
        <f t="shared" si="41"/>
        <v>0.36903405344089496</v>
      </c>
      <c r="E718" s="323">
        <f t="shared" si="42"/>
        <v>0.6309659465591051</v>
      </c>
      <c r="F718" s="321">
        <f t="shared" ref="F718:F781" si="44">$G$12*D718</f>
        <v>1549130.9723978431</v>
      </c>
      <c r="G718" s="322">
        <f t="shared" si="43"/>
        <v>1285877087.6129918</v>
      </c>
    </row>
    <row r="719" spans="2:7" hidden="1" x14ac:dyDescent="0.35">
      <c r="B719" s="305"/>
      <c r="C719" s="306">
        <v>706</v>
      </c>
      <c r="D719" s="308">
        <f t="shared" ref="D719:D782" si="45">C719^(-C$11)</f>
        <v>0.36895455197434812</v>
      </c>
      <c r="E719" s="323">
        <f t="shared" ref="E719:E782" si="46">1 - D719</f>
        <v>0.63104544802565188</v>
      </c>
      <c r="F719" s="321">
        <f t="shared" si="44"/>
        <v>1548797.2411797335</v>
      </c>
      <c r="G719" s="322">
        <f t="shared" ref="G719:G782" si="47">F719+G718</f>
        <v>1287425884.8541715</v>
      </c>
    </row>
    <row r="720" spans="2:7" hidden="1" x14ac:dyDescent="0.35">
      <c r="B720" s="305"/>
      <c r="C720" s="306">
        <v>707</v>
      </c>
      <c r="D720" s="308">
        <f t="shared" si="45"/>
        <v>0.36887518012720955</v>
      </c>
      <c r="E720" s="323">
        <f t="shared" si="46"/>
        <v>0.63112481987279045</v>
      </c>
      <c r="F720" s="321">
        <f t="shared" si="44"/>
        <v>1548464.0540779135</v>
      </c>
      <c r="G720" s="322">
        <f t="shared" si="47"/>
        <v>1288974348.9082494</v>
      </c>
    </row>
    <row r="721" spans="2:7" hidden="1" x14ac:dyDescent="0.35">
      <c r="B721" s="305"/>
      <c r="C721" s="306">
        <v>708</v>
      </c>
      <c r="D721" s="308">
        <f t="shared" si="45"/>
        <v>0.36879593750525824</v>
      </c>
      <c r="E721" s="323">
        <f t="shared" si="46"/>
        <v>0.6312040624947417</v>
      </c>
      <c r="F721" s="321">
        <f t="shared" si="44"/>
        <v>1548131.409437523</v>
      </c>
      <c r="G721" s="322">
        <f t="shared" si="47"/>
        <v>1290522480.3176868</v>
      </c>
    </row>
    <row r="722" spans="2:7" hidden="1" x14ac:dyDescent="0.35">
      <c r="B722" s="305"/>
      <c r="C722" s="306">
        <v>709</v>
      </c>
      <c r="D722" s="308">
        <f t="shared" si="45"/>
        <v>0.36871682371602638</v>
      </c>
      <c r="E722" s="323">
        <f t="shared" si="46"/>
        <v>0.63128317628397368</v>
      </c>
      <c r="F722" s="321">
        <f t="shared" si="44"/>
        <v>1547799.30561106</v>
      </c>
      <c r="G722" s="322">
        <f t="shared" si="47"/>
        <v>1292070279.6232979</v>
      </c>
    </row>
    <row r="723" spans="2:7" hidden="1" x14ac:dyDescent="0.35">
      <c r="B723" s="305"/>
      <c r="C723" s="306">
        <v>710</v>
      </c>
      <c r="D723" s="308">
        <f t="shared" si="45"/>
        <v>0.36863783836878994</v>
      </c>
      <c r="E723" s="323">
        <f t="shared" si="46"/>
        <v>0.63136216163121006</v>
      </c>
      <c r="F723" s="321">
        <f t="shared" si="44"/>
        <v>1547467.7409583437</v>
      </c>
      <c r="G723" s="322">
        <f t="shared" si="47"/>
        <v>1293617747.3642564</v>
      </c>
    </row>
    <row r="724" spans="2:7" hidden="1" x14ac:dyDescent="0.35">
      <c r="B724" s="305"/>
      <c r="C724" s="306">
        <v>711</v>
      </c>
      <c r="D724" s="308">
        <f t="shared" si="45"/>
        <v>0.3685589810745577</v>
      </c>
      <c r="E724" s="323">
        <f t="shared" si="46"/>
        <v>0.63144101892544224</v>
      </c>
      <c r="F724" s="321">
        <f t="shared" si="44"/>
        <v>1547136.7138464672</v>
      </c>
      <c r="G724" s="322">
        <f t="shared" si="47"/>
        <v>1295164884.0781028</v>
      </c>
    </row>
    <row r="725" spans="2:7" hidden="1" x14ac:dyDescent="0.35">
      <c r="B725" s="305"/>
      <c r="C725" s="306">
        <v>712</v>
      </c>
      <c r="D725" s="308">
        <f t="shared" si="45"/>
        <v>0.36848025144606189</v>
      </c>
      <c r="E725" s="323">
        <f t="shared" si="46"/>
        <v>0.63151974855393811</v>
      </c>
      <c r="F725" s="321">
        <f t="shared" si="44"/>
        <v>1546806.2226497578</v>
      </c>
      <c r="G725" s="322">
        <f t="shared" si="47"/>
        <v>1296711690.3007526</v>
      </c>
    </row>
    <row r="726" spans="2:7" hidden="1" x14ac:dyDescent="0.35">
      <c r="B726" s="305"/>
      <c r="C726" s="306">
        <v>713</v>
      </c>
      <c r="D726" s="308">
        <f t="shared" si="45"/>
        <v>0.36840164909774747</v>
      </c>
      <c r="E726" s="323">
        <f t="shared" si="46"/>
        <v>0.63159835090225247</v>
      </c>
      <c r="F726" s="321">
        <f t="shared" si="44"/>
        <v>1546476.2657497327</v>
      </c>
      <c r="G726" s="322">
        <f t="shared" si="47"/>
        <v>1298258166.5665023</v>
      </c>
    </row>
    <row r="727" spans="2:7" hidden="1" x14ac:dyDescent="0.35">
      <c r="B727" s="305"/>
      <c r="C727" s="306">
        <v>714</v>
      </c>
      <c r="D727" s="308">
        <f t="shared" si="45"/>
        <v>0.36832317364576267</v>
      </c>
      <c r="E727" s="323">
        <f t="shared" si="46"/>
        <v>0.63167682635423739</v>
      </c>
      <c r="F727" s="321">
        <f t="shared" si="44"/>
        <v>1546146.841535059</v>
      </c>
      <c r="G727" s="322">
        <f t="shared" si="47"/>
        <v>1299804313.4080374</v>
      </c>
    </row>
    <row r="728" spans="2:7" hidden="1" x14ac:dyDescent="0.35">
      <c r="B728" s="305"/>
      <c r="C728" s="306">
        <v>715</v>
      </c>
      <c r="D728" s="308">
        <f t="shared" si="45"/>
        <v>0.36824482470794878</v>
      </c>
      <c r="E728" s="323">
        <f t="shared" si="46"/>
        <v>0.63175517529205116</v>
      </c>
      <c r="F728" s="321">
        <f t="shared" si="44"/>
        <v>1545817.9484015114</v>
      </c>
      <c r="G728" s="322">
        <f t="shared" si="47"/>
        <v>1301350131.3564389</v>
      </c>
    </row>
    <row r="729" spans="2:7" hidden="1" x14ac:dyDescent="0.35">
      <c r="B729" s="305"/>
      <c r="C729" s="306">
        <v>716</v>
      </c>
      <c r="D729" s="308">
        <f t="shared" si="45"/>
        <v>0.36816660190383049</v>
      </c>
      <c r="E729" s="323">
        <f t="shared" si="46"/>
        <v>0.63183339809616945</v>
      </c>
      <c r="F729" s="321">
        <f t="shared" si="44"/>
        <v>1545489.5847519306</v>
      </c>
      <c r="G729" s="322">
        <f t="shared" si="47"/>
        <v>1302895620.9411907</v>
      </c>
    </row>
    <row r="730" spans="2:7" hidden="1" x14ac:dyDescent="0.35">
      <c r="B730" s="305"/>
      <c r="C730" s="306">
        <v>717</v>
      </c>
      <c r="D730" s="308">
        <f t="shared" si="45"/>
        <v>0.36808850485460609</v>
      </c>
      <c r="E730" s="323">
        <f t="shared" si="46"/>
        <v>0.63191149514539391</v>
      </c>
      <c r="F730" s="321">
        <f t="shared" si="44"/>
        <v>1545161.748996183</v>
      </c>
      <c r="G730" s="322">
        <f t="shared" si="47"/>
        <v>1304440782.690187</v>
      </c>
    </row>
    <row r="731" spans="2:7" hidden="1" x14ac:dyDescent="0.35">
      <c r="B731" s="305"/>
      <c r="C731" s="306">
        <v>718</v>
      </c>
      <c r="D731" s="308">
        <f t="shared" si="45"/>
        <v>0.36801053318313776</v>
      </c>
      <c r="E731" s="323">
        <f t="shared" si="46"/>
        <v>0.63198946681686219</v>
      </c>
      <c r="F731" s="321">
        <f t="shared" si="44"/>
        <v>1544834.4395511197</v>
      </c>
      <c r="G731" s="322">
        <f t="shared" si="47"/>
        <v>1305985617.1297381</v>
      </c>
    </row>
    <row r="732" spans="2:7" hidden="1" x14ac:dyDescent="0.35">
      <c r="B732" s="305"/>
      <c r="C732" s="306">
        <v>719</v>
      </c>
      <c r="D732" s="308">
        <f t="shared" si="45"/>
        <v>0.3679326865139419</v>
      </c>
      <c r="E732" s="323">
        <f t="shared" si="46"/>
        <v>0.63206731348605816</v>
      </c>
      <c r="F732" s="321">
        <f t="shared" si="44"/>
        <v>1544507.6548405357</v>
      </c>
      <c r="G732" s="322">
        <f t="shared" si="47"/>
        <v>1307530124.7845786</v>
      </c>
    </row>
    <row r="733" spans="2:7" hidden="1" x14ac:dyDescent="0.35">
      <c r="B733" s="305"/>
      <c r="C733" s="306">
        <v>720</v>
      </c>
      <c r="D733" s="308">
        <f t="shared" si="45"/>
        <v>0.36785496447317995</v>
      </c>
      <c r="E733" s="323">
        <f t="shared" si="46"/>
        <v>0.63214503552682011</v>
      </c>
      <c r="F733" s="321">
        <f t="shared" si="44"/>
        <v>1544181.3932951316</v>
      </c>
      <c r="G733" s="322">
        <f t="shared" si="47"/>
        <v>1309074306.1778736</v>
      </c>
    </row>
    <row r="734" spans="2:7" hidden="1" x14ac:dyDescent="0.35">
      <c r="B734" s="305"/>
      <c r="C734" s="306">
        <v>721</v>
      </c>
      <c r="D734" s="308">
        <f t="shared" si="45"/>
        <v>0.36777736668864836</v>
      </c>
      <c r="E734" s="323">
        <f t="shared" si="46"/>
        <v>0.63222263331135164</v>
      </c>
      <c r="F734" s="321">
        <f t="shared" si="44"/>
        <v>1543855.653352472</v>
      </c>
      <c r="G734" s="322">
        <f t="shared" si="47"/>
        <v>1310618161.8312261</v>
      </c>
    </row>
    <row r="735" spans="2:7" hidden="1" x14ac:dyDescent="0.35">
      <c r="B735" s="305"/>
      <c r="C735" s="306">
        <v>722</v>
      </c>
      <c r="D735" s="308">
        <f t="shared" si="45"/>
        <v>0.36769989278976956</v>
      </c>
      <c r="E735" s="323">
        <f t="shared" si="46"/>
        <v>0.63230010721023044</v>
      </c>
      <c r="F735" s="321">
        <f t="shared" si="44"/>
        <v>1543530.4334569459</v>
      </c>
      <c r="G735" s="322">
        <f t="shared" si="47"/>
        <v>1312161692.264683</v>
      </c>
    </row>
    <row r="736" spans="2:7" hidden="1" x14ac:dyDescent="0.35">
      <c r="B736" s="305"/>
      <c r="C736" s="306">
        <v>723</v>
      </c>
      <c r="D736" s="308">
        <f t="shared" si="45"/>
        <v>0.3676225424075823</v>
      </c>
      <c r="E736" s="323">
        <f t="shared" si="46"/>
        <v>0.6323774575924177</v>
      </c>
      <c r="F736" s="321">
        <f t="shared" si="44"/>
        <v>1543205.7320597284</v>
      </c>
      <c r="G736" s="322">
        <f t="shared" si="47"/>
        <v>1313704897.9967427</v>
      </c>
    </row>
    <row r="737" spans="2:7" hidden="1" x14ac:dyDescent="0.35">
      <c r="B737" s="305"/>
      <c r="C737" s="306">
        <v>724</v>
      </c>
      <c r="D737" s="308">
        <f t="shared" si="45"/>
        <v>0.36754531517473299</v>
      </c>
      <c r="E737" s="323">
        <f t="shared" si="46"/>
        <v>0.63245468482526701</v>
      </c>
      <c r="F737" s="321">
        <f t="shared" si="44"/>
        <v>1542881.5476187428</v>
      </c>
      <c r="G737" s="322">
        <f t="shared" si="47"/>
        <v>1315247779.5443614</v>
      </c>
    </row>
    <row r="738" spans="2:7" hidden="1" x14ac:dyDescent="0.35">
      <c r="B738" s="305"/>
      <c r="C738" s="306">
        <v>725</v>
      </c>
      <c r="D738" s="308">
        <f t="shared" si="45"/>
        <v>0.36746821072546565</v>
      </c>
      <c r="E738" s="323">
        <f t="shared" si="46"/>
        <v>0.63253178927453435</v>
      </c>
      <c r="F738" s="321">
        <f t="shared" si="44"/>
        <v>1542557.8785986183</v>
      </c>
      <c r="G738" s="322">
        <f t="shared" si="47"/>
        <v>1316790337.42296</v>
      </c>
    </row>
    <row r="739" spans="2:7" hidden="1" x14ac:dyDescent="0.35">
      <c r="B739" s="305"/>
      <c r="C739" s="306">
        <v>726</v>
      </c>
      <c r="D739" s="308">
        <f t="shared" si="45"/>
        <v>0.36739122869561341</v>
      </c>
      <c r="E739" s="323">
        <f t="shared" si="46"/>
        <v>0.63260877130438664</v>
      </c>
      <c r="F739" s="321">
        <f t="shared" si="44"/>
        <v>1542234.723470656</v>
      </c>
      <c r="G739" s="322">
        <f t="shared" si="47"/>
        <v>1318332572.1464307</v>
      </c>
    </row>
    <row r="740" spans="2:7" hidden="1" x14ac:dyDescent="0.35">
      <c r="B740" s="305"/>
      <c r="C740" s="306">
        <v>727</v>
      </c>
      <c r="D740" s="308">
        <f t="shared" si="45"/>
        <v>0.36731436872258932</v>
      </c>
      <c r="E740" s="323">
        <f t="shared" si="46"/>
        <v>0.63268563127741073</v>
      </c>
      <c r="F740" s="321">
        <f t="shared" si="44"/>
        <v>1541912.0807127883</v>
      </c>
      <c r="G740" s="322">
        <f t="shared" si="47"/>
        <v>1319874484.2271435</v>
      </c>
    </row>
    <row r="741" spans="2:7" hidden="1" x14ac:dyDescent="0.35">
      <c r="B741" s="305"/>
      <c r="C741" s="306">
        <v>728</v>
      </c>
      <c r="D741" s="308">
        <f t="shared" si="45"/>
        <v>0.36723763044537699</v>
      </c>
      <c r="E741" s="323">
        <f t="shared" si="46"/>
        <v>0.63276236955462295</v>
      </c>
      <c r="F741" s="321">
        <f t="shared" si="44"/>
        <v>1541589.9488095408</v>
      </c>
      <c r="G741" s="322">
        <f t="shared" si="47"/>
        <v>1321416074.1759531</v>
      </c>
    </row>
    <row r="742" spans="2:7" hidden="1" x14ac:dyDescent="0.35">
      <c r="B742" s="305"/>
      <c r="C742" s="306">
        <v>729</v>
      </c>
      <c r="D742" s="308">
        <f t="shared" si="45"/>
        <v>0.36716101350452196</v>
      </c>
      <c r="E742" s="323">
        <f t="shared" si="46"/>
        <v>0.63283898649547798</v>
      </c>
      <c r="F742" s="321">
        <f t="shared" si="44"/>
        <v>1541268.3262519957</v>
      </c>
      <c r="G742" s="322">
        <f t="shared" si="47"/>
        <v>1322957342.5022051</v>
      </c>
    </row>
    <row r="743" spans="2:7" hidden="1" x14ac:dyDescent="0.35">
      <c r="B743" s="305"/>
      <c r="C743" s="306">
        <v>730</v>
      </c>
      <c r="D743" s="308">
        <f t="shared" si="45"/>
        <v>0.36708451754212285</v>
      </c>
      <c r="E743" s="323">
        <f t="shared" si="46"/>
        <v>0.6329154824578771</v>
      </c>
      <c r="F743" s="321">
        <f t="shared" si="44"/>
        <v>1540947.2115377546</v>
      </c>
      <c r="G743" s="322">
        <f t="shared" si="47"/>
        <v>1324498289.713743</v>
      </c>
    </row>
    <row r="744" spans="2:7" hidden="1" x14ac:dyDescent="0.35">
      <c r="B744" s="305"/>
      <c r="C744" s="306">
        <v>731</v>
      </c>
      <c r="D744" s="308">
        <f t="shared" si="45"/>
        <v>0.36700814220182237</v>
      </c>
      <c r="E744" s="323">
        <f t="shared" si="46"/>
        <v>0.63299185779817768</v>
      </c>
      <c r="F744" s="321">
        <f t="shared" si="44"/>
        <v>1540626.6031709015</v>
      </c>
      <c r="G744" s="322">
        <f t="shared" si="47"/>
        <v>1326038916.3169138</v>
      </c>
    </row>
    <row r="745" spans="2:7" hidden="1" x14ac:dyDescent="0.35">
      <c r="B745" s="305"/>
      <c r="C745" s="306">
        <v>732</v>
      </c>
      <c r="D745" s="308">
        <f t="shared" si="45"/>
        <v>0.36693188712879837</v>
      </c>
      <c r="E745" s="323">
        <f t="shared" si="46"/>
        <v>0.63306811287120168</v>
      </c>
      <c r="F745" s="321">
        <f t="shared" si="44"/>
        <v>1540306.4996619639</v>
      </c>
      <c r="G745" s="322">
        <f t="shared" si="47"/>
        <v>1327579222.8165758</v>
      </c>
    </row>
    <row r="746" spans="2:7" hidden="1" x14ac:dyDescent="0.35">
      <c r="B746" s="305"/>
      <c r="C746" s="306">
        <v>733</v>
      </c>
      <c r="D746" s="308">
        <f t="shared" si="45"/>
        <v>0.36685575196975562</v>
      </c>
      <c r="E746" s="323">
        <f t="shared" si="46"/>
        <v>0.63314424803024438</v>
      </c>
      <c r="F746" s="321">
        <f t="shared" si="44"/>
        <v>1539986.899527879</v>
      </c>
      <c r="G746" s="322">
        <f t="shared" si="47"/>
        <v>1329119209.7161036</v>
      </c>
    </row>
    <row r="747" spans="2:7" hidden="1" x14ac:dyDescent="0.35">
      <c r="B747" s="305"/>
      <c r="C747" s="306">
        <v>734</v>
      </c>
      <c r="D747" s="308">
        <f t="shared" si="45"/>
        <v>0.36677973637291689</v>
      </c>
      <c r="E747" s="323">
        <f t="shared" si="46"/>
        <v>0.63322026362708317</v>
      </c>
      <c r="F747" s="321">
        <f t="shared" si="44"/>
        <v>1539667.8012919568</v>
      </c>
      <c r="G747" s="322">
        <f t="shared" si="47"/>
        <v>1330658877.5173955</v>
      </c>
    </row>
    <row r="748" spans="2:7" hidden="1" x14ac:dyDescent="0.35">
      <c r="B748" s="305"/>
      <c r="C748" s="306">
        <v>735</v>
      </c>
      <c r="D748" s="308">
        <f t="shared" si="45"/>
        <v>0.36670383998801426</v>
      </c>
      <c r="E748" s="323">
        <f t="shared" si="46"/>
        <v>0.63329616001198574</v>
      </c>
      <c r="F748" s="321">
        <f t="shared" si="44"/>
        <v>1539349.2034838428</v>
      </c>
      <c r="G748" s="322">
        <f t="shared" si="47"/>
        <v>1332198226.7208793</v>
      </c>
    </row>
    <row r="749" spans="2:7" hidden="1" x14ac:dyDescent="0.35">
      <c r="B749" s="305"/>
      <c r="C749" s="306">
        <v>736</v>
      </c>
      <c r="D749" s="308">
        <f t="shared" si="45"/>
        <v>0.36662806246628099</v>
      </c>
      <c r="E749" s="323">
        <f t="shared" si="46"/>
        <v>0.63337193753371901</v>
      </c>
      <c r="F749" s="321">
        <f t="shared" si="44"/>
        <v>1539031.1046394841</v>
      </c>
      <c r="G749" s="322">
        <f t="shared" si="47"/>
        <v>1333737257.8255188</v>
      </c>
    </row>
    <row r="750" spans="2:7" hidden="1" x14ac:dyDescent="0.35">
      <c r="B750" s="305"/>
      <c r="C750" s="306">
        <v>737</v>
      </c>
      <c r="D750" s="308">
        <f t="shared" si="45"/>
        <v>0.36655240346044254</v>
      </c>
      <c r="E750" s="323">
        <f t="shared" si="46"/>
        <v>0.6334475965395574</v>
      </c>
      <c r="F750" s="321">
        <f t="shared" si="44"/>
        <v>1538713.503301092</v>
      </c>
      <c r="G750" s="322">
        <f t="shared" si="47"/>
        <v>1335275971.32882</v>
      </c>
    </row>
    <row r="751" spans="2:7" hidden="1" x14ac:dyDescent="0.35">
      <c r="B751" s="305"/>
      <c r="C751" s="306">
        <v>738</v>
      </c>
      <c r="D751" s="308">
        <f t="shared" si="45"/>
        <v>0.36647686262470852</v>
      </c>
      <c r="E751" s="323">
        <f t="shared" si="46"/>
        <v>0.63352313737529142</v>
      </c>
      <c r="F751" s="321">
        <f t="shared" si="44"/>
        <v>1538396.3980171073</v>
      </c>
      <c r="G751" s="322">
        <f t="shared" si="47"/>
        <v>1336814367.7268372</v>
      </c>
    </row>
    <row r="752" spans="2:7" hidden="1" x14ac:dyDescent="0.35">
      <c r="B752" s="305"/>
      <c r="C752" s="306">
        <v>739</v>
      </c>
      <c r="D752" s="308">
        <f t="shared" si="45"/>
        <v>0.3664014396147644</v>
      </c>
      <c r="E752" s="323">
        <f t="shared" si="46"/>
        <v>0.63359856038523565</v>
      </c>
      <c r="F752" s="321">
        <f t="shared" si="44"/>
        <v>1538079.7873421668</v>
      </c>
      <c r="G752" s="322">
        <f t="shared" si="47"/>
        <v>1338352447.5141792</v>
      </c>
    </row>
    <row r="753" spans="2:7" hidden="1" x14ac:dyDescent="0.35">
      <c r="B753" s="305"/>
      <c r="C753" s="306">
        <v>740</v>
      </c>
      <c r="D753" s="308">
        <f t="shared" si="45"/>
        <v>0.36632613408776271</v>
      </c>
      <c r="E753" s="323">
        <f t="shared" si="46"/>
        <v>0.63367386591223729</v>
      </c>
      <c r="F753" s="321">
        <f t="shared" si="44"/>
        <v>1537763.6698370657</v>
      </c>
      <c r="G753" s="322">
        <f t="shared" si="47"/>
        <v>1339890211.1840162</v>
      </c>
    </row>
    <row r="754" spans="2:7" hidden="1" x14ac:dyDescent="0.35">
      <c r="B754" s="305"/>
      <c r="C754" s="306">
        <v>741</v>
      </c>
      <c r="D754" s="308">
        <f t="shared" si="45"/>
        <v>0.36625094570231587</v>
      </c>
      <c r="E754" s="323">
        <f t="shared" si="46"/>
        <v>0.63374905429768413</v>
      </c>
      <c r="F754" s="321">
        <f t="shared" si="44"/>
        <v>1537448.0440687274</v>
      </c>
      <c r="G754" s="322">
        <f t="shared" si="47"/>
        <v>1341427659.228085</v>
      </c>
    </row>
    <row r="755" spans="2:7" hidden="1" x14ac:dyDescent="0.35">
      <c r="B755" s="305"/>
      <c r="C755" s="306">
        <v>742</v>
      </c>
      <c r="D755" s="308">
        <f t="shared" si="45"/>
        <v>0.36617587411848657</v>
      </c>
      <c r="E755" s="323">
        <f t="shared" si="46"/>
        <v>0.63382412588151338</v>
      </c>
      <c r="F755" s="321">
        <f t="shared" si="44"/>
        <v>1537132.9086101633</v>
      </c>
      <c r="G755" s="322">
        <f t="shared" si="47"/>
        <v>1342964792.1366951</v>
      </c>
    </row>
    <row r="756" spans="2:7" hidden="1" x14ac:dyDescent="0.35">
      <c r="B756" s="305"/>
      <c r="C756" s="306">
        <v>743</v>
      </c>
      <c r="D756" s="308">
        <f t="shared" si="45"/>
        <v>0.36610091899778086</v>
      </c>
      <c r="E756" s="323">
        <f t="shared" si="46"/>
        <v>0.63389908100221914</v>
      </c>
      <c r="F756" s="321">
        <f t="shared" si="44"/>
        <v>1536818.2620404433</v>
      </c>
      <c r="G756" s="322">
        <f t="shared" si="47"/>
        <v>1344501610.3987355</v>
      </c>
    </row>
    <row r="757" spans="2:7" hidden="1" x14ac:dyDescent="0.35">
      <c r="B757" s="305"/>
      <c r="C757" s="306">
        <v>744</v>
      </c>
      <c r="D757" s="308">
        <f t="shared" si="45"/>
        <v>0.36602608000313969</v>
      </c>
      <c r="E757" s="323">
        <f t="shared" si="46"/>
        <v>0.63397391999686037</v>
      </c>
      <c r="F757" s="321">
        <f t="shared" si="44"/>
        <v>1536504.1029446612</v>
      </c>
      <c r="G757" s="322">
        <f t="shared" si="47"/>
        <v>1346038114.5016801</v>
      </c>
    </row>
    <row r="758" spans="2:7" hidden="1" x14ac:dyDescent="0.35">
      <c r="B758" s="305"/>
      <c r="C758" s="306">
        <v>745</v>
      </c>
      <c r="D758" s="308">
        <f t="shared" si="45"/>
        <v>0.36595135679893065</v>
      </c>
      <c r="E758" s="323">
        <f t="shared" si="46"/>
        <v>0.63404864320106935</v>
      </c>
      <c r="F758" s="321">
        <f t="shared" si="44"/>
        <v>1536190.4299138996</v>
      </c>
      <c r="G758" s="322">
        <f t="shared" si="47"/>
        <v>1347574304.9315941</v>
      </c>
    </row>
    <row r="759" spans="2:7" hidden="1" x14ac:dyDescent="0.35">
      <c r="B759" s="305"/>
      <c r="C759" s="306">
        <v>746</v>
      </c>
      <c r="D759" s="308">
        <f t="shared" si="45"/>
        <v>0.36587674905094053</v>
      </c>
      <c r="E759" s="323">
        <f t="shared" si="46"/>
        <v>0.63412325094905952</v>
      </c>
      <c r="F759" s="321">
        <f t="shared" si="44"/>
        <v>1535877.2415451985</v>
      </c>
      <c r="G759" s="322">
        <f t="shared" si="47"/>
        <v>1349110182.1731393</v>
      </c>
    </row>
    <row r="760" spans="2:7" hidden="1" x14ac:dyDescent="0.35">
      <c r="B760" s="305"/>
      <c r="C760" s="306">
        <v>747</v>
      </c>
      <c r="D760" s="308">
        <f t="shared" si="45"/>
        <v>0.36580225642636671</v>
      </c>
      <c r="E760" s="323">
        <f t="shared" si="46"/>
        <v>0.63419774357363323</v>
      </c>
      <c r="F760" s="321">
        <f t="shared" si="44"/>
        <v>1535564.5364415189</v>
      </c>
      <c r="G760" s="322">
        <f t="shared" si="47"/>
        <v>1350645746.7095809</v>
      </c>
    </row>
    <row r="761" spans="2:7" hidden="1" x14ac:dyDescent="0.35">
      <c r="B761" s="305"/>
      <c r="C761" s="306">
        <v>748</v>
      </c>
      <c r="D761" s="308">
        <f t="shared" si="45"/>
        <v>0.36572787859381034</v>
      </c>
      <c r="E761" s="323">
        <f t="shared" si="46"/>
        <v>0.63427212140618972</v>
      </c>
      <c r="F761" s="321">
        <f t="shared" si="44"/>
        <v>1535252.3132117151</v>
      </c>
      <c r="G761" s="322">
        <f t="shared" si="47"/>
        <v>1352180999.0227926</v>
      </c>
    </row>
    <row r="762" spans="2:7" hidden="1" x14ac:dyDescent="0.35">
      <c r="B762" s="305"/>
      <c r="C762" s="306">
        <v>749</v>
      </c>
      <c r="D762" s="308">
        <f t="shared" si="45"/>
        <v>0.3656536152232675</v>
      </c>
      <c r="E762" s="323">
        <f t="shared" si="46"/>
        <v>0.63434638477673255</v>
      </c>
      <c r="F762" s="321">
        <f t="shared" si="44"/>
        <v>1534940.5704704968</v>
      </c>
      <c r="G762" s="322">
        <f t="shared" si="47"/>
        <v>1353715939.5932631</v>
      </c>
    </row>
    <row r="763" spans="2:7" hidden="1" x14ac:dyDescent="0.35">
      <c r="B763" s="305"/>
      <c r="C763" s="306">
        <v>750</v>
      </c>
      <c r="D763" s="308">
        <f t="shared" si="45"/>
        <v>0.36557946598612212</v>
      </c>
      <c r="E763" s="323">
        <f t="shared" si="46"/>
        <v>0.63442053401387788</v>
      </c>
      <c r="F763" s="321">
        <f t="shared" si="44"/>
        <v>1534629.3068383995</v>
      </c>
      <c r="G763" s="322">
        <f t="shared" si="47"/>
        <v>1355250568.9001017</v>
      </c>
    </row>
    <row r="764" spans="2:7" hidden="1" x14ac:dyDescent="0.35">
      <c r="B764" s="305"/>
      <c r="C764" s="306">
        <v>751</v>
      </c>
      <c r="D764" s="308">
        <f t="shared" si="45"/>
        <v>0.3655054305551384</v>
      </c>
      <c r="E764" s="323">
        <f t="shared" si="46"/>
        <v>0.6344945694448616</v>
      </c>
      <c r="F764" s="321">
        <f t="shared" si="44"/>
        <v>1534318.5209417532</v>
      </c>
      <c r="G764" s="322">
        <f t="shared" si="47"/>
        <v>1356784887.4210434</v>
      </c>
    </row>
    <row r="765" spans="2:7" hidden="1" x14ac:dyDescent="0.35">
      <c r="B765" s="305"/>
      <c r="C765" s="306">
        <v>752</v>
      </c>
      <c r="D765" s="308">
        <f t="shared" si="45"/>
        <v>0.36543150860445234</v>
      </c>
      <c r="E765" s="323">
        <f t="shared" si="46"/>
        <v>0.63456849139554761</v>
      </c>
      <c r="F765" s="321">
        <f t="shared" si="44"/>
        <v>1534008.2114126456</v>
      </c>
      <c r="G765" s="322">
        <f t="shared" si="47"/>
        <v>1358318895.6324561</v>
      </c>
    </row>
    <row r="766" spans="2:7" hidden="1" x14ac:dyDescent="0.35">
      <c r="B766" s="305"/>
      <c r="C766" s="306">
        <v>753</v>
      </c>
      <c r="D766" s="308">
        <f t="shared" si="45"/>
        <v>0.36535769980956539</v>
      </c>
      <c r="E766" s="323">
        <f t="shared" si="46"/>
        <v>0.63464230019043466</v>
      </c>
      <c r="F766" s="321">
        <f t="shared" si="44"/>
        <v>1533698.3768888975</v>
      </c>
      <c r="G766" s="322">
        <f t="shared" si="47"/>
        <v>1359852594.0093451</v>
      </c>
    </row>
    <row r="767" spans="2:7" hidden="1" x14ac:dyDescent="0.35">
      <c r="B767" s="305"/>
      <c r="C767" s="306">
        <v>754</v>
      </c>
      <c r="D767" s="308">
        <f t="shared" si="45"/>
        <v>0.36528400384733578</v>
      </c>
      <c r="E767" s="323">
        <f t="shared" si="46"/>
        <v>0.63471599615266427</v>
      </c>
      <c r="F767" s="321">
        <f t="shared" si="44"/>
        <v>1533389.0160140241</v>
      </c>
      <c r="G767" s="322">
        <f t="shared" si="47"/>
        <v>1361385983.0253592</v>
      </c>
    </row>
    <row r="768" spans="2:7" hidden="1" x14ac:dyDescent="0.35">
      <c r="B768" s="305"/>
      <c r="C768" s="306">
        <v>755</v>
      </c>
      <c r="D768" s="308">
        <f t="shared" si="45"/>
        <v>0.36521042039597179</v>
      </c>
      <c r="E768" s="323">
        <f t="shared" si="46"/>
        <v>0.63478957960402815</v>
      </c>
      <c r="F768" s="321">
        <f t="shared" si="44"/>
        <v>1533080.1274372085</v>
      </c>
      <c r="G768" s="322">
        <f t="shared" si="47"/>
        <v>1362919063.1527963</v>
      </c>
    </row>
    <row r="769" spans="2:7" hidden="1" x14ac:dyDescent="0.35">
      <c r="B769" s="305"/>
      <c r="C769" s="306">
        <v>756</v>
      </c>
      <c r="D769" s="308">
        <f t="shared" si="45"/>
        <v>0.36513694913502426</v>
      </c>
      <c r="E769" s="323">
        <f t="shared" si="46"/>
        <v>0.63486305086497574</v>
      </c>
      <c r="F769" s="321">
        <f t="shared" si="44"/>
        <v>1532771.7098132691</v>
      </c>
      <c r="G769" s="322">
        <f t="shared" si="47"/>
        <v>1364451834.8626096</v>
      </c>
    </row>
    <row r="770" spans="2:7" hidden="1" x14ac:dyDescent="0.35">
      <c r="B770" s="305"/>
      <c r="C770" s="306">
        <v>757</v>
      </c>
      <c r="D770" s="308">
        <f t="shared" si="45"/>
        <v>0.36506358974537878</v>
      </c>
      <c r="E770" s="323">
        <f t="shared" si="46"/>
        <v>0.63493641025462122</v>
      </c>
      <c r="F770" s="321">
        <f t="shared" si="44"/>
        <v>1532463.7618026277</v>
      </c>
      <c r="G770" s="322">
        <f t="shared" si="47"/>
        <v>1365984298.6244123</v>
      </c>
    </row>
    <row r="771" spans="2:7" hidden="1" x14ac:dyDescent="0.35">
      <c r="B771" s="305"/>
      <c r="C771" s="306">
        <v>758</v>
      </c>
      <c r="D771" s="308">
        <f t="shared" si="45"/>
        <v>0.36499034190924867</v>
      </c>
      <c r="E771" s="323">
        <f t="shared" si="46"/>
        <v>0.63500965809075138</v>
      </c>
      <c r="F771" s="321">
        <f t="shared" si="44"/>
        <v>1532156.2820712798</v>
      </c>
      <c r="G771" s="322">
        <f t="shared" si="47"/>
        <v>1367516454.9064837</v>
      </c>
    </row>
    <row r="772" spans="2:7" hidden="1" x14ac:dyDescent="0.35">
      <c r="B772" s="305"/>
      <c r="C772" s="306">
        <v>759</v>
      </c>
      <c r="D772" s="308">
        <f t="shared" si="45"/>
        <v>0.36491720531016802</v>
      </c>
      <c r="E772" s="323">
        <f t="shared" si="46"/>
        <v>0.63508279468983198</v>
      </c>
      <c r="F772" s="321">
        <f t="shared" si="44"/>
        <v>1531849.2692907646</v>
      </c>
      <c r="G772" s="322">
        <f t="shared" si="47"/>
        <v>1369048304.1757743</v>
      </c>
    </row>
    <row r="773" spans="2:7" hidden="1" x14ac:dyDescent="0.35">
      <c r="B773" s="305"/>
      <c r="C773" s="306">
        <v>760</v>
      </c>
      <c r="D773" s="308">
        <f t="shared" si="45"/>
        <v>0.36484417963298388</v>
      </c>
      <c r="E773" s="323">
        <f t="shared" si="46"/>
        <v>0.63515582036701612</v>
      </c>
      <c r="F773" s="321">
        <f t="shared" si="44"/>
        <v>1531542.7221381334</v>
      </c>
      <c r="G773" s="322">
        <f t="shared" si="47"/>
        <v>1370579846.8979125</v>
      </c>
    </row>
    <row r="774" spans="2:7" hidden="1" x14ac:dyDescent="0.35">
      <c r="B774" s="305"/>
      <c r="C774" s="306">
        <v>761</v>
      </c>
      <c r="D774" s="308">
        <f t="shared" si="45"/>
        <v>0.36477126456384928</v>
      </c>
      <c r="E774" s="323">
        <f t="shared" si="46"/>
        <v>0.63522873543615077</v>
      </c>
      <c r="F774" s="321">
        <f t="shared" si="44"/>
        <v>1531236.6392959193</v>
      </c>
      <c r="G774" s="322">
        <f t="shared" si="47"/>
        <v>1372111083.5372083</v>
      </c>
    </row>
    <row r="775" spans="2:7" hidden="1" x14ac:dyDescent="0.35">
      <c r="B775" s="305"/>
      <c r="C775" s="306">
        <v>762</v>
      </c>
      <c r="D775" s="308">
        <f t="shared" si="45"/>
        <v>0.36469845979021653</v>
      </c>
      <c r="E775" s="323">
        <f t="shared" si="46"/>
        <v>0.63530154020978347</v>
      </c>
      <c r="F775" s="321">
        <f t="shared" si="44"/>
        <v>1530931.0194521102</v>
      </c>
      <c r="G775" s="322">
        <f t="shared" si="47"/>
        <v>1373642014.5566604</v>
      </c>
    </row>
    <row r="776" spans="2:7" hidden="1" x14ac:dyDescent="0.35">
      <c r="B776" s="305"/>
      <c r="C776" s="306">
        <v>763</v>
      </c>
      <c r="D776" s="308">
        <f t="shared" si="45"/>
        <v>0.36462576500082966</v>
      </c>
      <c r="E776" s="323">
        <f t="shared" si="46"/>
        <v>0.63537423499917034</v>
      </c>
      <c r="F776" s="321">
        <f t="shared" si="44"/>
        <v>1530625.8613001155</v>
      </c>
      <c r="G776" s="322">
        <f t="shared" si="47"/>
        <v>1375172640.4179606</v>
      </c>
    </row>
    <row r="777" spans="2:7" hidden="1" x14ac:dyDescent="0.35">
      <c r="B777" s="305"/>
      <c r="C777" s="306">
        <v>764</v>
      </c>
      <c r="D777" s="308">
        <f t="shared" si="45"/>
        <v>0.36455317988571739</v>
      </c>
      <c r="E777" s="323">
        <f t="shared" si="46"/>
        <v>0.63544682011428266</v>
      </c>
      <c r="F777" s="321">
        <f t="shared" si="44"/>
        <v>1530321.1635387379</v>
      </c>
      <c r="G777" s="322">
        <f t="shared" si="47"/>
        <v>1376702961.5814993</v>
      </c>
    </row>
    <row r="778" spans="2:7" hidden="1" x14ac:dyDescent="0.35">
      <c r="B778" s="305"/>
      <c r="C778" s="306">
        <v>765</v>
      </c>
      <c r="D778" s="308">
        <f t="shared" si="45"/>
        <v>0.36448070413618644</v>
      </c>
      <c r="E778" s="323">
        <f t="shared" si="46"/>
        <v>0.63551929586381362</v>
      </c>
      <c r="F778" s="321">
        <f t="shared" si="44"/>
        <v>1530016.9248721453</v>
      </c>
      <c r="G778" s="322">
        <f t="shared" si="47"/>
        <v>1378232978.5063715</v>
      </c>
    </row>
    <row r="779" spans="2:7" hidden="1" x14ac:dyDescent="0.35">
      <c r="B779" s="305"/>
      <c r="C779" s="306">
        <v>766</v>
      </c>
      <c r="D779" s="308">
        <f t="shared" si="45"/>
        <v>0.36440833744481449</v>
      </c>
      <c r="E779" s="323">
        <f t="shared" si="46"/>
        <v>0.63559166255518551</v>
      </c>
      <c r="F779" s="321">
        <f t="shared" si="44"/>
        <v>1529713.1440098402</v>
      </c>
      <c r="G779" s="322">
        <f t="shared" si="47"/>
        <v>1379762691.6503813</v>
      </c>
    </row>
    <row r="780" spans="2:7" hidden="1" x14ac:dyDescent="0.35">
      <c r="B780" s="305"/>
      <c r="C780" s="306">
        <v>767</v>
      </c>
      <c r="D780" s="308">
        <f t="shared" si="45"/>
        <v>0.3643360795054435</v>
      </c>
      <c r="E780" s="323">
        <f t="shared" si="46"/>
        <v>0.63566392049455644</v>
      </c>
      <c r="F780" s="321">
        <f t="shared" si="44"/>
        <v>1529409.8196666325</v>
      </c>
      <c r="G780" s="322">
        <f t="shared" si="47"/>
        <v>1381292101.470048</v>
      </c>
    </row>
    <row r="781" spans="2:7" hidden="1" x14ac:dyDescent="0.35">
      <c r="B781" s="305"/>
      <c r="C781" s="306">
        <v>768</v>
      </c>
      <c r="D781" s="308">
        <f t="shared" si="45"/>
        <v>0.36426393001317209</v>
      </c>
      <c r="E781" s="323">
        <f t="shared" si="46"/>
        <v>0.63573606998682797</v>
      </c>
      <c r="F781" s="321">
        <f t="shared" si="44"/>
        <v>1529106.9505626073</v>
      </c>
      <c r="G781" s="322">
        <f t="shared" si="47"/>
        <v>1382821208.4206107</v>
      </c>
    </row>
    <row r="782" spans="2:7" hidden="1" x14ac:dyDescent="0.35">
      <c r="B782" s="305"/>
      <c r="C782" s="306">
        <v>769</v>
      </c>
      <c r="D782" s="308">
        <f t="shared" si="45"/>
        <v>0.36419188866434971</v>
      </c>
      <c r="E782" s="323">
        <f t="shared" si="46"/>
        <v>0.63580811133565029</v>
      </c>
      <c r="F782" s="321">
        <f t="shared" ref="F782:F845" si="48">$G$12*D782</f>
        <v>1528804.5354231005</v>
      </c>
      <c r="G782" s="322">
        <f t="shared" si="47"/>
        <v>1384350012.9560337</v>
      </c>
    </row>
    <row r="783" spans="2:7" hidden="1" x14ac:dyDescent="0.35">
      <c r="B783" s="305"/>
      <c r="C783" s="306">
        <v>770</v>
      </c>
      <c r="D783" s="308">
        <f t="shared" ref="D783:D846" si="49">C783^(-C$11)</f>
        <v>0.3641199551565697</v>
      </c>
      <c r="E783" s="323">
        <f t="shared" ref="E783:E846" si="50">1 - D783</f>
        <v>0.6358800448434303</v>
      </c>
      <c r="F783" s="321">
        <f t="shared" si="48"/>
        <v>1528502.5729786695</v>
      </c>
      <c r="G783" s="322">
        <f t="shared" ref="G783:G846" si="51">F783+G782</f>
        <v>1385878515.5290124</v>
      </c>
    </row>
    <row r="784" spans="2:7" hidden="1" x14ac:dyDescent="0.35">
      <c r="B784" s="305"/>
      <c r="C784" s="306">
        <v>771</v>
      </c>
      <c r="D784" s="308">
        <f t="shared" si="49"/>
        <v>0.36404812918866175</v>
      </c>
      <c r="E784" s="323">
        <f t="shared" si="50"/>
        <v>0.6359518708113383</v>
      </c>
      <c r="F784" s="321">
        <f t="shared" si="48"/>
        <v>1528201.0619650621</v>
      </c>
      <c r="G784" s="322">
        <f t="shared" si="51"/>
        <v>1387406716.5909774</v>
      </c>
    </row>
    <row r="785" spans="2:7" hidden="1" x14ac:dyDescent="0.35">
      <c r="B785" s="305"/>
      <c r="C785" s="306">
        <v>772</v>
      </c>
      <c r="D785" s="308">
        <f t="shared" si="49"/>
        <v>0.36397641046068629</v>
      </c>
      <c r="E785" s="323">
        <f t="shared" si="50"/>
        <v>0.63602358953931371</v>
      </c>
      <c r="F785" s="321">
        <f t="shared" si="48"/>
        <v>1527900.0011231918</v>
      </c>
      <c r="G785" s="322">
        <f t="shared" si="51"/>
        <v>1388934616.5921006</v>
      </c>
    </row>
    <row r="786" spans="2:7" hidden="1" x14ac:dyDescent="0.35">
      <c r="B786" s="305"/>
      <c r="C786" s="306">
        <v>773</v>
      </c>
      <c r="D786" s="308">
        <f t="shared" si="49"/>
        <v>0.36390479867392761</v>
      </c>
      <c r="E786" s="323">
        <f t="shared" si="50"/>
        <v>0.63609520132607233</v>
      </c>
      <c r="F786" s="321">
        <f t="shared" si="48"/>
        <v>1527599.3891991097</v>
      </c>
      <c r="G786" s="322">
        <f t="shared" si="51"/>
        <v>1390462215.9812996</v>
      </c>
    </row>
    <row r="787" spans="2:7" hidden="1" x14ac:dyDescent="0.35">
      <c r="B787" s="305"/>
      <c r="C787" s="306">
        <v>774</v>
      </c>
      <c r="D787" s="308">
        <f t="shared" si="49"/>
        <v>0.36383329353088673</v>
      </c>
      <c r="E787" s="323">
        <f t="shared" si="50"/>
        <v>0.63616670646911322</v>
      </c>
      <c r="F787" s="321">
        <f t="shared" si="48"/>
        <v>1527299.2249439752</v>
      </c>
      <c r="G787" s="322">
        <f t="shared" si="51"/>
        <v>1391989515.2062435</v>
      </c>
    </row>
    <row r="788" spans="2:7" hidden="1" x14ac:dyDescent="0.35">
      <c r="B788" s="305"/>
      <c r="C788" s="306">
        <v>775</v>
      </c>
      <c r="D788" s="308">
        <f t="shared" si="49"/>
        <v>0.36376189473527559</v>
      </c>
      <c r="E788" s="323">
        <f t="shared" si="50"/>
        <v>0.63623810526472435</v>
      </c>
      <c r="F788" s="321">
        <f t="shared" si="48"/>
        <v>1526999.5071140302</v>
      </c>
      <c r="G788" s="322">
        <f t="shared" si="51"/>
        <v>1393516514.7133574</v>
      </c>
    </row>
    <row r="789" spans="2:7" hidden="1" x14ac:dyDescent="0.35">
      <c r="B789" s="305"/>
      <c r="C789" s="306">
        <v>776</v>
      </c>
      <c r="D789" s="308">
        <f t="shared" si="49"/>
        <v>0.36369060199201009</v>
      </c>
      <c r="E789" s="323">
        <f t="shared" si="50"/>
        <v>0.63630939800798991</v>
      </c>
      <c r="F789" s="321">
        <f t="shared" si="48"/>
        <v>1526700.2344705709</v>
      </c>
      <c r="G789" s="322">
        <f t="shared" si="51"/>
        <v>1395043214.9478281</v>
      </c>
    </row>
    <row r="790" spans="2:7" hidden="1" x14ac:dyDescent="0.35">
      <c r="B790" s="305"/>
      <c r="C790" s="306">
        <v>777</v>
      </c>
      <c r="D790" s="308">
        <f t="shared" si="49"/>
        <v>0.36361941500720407</v>
      </c>
      <c r="E790" s="323">
        <f t="shared" si="50"/>
        <v>0.63638058499279593</v>
      </c>
      <c r="F790" s="321">
        <f t="shared" si="48"/>
        <v>1526401.4057799219</v>
      </c>
      <c r="G790" s="322">
        <f t="shared" si="51"/>
        <v>1396569616.3536079</v>
      </c>
    </row>
    <row r="791" spans="2:7" hidden="1" x14ac:dyDescent="0.35">
      <c r="B791" s="305"/>
      <c r="C791" s="306">
        <v>778</v>
      </c>
      <c r="D791" s="308">
        <f t="shared" si="49"/>
        <v>0.36354833348816223</v>
      </c>
      <c r="E791" s="323">
        <f t="shared" si="50"/>
        <v>0.63645166651183782</v>
      </c>
      <c r="F791" s="321">
        <f t="shared" si="48"/>
        <v>1526103.0198134072</v>
      </c>
      <c r="G791" s="322">
        <f t="shared" si="51"/>
        <v>1398095719.3734212</v>
      </c>
    </row>
    <row r="792" spans="2:7" hidden="1" x14ac:dyDescent="0.35">
      <c r="B792" s="305"/>
      <c r="C792" s="306">
        <v>779</v>
      </c>
      <c r="D792" s="308">
        <f t="shared" si="49"/>
        <v>0.36347735714337487</v>
      </c>
      <c r="E792" s="323">
        <f t="shared" si="50"/>
        <v>0.63652264285662508</v>
      </c>
      <c r="F792" s="321">
        <f t="shared" si="48"/>
        <v>1525805.0753473274</v>
      </c>
      <c r="G792" s="322">
        <f t="shared" si="51"/>
        <v>1399621524.4487686</v>
      </c>
    </row>
    <row r="793" spans="2:7" hidden="1" x14ac:dyDescent="0.35">
      <c r="B793" s="305"/>
      <c r="C793" s="306">
        <v>780</v>
      </c>
      <c r="D793" s="308">
        <f t="shared" si="49"/>
        <v>0.36340648568251027</v>
      </c>
      <c r="E793" s="323">
        <f t="shared" si="50"/>
        <v>0.63659351431748967</v>
      </c>
      <c r="F793" s="321">
        <f t="shared" si="48"/>
        <v>1525507.5711629284</v>
      </c>
      <c r="G793" s="322">
        <f t="shared" si="51"/>
        <v>1401147032.0199316</v>
      </c>
    </row>
    <row r="794" spans="2:7" hidden="1" x14ac:dyDescent="0.35">
      <c r="B794" s="305"/>
      <c r="C794" s="306">
        <v>781</v>
      </c>
      <c r="D794" s="308">
        <f t="shared" si="49"/>
        <v>0.36333571881640958</v>
      </c>
      <c r="E794" s="323">
        <f t="shared" si="50"/>
        <v>0.63666428118359042</v>
      </c>
      <c r="F794" s="321">
        <f t="shared" si="48"/>
        <v>1525210.506046379</v>
      </c>
      <c r="G794" s="322">
        <f t="shared" si="51"/>
        <v>1402672242.5259778</v>
      </c>
    </row>
    <row r="795" spans="2:7" hidden="1" x14ac:dyDescent="0.35">
      <c r="B795" s="305"/>
      <c r="C795" s="306">
        <v>782</v>
      </c>
      <c r="D795" s="308">
        <f t="shared" si="49"/>
        <v>0.36326505625707983</v>
      </c>
      <c r="E795" s="323">
        <f t="shared" si="50"/>
        <v>0.63673494374292017</v>
      </c>
      <c r="F795" s="321">
        <f t="shared" si="48"/>
        <v>1524913.8787887425</v>
      </c>
      <c r="G795" s="322">
        <f t="shared" si="51"/>
        <v>1404197156.4047666</v>
      </c>
    </row>
    <row r="796" spans="2:7" hidden="1" x14ac:dyDescent="0.35">
      <c r="B796" s="305"/>
      <c r="C796" s="306">
        <v>783</v>
      </c>
      <c r="D796" s="308">
        <f t="shared" si="49"/>
        <v>0.36319449771768808</v>
      </c>
      <c r="E796" s="323">
        <f t="shared" si="50"/>
        <v>0.63680550228231192</v>
      </c>
      <c r="F796" s="321">
        <f t="shared" si="48"/>
        <v>1524617.6881859519</v>
      </c>
      <c r="G796" s="322">
        <f t="shared" si="51"/>
        <v>1405721774.0929525</v>
      </c>
    </row>
    <row r="797" spans="2:7" hidden="1" x14ac:dyDescent="0.35">
      <c r="B797" s="305"/>
      <c r="C797" s="306">
        <v>784</v>
      </c>
      <c r="D797" s="308">
        <f t="shared" si="49"/>
        <v>0.36312404291255529</v>
      </c>
      <c r="E797" s="323">
        <f t="shared" si="50"/>
        <v>0.63687595708744471</v>
      </c>
      <c r="F797" s="321">
        <f t="shared" si="48"/>
        <v>1524321.9330387837</v>
      </c>
      <c r="G797" s="322">
        <f t="shared" si="51"/>
        <v>1407246096.0259912</v>
      </c>
    </row>
    <row r="798" spans="2:7" hidden="1" x14ac:dyDescent="0.35">
      <c r="B798" s="305"/>
      <c r="C798" s="306">
        <v>785</v>
      </c>
      <c r="D798" s="308">
        <f t="shared" si="49"/>
        <v>0.36305369155714984</v>
      </c>
      <c r="E798" s="323">
        <f t="shared" si="50"/>
        <v>0.63694630844285016</v>
      </c>
      <c r="F798" s="321">
        <f t="shared" si="48"/>
        <v>1524026.6121528314</v>
      </c>
      <c r="G798" s="322">
        <f t="shared" si="51"/>
        <v>1408770122.638144</v>
      </c>
    </row>
    <row r="799" spans="2:7" hidden="1" x14ac:dyDescent="0.35">
      <c r="B799" s="305"/>
      <c r="C799" s="306">
        <v>786</v>
      </c>
      <c r="D799" s="308">
        <f t="shared" si="49"/>
        <v>0.36298344336808197</v>
      </c>
      <c r="E799" s="323">
        <f t="shared" si="50"/>
        <v>0.63701655663191803</v>
      </c>
      <c r="F799" s="321">
        <f t="shared" si="48"/>
        <v>1523731.7243384814</v>
      </c>
      <c r="G799" s="322">
        <f t="shared" si="51"/>
        <v>1410293854.3624825</v>
      </c>
    </row>
    <row r="800" spans="2:7" hidden="1" x14ac:dyDescent="0.35">
      <c r="B800" s="305"/>
      <c r="C800" s="306">
        <v>787</v>
      </c>
      <c r="D800" s="308">
        <f t="shared" si="49"/>
        <v>0.36291329806309786</v>
      </c>
      <c r="E800" s="323">
        <f t="shared" si="50"/>
        <v>0.6370867019369022</v>
      </c>
      <c r="F800" s="321">
        <f t="shared" si="48"/>
        <v>1523437.268410889</v>
      </c>
      <c r="G800" s="322">
        <f t="shared" si="51"/>
        <v>1411817291.6308935</v>
      </c>
    </row>
    <row r="801" spans="2:7" hidden="1" x14ac:dyDescent="0.35">
      <c r="B801" s="305"/>
      <c r="C801" s="306">
        <v>788</v>
      </c>
      <c r="D801" s="308">
        <f t="shared" si="49"/>
        <v>0.36284325536107248</v>
      </c>
      <c r="E801" s="323">
        <f t="shared" si="50"/>
        <v>0.63715674463892746</v>
      </c>
      <c r="F801" s="321">
        <f t="shared" si="48"/>
        <v>1523143.2431899472</v>
      </c>
      <c r="G801" s="322">
        <f t="shared" si="51"/>
        <v>1413340434.8740835</v>
      </c>
    </row>
    <row r="802" spans="2:7" hidden="1" x14ac:dyDescent="0.35">
      <c r="B802" s="305"/>
      <c r="C802" s="306">
        <v>789</v>
      </c>
      <c r="D802" s="308">
        <f t="shared" si="49"/>
        <v>0.36277331498200532</v>
      </c>
      <c r="E802" s="323">
        <f t="shared" si="50"/>
        <v>0.63722668501799462</v>
      </c>
      <c r="F802" s="321">
        <f t="shared" si="48"/>
        <v>1522849.6475002705</v>
      </c>
      <c r="G802" s="322">
        <f t="shared" si="51"/>
        <v>1414863284.5215838</v>
      </c>
    </row>
    <row r="803" spans="2:7" hidden="1" x14ac:dyDescent="0.35">
      <c r="B803" s="305"/>
      <c r="C803" s="306">
        <v>790</v>
      </c>
      <c r="D803" s="308">
        <f t="shared" si="49"/>
        <v>0.36270347664701308</v>
      </c>
      <c r="E803" s="323">
        <f t="shared" si="50"/>
        <v>0.63729652335298692</v>
      </c>
      <c r="F803" s="321">
        <f t="shared" si="48"/>
        <v>1522556.4801711626</v>
      </c>
      <c r="G803" s="322">
        <f t="shared" si="51"/>
        <v>1416385841.001755</v>
      </c>
    </row>
    <row r="804" spans="2:7" hidden="1" x14ac:dyDescent="0.35">
      <c r="B804" s="305"/>
      <c r="C804" s="306">
        <v>791</v>
      </c>
      <c r="D804" s="308">
        <f t="shared" si="49"/>
        <v>0.36263374007832461</v>
      </c>
      <c r="E804" s="323">
        <f t="shared" si="50"/>
        <v>0.63736625992167539</v>
      </c>
      <c r="F804" s="321">
        <f t="shared" si="48"/>
        <v>1522263.7400365956</v>
      </c>
      <c r="G804" s="322">
        <f t="shared" si="51"/>
        <v>1417908104.7417915</v>
      </c>
    </row>
    <row r="805" spans="2:7" hidden="1" x14ac:dyDescent="0.35">
      <c r="B805" s="305"/>
      <c r="C805" s="306">
        <v>792</v>
      </c>
      <c r="D805" s="308">
        <f t="shared" si="49"/>
        <v>0.36256410499927477</v>
      </c>
      <c r="E805" s="323">
        <f t="shared" si="50"/>
        <v>0.63743589500072528</v>
      </c>
      <c r="F805" s="321">
        <f t="shared" si="48"/>
        <v>1521971.425935185</v>
      </c>
      <c r="G805" s="322">
        <f t="shared" si="51"/>
        <v>1419430076.1677268</v>
      </c>
    </row>
    <row r="806" spans="2:7" hidden="1" x14ac:dyDescent="0.35">
      <c r="B806" s="305"/>
      <c r="C806" s="306">
        <v>793</v>
      </c>
      <c r="D806" s="308">
        <f t="shared" si="49"/>
        <v>0.36249457113429895</v>
      </c>
      <c r="E806" s="323">
        <f t="shared" si="50"/>
        <v>0.63750542886570105</v>
      </c>
      <c r="F806" s="321">
        <f t="shared" si="48"/>
        <v>1521679.5367101659</v>
      </c>
      <c r="G806" s="322">
        <f t="shared" si="51"/>
        <v>1420951755.704437</v>
      </c>
    </row>
    <row r="807" spans="2:7" hidden="1" x14ac:dyDescent="0.35">
      <c r="B807" s="305"/>
      <c r="C807" s="306">
        <v>794</v>
      </c>
      <c r="D807" s="308">
        <f t="shared" si="49"/>
        <v>0.36242513820892636</v>
      </c>
      <c r="E807" s="323">
        <f t="shared" si="50"/>
        <v>0.6375748617910737</v>
      </c>
      <c r="F807" s="321">
        <f t="shared" si="48"/>
        <v>1521388.0712093646</v>
      </c>
      <c r="G807" s="322">
        <f t="shared" si="51"/>
        <v>1422473143.7756464</v>
      </c>
    </row>
    <row r="808" spans="2:7" hidden="1" x14ac:dyDescent="0.35">
      <c r="B808" s="305"/>
      <c r="C808" s="306">
        <v>795</v>
      </c>
      <c r="D808" s="308">
        <f t="shared" si="49"/>
        <v>0.36235580594977579</v>
      </c>
      <c r="E808" s="323">
        <f t="shared" si="50"/>
        <v>0.63764419405022421</v>
      </c>
      <c r="F808" s="321">
        <f t="shared" si="48"/>
        <v>1521097.0282851818</v>
      </c>
      <c r="G808" s="322">
        <f t="shared" si="51"/>
        <v>1423994240.8039317</v>
      </c>
    </row>
    <row r="809" spans="2:7" hidden="1" x14ac:dyDescent="0.35">
      <c r="B809" s="305"/>
      <c r="C809" s="306">
        <v>796</v>
      </c>
      <c r="D809" s="308">
        <f t="shared" si="49"/>
        <v>0.36228657408454862</v>
      </c>
      <c r="E809" s="323">
        <f t="shared" si="50"/>
        <v>0.63771342591545133</v>
      </c>
      <c r="F809" s="321">
        <f t="shared" si="48"/>
        <v>1520806.4067945625</v>
      </c>
      <c r="G809" s="322">
        <f t="shared" si="51"/>
        <v>1425515047.2107263</v>
      </c>
    </row>
    <row r="810" spans="2:7" hidden="1" x14ac:dyDescent="0.35">
      <c r="B810" s="305"/>
      <c r="C810" s="306">
        <v>797</v>
      </c>
      <c r="D810" s="308">
        <f t="shared" si="49"/>
        <v>0.36221744234202397</v>
      </c>
      <c r="E810" s="323">
        <f t="shared" si="50"/>
        <v>0.63778255765797609</v>
      </c>
      <c r="F810" s="321">
        <f t="shared" si="48"/>
        <v>1520516.2055989758</v>
      </c>
      <c r="G810" s="322">
        <f t="shared" si="51"/>
        <v>1427035563.4163253</v>
      </c>
    </row>
    <row r="811" spans="2:7" hidden="1" x14ac:dyDescent="0.35">
      <c r="B811" s="305"/>
      <c r="C811" s="306">
        <v>798</v>
      </c>
      <c r="D811" s="308">
        <f t="shared" si="49"/>
        <v>0.36214841045205276</v>
      </c>
      <c r="E811" s="323">
        <f t="shared" si="50"/>
        <v>0.6378515895479473</v>
      </c>
      <c r="F811" s="321">
        <f t="shared" si="48"/>
        <v>1520226.4235643898</v>
      </c>
      <c r="G811" s="322">
        <f t="shared" si="51"/>
        <v>1428555789.8398898</v>
      </c>
    </row>
    <row r="812" spans="2:7" hidden="1" x14ac:dyDescent="0.35">
      <c r="B812" s="305"/>
      <c r="C812" s="306">
        <v>799</v>
      </c>
      <c r="D812" s="308">
        <f t="shared" si="49"/>
        <v>0.36207947814555219</v>
      </c>
      <c r="E812" s="323">
        <f t="shared" si="50"/>
        <v>0.63792052185444781</v>
      </c>
      <c r="F812" s="321">
        <f t="shared" si="48"/>
        <v>1519937.0595612493</v>
      </c>
      <c r="G812" s="322">
        <f t="shared" si="51"/>
        <v>1430075726.899451</v>
      </c>
    </row>
    <row r="813" spans="2:7" x14ac:dyDescent="0.35">
      <c r="B813" s="305"/>
      <c r="C813" s="306">
        <v>800</v>
      </c>
      <c r="D813" s="308">
        <f t="shared" si="49"/>
        <v>0.36201064515450021</v>
      </c>
      <c r="E813" s="323">
        <f t="shared" si="50"/>
        <v>0.63798935484549979</v>
      </c>
      <c r="F813" s="321">
        <f t="shared" si="48"/>
        <v>1519648.1124644512</v>
      </c>
      <c r="G813" s="322">
        <f t="shared" si="51"/>
        <v>1431595375.0119154</v>
      </c>
    </row>
    <row r="814" spans="2:7" hidden="1" x14ac:dyDescent="0.35">
      <c r="B814" s="305"/>
      <c r="C814" s="306">
        <v>801</v>
      </c>
      <c r="D814" s="308">
        <f t="shared" si="49"/>
        <v>0.36194191121192976</v>
      </c>
      <c r="E814" s="323">
        <f t="shared" si="50"/>
        <v>0.63805808878807024</v>
      </c>
      <c r="F814" s="321">
        <f t="shared" si="48"/>
        <v>1519359.5811533211</v>
      </c>
      <c r="G814" s="322">
        <f t="shared" si="51"/>
        <v>1433114734.5930688</v>
      </c>
    </row>
    <row r="815" spans="2:7" hidden="1" x14ac:dyDescent="0.35">
      <c r="B815" s="305"/>
      <c r="C815" s="306">
        <v>802</v>
      </c>
      <c r="D815" s="308">
        <f t="shared" si="49"/>
        <v>0.36187327605192415</v>
      </c>
      <c r="E815" s="323">
        <f t="shared" si="50"/>
        <v>0.6381267239480759</v>
      </c>
      <c r="F815" s="321">
        <f t="shared" si="48"/>
        <v>1519071.4645115945</v>
      </c>
      <c r="G815" s="322">
        <f t="shared" si="51"/>
        <v>1434633806.0575805</v>
      </c>
    </row>
    <row r="816" spans="2:7" hidden="1" x14ac:dyDescent="0.35">
      <c r="B816" s="305"/>
      <c r="C816" s="306">
        <v>803</v>
      </c>
      <c r="D816" s="308">
        <f t="shared" si="49"/>
        <v>0.36180473940961044</v>
      </c>
      <c r="E816" s="323">
        <f t="shared" si="50"/>
        <v>0.63819526059038956</v>
      </c>
      <c r="F816" s="321">
        <f t="shared" si="48"/>
        <v>1518783.7614273876</v>
      </c>
      <c r="G816" s="322">
        <f t="shared" si="51"/>
        <v>1436152589.8190079</v>
      </c>
    </row>
    <row r="817" spans="2:7" hidden="1" x14ac:dyDescent="0.35">
      <c r="B817" s="305"/>
      <c r="C817" s="306">
        <v>804</v>
      </c>
      <c r="D817" s="308">
        <f t="shared" si="49"/>
        <v>0.36173630102115506</v>
      </c>
      <c r="E817" s="323">
        <f t="shared" si="50"/>
        <v>0.63826369897884494</v>
      </c>
      <c r="F817" s="321">
        <f t="shared" si="48"/>
        <v>1518496.4707931802</v>
      </c>
      <c r="G817" s="322">
        <f t="shared" si="51"/>
        <v>1437671086.2898011</v>
      </c>
    </row>
    <row r="818" spans="2:7" hidden="1" x14ac:dyDescent="0.35">
      <c r="B818" s="305"/>
      <c r="C818" s="306">
        <v>805</v>
      </c>
      <c r="D818" s="308">
        <f t="shared" si="49"/>
        <v>0.36166796062375783</v>
      </c>
      <c r="E818" s="323">
        <f t="shared" si="50"/>
        <v>0.63833203937624217</v>
      </c>
      <c r="F818" s="321">
        <f t="shared" si="48"/>
        <v>1518209.5915057894</v>
      </c>
      <c r="G818" s="322">
        <f t="shared" si="51"/>
        <v>1439189295.8813069</v>
      </c>
    </row>
    <row r="819" spans="2:7" hidden="1" x14ac:dyDescent="0.35">
      <c r="B819" s="305"/>
      <c r="C819" s="306">
        <v>806</v>
      </c>
      <c r="D819" s="308">
        <f t="shared" si="49"/>
        <v>0.36159971795564688</v>
      </c>
      <c r="E819" s="323">
        <f t="shared" si="50"/>
        <v>0.63840028204435306</v>
      </c>
      <c r="F819" s="321">
        <f t="shared" si="48"/>
        <v>1517923.1224663497</v>
      </c>
      <c r="G819" s="322">
        <f t="shared" si="51"/>
        <v>1440707219.0037732</v>
      </c>
    </row>
    <row r="820" spans="2:7" hidden="1" x14ac:dyDescent="0.35">
      <c r="B820" s="305"/>
      <c r="C820" s="306">
        <v>807</v>
      </c>
      <c r="D820" s="308">
        <f t="shared" si="49"/>
        <v>0.36153157275607317</v>
      </c>
      <c r="E820" s="323">
        <f t="shared" si="50"/>
        <v>0.63846842724392683</v>
      </c>
      <c r="F820" s="321">
        <f t="shared" si="48"/>
        <v>1517637.0625802889</v>
      </c>
      <c r="G820" s="322">
        <f t="shared" si="51"/>
        <v>1442224856.0663536</v>
      </c>
    </row>
    <row r="821" spans="2:7" hidden="1" x14ac:dyDescent="0.35">
      <c r="B821" s="305"/>
      <c r="C821" s="306">
        <v>808</v>
      </c>
      <c r="D821" s="308">
        <f t="shared" si="49"/>
        <v>0.36146352476530591</v>
      </c>
      <c r="E821" s="323">
        <f t="shared" si="50"/>
        <v>0.63853647523469403</v>
      </c>
      <c r="F821" s="321">
        <f t="shared" si="48"/>
        <v>1517351.4107573091</v>
      </c>
      <c r="G821" s="322">
        <f t="shared" si="51"/>
        <v>1443742207.4771109</v>
      </c>
    </row>
    <row r="822" spans="2:7" hidden="1" x14ac:dyDescent="0.35">
      <c r="B822" s="305"/>
      <c r="C822" s="306">
        <v>809</v>
      </c>
      <c r="D822" s="308">
        <f t="shared" si="49"/>
        <v>0.361395573724626</v>
      </c>
      <c r="E822" s="323">
        <f t="shared" si="50"/>
        <v>0.63860442627537406</v>
      </c>
      <c r="F822" s="321">
        <f t="shared" si="48"/>
        <v>1517066.1659113595</v>
      </c>
      <c r="G822" s="322">
        <f t="shared" si="51"/>
        <v>1445259273.6430223</v>
      </c>
    </row>
    <row r="823" spans="2:7" hidden="1" x14ac:dyDescent="0.35">
      <c r="B823" s="305"/>
      <c r="C823" s="306">
        <v>810</v>
      </c>
      <c r="D823" s="308">
        <f t="shared" si="49"/>
        <v>0.36132771937632219</v>
      </c>
      <c r="E823" s="323">
        <f t="shared" si="50"/>
        <v>0.63867228062367776</v>
      </c>
      <c r="F823" s="321">
        <f t="shared" si="48"/>
        <v>1516781.3269606198</v>
      </c>
      <c r="G823" s="322">
        <f t="shared" si="51"/>
        <v>1446776054.9699829</v>
      </c>
    </row>
    <row r="824" spans="2:7" hidden="1" x14ac:dyDescent="0.35">
      <c r="B824" s="305"/>
      <c r="C824" s="306">
        <v>811</v>
      </c>
      <c r="D824" s="308">
        <f t="shared" si="49"/>
        <v>0.36125996146368528</v>
      </c>
      <c r="E824" s="323">
        <f t="shared" si="50"/>
        <v>0.63874003853631467</v>
      </c>
      <c r="F824" s="321">
        <f t="shared" si="48"/>
        <v>1516496.8928274764</v>
      </c>
      <c r="G824" s="322">
        <f t="shared" si="51"/>
        <v>1448292551.8628104</v>
      </c>
    </row>
    <row r="825" spans="2:7" hidden="1" x14ac:dyDescent="0.35">
      <c r="B825" s="305"/>
      <c r="C825" s="306">
        <v>812</v>
      </c>
      <c r="D825" s="308">
        <f t="shared" si="49"/>
        <v>0.36119229973100303</v>
      </c>
      <c r="E825" s="323">
        <f t="shared" si="50"/>
        <v>0.63880770026899691</v>
      </c>
      <c r="F825" s="321">
        <f t="shared" si="48"/>
        <v>1516212.8624385004</v>
      </c>
      <c r="G825" s="322">
        <f t="shared" si="51"/>
        <v>1449808764.7252488</v>
      </c>
    </row>
    <row r="826" spans="2:7" hidden="1" x14ac:dyDescent="0.35">
      <c r="B826" s="305"/>
      <c r="C826" s="306">
        <v>813</v>
      </c>
      <c r="D826" s="308">
        <f t="shared" si="49"/>
        <v>0.3611247339235551</v>
      </c>
      <c r="E826" s="323">
        <f t="shared" si="50"/>
        <v>0.63887526607644496</v>
      </c>
      <c r="F826" s="321">
        <f t="shared" si="48"/>
        <v>1515929.2347244271</v>
      </c>
      <c r="G826" s="322">
        <f t="shared" si="51"/>
        <v>1451324693.9599733</v>
      </c>
    </row>
    <row r="827" spans="2:7" hidden="1" x14ac:dyDescent="0.35">
      <c r="B827" s="305"/>
      <c r="C827" s="306">
        <v>814</v>
      </c>
      <c r="D827" s="308">
        <f t="shared" si="49"/>
        <v>0.36105726378760794</v>
      </c>
      <c r="E827" s="323">
        <f t="shared" si="50"/>
        <v>0.63894273621239206</v>
      </c>
      <c r="F827" s="321">
        <f t="shared" si="48"/>
        <v>1515646.0086201339</v>
      </c>
      <c r="G827" s="322">
        <f t="shared" si="51"/>
        <v>1452840339.9685934</v>
      </c>
    </row>
    <row r="828" spans="2:7" hidden="1" x14ac:dyDescent="0.35">
      <c r="B828" s="305"/>
      <c r="C828" s="306">
        <v>815</v>
      </c>
      <c r="D828" s="308">
        <f t="shared" si="49"/>
        <v>0.3609898890704098</v>
      </c>
      <c r="E828" s="323">
        <f t="shared" si="50"/>
        <v>0.63901011092959026</v>
      </c>
      <c r="F828" s="321">
        <f t="shared" si="48"/>
        <v>1515363.1830646193</v>
      </c>
      <c r="G828" s="322">
        <f t="shared" si="51"/>
        <v>1454355703.1516581</v>
      </c>
    </row>
    <row r="829" spans="2:7" hidden="1" x14ac:dyDescent="0.35">
      <c r="B829" s="305"/>
      <c r="C829" s="306">
        <v>816</v>
      </c>
      <c r="D829" s="308">
        <f t="shared" si="49"/>
        <v>0.36092260952018612</v>
      </c>
      <c r="E829" s="323">
        <f t="shared" si="50"/>
        <v>0.63907739047981393</v>
      </c>
      <c r="F829" s="321">
        <f t="shared" si="48"/>
        <v>1515080.7570009846</v>
      </c>
      <c r="G829" s="322">
        <f t="shared" si="51"/>
        <v>1455870783.908659</v>
      </c>
    </row>
    <row r="830" spans="2:7" hidden="1" x14ac:dyDescent="0.35">
      <c r="B830" s="305"/>
      <c r="C830" s="306">
        <v>817</v>
      </c>
      <c r="D830" s="308">
        <f t="shared" si="49"/>
        <v>0.3608554248861337</v>
      </c>
      <c r="E830" s="323">
        <f t="shared" si="50"/>
        <v>0.63914457511386624</v>
      </c>
      <c r="F830" s="321">
        <f t="shared" si="48"/>
        <v>1514798.729376408</v>
      </c>
      <c r="G830" s="322">
        <f t="shared" si="51"/>
        <v>1457385582.6380353</v>
      </c>
    </row>
    <row r="831" spans="2:7" hidden="1" x14ac:dyDescent="0.35">
      <c r="B831" s="305"/>
      <c r="C831" s="306">
        <v>818</v>
      </c>
      <c r="D831" s="308">
        <f t="shared" si="49"/>
        <v>0.36078833491841666</v>
      </c>
      <c r="E831" s="323">
        <f t="shared" si="50"/>
        <v>0.63921166508158334</v>
      </c>
      <c r="F831" s="321">
        <f t="shared" si="48"/>
        <v>1514517.0991421286</v>
      </c>
      <c r="G831" s="322">
        <f t="shared" si="51"/>
        <v>1458900099.7371774</v>
      </c>
    </row>
    <row r="832" spans="2:7" hidden="1" x14ac:dyDescent="0.35">
      <c r="B832" s="305"/>
      <c r="C832" s="306">
        <v>819</v>
      </c>
      <c r="D832" s="308">
        <f t="shared" si="49"/>
        <v>0.36072133936816081</v>
      </c>
      <c r="E832" s="323">
        <f t="shared" si="50"/>
        <v>0.63927866063183925</v>
      </c>
      <c r="F832" s="321">
        <f t="shared" si="48"/>
        <v>1514235.8652534224</v>
      </c>
      <c r="G832" s="322">
        <f t="shared" si="51"/>
        <v>1460414335.6024308</v>
      </c>
    </row>
    <row r="833" spans="2:7" hidden="1" x14ac:dyDescent="0.35">
      <c r="B833" s="305"/>
      <c r="C833" s="306">
        <v>820</v>
      </c>
      <c r="D833" s="308">
        <f t="shared" si="49"/>
        <v>0.36065443798744934</v>
      </c>
      <c r="E833" s="323">
        <f t="shared" si="50"/>
        <v>0.63934556201255066</v>
      </c>
      <c r="F833" s="321">
        <f t="shared" si="48"/>
        <v>1513955.0266695844</v>
      </c>
      <c r="G833" s="322">
        <f t="shared" si="51"/>
        <v>1461928290.6291003</v>
      </c>
    </row>
    <row r="834" spans="2:7" hidden="1" x14ac:dyDescent="0.35">
      <c r="B834" s="305"/>
      <c r="C834" s="306">
        <v>821</v>
      </c>
      <c r="D834" s="308">
        <f t="shared" si="49"/>
        <v>0.36058763052931758</v>
      </c>
      <c r="E834" s="323">
        <f t="shared" si="50"/>
        <v>0.63941236947068236</v>
      </c>
      <c r="F834" s="321">
        <f t="shared" si="48"/>
        <v>1513674.5823539065</v>
      </c>
      <c r="G834" s="322">
        <f t="shared" si="51"/>
        <v>1463441965.2114542</v>
      </c>
    </row>
    <row r="835" spans="2:7" hidden="1" x14ac:dyDescent="0.35">
      <c r="B835" s="305"/>
      <c r="C835" s="306">
        <v>822</v>
      </c>
      <c r="D835" s="308">
        <f t="shared" si="49"/>
        <v>0.3605209167477485</v>
      </c>
      <c r="E835" s="323">
        <f t="shared" si="50"/>
        <v>0.63947908325225145</v>
      </c>
      <c r="F835" s="321">
        <f t="shared" si="48"/>
        <v>1513394.5312736584</v>
      </c>
      <c r="G835" s="322">
        <f t="shared" si="51"/>
        <v>1464955359.7427278</v>
      </c>
    </row>
    <row r="836" spans="2:7" hidden="1" x14ac:dyDescent="0.35">
      <c r="B836" s="305"/>
      <c r="C836" s="306">
        <v>823</v>
      </c>
      <c r="D836" s="308">
        <f t="shared" si="49"/>
        <v>0.36045429639766763</v>
      </c>
      <c r="E836" s="323">
        <f t="shared" si="50"/>
        <v>0.63954570360233243</v>
      </c>
      <c r="F836" s="321">
        <f t="shared" si="48"/>
        <v>1513114.8724000668</v>
      </c>
      <c r="G836" s="322">
        <f t="shared" si="51"/>
        <v>1466468474.6151278</v>
      </c>
    </row>
    <row r="837" spans="2:7" hidden="1" x14ac:dyDescent="0.35">
      <c r="B837" s="305"/>
      <c r="C837" s="306">
        <v>824</v>
      </c>
      <c r="D837" s="308">
        <f t="shared" si="49"/>
        <v>0.36038776923493859</v>
      </c>
      <c r="E837" s="323">
        <f t="shared" si="50"/>
        <v>0.63961223076506135</v>
      </c>
      <c r="F837" s="321">
        <f t="shared" si="48"/>
        <v>1512835.6047082958</v>
      </c>
      <c r="G837" s="322">
        <f t="shared" si="51"/>
        <v>1467981310.219836</v>
      </c>
    </row>
    <row r="838" spans="2:7" hidden="1" x14ac:dyDescent="0.35">
      <c r="B838" s="305"/>
      <c r="C838" s="306">
        <v>825</v>
      </c>
      <c r="D838" s="308">
        <f t="shared" si="49"/>
        <v>0.36032133501635816</v>
      </c>
      <c r="E838" s="323">
        <f t="shared" si="50"/>
        <v>0.6396786649836419</v>
      </c>
      <c r="F838" s="321">
        <f t="shared" si="48"/>
        <v>1512556.7271774274</v>
      </c>
      <c r="G838" s="322">
        <f t="shared" si="51"/>
        <v>1469493866.9470134</v>
      </c>
    </row>
    <row r="839" spans="2:7" hidden="1" x14ac:dyDescent="0.35">
      <c r="B839" s="305"/>
      <c r="C839" s="306">
        <v>826</v>
      </c>
      <c r="D839" s="308">
        <f t="shared" si="49"/>
        <v>0.36025499349965173</v>
      </c>
      <c r="E839" s="323">
        <f t="shared" si="50"/>
        <v>0.63974500650034827</v>
      </c>
      <c r="F839" s="321">
        <f t="shared" si="48"/>
        <v>1512278.2387904411</v>
      </c>
      <c r="G839" s="322">
        <f t="shared" si="51"/>
        <v>1471006145.1858039</v>
      </c>
    </row>
    <row r="840" spans="2:7" hidden="1" x14ac:dyDescent="0.35">
      <c r="B840" s="305"/>
      <c r="C840" s="306">
        <v>827</v>
      </c>
      <c r="D840" s="308">
        <f t="shared" si="49"/>
        <v>0.36018874444346832</v>
      </c>
      <c r="E840" s="323">
        <f t="shared" si="50"/>
        <v>0.63981125555653162</v>
      </c>
      <c r="F840" s="321">
        <f t="shared" si="48"/>
        <v>1512000.1385341939</v>
      </c>
      <c r="G840" s="322">
        <f t="shared" si="51"/>
        <v>1472518145.3243382</v>
      </c>
    </row>
    <row r="841" spans="2:7" hidden="1" x14ac:dyDescent="0.35">
      <c r="B841" s="305"/>
      <c r="C841" s="306">
        <v>828</v>
      </c>
      <c r="D841" s="308">
        <f t="shared" si="49"/>
        <v>0.36012258760737648</v>
      </c>
      <c r="E841" s="323">
        <f t="shared" si="50"/>
        <v>0.63987741239262352</v>
      </c>
      <c r="F841" s="321">
        <f t="shared" si="48"/>
        <v>1511722.4253994029</v>
      </c>
      <c r="G841" s="322">
        <f t="shared" si="51"/>
        <v>1474029867.7497375</v>
      </c>
    </row>
    <row r="842" spans="2:7" hidden="1" x14ac:dyDescent="0.35">
      <c r="B842" s="305"/>
      <c r="C842" s="306">
        <v>829</v>
      </c>
      <c r="D842" s="308">
        <f t="shared" si="49"/>
        <v>0.36005652275185918</v>
      </c>
      <c r="E842" s="323">
        <f t="shared" si="50"/>
        <v>0.63994347724814082</v>
      </c>
      <c r="F842" s="321">
        <f t="shared" si="48"/>
        <v>1511445.0983806234</v>
      </c>
      <c r="G842" s="322">
        <f t="shared" si="51"/>
        <v>1475541312.8481181</v>
      </c>
    </row>
    <row r="843" spans="2:7" hidden="1" x14ac:dyDescent="0.35">
      <c r="B843" s="305"/>
      <c r="C843" s="306">
        <v>830</v>
      </c>
      <c r="D843" s="308">
        <f t="shared" si="49"/>
        <v>0.35999054963830962</v>
      </c>
      <c r="E843" s="323">
        <f t="shared" si="50"/>
        <v>0.64000945036169044</v>
      </c>
      <c r="F843" s="321">
        <f t="shared" si="48"/>
        <v>1511168.1564762322</v>
      </c>
      <c r="G843" s="322">
        <f t="shared" si="51"/>
        <v>1477052481.0045943</v>
      </c>
    </row>
    <row r="844" spans="2:7" hidden="1" x14ac:dyDescent="0.35">
      <c r="B844" s="305"/>
      <c r="C844" s="306">
        <v>831</v>
      </c>
      <c r="D844" s="308">
        <f t="shared" si="49"/>
        <v>0.3599246680290264</v>
      </c>
      <c r="E844" s="323">
        <f t="shared" si="50"/>
        <v>0.64007533197097355</v>
      </c>
      <c r="F844" s="321">
        <f t="shared" si="48"/>
        <v>1510891.5986884062</v>
      </c>
      <c r="G844" s="322">
        <f t="shared" si="51"/>
        <v>1478563372.6032827</v>
      </c>
    </row>
    <row r="845" spans="2:7" hidden="1" x14ac:dyDescent="0.35">
      <c r="B845" s="305"/>
      <c r="C845" s="306">
        <v>832</v>
      </c>
      <c r="D845" s="308">
        <f t="shared" si="49"/>
        <v>0.3598588776872092</v>
      </c>
      <c r="E845" s="323">
        <f t="shared" si="50"/>
        <v>0.64014112231279086</v>
      </c>
      <c r="F845" s="321">
        <f t="shared" si="48"/>
        <v>1510615.4240231053</v>
      </c>
      <c r="G845" s="322">
        <f t="shared" si="51"/>
        <v>1480073988.0273058</v>
      </c>
    </row>
    <row r="846" spans="2:7" hidden="1" x14ac:dyDescent="0.35">
      <c r="B846" s="305"/>
      <c r="C846" s="306">
        <v>833</v>
      </c>
      <c r="D846" s="308">
        <f t="shared" si="49"/>
        <v>0.3597931783769539</v>
      </c>
      <c r="E846" s="323">
        <f t="shared" si="50"/>
        <v>0.6402068216230461</v>
      </c>
      <c r="F846" s="321">
        <f t="shared" ref="F846:F909" si="52">$G$12*D846</f>
        <v>1510339.6314900513</v>
      </c>
      <c r="G846" s="322">
        <f t="shared" si="51"/>
        <v>1481584327.6587958</v>
      </c>
    </row>
    <row r="847" spans="2:7" hidden="1" x14ac:dyDescent="0.35">
      <c r="B847" s="305"/>
      <c r="C847" s="306">
        <v>834</v>
      </c>
      <c r="D847" s="308">
        <f t="shared" ref="D847:D910" si="53">C847^(-C$11)</f>
        <v>0.35972756986324883</v>
      </c>
      <c r="E847" s="323">
        <f t="shared" ref="E847:E910" si="54">1 - D847</f>
        <v>0.64027243013675117</v>
      </c>
      <c r="F847" s="321">
        <f t="shared" si="52"/>
        <v>1510064.2201027123</v>
      </c>
      <c r="G847" s="322">
        <f t="shared" ref="G847:G910" si="55">F847+G846</f>
        <v>1483094391.8788986</v>
      </c>
    </row>
    <row r="848" spans="2:7" hidden="1" x14ac:dyDescent="0.35">
      <c r="B848" s="305"/>
      <c r="C848" s="306">
        <v>835</v>
      </c>
      <c r="D848" s="308">
        <f t="shared" si="53"/>
        <v>0.35966205191196965</v>
      </c>
      <c r="E848" s="323">
        <f t="shared" si="54"/>
        <v>0.64033794808803035</v>
      </c>
      <c r="F848" s="321">
        <f t="shared" si="52"/>
        <v>1509789.188878281</v>
      </c>
      <c r="G848" s="322">
        <f t="shared" si="55"/>
        <v>1484604181.0677769</v>
      </c>
    </row>
    <row r="849" spans="2:7" hidden="1" x14ac:dyDescent="0.35">
      <c r="B849" s="305"/>
      <c r="C849" s="306">
        <v>836</v>
      </c>
      <c r="D849" s="308">
        <f t="shared" si="53"/>
        <v>0.3595966242898751</v>
      </c>
      <c r="E849" s="323">
        <f t="shared" si="54"/>
        <v>0.64040337571012484</v>
      </c>
      <c r="F849" s="321">
        <f t="shared" si="52"/>
        <v>1509514.5368376579</v>
      </c>
      <c r="G849" s="322">
        <f t="shared" si="55"/>
        <v>1486113695.6046145</v>
      </c>
    </row>
    <row r="850" spans="2:7" hidden="1" x14ac:dyDescent="0.35">
      <c r="B850" s="305"/>
      <c r="C850" s="306">
        <v>837</v>
      </c>
      <c r="D850" s="308">
        <f t="shared" si="53"/>
        <v>0.35953128676460294</v>
      </c>
      <c r="E850" s="323">
        <f t="shared" si="54"/>
        <v>0.640468713235397</v>
      </c>
      <c r="F850" s="321">
        <f t="shared" si="52"/>
        <v>1509240.2630054324</v>
      </c>
      <c r="G850" s="322">
        <f t="shared" si="55"/>
        <v>1487622935.86762</v>
      </c>
    </row>
    <row r="851" spans="2:7" hidden="1" x14ac:dyDescent="0.35">
      <c r="B851" s="305"/>
      <c r="C851" s="306">
        <v>838</v>
      </c>
      <c r="D851" s="308">
        <f t="shared" si="53"/>
        <v>0.35946603910466546</v>
      </c>
      <c r="E851" s="323">
        <f t="shared" si="54"/>
        <v>0.64053396089533454</v>
      </c>
      <c r="F851" s="321">
        <f t="shared" si="52"/>
        <v>1508966.3664098657</v>
      </c>
      <c r="G851" s="322">
        <f t="shared" si="55"/>
        <v>1489131902.2340298</v>
      </c>
    </row>
    <row r="852" spans="2:7" hidden="1" x14ac:dyDescent="0.35">
      <c r="B852" s="305"/>
      <c r="C852" s="306">
        <v>839</v>
      </c>
      <c r="D852" s="308">
        <f t="shared" si="53"/>
        <v>0.35940088107944462</v>
      </c>
      <c r="E852" s="323">
        <f t="shared" si="54"/>
        <v>0.64059911892055532</v>
      </c>
      <c r="F852" s="321">
        <f t="shared" si="52"/>
        <v>1508692.8460828695</v>
      </c>
      <c r="G852" s="322">
        <f t="shared" si="55"/>
        <v>1490640595.0801127</v>
      </c>
    </row>
    <row r="853" spans="2:7" hidden="1" x14ac:dyDescent="0.35">
      <c r="B853" s="305"/>
      <c r="C853" s="306">
        <v>840</v>
      </c>
      <c r="D853" s="308">
        <f t="shared" si="53"/>
        <v>0.3593358124591885</v>
      </c>
      <c r="E853" s="323">
        <f t="shared" si="54"/>
        <v>0.64066418754081145</v>
      </c>
      <c r="F853" s="321">
        <f t="shared" si="52"/>
        <v>1508419.7010599913</v>
      </c>
      <c r="G853" s="322">
        <f t="shared" si="55"/>
        <v>1492149014.7811728</v>
      </c>
    </row>
    <row r="854" spans="2:7" hidden="1" x14ac:dyDescent="0.35">
      <c r="B854" s="305"/>
      <c r="C854" s="306">
        <v>841</v>
      </c>
      <c r="D854" s="308">
        <f t="shared" si="53"/>
        <v>0.35927083301500667</v>
      </c>
      <c r="E854" s="323">
        <f t="shared" si="54"/>
        <v>0.64072916698499327</v>
      </c>
      <c r="F854" s="321">
        <f t="shared" si="52"/>
        <v>1508146.9303803949</v>
      </c>
      <c r="G854" s="322">
        <f t="shared" si="55"/>
        <v>1493657161.7115531</v>
      </c>
    </row>
    <row r="855" spans="2:7" hidden="1" x14ac:dyDescent="0.35">
      <c r="B855" s="305"/>
      <c r="C855" s="306">
        <v>842</v>
      </c>
      <c r="D855" s="308">
        <f t="shared" si="53"/>
        <v>0.35920594251886595</v>
      </c>
      <c r="E855" s="323">
        <f t="shared" si="54"/>
        <v>0.64079405748113405</v>
      </c>
      <c r="F855" s="321">
        <f t="shared" si="52"/>
        <v>1507874.5330868429</v>
      </c>
      <c r="G855" s="322">
        <f t="shared" si="55"/>
        <v>1495165036.2446399</v>
      </c>
    </row>
    <row r="856" spans="2:7" hidden="1" x14ac:dyDescent="0.35">
      <c r="B856" s="305"/>
      <c r="C856" s="306">
        <v>843</v>
      </c>
      <c r="D856" s="308">
        <f t="shared" si="53"/>
        <v>0.35914114074358633</v>
      </c>
      <c r="E856" s="323">
        <f t="shared" si="54"/>
        <v>0.64085885925641373</v>
      </c>
      <c r="F856" s="321">
        <f t="shared" si="52"/>
        <v>1507602.5082256789</v>
      </c>
      <c r="G856" s="322">
        <f t="shared" si="55"/>
        <v>1496672638.7528656</v>
      </c>
    </row>
    <row r="857" spans="2:7" hidden="1" x14ac:dyDescent="0.35">
      <c r="B857" s="305"/>
      <c r="C857" s="306">
        <v>844</v>
      </c>
      <c r="D857" s="308">
        <f t="shared" si="53"/>
        <v>0.3590764274628363</v>
      </c>
      <c r="E857" s="323">
        <f t="shared" si="54"/>
        <v>0.6409235725371637</v>
      </c>
      <c r="F857" s="321">
        <f t="shared" si="52"/>
        <v>1507330.8548468088</v>
      </c>
      <c r="G857" s="322">
        <f t="shared" si="55"/>
        <v>1498179969.6077123</v>
      </c>
    </row>
    <row r="858" spans="2:7" hidden="1" x14ac:dyDescent="0.35">
      <c r="B858" s="305"/>
      <c r="C858" s="306">
        <v>845</v>
      </c>
      <c r="D858" s="308">
        <f t="shared" si="53"/>
        <v>0.35901180245112946</v>
      </c>
      <c r="E858" s="323">
        <f t="shared" si="54"/>
        <v>0.64098819754887049</v>
      </c>
      <c r="F858" s="321">
        <f t="shared" si="52"/>
        <v>1507059.5720036859</v>
      </c>
      <c r="G858" s="322">
        <f t="shared" si="55"/>
        <v>1499687029.1797159</v>
      </c>
    </row>
    <row r="859" spans="2:7" hidden="1" x14ac:dyDescent="0.35">
      <c r="B859" s="305"/>
      <c r="C859" s="306">
        <v>846</v>
      </c>
      <c r="D859" s="308">
        <f t="shared" si="53"/>
        <v>0.35894726548381978</v>
      </c>
      <c r="E859" s="323">
        <f t="shared" si="54"/>
        <v>0.64105273451618028</v>
      </c>
      <c r="F859" s="321">
        <f t="shared" si="52"/>
        <v>1506788.658753291</v>
      </c>
      <c r="G859" s="322">
        <f t="shared" si="55"/>
        <v>1501193817.8384693</v>
      </c>
    </row>
    <row r="860" spans="2:7" hidden="1" x14ac:dyDescent="0.35">
      <c r="B860" s="305"/>
      <c r="C860" s="306">
        <v>847</v>
      </c>
      <c r="D860" s="308">
        <f t="shared" si="53"/>
        <v>0.3588828163370974</v>
      </c>
      <c r="E860" s="323">
        <f t="shared" si="54"/>
        <v>0.6411171836629026</v>
      </c>
      <c r="F860" s="321">
        <f t="shared" si="52"/>
        <v>1506518.1141561156</v>
      </c>
      <c r="G860" s="322">
        <f t="shared" si="55"/>
        <v>1502700335.9526253</v>
      </c>
    </row>
    <row r="861" spans="2:7" hidden="1" x14ac:dyDescent="0.35">
      <c r="B861" s="305"/>
      <c r="C861" s="306">
        <v>848</v>
      </c>
      <c r="D861" s="308">
        <f t="shared" si="53"/>
        <v>0.3588184547879853</v>
      </c>
      <c r="E861" s="323">
        <f t="shared" si="54"/>
        <v>0.64118154521201465</v>
      </c>
      <c r="F861" s="321">
        <f t="shared" si="52"/>
        <v>1506247.9372761461</v>
      </c>
      <c r="G861" s="322">
        <f t="shared" si="55"/>
        <v>1504206583.8899014</v>
      </c>
    </row>
    <row r="862" spans="2:7" hidden="1" x14ac:dyDescent="0.35">
      <c r="B862" s="305"/>
      <c r="C862" s="306">
        <v>849</v>
      </c>
      <c r="D862" s="308">
        <f t="shared" si="53"/>
        <v>0.35875418061433406</v>
      </c>
      <c r="E862" s="323">
        <f t="shared" si="54"/>
        <v>0.64124581938566594</v>
      </c>
      <c r="F862" s="321">
        <f t="shared" si="52"/>
        <v>1505978.1271808448</v>
      </c>
      <c r="G862" s="322">
        <f t="shared" si="55"/>
        <v>1505712562.0170822</v>
      </c>
    </row>
    <row r="863" spans="2:7" hidden="1" x14ac:dyDescent="0.35">
      <c r="B863" s="305"/>
      <c r="C863" s="306">
        <v>850</v>
      </c>
      <c r="D863" s="308">
        <f t="shared" si="53"/>
        <v>0.35868999359481912</v>
      </c>
      <c r="E863" s="323">
        <f t="shared" si="54"/>
        <v>0.64131000640518088</v>
      </c>
      <c r="F863" s="321">
        <f t="shared" si="52"/>
        <v>1505708.6829411346</v>
      </c>
      <c r="G863" s="322">
        <f t="shared" si="55"/>
        <v>1507218270.7000234</v>
      </c>
    </row>
    <row r="864" spans="2:7" hidden="1" x14ac:dyDescent="0.35">
      <c r="B864" s="305"/>
      <c r="C864" s="306">
        <v>851</v>
      </c>
      <c r="D864" s="308">
        <f t="shared" si="53"/>
        <v>0.35862589350893542</v>
      </c>
      <c r="E864" s="323">
        <f t="shared" si="54"/>
        <v>0.64137410649106452</v>
      </c>
      <c r="F864" s="321">
        <f t="shared" si="52"/>
        <v>1505439.60363138</v>
      </c>
      <c r="G864" s="322">
        <f t="shared" si="55"/>
        <v>1508723710.3036549</v>
      </c>
    </row>
    <row r="865" spans="2:7" hidden="1" x14ac:dyDescent="0.35">
      <c r="B865" s="305"/>
      <c r="C865" s="306">
        <v>852</v>
      </c>
      <c r="D865" s="308">
        <f t="shared" si="53"/>
        <v>0.35856188013699464</v>
      </c>
      <c r="E865" s="323">
        <f t="shared" si="54"/>
        <v>0.64143811986300536</v>
      </c>
      <c r="F865" s="321">
        <f t="shared" si="52"/>
        <v>1505170.8883293734</v>
      </c>
      <c r="G865" s="322">
        <f t="shared" si="55"/>
        <v>1510228881.1919842</v>
      </c>
    </row>
    <row r="866" spans="2:7" hidden="1" x14ac:dyDescent="0.35">
      <c r="B866" s="305"/>
      <c r="C866" s="306">
        <v>853</v>
      </c>
      <c r="D866" s="308">
        <f t="shared" si="53"/>
        <v>0.35849795326012029</v>
      </c>
      <c r="E866" s="323">
        <f t="shared" si="54"/>
        <v>0.64150204673987976</v>
      </c>
      <c r="F866" s="321">
        <f t="shared" si="52"/>
        <v>1504902.5361163153</v>
      </c>
      <c r="G866" s="322">
        <f t="shared" si="55"/>
        <v>1511733783.7281005</v>
      </c>
    </row>
    <row r="867" spans="2:7" hidden="1" x14ac:dyDescent="0.35">
      <c r="B867" s="305"/>
      <c r="C867" s="306">
        <v>854</v>
      </c>
      <c r="D867" s="308">
        <f t="shared" si="53"/>
        <v>0.35843411266024439</v>
      </c>
      <c r="E867" s="323">
        <f t="shared" si="54"/>
        <v>0.64156588733975561</v>
      </c>
      <c r="F867" s="321">
        <f t="shared" si="52"/>
        <v>1504634.5460767997</v>
      </c>
      <c r="G867" s="322">
        <f t="shared" si="55"/>
        <v>1513238418.2741773</v>
      </c>
    </row>
    <row r="868" spans="2:7" hidden="1" x14ac:dyDescent="0.35">
      <c r="B868" s="305"/>
      <c r="C868" s="306">
        <v>855</v>
      </c>
      <c r="D868" s="308">
        <f t="shared" si="53"/>
        <v>0.35837035812010298</v>
      </c>
      <c r="E868" s="323">
        <f t="shared" si="54"/>
        <v>0.64162964187989702</v>
      </c>
      <c r="F868" s="321">
        <f t="shared" si="52"/>
        <v>1504366.9172987964</v>
      </c>
      <c r="G868" s="322">
        <f t="shared" si="55"/>
        <v>1514742785.1914761</v>
      </c>
    </row>
    <row r="869" spans="2:7" hidden="1" x14ac:dyDescent="0.35">
      <c r="B869" s="305"/>
      <c r="C869" s="306">
        <v>856</v>
      </c>
      <c r="D869" s="308">
        <f t="shared" si="53"/>
        <v>0.35830668942323285</v>
      </c>
      <c r="E869" s="323">
        <f t="shared" si="54"/>
        <v>0.64169331057676715</v>
      </c>
      <c r="F869" s="321">
        <f t="shared" si="52"/>
        <v>1504099.6488736358</v>
      </c>
      <c r="G869" s="322">
        <f t="shared" si="55"/>
        <v>1516246884.8403497</v>
      </c>
    </row>
    <row r="870" spans="2:7" hidden="1" x14ac:dyDescent="0.35">
      <c r="B870" s="305"/>
      <c r="C870" s="306">
        <v>857</v>
      </c>
      <c r="D870" s="308">
        <f t="shared" si="53"/>
        <v>0.358243106353967</v>
      </c>
      <c r="E870" s="323">
        <f t="shared" si="54"/>
        <v>0.64175689364603294</v>
      </c>
      <c r="F870" s="321">
        <f t="shared" si="52"/>
        <v>1503832.7398959915</v>
      </c>
      <c r="G870" s="322">
        <f t="shared" si="55"/>
        <v>1517750717.5802457</v>
      </c>
    </row>
    <row r="871" spans="2:7" hidden="1" x14ac:dyDescent="0.35">
      <c r="B871" s="305"/>
      <c r="C871" s="306">
        <v>858</v>
      </c>
      <c r="D871" s="308">
        <f t="shared" si="53"/>
        <v>0.35817960869743137</v>
      </c>
      <c r="E871" s="323">
        <f t="shared" si="54"/>
        <v>0.64182039130256863</v>
      </c>
      <c r="F871" s="321">
        <f t="shared" si="52"/>
        <v>1503566.189463865</v>
      </c>
      <c r="G871" s="322">
        <f t="shared" si="55"/>
        <v>1519254283.7697096</v>
      </c>
    </row>
    <row r="872" spans="2:7" hidden="1" x14ac:dyDescent="0.35">
      <c r="B872" s="305"/>
      <c r="C872" s="306">
        <v>859</v>
      </c>
      <c r="D872" s="308">
        <f t="shared" si="53"/>
        <v>0.35811619623954066</v>
      </c>
      <c r="E872" s="323">
        <f t="shared" si="54"/>
        <v>0.64188380376045928</v>
      </c>
      <c r="F872" s="321">
        <f t="shared" si="52"/>
        <v>1503299.9966785694</v>
      </c>
      <c r="G872" s="322">
        <f t="shared" si="55"/>
        <v>1520757583.7663882</v>
      </c>
    </row>
    <row r="873" spans="2:7" hidden="1" x14ac:dyDescent="0.35">
      <c r="B873" s="305"/>
      <c r="C873" s="306">
        <v>860</v>
      </c>
      <c r="D873" s="308">
        <f t="shared" si="53"/>
        <v>0.35805286876699449</v>
      </c>
      <c r="E873" s="323">
        <f t="shared" si="54"/>
        <v>0.64194713123300551</v>
      </c>
      <c r="F873" s="321">
        <f t="shared" si="52"/>
        <v>1503034.1606447124</v>
      </c>
      <c r="G873" s="322">
        <f t="shared" si="55"/>
        <v>1522260617.9270329</v>
      </c>
    </row>
    <row r="874" spans="2:7" hidden="1" x14ac:dyDescent="0.35">
      <c r="B874" s="305"/>
      <c r="C874" s="306">
        <v>861</v>
      </c>
      <c r="D874" s="308">
        <f t="shared" si="53"/>
        <v>0.35798962606727391</v>
      </c>
      <c r="E874" s="323">
        <f t="shared" si="54"/>
        <v>0.64201037393272609</v>
      </c>
      <c r="F874" s="321">
        <f t="shared" si="52"/>
        <v>1502768.6804701819</v>
      </c>
      <c r="G874" s="322">
        <f t="shared" si="55"/>
        <v>1523763386.6075032</v>
      </c>
    </row>
    <row r="875" spans="2:7" hidden="1" x14ac:dyDescent="0.35">
      <c r="B875" s="305"/>
      <c r="C875" s="306">
        <v>862</v>
      </c>
      <c r="D875" s="308">
        <f t="shared" si="53"/>
        <v>0.35792646792863736</v>
      </c>
      <c r="E875" s="323">
        <f t="shared" si="54"/>
        <v>0.64207353207136264</v>
      </c>
      <c r="F875" s="321">
        <f t="shared" si="52"/>
        <v>1502503.5552661291</v>
      </c>
      <c r="G875" s="322">
        <f t="shared" si="55"/>
        <v>1525265890.1627693</v>
      </c>
    </row>
    <row r="876" spans="2:7" hidden="1" x14ac:dyDescent="0.35">
      <c r="B876" s="305"/>
      <c r="C876" s="306">
        <v>863</v>
      </c>
      <c r="D876" s="308">
        <f t="shared" si="53"/>
        <v>0.35786339414011703</v>
      </c>
      <c r="E876" s="323">
        <f t="shared" si="54"/>
        <v>0.64213660585988297</v>
      </c>
      <c r="F876" s="321">
        <f t="shared" si="52"/>
        <v>1502238.7841469538</v>
      </c>
      <c r="G876" s="322">
        <f t="shared" si="55"/>
        <v>1526768128.9469163</v>
      </c>
    </row>
    <row r="877" spans="2:7" hidden="1" x14ac:dyDescent="0.35">
      <c r="B877" s="305"/>
      <c r="C877" s="306">
        <v>864</v>
      </c>
      <c r="D877" s="308">
        <f t="shared" si="53"/>
        <v>0.35780040449151507</v>
      </c>
      <c r="E877" s="323">
        <f t="shared" si="54"/>
        <v>0.64219959550848493</v>
      </c>
      <c r="F877" s="321">
        <f t="shared" si="52"/>
        <v>1501974.3662302876</v>
      </c>
      <c r="G877" s="322">
        <f t="shared" si="55"/>
        <v>1528270103.3131466</v>
      </c>
    </row>
    <row r="878" spans="2:7" hidden="1" x14ac:dyDescent="0.35">
      <c r="B878" s="305"/>
      <c r="C878" s="306">
        <v>865</v>
      </c>
      <c r="D878" s="308">
        <f t="shared" si="53"/>
        <v>0.35773749877340011</v>
      </c>
      <c r="E878" s="323">
        <f t="shared" si="54"/>
        <v>0.64226250122659989</v>
      </c>
      <c r="F878" s="321">
        <f t="shared" si="52"/>
        <v>1501710.3006369795</v>
      </c>
      <c r="G878" s="322">
        <f t="shared" si="55"/>
        <v>1529771813.6137836</v>
      </c>
    </row>
    <row r="879" spans="2:7" hidden="1" x14ac:dyDescent="0.35">
      <c r="B879" s="305"/>
      <c r="C879" s="306">
        <v>866</v>
      </c>
      <c r="D879" s="308">
        <f t="shared" si="53"/>
        <v>0.3576746767771033</v>
      </c>
      <c r="E879" s="323">
        <f t="shared" si="54"/>
        <v>0.6423253232228967</v>
      </c>
      <c r="F879" s="321">
        <f t="shared" si="52"/>
        <v>1501446.5864910793</v>
      </c>
      <c r="G879" s="322">
        <f t="shared" si="55"/>
        <v>1531273260.2002747</v>
      </c>
    </row>
    <row r="880" spans="2:7" hidden="1" x14ac:dyDescent="0.35">
      <c r="B880" s="305"/>
      <c r="C880" s="306">
        <v>867</v>
      </c>
      <c r="D880" s="308">
        <f t="shared" si="53"/>
        <v>0.35761193829471466</v>
      </c>
      <c r="E880" s="323">
        <f t="shared" si="54"/>
        <v>0.64238806170528528</v>
      </c>
      <c r="F880" s="321">
        <f t="shared" si="52"/>
        <v>1501183.2229198227</v>
      </c>
      <c r="G880" s="322">
        <f t="shared" si="55"/>
        <v>1532774443.4231946</v>
      </c>
    </row>
    <row r="881" spans="2:7" hidden="1" x14ac:dyDescent="0.35">
      <c r="B881" s="305"/>
      <c r="C881" s="306">
        <v>868</v>
      </c>
      <c r="D881" s="308">
        <f t="shared" si="53"/>
        <v>0.35754928311907996</v>
      </c>
      <c r="E881" s="323">
        <f t="shared" si="54"/>
        <v>0.64245071688092004</v>
      </c>
      <c r="F881" s="321">
        <f t="shared" si="52"/>
        <v>1500920.2090536179</v>
      </c>
      <c r="G881" s="322">
        <f t="shared" si="55"/>
        <v>1534275363.6322482</v>
      </c>
    </row>
    <row r="882" spans="2:7" hidden="1" x14ac:dyDescent="0.35">
      <c r="B882" s="305"/>
      <c r="C882" s="306">
        <v>869</v>
      </c>
      <c r="D882" s="308">
        <f t="shared" si="53"/>
        <v>0.35748671104379637</v>
      </c>
      <c r="E882" s="323">
        <f t="shared" si="54"/>
        <v>0.64251328895620363</v>
      </c>
      <c r="F882" s="321">
        <f t="shared" si="52"/>
        <v>1500657.544026027</v>
      </c>
      <c r="G882" s="322">
        <f t="shared" si="55"/>
        <v>1535776021.1762743</v>
      </c>
    </row>
    <row r="883" spans="2:7" hidden="1" x14ac:dyDescent="0.35">
      <c r="B883" s="305"/>
      <c r="C883" s="306">
        <v>870</v>
      </c>
      <c r="D883" s="308">
        <f t="shared" si="53"/>
        <v>0.35742422186320938</v>
      </c>
      <c r="E883" s="323">
        <f t="shared" si="54"/>
        <v>0.64257577813679068</v>
      </c>
      <c r="F883" s="321">
        <f t="shared" si="52"/>
        <v>1500395.2269737537</v>
      </c>
      <c r="G883" s="322">
        <f t="shared" si="55"/>
        <v>1537276416.4032481</v>
      </c>
    </row>
    <row r="884" spans="2:7" hidden="1" x14ac:dyDescent="0.35">
      <c r="B884" s="305"/>
      <c r="C884" s="306">
        <v>871</v>
      </c>
      <c r="D884" s="308">
        <f t="shared" si="53"/>
        <v>0.35736181537240896</v>
      </c>
      <c r="E884" s="323">
        <f t="shared" si="54"/>
        <v>0.64263818462759104</v>
      </c>
      <c r="F884" s="321">
        <f t="shared" si="52"/>
        <v>1500133.2570366268</v>
      </c>
      <c r="G884" s="322">
        <f t="shared" si="55"/>
        <v>1538776549.6602848</v>
      </c>
    </row>
    <row r="885" spans="2:7" hidden="1" x14ac:dyDescent="0.35">
      <c r="B885" s="305"/>
      <c r="C885" s="306">
        <v>872</v>
      </c>
      <c r="D885" s="308">
        <f t="shared" si="53"/>
        <v>0.35729949136722633</v>
      </c>
      <c r="E885" s="323">
        <f t="shared" si="54"/>
        <v>0.64270050863277373</v>
      </c>
      <c r="F885" s="321">
        <f t="shared" si="52"/>
        <v>1499871.6333575866</v>
      </c>
      <c r="G885" s="322">
        <f t="shared" si="55"/>
        <v>1540276421.2936423</v>
      </c>
    </row>
    <row r="886" spans="2:7" hidden="1" x14ac:dyDescent="0.35">
      <c r="B886" s="305"/>
      <c r="C886" s="306">
        <v>873</v>
      </c>
      <c r="D886" s="308">
        <f t="shared" si="53"/>
        <v>0.35723724964422993</v>
      </c>
      <c r="E886" s="323">
        <f t="shared" si="54"/>
        <v>0.64276275035577002</v>
      </c>
      <c r="F886" s="321">
        <f t="shared" si="52"/>
        <v>1499610.3550826684</v>
      </c>
      <c r="G886" s="322">
        <f t="shared" si="55"/>
        <v>1541776031.648725</v>
      </c>
    </row>
    <row r="887" spans="2:7" hidden="1" x14ac:dyDescent="0.35">
      <c r="B887" s="305"/>
      <c r="C887" s="306">
        <v>874</v>
      </c>
      <c r="D887" s="308">
        <f t="shared" si="53"/>
        <v>0.3571750900007224</v>
      </c>
      <c r="E887" s="323">
        <f t="shared" si="54"/>
        <v>0.64282490999927755</v>
      </c>
      <c r="F887" s="321">
        <f t="shared" si="52"/>
        <v>1499349.4213609891</v>
      </c>
      <c r="G887" s="322">
        <f t="shared" si="55"/>
        <v>1543275381.070086</v>
      </c>
    </row>
    <row r="888" spans="2:7" hidden="1" x14ac:dyDescent="0.35">
      <c r="B888" s="305"/>
      <c r="C888" s="306">
        <v>875</v>
      </c>
      <c r="D888" s="308">
        <f t="shared" si="53"/>
        <v>0.35711301223473702</v>
      </c>
      <c r="E888" s="323">
        <f t="shared" si="54"/>
        <v>0.64288698776526298</v>
      </c>
      <c r="F888" s="321">
        <f t="shared" si="52"/>
        <v>1499088.831344733</v>
      </c>
      <c r="G888" s="322">
        <f t="shared" si="55"/>
        <v>1544774469.9014308</v>
      </c>
    </row>
    <row r="889" spans="2:7" hidden="1" x14ac:dyDescent="0.35">
      <c r="B889" s="305"/>
      <c r="C889" s="306">
        <v>876</v>
      </c>
      <c r="D889" s="308">
        <f t="shared" si="53"/>
        <v>0.35705101614503376</v>
      </c>
      <c r="E889" s="323">
        <f t="shared" si="54"/>
        <v>0.64294898385496624</v>
      </c>
      <c r="F889" s="321">
        <f t="shared" si="52"/>
        <v>1498828.5841891349</v>
      </c>
      <c r="G889" s="322">
        <f t="shared" si="55"/>
        <v>1546273298.48562</v>
      </c>
    </row>
    <row r="890" spans="2:7" hidden="1" x14ac:dyDescent="0.35">
      <c r="B890" s="305"/>
      <c r="C890" s="306">
        <v>877</v>
      </c>
      <c r="D890" s="308">
        <f t="shared" si="53"/>
        <v>0.35698910153109675</v>
      </c>
      <c r="E890" s="323">
        <f t="shared" si="54"/>
        <v>0.64301089846890325</v>
      </c>
      <c r="F890" s="321">
        <f t="shared" si="52"/>
        <v>1498568.6790524691</v>
      </c>
      <c r="G890" s="322">
        <f t="shared" si="55"/>
        <v>1547771867.1646724</v>
      </c>
    </row>
    <row r="891" spans="2:7" hidden="1" x14ac:dyDescent="0.35">
      <c r="B891" s="305"/>
      <c r="C891" s="306">
        <v>878</v>
      </c>
      <c r="D891" s="308">
        <f t="shared" si="53"/>
        <v>0.35692726819312981</v>
      </c>
      <c r="E891" s="323">
        <f t="shared" si="54"/>
        <v>0.64307273180687019</v>
      </c>
      <c r="F891" s="321">
        <f t="shared" si="52"/>
        <v>1498309.1150960315</v>
      </c>
      <c r="G891" s="322">
        <f t="shared" si="55"/>
        <v>1549270176.2797685</v>
      </c>
    </row>
    <row r="892" spans="2:7" hidden="1" x14ac:dyDescent="0.35">
      <c r="B892" s="305"/>
      <c r="C892" s="306">
        <v>879</v>
      </c>
      <c r="D892" s="308">
        <f t="shared" si="53"/>
        <v>0.35686551593205379</v>
      </c>
      <c r="E892" s="323">
        <f t="shared" si="54"/>
        <v>0.64313448406794627</v>
      </c>
      <c r="F892" s="321">
        <f t="shared" si="52"/>
        <v>1498049.8914841276</v>
      </c>
      <c r="G892" s="322">
        <f t="shared" si="55"/>
        <v>1550768226.1712525</v>
      </c>
    </row>
    <row r="893" spans="2:7" hidden="1" x14ac:dyDescent="0.35">
      <c r="B893" s="305"/>
      <c r="C893" s="306">
        <v>880</v>
      </c>
      <c r="D893" s="308">
        <f t="shared" si="53"/>
        <v>0.35680384454950292</v>
      </c>
      <c r="E893" s="323">
        <f t="shared" si="54"/>
        <v>0.64319615545049702</v>
      </c>
      <c r="F893" s="321">
        <f t="shared" si="52"/>
        <v>1497791.0073840579</v>
      </c>
      <c r="G893" s="322">
        <f t="shared" si="55"/>
        <v>1552266017.1786366</v>
      </c>
    </row>
    <row r="894" spans="2:7" hidden="1" x14ac:dyDescent="0.35">
      <c r="B894" s="305"/>
      <c r="C894" s="306">
        <v>881</v>
      </c>
      <c r="D894" s="308">
        <f t="shared" si="53"/>
        <v>0.35674225384782149</v>
      </c>
      <c r="E894" s="323">
        <f t="shared" si="54"/>
        <v>0.64325774615217846</v>
      </c>
      <c r="F894" s="321">
        <f t="shared" si="52"/>
        <v>1497532.4619661029</v>
      </c>
      <c r="G894" s="322">
        <f t="shared" si="55"/>
        <v>1553763549.6406026</v>
      </c>
    </row>
    <row r="895" spans="2:7" hidden="1" x14ac:dyDescent="0.35">
      <c r="B895" s="305"/>
      <c r="C895" s="306">
        <v>882</v>
      </c>
      <c r="D895" s="308">
        <f t="shared" si="53"/>
        <v>0.35668074363006053</v>
      </c>
      <c r="E895" s="323">
        <f t="shared" si="54"/>
        <v>0.64331925636993947</v>
      </c>
      <c r="F895" s="321">
        <f t="shared" si="52"/>
        <v>1497274.2544035111</v>
      </c>
      <c r="G895" s="322">
        <f t="shared" si="55"/>
        <v>1555260823.8950062</v>
      </c>
    </row>
    <row r="896" spans="2:7" hidden="1" x14ac:dyDescent="0.35">
      <c r="B896" s="305"/>
      <c r="C896" s="306">
        <v>883</v>
      </c>
      <c r="D896" s="308">
        <f t="shared" si="53"/>
        <v>0.35661931369997435</v>
      </c>
      <c r="E896" s="323">
        <f t="shared" si="54"/>
        <v>0.64338068630002565</v>
      </c>
      <c r="F896" s="321">
        <f t="shared" si="52"/>
        <v>1497016.3838724815</v>
      </c>
      <c r="G896" s="322">
        <f t="shared" si="55"/>
        <v>1556757840.2788787</v>
      </c>
    </row>
    <row r="897" spans="2:7" hidden="1" x14ac:dyDescent="0.35">
      <c r="B897" s="305"/>
      <c r="C897" s="306">
        <v>884</v>
      </c>
      <c r="D897" s="308">
        <f t="shared" si="53"/>
        <v>0.35655796386201738</v>
      </c>
      <c r="E897" s="323">
        <f t="shared" si="54"/>
        <v>0.64344203613798268</v>
      </c>
      <c r="F897" s="321">
        <f t="shared" si="52"/>
        <v>1496758.8495521538</v>
      </c>
      <c r="G897" s="322">
        <f t="shared" si="55"/>
        <v>1558254599.1284308</v>
      </c>
    </row>
    <row r="898" spans="2:7" hidden="1" x14ac:dyDescent="0.35">
      <c r="B898" s="305"/>
      <c r="C898" s="306">
        <v>885</v>
      </c>
      <c r="D898" s="308">
        <f t="shared" si="53"/>
        <v>0.3564966939213407</v>
      </c>
      <c r="E898" s="323">
        <f t="shared" si="54"/>
        <v>0.64350330607865924</v>
      </c>
      <c r="F898" s="321">
        <f t="shared" si="52"/>
        <v>1496501.6506245907</v>
      </c>
      <c r="G898" s="322">
        <f t="shared" si="55"/>
        <v>1559751100.7790554</v>
      </c>
    </row>
    <row r="899" spans="2:7" hidden="1" x14ac:dyDescent="0.35">
      <c r="B899" s="305"/>
      <c r="C899" s="306">
        <v>886</v>
      </c>
      <c r="D899" s="308">
        <f t="shared" si="53"/>
        <v>0.3564355036837894</v>
      </c>
      <c r="E899" s="323">
        <f t="shared" si="54"/>
        <v>0.6435644963162106</v>
      </c>
      <c r="F899" s="321">
        <f t="shared" si="52"/>
        <v>1496244.7862747691</v>
      </c>
      <c r="G899" s="322">
        <f t="shared" si="55"/>
        <v>1561247345.56533</v>
      </c>
    </row>
    <row r="900" spans="2:7" hidden="1" x14ac:dyDescent="0.35">
      <c r="B900" s="305"/>
      <c r="C900" s="306">
        <v>887</v>
      </c>
      <c r="D900" s="308">
        <f t="shared" si="53"/>
        <v>0.35637439295589812</v>
      </c>
      <c r="E900" s="323">
        <f t="shared" si="54"/>
        <v>0.64362560704410188</v>
      </c>
      <c r="F900" s="321">
        <f t="shared" si="52"/>
        <v>1495988.2556905604</v>
      </c>
      <c r="G900" s="322">
        <f t="shared" si="55"/>
        <v>1562743333.8210206</v>
      </c>
    </row>
    <row r="901" spans="2:7" hidden="1" x14ac:dyDescent="0.35">
      <c r="B901" s="305"/>
      <c r="C901" s="306">
        <v>888</v>
      </c>
      <c r="D901" s="308">
        <f t="shared" si="53"/>
        <v>0.35631336154488907</v>
      </c>
      <c r="E901" s="323">
        <f t="shared" si="54"/>
        <v>0.64368663845511098</v>
      </c>
      <c r="F901" s="321">
        <f t="shared" si="52"/>
        <v>1495732.0580627217</v>
      </c>
      <c r="G901" s="322">
        <f t="shared" si="55"/>
        <v>1564239065.8790834</v>
      </c>
    </row>
    <row r="902" spans="2:7" hidden="1" x14ac:dyDescent="0.35">
      <c r="B902" s="305"/>
      <c r="C902" s="306">
        <v>889</v>
      </c>
      <c r="D902" s="308">
        <f t="shared" si="53"/>
        <v>0.35625240925866819</v>
      </c>
      <c r="E902" s="323">
        <f t="shared" si="54"/>
        <v>0.64374759074133181</v>
      </c>
      <c r="F902" s="321">
        <f t="shared" si="52"/>
        <v>1495476.1925848806</v>
      </c>
      <c r="G902" s="322">
        <f t="shared" si="55"/>
        <v>1565734542.0716684</v>
      </c>
    </row>
    <row r="903" spans="2:7" hidden="1" x14ac:dyDescent="0.35">
      <c r="B903" s="305"/>
      <c r="C903" s="306">
        <v>890</v>
      </c>
      <c r="D903" s="308">
        <f t="shared" si="53"/>
        <v>0.35619153590582192</v>
      </c>
      <c r="E903" s="323">
        <f t="shared" si="54"/>
        <v>0.64380846409417813</v>
      </c>
      <c r="F903" s="321">
        <f t="shared" si="52"/>
        <v>1495220.6584535218</v>
      </c>
      <c r="G903" s="322">
        <f t="shared" si="55"/>
        <v>1567229762.7301219</v>
      </c>
    </row>
    <row r="904" spans="2:7" hidden="1" x14ac:dyDescent="0.35">
      <c r="B904" s="305"/>
      <c r="C904" s="306">
        <v>891</v>
      </c>
      <c r="D904" s="308">
        <f t="shared" si="53"/>
        <v>0.35613074129561417</v>
      </c>
      <c r="E904" s="323">
        <f t="shared" si="54"/>
        <v>0.64386925870438583</v>
      </c>
      <c r="F904" s="321">
        <f t="shared" si="52"/>
        <v>1494965.4548679732</v>
      </c>
      <c r="G904" s="322">
        <f t="shared" si="55"/>
        <v>1568724728.1849899</v>
      </c>
    </row>
    <row r="905" spans="2:7" hidden="1" x14ac:dyDescent="0.35">
      <c r="B905" s="305"/>
      <c r="C905" s="306">
        <v>892</v>
      </c>
      <c r="D905" s="308">
        <f t="shared" si="53"/>
        <v>0.35607002523798331</v>
      </c>
      <c r="E905" s="323">
        <f t="shared" si="54"/>
        <v>0.64392997476201663</v>
      </c>
      <c r="F905" s="321">
        <f t="shared" si="52"/>
        <v>1494710.5810303942</v>
      </c>
      <c r="G905" s="322">
        <f t="shared" si="55"/>
        <v>1570219438.7660203</v>
      </c>
    </row>
    <row r="906" spans="2:7" hidden="1" x14ac:dyDescent="0.35">
      <c r="B906" s="305"/>
      <c r="C906" s="306">
        <v>893</v>
      </c>
      <c r="D906" s="308">
        <f t="shared" si="53"/>
        <v>0.356009387543539</v>
      </c>
      <c r="E906" s="323">
        <f t="shared" si="54"/>
        <v>0.64399061245646094</v>
      </c>
      <c r="F906" s="321">
        <f t="shared" si="52"/>
        <v>1494456.0361457618</v>
      </c>
      <c r="G906" s="322">
        <f t="shared" si="55"/>
        <v>1571713894.802166</v>
      </c>
    </row>
    <row r="907" spans="2:7" hidden="1" x14ac:dyDescent="0.35">
      <c r="B907" s="305"/>
      <c r="C907" s="306">
        <v>894</v>
      </c>
      <c r="D907" s="308">
        <f t="shared" si="53"/>
        <v>0.35594882802355848</v>
      </c>
      <c r="E907" s="323">
        <f t="shared" si="54"/>
        <v>0.64405117197644146</v>
      </c>
      <c r="F907" s="321">
        <f t="shared" si="52"/>
        <v>1494201.8194218562</v>
      </c>
      <c r="G907" s="322">
        <f t="shared" si="55"/>
        <v>1573208096.6215878</v>
      </c>
    </row>
    <row r="908" spans="2:7" hidden="1" x14ac:dyDescent="0.35">
      <c r="B908" s="305"/>
      <c r="C908" s="306">
        <v>895</v>
      </c>
      <c r="D908" s="308">
        <f t="shared" si="53"/>
        <v>0.35588834648998441</v>
      </c>
      <c r="E908" s="323">
        <f t="shared" si="54"/>
        <v>0.64411165351001554</v>
      </c>
      <c r="F908" s="321">
        <f t="shared" si="52"/>
        <v>1493947.9300692501</v>
      </c>
      <c r="G908" s="322">
        <f t="shared" si="55"/>
        <v>1574702044.551657</v>
      </c>
    </row>
    <row r="909" spans="2:7" hidden="1" x14ac:dyDescent="0.35">
      <c r="B909" s="305"/>
      <c r="C909" s="306">
        <v>896</v>
      </c>
      <c r="D909" s="308">
        <f t="shared" si="53"/>
        <v>0.35582794275542112</v>
      </c>
      <c r="E909" s="323">
        <f t="shared" si="54"/>
        <v>0.64417205724457882</v>
      </c>
      <c r="F909" s="321">
        <f t="shared" si="52"/>
        <v>1493694.3673012941</v>
      </c>
      <c r="G909" s="322">
        <f t="shared" si="55"/>
        <v>1576195738.9189582</v>
      </c>
    </row>
    <row r="910" spans="2:7" hidden="1" x14ac:dyDescent="0.35">
      <c r="B910" s="305"/>
      <c r="C910" s="306">
        <v>897</v>
      </c>
      <c r="D910" s="308">
        <f t="shared" si="53"/>
        <v>0.35576761663313178</v>
      </c>
      <c r="E910" s="323">
        <f t="shared" si="54"/>
        <v>0.64423238336686817</v>
      </c>
      <c r="F910" s="321">
        <f t="shared" ref="F910:F973" si="56">$G$12*D910</f>
        <v>1493441.1303341044</v>
      </c>
      <c r="G910" s="322">
        <f t="shared" si="55"/>
        <v>1577689180.0492923</v>
      </c>
    </row>
    <row r="911" spans="2:7" hidden="1" x14ac:dyDescent="0.35">
      <c r="B911" s="305"/>
      <c r="C911" s="306">
        <v>898</v>
      </c>
      <c r="D911" s="308">
        <f t="shared" ref="D911:D974" si="57">C911^(-C$11)</f>
        <v>0.35570736793703522</v>
      </c>
      <c r="E911" s="323">
        <f t="shared" ref="E911:E974" si="58">1 - D911</f>
        <v>0.64429263206296472</v>
      </c>
      <c r="F911" s="321">
        <f t="shared" si="56"/>
        <v>1493188.2183865497</v>
      </c>
      <c r="G911" s="322">
        <f t="shared" ref="G911:G974" si="59">F911+G910</f>
        <v>1579182368.267679</v>
      </c>
    </row>
    <row r="912" spans="2:7" hidden="1" x14ac:dyDescent="0.35">
      <c r="B912" s="305"/>
      <c r="C912" s="306">
        <v>899</v>
      </c>
      <c r="D912" s="308">
        <f t="shared" si="57"/>
        <v>0.3556471964817034</v>
      </c>
      <c r="E912" s="323">
        <f t="shared" si="58"/>
        <v>0.6443528035182966</v>
      </c>
      <c r="F912" s="321">
        <f t="shared" si="56"/>
        <v>1492935.63068024</v>
      </c>
      <c r="G912" s="322">
        <f t="shared" si="59"/>
        <v>1580675303.8983593</v>
      </c>
    </row>
    <row r="913" spans="2:7" x14ac:dyDescent="0.35">
      <c r="B913" s="305"/>
      <c r="C913" s="306">
        <v>900</v>
      </c>
      <c r="D913" s="308">
        <f t="shared" si="57"/>
        <v>0.35558710208235739</v>
      </c>
      <c r="E913" s="323">
        <f t="shared" si="58"/>
        <v>0.64441289791764267</v>
      </c>
      <c r="F913" s="321">
        <f t="shared" si="56"/>
        <v>1492683.3664395106</v>
      </c>
      <c r="G913" s="322">
        <f t="shared" si="59"/>
        <v>1582167987.2647989</v>
      </c>
    </row>
    <row r="914" spans="2:7" hidden="1" x14ac:dyDescent="0.35">
      <c r="B914" s="305"/>
      <c r="C914" s="306">
        <v>901</v>
      </c>
      <c r="D914" s="308">
        <f t="shared" si="57"/>
        <v>0.35552708455486537</v>
      </c>
      <c r="E914" s="323">
        <f t="shared" si="58"/>
        <v>0.64447291544513463</v>
      </c>
      <c r="F914" s="321">
        <f t="shared" si="56"/>
        <v>1492431.4248914132</v>
      </c>
      <c r="G914" s="322">
        <f t="shared" si="59"/>
        <v>1583660418.6896904</v>
      </c>
    </row>
    <row r="915" spans="2:7" hidden="1" x14ac:dyDescent="0.35">
      <c r="B915" s="305"/>
      <c r="C915" s="306">
        <v>902</v>
      </c>
      <c r="D915" s="308">
        <f t="shared" si="57"/>
        <v>0.35546714371573918</v>
      </c>
      <c r="E915" s="323">
        <f t="shared" si="58"/>
        <v>0.64453285628426082</v>
      </c>
      <c r="F915" s="321">
        <f t="shared" si="56"/>
        <v>1492179.8052657007</v>
      </c>
      <c r="G915" s="322">
        <f t="shared" si="59"/>
        <v>1585152598.494956</v>
      </c>
    </row>
    <row r="916" spans="2:7" hidden="1" x14ac:dyDescent="0.35">
      <c r="B916" s="305"/>
      <c r="C916" s="306">
        <v>903</v>
      </c>
      <c r="D916" s="308">
        <f t="shared" si="57"/>
        <v>0.35540727938213174</v>
      </c>
      <c r="E916" s="323">
        <f t="shared" si="58"/>
        <v>0.64459272061786832</v>
      </c>
      <c r="F916" s="321">
        <f t="shared" si="56"/>
        <v>1491928.5067948184</v>
      </c>
      <c r="G916" s="322">
        <f t="shared" si="59"/>
        <v>1586644527.0017509</v>
      </c>
    </row>
    <row r="917" spans="2:7" hidden="1" x14ac:dyDescent="0.35">
      <c r="B917" s="305"/>
      <c r="C917" s="306">
        <v>904</v>
      </c>
      <c r="D917" s="308">
        <f t="shared" si="57"/>
        <v>0.35534749137183308</v>
      </c>
      <c r="E917" s="323">
        <f t="shared" si="58"/>
        <v>0.64465250862816692</v>
      </c>
      <c r="F917" s="321">
        <f t="shared" si="56"/>
        <v>1491677.528713885</v>
      </c>
      <c r="G917" s="322">
        <f t="shared" si="59"/>
        <v>1588136204.5304649</v>
      </c>
    </row>
    <row r="918" spans="2:7" hidden="1" x14ac:dyDescent="0.35">
      <c r="B918" s="305"/>
      <c r="C918" s="306">
        <v>905</v>
      </c>
      <c r="D918" s="308">
        <f t="shared" si="57"/>
        <v>0.35528777950326895</v>
      </c>
      <c r="E918" s="323">
        <f t="shared" si="58"/>
        <v>0.64471222049673105</v>
      </c>
      <c r="F918" s="321">
        <f t="shared" si="56"/>
        <v>1491426.870260688</v>
      </c>
      <c r="G918" s="322">
        <f t="shared" si="59"/>
        <v>1589627631.4007256</v>
      </c>
    </row>
    <row r="919" spans="2:7" hidden="1" x14ac:dyDescent="0.35">
      <c r="B919" s="305"/>
      <c r="C919" s="306">
        <v>906</v>
      </c>
      <c r="D919" s="308">
        <f t="shared" si="57"/>
        <v>0.35522814359549637</v>
      </c>
      <c r="E919" s="323">
        <f t="shared" si="58"/>
        <v>0.64477185640450363</v>
      </c>
      <c r="F919" s="321">
        <f t="shared" si="56"/>
        <v>1491176.5306756655</v>
      </c>
      <c r="G919" s="322">
        <f t="shared" si="59"/>
        <v>1591118807.9314013</v>
      </c>
    </row>
    <row r="920" spans="2:7" hidden="1" x14ac:dyDescent="0.35">
      <c r="B920" s="305"/>
      <c r="C920" s="306">
        <v>907</v>
      </c>
      <c r="D920" s="308">
        <f t="shared" si="57"/>
        <v>0.35516858346820213</v>
      </c>
      <c r="E920" s="323">
        <f t="shared" si="58"/>
        <v>0.64483141653179787</v>
      </c>
      <c r="F920" s="321">
        <f t="shared" si="56"/>
        <v>1490926.5092018987</v>
      </c>
      <c r="G920" s="322">
        <f t="shared" si="59"/>
        <v>1592609734.4406033</v>
      </c>
    </row>
    <row r="921" spans="2:7" hidden="1" x14ac:dyDescent="0.35">
      <c r="B921" s="305"/>
      <c r="C921" s="306">
        <v>908</v>
      </c>
      <c r="D921" s="308">
        <f t="shared" si="57"/>
        <v>0.35510909894169879</v>
      </c>
      <c r="E921" s="323">
        <f t="shared" si="58"/>
        <v>0.64489090105830127</v>
      </c>
      <c r="F921" s="321">
        <f t="shared" si="56"/>
        <v>1490676.8050850956</v>
      </c>
      <c r="G921" s="322">
        <f t="shared" si="59"/>
        <v>1594100411.2456884</v>
      </c>
    </row>
    <row r="922" spans="2:7" hidden="1" x14ac:dyDescent="0.35">
      <c r="B922" s="305"/>
      <c r="C922" s="306">
        <v>909</v>
      </c>
      <c r="D922" s="308">
        <f t="shared" si="57"/>
        <v>0.35504968983692259</v>
      </c>
      <c r="E922" s="323">
        <f t="shared" si="58"/>
        <v>0.64495031016307736</v>
      </c>
      <c r="F922" s="321">
        <f t="shared" si="56"/>
        <v>1490427.4175735824</v>
      </c>
      <c r="G922" s="322">
        <f t="shared" si="59"/>
        <v>1595590838.6632621</v>
      </c>
    </row>
    <row r="923" spans="2:7" hidden="1" x14ac:dyDescent="0.35">
      <c r="B923" s="305"/>
      <c r="C923" s="306">
        <v>910</v>
      </c>
      <c r="D923" s="308">
        <f t="shared" si="57"/>
        <v>0.35499035597542988</v>
      </c>
      <c r="E923" s="323">
        <f t="shared" si="58"/>
        <v>0.64500964402457006</v>
      </c>
      <c r="F923" s="321">
        <f t="shared" si="56"/>
        <v>1490178.3459182885</v>
      </c>
      <c r="G923" s="322">
        <f t="shared" si="59"/>
        <v>1597081017.0091803</v>
      </c>
    </row>
    <row r="924" spans="2:7" hidden="1" x14ac:dyDescent="0.35">
      <c r="B924" s="305"/>
      <c r="C924" s="306">
        <v>911</v>
      </c>
      <c r="D924" s="308">
        <f t="shared" si="57"/>
        <v>0.35493109717939519</v>
      </c>
      <c r="E924" s="323">
        <f t="shared" si="58"/>
        <v>0.64506890282060481</v>
      </c>
      <c r="F924" s="321">
        <f t="shared" si="56"/>
        <v>1489929.5893727383</v>
      </c>
      <c r="G924" s="322">
        <f t="shared" si="59"/>
        <v>1598570946.5985529</v>
      </c>
    </row>
    <row r="925" spans="2:7" hidden="1" x14ac:dyDescent="0.35">
      <c r="B925" s="305"/>
      <c r="C925" s="306">
        <v>912</v>
      </c>
      <c r="D925" s="308">
        <f t="shared" si="57"/>
        <v>0.35487191327160755</v>
      </c>
      <c r="E925" s="323">
        <f t="shared" si="58"/>
        <v>0.64512808672839239</v>
      </c>
      <c r="F925" s="321">
        <f t="shared" si="56"/>
        <v>1489681.1471930356</v>
      </c>
      <c r="G925" s="322">
        <f t="shared" si="59"/>
        <v>1600060627.7457459</v>
      </c>
    </row>
    <row r="926" spans="2:7" hidden="1" x14ac:dyDescent="0.35">
      <c r="B926" s="305"/>
      <c r="C926" s="306">
        <v>913</v>
      </c>
      <c r="D926" s="308">
        <f t="shared" si="57"/>
        <v>0.35481280407546834</v>
      </c>
      <c r="E926" s="323">
        <f t="shared" si="58"/>
        <v>0.64518719592453166</v>
      </c>
      <c r="F926" s="321">
        <f t="shared" si="56"/>
        <v>1489433.0186378548</v>
      </c>
      <c r="G926" s="322">
        <f t="shared" si="59"/>
        <v>1601550060.7643838</v>
      </c>
    </row>
    <row r="927" spans="2:7" hidden="1" x14ac:dyDescent="0.35">
      <c r="B927" s="305"/>
      <c r="C927" s="306">
        <v>914</v>
      </c>
      <c r="D927" s="308">
        <f t="shared" si="57"/>
        <v>0.35475376941498787</v>
      </c>
      <c r="E927" s="323">
        <f t="shared" si="58"/>
        <v>0.64524623058501218</v>
      </c>
      <c r="F927" s="321">
        <f t="shared" si="56"/>
        <v>1489185.2029684265</v>
      </c>
      <c r="G927" s="322">
        <f t="shared" si="59"/>
        <v>1603039245.9673522</v>
      </c>
    </row>
    <row r="928" spans="2:7" hidden="1" x14ac:dyDescent="0.35">
      <c r="B928" s="305"/>
      <c r="C928" s="306">
        <v>915</v>
      </c>
      <c r="D928" s="308">
        <f t="shared" si="57"/>
        <v>0.35469480911478346</v>
      </c>
      <c r="E928" s="323">
        <f t="shared" si="58"/>
        <v>0.64530519088521654</v>
      </c>
      <c r="F928" s="321">
        <f t="shared" si="56"/>
        <v>1488937.6994485294</v>
      </c>
      <c r="G928" s="322">
        <f t="shared" si="59"/>
        <v>1604528183.6668007</v>
      </c>
    </row>
    <row r="929" spans="2:7" hidden="1" x14ac:dyDescent="0.35">
      <c r="B929" s="305"/>
      <c r="C929" s="306">
        <v>916</v>
      </c>
      <c r="D929" s="308">
        <f t="shared" si="57"/>
        <v>0.35463592300007585</v>
      </c>
      <c r="E929" s="323">
        <f t="shared" si="58"/>
        <v>0.64536407699992415</v>
      </c>
      <c r="F929" s="321">
        <f t="shared" si="56"/>
        <v>1488690.5073444752</v>
      </c>
      <c r="G929" s="322">
        <f t="shared" si="59"/>
        <v>1606016874.1741452</v>
      </c>
    </row>
    <row r="930" spans="2:7" hidden="1" x14ac:dyDescent="0.35">
      <c r="B930" s="305"/>
      <c r="C930" s="306">
        <v>917</v>
      </c>
      <c r="D930" s="308">
        <f t="shared" si="57"/>
        <v>0.35457711089668703</v>
      </c>
      <c r="E930" s="323">
        <f t="shared" si="58"/>
        <v>0.64542288910331291</v>
      </c>
      <c r="F930" s="321">
        <f t="shared" si="56"/>
        <v>1488443.6259250995</v>
      </c>
      <c r="G930" s="322">
        <f t="shared" si="59"/>
        <v>1607505317.8000703</v>
      </c>
    </row>
    <row r="931" spans="2:7" hidden="1" x14ac:dyDescent="0.35">
      <c r="B931" s="305"/>
      <c r="C931" s="306">
        <v>918</v>
      </c>
      <c r="D931" s="308">
        <f t="shared" si="57"/>
        <v>0.35451837263103703</v>
      </c>
      <c r="E931" s="323">
        <f t="shared" si="58"/>
        <v>0.64548162736896297</v>
      </c>
      <c r="F931" s="321">
        <f t="shared" si="56"/>
        <v>1488197.0544617481</v>
      </c>
      <c r="G931" s="322">
        <f t="shared" si="59"/>
        <v>1608993514.854532</v>
      </c>
    </row>
    <row r="932" spans="2:7" hidden="1" x14ac:dyDescent="0.35">
      <c r="B932" s="305"/>
      <c r="C932" s="306">
        <v>919</v>
      </c>
      <c r="D932" s="308">
        <f t="shared" si="57"/>
        <v>0.35445970803014204</v>
      </c>
      <c r="E932" s="323">
        <f t="shared" si="58"/>
        <v>0.64554029196985796</v>
      </c>
      <c r="F932" s="321">
        <f t="shared" si="56"/>
        <v>1487950.7922282703</v>
      </c>
      <c r="G932" s="322">
        <f t="shared" si="59"/>
        <v>1610481465.6467602</v>
      </c>
    </row>
    <row r="933" spans="2:7" hidden="1" x14ac:dyDescent="0.35">
      <c r="B933" s="305"/>
      <c r="C933" s="306">
        <v>920</v>
      </c>
      <c r="D933" s="308">
        <f t="shared" si="57"/>
        <v>0.35440111692161047</v>
      </c>
      <c r="E933" s="323">
        <f t="shared" si="58"/>
        <v>0.64559888307838953</v>
      </c>
      <c r="F933" s="321">
        <f t="shared" si="56"/>
        <v>1487704.8385010001</v>
      </c>
      <c r="G933" s="322">
        <f t="shared" si="59"/>
        <v>1611969170.4852612</v>
      </c>
    </row>
    <row r="934" spans="2:7" hidden="1" x14ac:dyDescent="0.35">
      <c r="B934" s="305"/>
      <c r="C934" s="306">
        <v>921</v>
      </c>
      <c r="D934" s="308">
        <f t="shared" si="57"/>
        <v>0.35434259913364163</v>
      </c>
      <c r="E934" s="323">
        <f t="shared" si="58"/>
        <v>0.64565740086635837</v>
      </c>
      <c r="F934" s="321">
        <f t="shared" si="56"/>
        <v>1487459.1925587531</v>
      </c>
      <c r="G934" s="322">
        <f t="shared" si="59"/>
        <v>1613456629.67782</v>
      </c>
    </row>
    <row r="935" spans="2:7" hidden="1" x14ac:dyDescent="0.35">
      <c r="B935" s="305"/>
      <c r="C935" s="306">
        <v>922</v>
      </c>
      <c r="D935" s="308">
        <f t="shared" si="57"/>
        <v>0.35428415449502215</v>
      </c>
      <c r="E935" s="323">
        <f t="shared" si="58"/>
        <v>0.64571584550497785</v>
      </c>
      <c r="F935" s="321">
        <f t="shared" si="56"/>
        <v>1487213.8536828097</v>
      </c>
      <c r="G935" s="322">
        <f t="shared" si="59"/>
        <v>1614943843.5315027</v>
      </c>
    </row>
    <row r="936" spans="2:7" hidden="1" x14ac:dyDescent="0.35">
      <c r="B936" s="305"/>
      <c r="C936" s="306">
        <v>923</v>
      </c>
      <c r="D936" s="308">
        <f t="shared" si="57"/>
        <v>0.35422578283512351</v>
      </c>
      <c r="E936" s="323">
        <f t="shared" si="58"/>
        <v>0.64577421716487649</v>
      </c>
      <c r="F936" s="321">
        <f t="shared" si="56"/>
        <v>1486968.8211569055</v>
      </c>
      <c r="G936" s="322">
        <f t="shared" si="59"/>
        <v>1616430812.3526597</v>
      </c>
    </row>
    <row r="937" spans="2:7" hidden="1" x14ac:dyDescent="0.35">
      <c r="B937" s="305"/>
      <c r="C937" s="306">
        <v>924</v>
      </c>
      <c r="D937" s="308">
        <f t="shared" si="57"/>
        <v>0.35416748398389963</v>
      </c>
      <c r="E937" s="323">
        <f t="shared" si="58"/>
        <v>0.64583251601610037</v>
      </c>
      <c r="F937" s="321">
        <f t="shared" si="56"/>
        <v>1486724.0942672214</v>
      </c>
      <c r="G937" s="322">
        <f t="shared" si="59"/>
        <v>1617917536.4469268</v>
      </c>
    </row>
    <row r="938" spans="2:7" hidden="1" x14ac:dyDescent="0.35">
      <c r="B938" s="305"/>
      <c r="C938" s="306">
        <v>925</v>
      </c>
      <c r="D938" s="308">
        <f t="shared" si="57"/>
        <v>0.35410925777188429</v>
      </c>
      <c r="E938" s="323">
        <f t="shared" si="58"/>
        <v>0.64589074222811571</v>
      </c>
      <c r="F938" s="321">
        <f t="shared" si="56"/>
        <v>1486479.6723023721</v>
      </c>
      <c r="G938" s="322">
        <f t="shared" si="59"/>
        <v>1619404016.1192293</v>
      </c>
    </row>
    <row r="939" spans="2:7" hidden="1" x14ac:dyDescent="0.35">
      <c r="B939" s="305"/>
      <c r="C939" s="306">
        <v>926</v>
      </c>
      <c r="D939" s="308">
        <f t="shared" si="57"/>
        <v>0.35405110403018808</v>
      </c>
      <c r="E939" s="323">
        <f t="shared" si="58"/>
        <v>0.64594889596981186</v>
      </c>
      <c r="F939" s="321">
        <f t="shared" si="56"/>
        <v>1486235.5545533935</v>
      </c>
      <c r="G939" s="322">
        <f t="shared" si="59"/>
        <v>1620890251.6737828</v>
      </c>
    </row>
    <row r="940" spans="2:7" hidden="1" x14ac:dyDescent="0.35">
      <c r="B940" s="305"/>
      <c r="C940" s="306">
        <v>927</v>
      </c>
      <c r="D940" s="308">
        <f t="shared" si="57"/>
        <v>0.35399302259049648</v>
      </c>
      <c r="E940" s="323">
        <f t="shared" si="58"/>
        <v>0.64600697740950352</v>
      </c>
      <c r="F940" s="321">
        <f t="shared" si="56"/>
        <v>1485991.7403137351</v>
      </c>
      <c r="G940" s="322">
        <f t="shared" si="59"/>
        <v>1622376243.4140966</v>
      </c>
    </row>
    <row r="941" spans="2:7" hidden="1" x14ac:dyDescent="0.35">
      <c r="B941" s="305"/>
      <c r="C941" s="306">
        <v>928</v>
      </c>
      <c r="D941" s="308">
        <f t="shared" si="57"/>
        <v>0.35393501328506644</v>
      </c>
      <c r="E941" s="323">
        <f t="shared" si="58"/>
        <v>0.64606498671493351</v>
      </c>
      <c r="F941" s="321">
        <f t="shared" si="56"/>
        <v>1485748.2288792455</v>
      </c>
      <c r="G941" s="322">
        <f t="shared" si="59"/>
        <v>1623861991.6429758</v>
      </c>
    </row>
    <row r="942" spans="2:7" hidden="1" x14ac:dyDescent="0.35">
      <c r="B942" s="305"/>
      <c r="C942" s="306">
        <v>929</v>
      </c>
      <c r="D942" s="308">
        <f t="shared" si="57"/>
        <v>0.35387707594672474</v>
      </c>
      <c r="E942" s="323">
        <f t="shared" si="58"/>
        <v>0.64612292405327532</v>
      </c>
      <c r="F942" s="321">
        <f t="shared" si="56"/>
        <v>1485505.0195481644</v>
      </c>
      <c r="G942" s="322">
        <f t="shared" si="59"/>
        <v>1625347496.662524</v>
      </c>
    </row>
    <row r="943" spans="2:7" hidden="1" x14ac:dyDescent="0.35">
      <c r="B943" s="305"/>
      <c r="C943" s="306">
        <v>930</v>
      </c>
      <c r="D943" s="308">
        <f t="shared" si="57"/>
        <v>0.35381921040886477</v>
      </c>
      <c r="E943" s="323">
        <f t="shared" si="58"/>
        <v>0.64618078959113523</v>
      </c>
      <c r="F943" s="321">
        <f t="shared" si="56"/>
        <v>1485262.1116211114</v>
      </c>
      <c r="G943" s="322">
        <f t="shared" si="59"/>
        <v>1626832758.7741451</v>
      </c>
    </row>
    <row r="944" spans="2:7" hidden="1" x14ac:dyDescent="0.35">
      <c r="B944" s="305"/>
      <c r="C944" s="306">
        <v>931</v>
      </c>
      <c r="D944" s="308">
        <f t="shared" si="57"/>
        <v>0.35376141650544435</v>
      </c>
      <c r="E944" s="323">
        <f t="shared" si="58"/>
        <v>0.64623858349455565</v>
      </c>
      <c r="F944" s="321">
        <f t="shared" si="56"/>
        <v>1485019.5044010743</v>
      </c>
      <c r="G944" s="322">
        <f t="shared" si="59"/>
        <v>1628317778.2785461</v>
      </c>
    </row>
    <row r="945" spans="2:7" hidden="1" x14ac:dyDescent="0.35">
      <c r="B945" s="305"/>
      <c r="C945" s="306">
        <v>932</v>
      </c>
      <c r="D945" s="308">
        <f t="shared" si="57"/>
        <v>0.35370369407098307</v>
      </c>
      <c r="E945" s="323">
        <f t="shared" si="58"/>
        <v>0.64629630592901699</v>
      </c>
      <c r="F945" s="321">
        <f t="shared" si="56"/>
        <v>1484777.1971933993</v>
      </c>
      <c r="G945" s="322">
        <f t="shared" si="59"/>
        <v>1629802555.4757395</v>
      </c>
    </row>
    <row r="946" spans="2:7" hidden="1" x14ac:dyDescent="0.35">
      <c r="B946" s="305"/>
      <c r="C946" s="306">
        <v>933</v>
      </c>
      <c r="D946" s="308">
        <f t="shared" si="57"/>
        <v>0.35364604294055996</v>
      </c>
      <c r="E946" s="323">
        <f t="shared" si="58"/>
        <v>0.6463539570594401</v>
      </c>
      <c r="F946" s="321">
        <f t="shared" si="56"/>
        <v>1484535.1893057819</v>
      </c>
      <c r="G946" s="322">
        <f t="shared" si="59"/>
        <v>1631287090.6650453</v>
      </c>
    </row>
    <row r="947" spans="2:7" hidden="1" x14ac:dyDescent="0.35">
      <c r="B947" s="305"/>
      <c r="C947" s="306">
        <v>934</v>
      </c>
      <c r="D947" s="308">
        <f t="shared" si="57"/>
        <v>0.35358846294981044</v>
      </c>
      <c r="E947" s="323">
        <f t="shared" si="58"/>
        <v>0.6464115370501895</v>
      </c>
      <c r="F947" s="321">
        <f t="shared" si="56"/>
        <v>1484293.4800482518</v>
      </c>
      <c r="G947" s="322">
        <f t="shared" si="59"/>
        <v>1632771384.1450934</v>
      </c>
    </row>
    <row r="948" spans="2:7" hidden="1" x14ac:dyDescent="0.35">
      <c r="B948" s="305"/>
      <c r="C948" s="306">
        <v>935</v>
      </c>
      <c r="D948" s="308">
        <f t="shared" si="57"/>
        <v>0.35353095393492484</v>
      </c>
      <c r="E948" s="323">
        <f t="shared" si="58"/>
        <v>0.64646904606507516</v>
      </c>
      <c r="F948" s="321">
        <f t="shared" si="56"/>
        <v>1484052.0687331695</v>
      </c>
      <c r="G948" s="322">
        <f t="shared" si="59"/>
        <v>1634255436.2138267</v>
      </c>
    </row>
    <row r="949" spans="2:7" hidden="1" x14ac:dyDescent="0.35">
      <c r="B949" s="305"/>
      <c r="C949" s="306">
        <v>936</v>
      </c>
      <c r="D949" s="308">
        <f t="shared" si="57"/>
        <v>0.35347351573264502</v>
      </c>
      <c r="E949" s="323">
        <f t="shared" si="58"/>
        <v>0.64652648426735504</v>
      </c>
      <c r="F949" s="321">
        <f t="shared" si="56"/>
        <v>1483810.9546752095</v>
      </c>
      <c r="G949" s="322">
        <f t="shared" si="59"/>
        <v>1635739247.1685019</v>
      </c>
    </row>
    <row r="950" spans="2:7" hidden="1" x14ac:dyDescent="0.35">
      <c r="B950" s="305"/>
      <c r="C950" s="306">
        <v>937</v>
      </c>
      <c r="D950" s="308">
        <f t="shared" si="57"/>
        <v>0.35341614818026235</v>
      </c>
      <c r="E950" s="323">
        <f t="shared" si="58"/>
        <v>0.64658385181973765</v>
      </c>
      <c r="F950" s="321">
        <f t="shared" si="56"/>
        <v>1483570.1371913541</v>
      </c>
      <c r="G950" s="322">
        <f t="shared" si="59"/>
        <v>1637222817.3056931</v>
      </c>
    </row>
    <row r="951" spans="2:7" hidden="1" x14ac:dyDescent="0.35">
      <c r="B951" s="305"/>
      <c r="C951" s="306">
        <v>938</v>
      </c>
      <c r="D951" s="308">
        <f t="shared" si="57"/>
        <v>0.35335885111561516</v>
      </c>
      <c r="E951" s="323">
        <f t="shared" si="58"/>
        <v>0.64664114888438484</v>
      </c>
      <c r="F951" s="321">
        <f t="shared" si="56"/>
        <v>1483329.6156008807</v>
      </c>
      <c r="G951" s="322">
        <f t="shared" si="59"/>
        <v>1638706146.921294</v>
      </c>
    </row>
    <row r="952" spans="2:7" hidden="1" x14ac:dyDescent="0.35">
      <c r="B952" s="305"/>
      <c r="C952" s="306">
        <v>939</v>
      </c>
      <c r="D952" s="308">
        <f t="shared" si="57"/>
        <v>0.35330162437708662</v>
      </c>
      <c r="E952" s="323">
        <f t="shared" si="58"/>
        <v>0.64669837562291344</v>
      </c>
      <c r="F952" s="321">
        <f t="shared" si="56"/>
        <v>1483089.3892253544</v>
      </c>
      <c r="G952" s="322">
        <f t="shared" si="59"/>
        <v>1640189236.3105192</v>
      </c>
    </row>
    <row r="953" spans="2:7" hidden="1" x14ac:dyDescent="0.35">
      <c r="B953" s="305"/>
      <c r="C953" s="306">
        <v>940</v>
      </c>
      <c r="D953" s="308">
        <f t="shared" si="57"/>
        <v>0.35324446780360164</v>
      </c>
      <c r="E953" s="323">
        <f t="shared" si="58"/>
        <v>0.64675553219639836</v>
      </c>
      <c r="F953" s="321">
        <f t="shared" si="56"/>
        <v>1482849.4573886143</v>
      </c>
      <c r="G953" s="322">
        <f t="shared" si="59"/>
        <v>1641672085.7679079</v>
      </c>
    </row>
    <row r="954" spans="2:7" hidden="1" x14ac:dyDescent="0.35">
      <c r="B954" s="305"/>
      <c r="C954" s="306">
        <v>941</v>
      </c>
      <c r="D954" s="308">
        <f t="shared" si="57"/>
        <v>0.35318738123462534</v>
      </c>
      <c r="E954" s="323">
        <f t="shared" si="58"/>
        <v>0.64681261876537466</v>
      </c>
      <c r="F954" s="321">
        <f t="shared" si="56"/>
        <v>1482609.8194167672</v>
      </c>
      <c r="G954" s="322">
        <f t="shared" si="59"/>
        <v>1643154695.5873246</v>
      </c>
    </row>
    <row r="955" spans="2:7" hidden="1" x14ac:dyDescent="0.35">
      <c r="B955" s="305"/>
      <c r="C955" s="306">
        <v>942</v>
      </c>
      <c r="D955" s="308">
        <f t="shared" si="57"/>
        <v>0.35313036451015983</v>
      </c>
      <c r="E955" s="323">
        <f t="shared" si="58"/>
        <v>0.64686963548984022</v>
      </c>
      <c r="F955" s="321">
        <f t="shared" si="56"/>
        <v>1482370.4746381738</v>
      </c>
      <c r="G955" s="322">
        <f t="shared" si="59"/>
        <v>1644637066.0619628</v>
      </c>
    </row>
    <row r="956" spans="2:7" hidden="1" x14ac:dyDescent="0.35">
      <c r="B956" s="305"/>
      <c r="C956" s="306">
        <v>943</v>
      </c>
      <c r="D956" s="308">
        <f t="shared" si="57"/>
        <v>0.35307341747074272</v>
      </c>
      <c r="E956" s="323">
        <f t="shared" si="58"/>
        <v>0.64692658252925728</v>
      </c>
      <c r="F956" s="321">
        <f t="shared" si="56"/>
        <v>1482131.4223834432</v>
      </c>
      <c r="G956" s="322">
        <f t="shared" si="59"/>
        <v>1646119197.4843464</v>
      </c>
    </row>
    <row r="957" spans="2:7" hidden="1" x14ac:dyDescent="0.35">
      <c r="B957" s="305"/>
      <c r="C957" s="306">
        <v>944</v>
      </c>
      <c r="D957" s="308">
        <f t="shared" si="57"/>
        <v>0.35301653995744403</v>
      </c>
      <c r="E957" s="323">
        <f t="shared" si="58"/>
        <v>0.64698346004255591</v>
      </c>
      <c r="F957" s="321">
        <f t="shared" si="56"/>
        <v>1481892.6619854192</v>
      </c>
      <c r="G957" s="322">
        <f t="shared" si="59"/>
        <v>1647601090.1463318</v>
      </c>
    </row>
    <row r="958" spans="2:7" hidden="1" x14ac:dyDescent="0.35">
      <c r="B958" s="305"/>
      <c r="C958" s="306">
        <v>945</v>
      </c>
      <c r="D958" s="308">
        <f t="shared" si="57"/>
        <v>0.35295973181186402</v>
      </c>
      <c r="E958" s="323">
        <f t="shared" si="58"/>
        <v>0.64704026818813598</v>
      </c>
      <c r="F958" s="321">
        <f t="shared" si="56"/>
        <v>1481654.1927791713</v>
      </c>
      <c r="G958" s="322">
        <f t="shared" si="59"/>
        <v>1649082744.3391109</v>
      </c>
    </row>
    <row r="959" spans="2:7" hidden="1" x14ac:dyDescent="0.35">
      <c r="B959" s="305"/>
      <c r="C959" s="306">
        <v>946</v>
      </c>
      <c r="D959" s="308">
        <f t="shared" si="57"/>
        <v>0.35290299287613136</v>
      </c>
      <c r="E959" s="323">
        <f t="shared" si="58"/>
        <v>0.64709700712386864</v>
      </c>
      <c r="F959" s="321">
        <f t="shared" si="56"/>
        <v>1481416.0141019875</v>
      </c>
      <c r="G959" s="322">
        <f t="shared" si="59"/>
        <v>1650564160.3532128</v>
      </c>
    </row>
    <row r="960" spans="2:7" hidden="1" x14ac:dyDescent="0.35">
      <c r="B960" s="305"/>
      <c r="C960" s="306">
        <v>947</v>
      </c>
      <c r="D960" s="308">
        <f t="shared" si="57"/>
        <v>0.35284632299289992</v>
      </c>
      <c r="E960" s="323">
        <f t="shared" si="58"/>
        <v>0.64715367700710003</v>
      </c>
      <c r="F960" s="321">
        <f t="shared" si="56"/>
        <v>1481178.1252933601</v>
      </c>
      <c r="G960" s="322">
        <f t="shared" si="59"/>
        <v>1652045338.4785061</v>
      </c>
    </row>
    <row r="961" spans="2:7" hidden="1" x14ac:dyDescent="0.35">
      <c r="B961" s="305"/>
      <c r="C961" s="306">
        <v>948</v>
      </c>
      <c r="D961" s="308">
        <f t="shared" si="57"/>
        <v>0.35278972200534725</v>
      </c>
      <c r="E961" s="323">
        <f t="shared" si="58"/>
        <v>0.64721027799465269</v>
      </c>
      <c r="F961" s="321">
        <f t="shared" si="56"/>
        <v>1480940.5256949801</v>
      </c>
      <c r="G961" s="322">
        <f t="shared" si="59"/>
        <v>1653526279.0042012</v>
      </c>
    </row>
    <row r="962" spans="2:7" hidden="1" x14ac:dyDescent="0.35">
      <c r="B962" s="305"/>
      <c r="C962" s="306">
        <v>949</v>
      </c>
      <c r="D962" s="308">
        <f t="shared" si="57"/>
        <v>0.35273318975717199</v>
      </c>
      <c r="E962" s="323">
        <f t="shared" si="58"/>
        <v>0.64726681024282806</v>
      </c>
      <c r="F962" s="321">
        <f t="shared" si="56"/>
        <v>1480703.2146507252</v>
      </c>
      <c r="G962" s="322">
        <f t="shared" si="59"/>
        <v>1655006982.2188518</v>
      </c>
    </row>
    <row r="963" spans="2:7" hidden="1" x14ac:dyDescent="0.35">
      <c r="B963" s="305"/>
      <c r="C963" s="306">
        <v>950</v>
      </c>
      <c r="D963" s="308">
        <f t="shared" si="57"/>
        <v>0.35267672609259171</v>
      </c>
      <c r="E963" s="323">
        <f t="shared" si="58"/>
        <v>0.64732327390740829</v>
      </c>
      <c r="F963" s="321">
        <f t="shared" si="56"/>
        <v>1480466.1915066529</v>
      </c>
      <c r="G963" s="322">
        <f t="shared" si="59"/>
        <v>1656487448.4103584</v>
      </c>
    </row>
    <row r="964" spans="2:7" hidden="1" x14ac:dyDescent="0.35">
      <c r="B964" s="305"/>
      <c r="C964" s="306">
        <v>951</v>
      </c>
      <c r="D964" s="308">
        <f t="shared" si="57"/>
        <v>0.3526203308563402</v>
      </c>
      <c r="E964" s="323">
        <f t="shared" si="58"/>
        <v>0.64737966914365974</v>
      </c>
      <c r="F964" s="321">
        <f t="shared" si="56"/>
        <v>1480229.4556109859</v>
      </c>
      <c r="G964" s="322">
        <f t="shared" si="59"/>
        <v>1657967677.8659694</v>
      </c>
    </row>
    <row r="965" spans="2:7" hidden="1" x14ac:dyDescent="0.35">
      <c r="B965" s="305"/>
      <c r="C965" s="306">
        <v>952</v>
      </c>
      <c r="D965" s="308">
        <f t="shared" si="57"/>
        <v>0.35256400389366588</v>
      </c>
      <c r="E965" s="323">
        <f t="shared" si="58"/>
        <v>0.64743599610633407</v>
      </c>
      <c r="F965" s="321">
        <f t="shared" si="56"/>
        <v>1479993.0063141086</v>
      </c>
      <c r="G965" s="322">
        <f t="shared" si="59"/>
        <v>1659447670.8722835</v>
      </c>
    </row>
    <row r="966" spans="2:7" hidden="1" x14ac:dyDescent="0.35">
      <c r="B966" s="305"/>
      <c r="C966" s="306">
        <v>953</v>
      </c>
      <c r="D966" s="308">
        <f t="shared" si="57"/>
        <v>0.35250774505032889</v>
      </c>
      <c r="E966" s="323">
        <f t="shared" si="58"/>
        <v>0.64749225494967111</v>
      </c>
      <c r="F966" s="321">
        <f t="shared" si="56"/>
        <v>1479756.8429685528</v>
      </c>
      <c r="G966" s="322">
        <f t="shared" si="59"/>
        <v>1660927427.7152519</v>
      </c>
    </row>
    <row r="967" spans="2:7" hidden="1" x14ac:dyDescent="0.35">
      <c r="B967" s="305"/>
      <c r="C967" s="306">
        <v>954</v>
      </c>
      <c r="D967" s="308">
        <f t="shared" si="57"/>
        <v>0.3524515541725996</v>
      </c>
      <c r="E967" s="323">
        <f t="shared" si="58"/>
        <v>0.64754844582740034</v>
      </c>
      <c r="F967" s="321">
        <f t="shared" si="56"/>
        <v>1479520.9649289926</v>
      </c>
      <c r="G967" s="322">
        <f t="shared" si="59"/>
        <v>1662406948.680181</v>
      </c>
    </row>
    <row r="968" spans="2:7" hidden="1" x14ac:dyDescent="0.35">
      <c r="B968" s="305"/>
      <c r="C968" s="306">
        <v>955</v>
      </c>
      <c r="D968" s="308">
        <f t="shared" si="57"/>
        <v>0.3523954311072558</v>
      </c>
      <c r="E968" s="323">
        <f t="shared" si="58"/>
        <v>0.6476045688927442</v>
      </c>
      <c r="F968" s="321">
        <f t="shared" si="56"/>
        <v>1479285.3715522313</v>
      </c>
      <c r="G968" s="322">
        <f t="shared" si="59"/>
        <v>1663886234.0517333</v>
      </c>
    </row>
    <row r="969" spans="2:7" hidden="1" x14ac:dyDescent="0.35">
      <c r="B969" s="305"/>
      <c r="C969" s="306">
        <v>956</v>
      </c>
      <c r="D969" s="308">
        <f t="shared" si="57"/>
        <v>0.35233937570158075</v>
      </c>
      <c r="E969" s="323">
        <f t="shared" si="58"/>
        <v>0.64766062429841931</v>
      </c>
      <c r="F969" s="321">
        <f t="shared" si="56"/>
        <v>1479050.0621971951</v>
      </c>
      <c r="G969" s="322">
        <f t="shared" si="59"/>
        <v>1665365284.1139305</v>
      </c>
    </row>
    <row r="970" spans="2:7" hidden="1" x14ac:dyDescent="0.35">
      <c r="B970" s="305"/>
      <c r="C970" s="306">
        <v>957</v>
      </c>
      <c r="D970" s="308">
        <f t="shared" si="57"/>
        <v>0.35228338780336071</v>
      </c>
      <c r="E970" s="323">
        <f t="shared" si="58"/>
        <v>0.64771661219663934</v>
      </c>
      <c r="F970" s="321">
        <f t="shared" si="56"/>
        <v>1478815.0362249212</v>
      </c>
      <c r="G970" s="322">
        <f t="shared" si="59"/>
        <v>1666844099.1501553</v>
      </c>
    </row>
    <row r="971" spans="2:7" hidden="1" x14ac:dyDescent="0.35">
      <c r="B971" s="305"/>
      <c r="C971" s="306">
        <v>958</v>
      </c>
      <c r="D971" s="308">
        <f t="shared" si="57"/>
        <v>0.35222746726088339</v>
      </c>
      <c r="E971" s="323">
        <f t="shared" si="58"/>
        <v>0.64777253273911661</v>
      </c>
      <c r="F971" s="321">
        <f t="shared" si="56"/>
        <v>1478580.2929985519</v>
      </c>
      <c r="G971" s="322">
        <f t="shared" si="59"/>
        <v>1668322679.4431539</v>
      </c>
    </row>
    <row r="972" spans="2:7" hidden="1" x14ac:dyDescent="0.35">
      <c r="B972" s="305"/>
      <c r="C972" s="306">
        <v>959</v>
      </c>
      <c r="D972" s="308">
        <f t="shared" si="57"/>
        <v>0.35217161392293478</v>
      </c>
      <c r="E972" s="323">
        <f t="shared" si="58"/>
        <v>0.64782838607706528</v>
      </c>
      <c r="F972" s="321">
        <f t="shared" si="56"/>
        <v>1478345.8318833208</v>
      </c>
      <c r="G972" s="322">
        <f t="shared" si="59"/>
        <v>1669801025.2750373</v>
      </c>
    </row>
    <row r="973" spans="2:7" hidden="1" x14ac:dyDescent="0.35">
      <c r="B973" s="305"/>
      <c r="C973" s="306">
        <v>960</v>
      </c>
      <c r="D973" s="308">
        <f t="shared" si="57"/>
        <v>0.35211582763879817</v>
      </c>
      <c r="E973" s="323">
        <f t="shared" si="58"/>
        <v>0.64788417236120188</v>
      </c>
      <c r="F973" s="321">
        <f t="shared" si="56"/>
        <v>1478111.6522465495</v>
      </c>
      <c r="G973" s="322">
        <f t="shared" si="59"/>
        <v>1671279136.9272838</v>
      </c>
    </row>
    <row r="974" spans="2:7" hidden="1" x14ac:dyDescent="0.35">
      <c r="B974" s="305"/>
      <c r="C974" s="306">
        <v>961</v>
      </c>
      <c r="D974" s="308">
        <f t="shared" si="57"/>
        <v>0.35206010825825113</v>
      </c>
      <c r="E974" s="323">
        <f t="shared" si="58"/>
        <v>0.64793989174174893</v>
      </c>
      <c r="F974" s="321">
        <f t="shared" ref="F974:F1037" si="60">$G$12*D974</f>
        <v>1477877.7534576345</v>
      </c>
      <c r="G974" s="322">
        <f t="shared" si="59"/>
        <v>1672757014.6807413</v>
      </c>
    </row>
    <row r="975" spans="2:7" hidden="1" x14ac:dyDescent="0.35">
      <c r="B975" s="305"/>
      <c r="C975" s="306">
        <v>962</v>
      </c>
      <c r="D975" s="308">
        <f t="shared" ref="D975:D1038" si="61">C975^(-C$11)</f>
        <v>0.35200445563156352</v>
      </c>
      <c r="E975" s="323">
        <f t="shared" ref="E975:E1038" si="62">1 - D975</f>
        <v>0.64799554436843643</v>
      </c>
      <c r="F975" s="321">
        <f t="shared" si="60"/>
        <v>1477644.1348880385</v>
      </c>
      <c r="G975" s="322">
        <f t="shared" ref="G975:G1038" si="63">F975+G974</f>
        <v>1674234658.8156292</v>
      </c>
    </row>
    <row r="976" spans="2:7" hidden="1" x14ac:dyDescent="0.35">
      <c r="B976" s="305"/>
      <c r="C976" s="306">
        <v>963</v>
      </c>
      <c r="D976" s="308">
        <f t="shared" si="61"/>
        <v>0.35194886960949573</v>
      </c>
      <c r="E976" s="323">
        <f t="shared" si="62"/>
        <v>0.64805113039050433</v>
      </c>
      <c r="F976" s="321">
        <f t="shared" si="60"/>
        <v>1477410.7959112837</v>
      </c>
      <c r="G976" s="322">
        <f t="shared" si="63"/>
        <v>1675712069.6115406</v>
      </c>
    </row>
    <row r="977" spans="2:7" hidden="1" x14ac:dyDescent="0.35">
      <c r="B977" s="305"/>
      <c r="C977" s="306">
        <v>964</v>
      </c>
      <c r="D977" s="308">
        <f t="shared" si="61"/>
        <v>0.35189335004329625</v>
      </c>
      <c r="E977" s="323">
        <f t="shared" si="62"/>
        <v>0.64810664995670375</v>
      </c>
      <c r="F977" s="321">
        <f t="shared" si="60"/>
        <v>1477177.7359029409</v>
      </c>
      <c r="G977" s="322">
        <f t="shared" si="63"/>
        <v>1677189247.3474436</v>
      </c>
    </row>
    <row r="978" spans="2:7" hidden="1" x14ac:dyDescent="0.35">
      <c r="B978" s="305"/>
      <c r="C978" s="306">
        <v>965</v>
      </c>
      <c r="D978" s="308">
        <f t="shared" si="61"/>
        <v>0.35183789678469973</v>
      </c>
      <c r="E978" s="323">
        <f t="shared" si="62"/>
        <v>0.64816210321530021</v>
      </c>
      <c r="F978" s="321">
        <f t="shared" si="60"/>
        <v>1476944.954240622</v>
      </c>
      <c r="G978" s="322">
        <f t="shared" si="63"/>
        <v>1678666192.3016841</v>
      </c>
    </row>
    <row r="979" spans="2:7" hidden="1" x14ac:dyDescent="0.35">
      <c r="B979" s="305"/>
      <c r="C979" s="306">
        <v>966</v>
      </c>
      <c r="D979" s="308">
        <f t="shared" si="61"/>
        <v>0.35178250968592462</v>
      </c>
      <c r="E979" s="323">
        <f t="shared" si="62"/>
        <v>0.64821749031407538</v>
      </c>
      <c r="F979" s="321">
        <f t="shared" si="60"/>
        <v>1476712.4503039694</v>
      </c>
      <c r="G979" s="322">
        <f t="shared" si="63"/>
        <v>1680142904.7519882</v>
      </c>
    </row>
    <row r="980" spans="2:7" hidden="1" x14ac:dyDescent="0.35">
      <c r="B980" s="305"/>
      <c r="C980" s="306">
        <v>967</v>
      </c>
      <c r="D980" s="308">
        <f t="shared" si="61"/>
        <v>0.35172718859967145</v>
      </c>
      <c r="E980" s="323">
        <f t="shared" si="62"/>
        <v>0.64827281140032855</v>
      </c>
      <c r="F980" s="321">
        <f t="shared" si="60"/>
        <v>1476480.2234746502</v>
      </c>
      <c r="G980" s="322">
        <f t="shared" si="63"/>
        <v>1681619384.9754629</v>
      </c>
    </row>
    <row r="981" spans="2:7" hidden="1" x14ac:dyDescent="0.35">
      <c r="B981" s="305"/>
      <c r="C981" s="306">
        <v>968</v>
      </c>
      <c r="D981" s="308">
        <f t="shared" si="61"/>
        <v>0.35167193337912062</v>
      </c>
      <c r="E981" s="323">
        <f t="shared" si="62"/>
        <v>0.64832806662087938</v>
      </c>
      <c r="F981" s="321">
        <f t="shared" si="60"/>
        <v>1476248.2731363443</v>
      </c>
      <c r="G981" s="322">
        <f t="shared" si="63"/>
        <v>1683095633.2485993</v>
      </c>
    </row>
    <row r="982" spans="2:7" hidden="1" x14ac:dyDescent="0.35">
      <c r="B982" s="305"/>
      <c r="C982" s="306">
        <v>969</v>
      </c>
      <c r="D982" s="308">
        <f t="shared" si="61"/>
        <v>0.35161674387793007</v>
      </c>
      <c r="E982" s="323">
        <f t="shared" si="62"/>
        <v>0.64838325612206993</v>
      </c>
      <c r="F982" s="321">
        <f t="shared" si="60"/>
        <v>1476016.5986747376</v>
      </c>
      <c r="G982" s="322">
        <f t="shared" si="63"/>
        <v>1684571649.8472741</v>
      </c>
    </row>
    <row r="983" spans="2:7" hidden="1" x14ac:dyDescent="0.35">
      <c r="B983" s="305"/>
      <c r="C983" s="306">
        <v>970</v>
      </c>
      <c r="D983" s="308">
        <f t="shared" si="61"/>
        <v>0.35156161995023388</v>
      </c>
      <c r="E983" s="323">
        <f t="shared" si="62"/>
        <v>0.64843838004976617</v>
      </c>
      <c r="F983" s="321">
        <f t="shared" si="60"/>
        <v>1475785.199477514</v>
      </c>
      <c r="G983" s="322">
        <f t="shared" si="63"/>
        <v>1686047435.0467515</v>
      </c>
    </row>
    <row r="984" spans="2:7" hidden="1" x14ac:dyDescent="0.35">
      <c r="B984" s="305"/>
      <c r="C984" s="306">
        <v>971</v>
      </c>
      <c r="D984" s="308">
        <f t="shared" si="61"/>
        <v>0.35150656145063963</v>
      </c>
      <c r="E984" s="323">
        <f t="shared" si="62"/>
        <v>0.64849343854936037</v>
      </c>
      <c r="F984" s="321">
        <f t="shared" si="60"/>
        <v>1475554.0749343454</v>
      </c>
      <c r="G984" s="322">
        <f t="shared" si="63"/>
        <v>1687522989.1216857</v>
      </c>
    </row>
    <row r="985" spans="2:7" hidden="1" x14ac:dyDescent="0.35">
      <c r="B985" s="305"/>
      <c r="C985" s="306">
        <v>972</v>
      </c>
      <c r="D985" s="308">
        <f t="shared" si="61"/>
        <v>0.35145156823422635</v>
      </c>
      <c r="E985" s="323">
        <f t="shared" si="62"/>
        <v>0.6485484317657737</v>
      </c>
      <c r="F985" s="321">
        <f t="shared" si="60"/>
        <v>1475323.2244368824</v>
      </c>
      <c r="G985" s="322">
        <f t="shared" si="63"/>
        <v>1688998312.3461227</v>
      </c>
    </row>
    <row r="986" spans="2:7" hidden="1" x14ac:dyDescent="0.35">
      <c r="B986" s="305"/>
      <c r="C986" s="306">
        <v>973</v>
      </c>
      <c r="D986" s="308">
        <f t="shared" si="61"/>
        <v>0.35139664015654321</v>
      </c>
      <c r="E986" s="323">
        <f t="shared" si="62"/>
        <v>0.64860335984345685</v>
      </c>
      <c r="F986" s="321">
        <f t="shared" si="60"/>
        <v>1475092.6473787497</v>
      </c>
      <c r="G986" s="322">
        <f t="shared" si="63"/>
        <v>1690473404.9935014</v>
      </c>
    </row>
    <row r="987" spans="2:7" hidden="1" x14ac:dyDescent="0.35">
      <c r="B987" s="305"/>
      <c r="C987" s="306">
        <v>974</v>
      </c>
      <c r="D987" s="308">
        <f t="shared" si="61"/>
        <v>0.35134177707360675</v>
      </c>
      <c r="E987" s="323">
        <f t="shared" si="62"/>
        <v>0.6486582229263933</v>
      </c>
      <c r="F987" s="321">
        <f t="shared" si="60"/>
        <v>1474862.3431555333</v>
      </c>
      <c r="G987" s="322">
        <f t="shared" si="63"/>
        <v>1691948267.336657</v>
      </c>
    </row>
    <row r="988" spans="2:7" hidden="1" x14ac:dyDescent="0.35">
      <c r="B988" s="305"/>
      <c r="C988" s="306">
        <v>975</v>
      </c>
      <c r="D988" s="308">
        <f t="shared" si="61"/>
        <v>0.35128697884189908</v>
      </c>
      <c r="E988" s="323">
        <f t="shared" si="62"/>
        <v>0.64871302115810092</v>
      </c>
      <c r="F988" s="321">
        <f t="shared" si="60"/>
        <v>1474632.311164774</v>
      </c>
      <c r="G988" s="322">
        <f t="shared" si="63"/>
        <v>1693422899.6478219</v>
      </c>
    </row>
    <row r="989" spans="2:7" hidden="1" x14ac:dyDescent="0.35">
      <c r="B989" s="305"/>
      <c r="C989" s="306">
        <v>976</v>
      </c>
      <c r="D989" s="308">
        <f t="shared" si="61"/>
        <v>0.35123224531836644</v>
      </c>
      <c r="E989" s="323">
        <f t="shared" si="62"/>
        <v>0.6487677546816335</v>
      </c>
      <c r="F989" s="321">
        <f t="shared" si="60"/>
        <v>1474402.5508059608</v>
      </c>
      <c r="G989" s="322">
        <f t="shared" si="63"/>
        <v>1694897302.1986279</v>
      </c>
    </row>
    <row r="990" spans="2:7" hidden="1" x14ac:dyDescent="0.35">
      <c r="B990" s="305"/>
      <c r="C990" s="306">
        <v>977</v>
      </c>
      <c r="D990" s="308">
        <f t="shared" si="61"/>
        <v>0.35117757636041635</v>
      </c>
      <c r="E990" s="323">
        <f t="shared" si="62"/>
        <v>0.64882242363958365</v>
      </c>
      <c r="F990" s="321">
        <f t="shared" si="60"/>
        <v>1474173.0614805189</v>
      </c>
      <c r="G990" s="322">
        <f t="shared" si="63"/>
        <v>1696371475.2601085</v>
      </c>
    </row>
    <row r="991" spans="2:7" hidden="1" x14ac:dyDescent="0.35">
      <c r="B991" s="305"/>
      <c r="C991" s="306">
        <v>978</v>
      </c>
      <c r="D991" s="308">
        <f t="shared" si="61"/>
        <v>0.35112297182591623</v>
      </c>
      <c r="E991" s="323">
        <f t="shared" si="62"/>
        <v>0.64887702817408377</v>
      </c>
      <c r="F991" s="321">
        <f t="shared" si="60"/>
        <v>1473943.8425918045</v>
      </c>
      <c r="G991" s="322">
        <f t="shared" si="63"/>
        <v>1697845419.1027002</v>
      </c>
    </row>
    <row r="992" spans="2:7" hidden="1" x14ac:dyDescent="0.35">
      <c r="B992" s="305"/>
      <c r="C992" s="306">
        <v>979</v>
      </c>
      <c r="D992" s="308">
        <f t="shared" si="61"/>
        <v>0.35106843157319151</v>
      </c>
      <c r="E992" s="323">
        <f t="shared" si="62"/>
        <v>0.64893156842680844</v>
      </c>
      <c r="F992" s="321">
        <f t="shared" si="60"/>
        <v>1473714.893545096</v>
      </c>
      <c r="G992" s="322">
        <f t="shared" si="63"/>
        <v>1699319133.9962454</v>
      </c>
    </row>
    <row r="993" spans="2:7" hidden="1" x14ac:dyDescent="0.35">
      <c r="B993" s="305"/>
      <c r="C993" s="306">
        <v>980</v>
      </c>
      <c r="D993" s="308">
        <f t="shared" si="61"/>
        <v>0.35101395546102321</v>
      </c>
      <c r="E993" s="323">
        <f t="shared" si="62"/>
        <v>0.64898604453897679</v>
      </c>
      <c r="F993" s="321">
        <f t="shared" si="60"/>
        <v>1473486.2137475845</v>
      </c>
      <c r="G993" s="322">
        <f t="shared" si="63"/>
        <v>1700792620.2099929</v>
      </c>
    </row>
    <row r="994" spans="2:7" hidden="1" x14ac:dyDescent="0.35">
      <c r="B994" s="305"/>
      <c r="C994" s="306">
        <v>981</v>
      </c>
      <c r="D994" s="308">
        <f t="shared" si="61"/>
        <v>0.35095954334864643</v>
      </c>
      <c r="E994" s="323">
        <f t="shared" si="62"/>
        <v>0.64904045665135357</v>
      </c>
      <c r="F994" s="321">
        <f t="shared" si="60"/>
        <v>1473257.8026083671</v>
      </c>
      <c r="G994" s="322">
        <f t="shared" si="63"/>
        <v>1702265878.0126011</v>
      </c>
    </row>
    <row r="995" spans="2:7" hidden="1" x14ac:dyDescent="0.35">
      <c r="B995" s="305"/>
      <c r="C995" s="306">
        <v>982</v>
      </c>
      <c r="D995" s="308">
        <f t="shared" si="61"/>
        <v>0.3509051950957483</v>
      </c>
      <c r="E995" s="323">
        <f t="shared" si="62"/>
        <v>0.64909480490425175</v>
      </c>
      <c r="F995" s="321">
        <f t="shared" si="60"/>
        <v>1473029.6595384383</v>
      </c>
      <c r="G995" s="322">
        <f t="shared" si="63"/>
        <v>1703738907.6721396</v>
      </c>
    </row>
    <row r="996" spans="2:7" hidden="1" x14ac:dyDescent="0.35">
      <c r="B996" s="305"/>
      <c r="C996" s="306">
        <v>983</v>
      </c>
      <c r="D996" s="308">
        <f t="shared" si="61"/>
        <v>0.35085091056246592</v>
      </c>
      <c r="E996" s="323">
        <f t="shared" si="62"/>
        <v>0.64914908943753402</v>
      </c>
      <c r="F996" s="321">
        <f t="shared" si="60"/>
        <v>1472801.7839506823</v>
      </c>
      <c r="G996" s="322">
        <f t="shared" si="63"/>
        <v>1705211709.4560902</v>
      </c>
    </row>
    <row r="997" spans="2:7" hidden="1" x14ac:dyDescent="0.35">
      <c r="B997" s="305"/>
      <c r="C997" s="306">
        <v>984</v>
      </c>
      <c r="D997" s="308">
        <f t="shared" si="61"/>
        <v>0.35079668960938482</v>
      </c>
      <c r="E997" s="323">
        <f t="shared" si="62"/>
        <v>0.64920331039061518</v>
      </c>
      <c r="F997" s="321">
        <f t="shared" si="60"/>
        <v>1472574.1752598644</v>
      </c>
      <c r="G997" s="322">
        <f t="shared" si="63"/>
        <v>1706684283.63135</v>
      </c>
    </row>
    <row r="998" spans="2:7" hidden="1" x14ac:dyDescent="0.35">
      <c r="B998" s="305"/>
      <c r="C998" s="306">
        <v>985</v>
      </c>
      <c r="D998" s="308">
        <f t="shared" si="61"/>
        <v>0.35074253209753659</v>
      </c>
      <c r="E998" s="323">
        <f t="shared" si="62"/>
        <v>0.64925746790246341</v>
      </c>
      <c r="F998" s="321">
        <f t="shared" si="60"/>
        <v>1472346.8328826234</v>
      </c>
      <c r="G998" s="322">
        <f t="shared" si="63"/>
        <v>1708156630.4642327</v>
      </c>
    </row>
    <row r="999" spans="2:7" hidden="1" x14ac:dyDescent="0.35">
      <c r="B999" s="305"/>
      <c r="C999" s="306">
        <v>986</v>
      </c>
      <c r="D999" s="308">
        <f t="shared" si="61"/>
        <v>0.35068843788839765</v>
      </c>
      <c r="E999" s="323">
        <f t="shared" si="62"/>
        <v>0.64931156211160235</v>
      </c>
      <c r="F999" s="321">
        <f t="shared" si="60"/>
        <v>1472119.7562374654</v>
      </c>
      <c r="G999" s="322">
        <f t="shared" si="63"/>
        <v>1709628750.2204702</v>
      </c>
    </row>
    <row r="1000" spans="2:7" hidden="1" x14ac:dyDescent="0.35">
      <c r="B1000" s="305"/>
      <c r="C1000" s="306">
        <v>987</v>
      </c>
      <c r="D1000" s="308">
        <f t="shared" si="61"/>
        <v>0.35063440684388653</v>
      </c>
      <c r="E1000" s="323">
        <f t="shared" si="62"/>
        <v>0.64936559315611353</v>
      </c>
      <c r="F1000" s="321">
        <f t="shared" si="60"/>
        <v>1471892.9447447513</v>
      </c>
      <c r="G1000" s="322">
        <f t="shared" si="63"/>
        <v>1711100643.165215</v>
      </c>
    </row>
    <row r="1001" spans="2:7" hidden="1" x14ac:dyDescent="0.35">
      <c r="B1001" s="305"/>
      <c r="C1001" s="306">
        <v>988</v>
      </c>
      <c r="D1001" s="308">
        <f t="shared" si="61"/>
        <v>0.35058043882636264</v>
      </c>
      <c r="E1001" s="323">
        <f t="shared" si="62"/>
        <v>0.64941956117363731</v>
      </c>
      <c r="F1001" s="321">
        <f t="shared" si="60"/>
        <v>1471666.3978266942</v>
      </c>
      <c r="G1001" s="322">
        <f t="shared" si="63"/>
        <v>1712572309.5630417</v>
      </c>
    </row>
    <row r="1002" spans="2:7" hidden="1" x14ac:dyDescent="0.35">
      <c r="B1002" s="305"/>
      <c r="C1002" s="306">
        <v>989</v>
      </c>
      <c r="D1002" s="308">
        <f t="shared" si="61"/>
        <v>0.35052653369862441</v>
      </c>
      <c r="E1002" s="323">
        <f t="shared" si="62"/>
        <v>0.64947346630137559</v>
      </c>
      <c r="F1002" s="321">
        <f t="shared" si="60"/>
        <v>1471440.1149073492</v>
      </c>
      <c r="G1002" s="322">
        <f t="shared" si="63"/>
        <v>1714043749.677949</v>
      </c>
    </row>
    <row r="1003" spans="2:7" hidden="1" x14ac:dyDescent="0.35">
      <c r="B1003" s="305"/>
      <c r="C1003" s="306">
        <v>990</v>
      </c>
      <c r="D1003" s="308">
        <f t="shared" si="61"/>
        <v>0.35047269132390724</v>
      </c>
      <c r="E1003" s="323">
        <f t="shared" si="62"/>
        <v>0.64952730867609276</v>
      </c>
      <c r="F1003" s="321">
        <f t="shared" si="60"/>
        <v>1471214.0954126059</v>
      </c>
      <c r="G1003" s="322">
        <f t="shared" si="63"/>
        <v>1715514963.7733614</v>
      </c>
    </row>
    <row r="1004" spans="2:7" hidden="1" x14ac:dyDescent="0.35">
      <c r="B1004" s="305"/>
      <c r="C1004" s="306">
        <v>991</v>
      </c>
      <c r="D1004" s="308">
        <f t="shared" si="61"/>
        <v>0.35041891156588145</v>
      </c>
      <c r="E1004" s="323">
        <f t="shared" si="62"/>
        <v>0.64958108843411855</v>
      </c>
      <c r="F1004" s="321">
        <f t="shared" si="60"/>
        <v>1470988.3387701795</v>
      </c>
      <c r="G1004" s="322">
        <f t="shared" si="63"/>
        <v>1716985952.1121316</v>
      </c>
    </row>
    <row r="1005" spans="2:7" hidden="1" x14ac:dyDescent="0.35">
      <c r="B1005" s="305"/>
      <c r="C1005" s="306">
        <v>992</v>
      </c>
      <c r="D1005" s="308">
        <f t="shared" si="61"/>
        <v>0.35036519428865104</v>
      </c>
      <c r="E1005" s="323">
        <f t="shared" si="62"/>
        <v>0.64963480571134902</v>
      </c>
      <c r="F1005" s="321">
        <f t="shared" si="60"/>
        <v>1470762.844409606</v>
      </c>
      <c r="G1005" s="322">
        <f t="shared" si="63"/>
        <v>1718456714.9565413</v>
      </c>
    </row>
    <row r="1006" spans="2:7" hidden="1" x14ac:dyDescent="0.35">
      <c r="B1006" s="305"/>
      <c r="C1006" s="306">
        <v>993</v>
      </c>
      <c r="D1006" s="308">
        <f t="shared" si="61"/>
        <v>0.35031153935675124</v>
      </c>
      <c r="E1006" s="323">
        <f t="shared" si="62"/>
        <v>0.6496884606432487</v>
      </c>
      <c r="F1006" s="321">
        <f t="shared" si="60"/>
        <v>1470537.6117622312</v>
      </c>
      <c r="G1006" s="322">
        <f t="shared" si="63"/>
        <v>1719927252.5683036</v>
      </c>
    </row>
    <row r="1007" spans="2:7" hidden="1" x14ac:dyDescent="0.35">
      <c r="B1007" s="305"/>
      <c r="C1007" s="306">
        <v>994</v>
      </c>
      <c r="D1007" s="308">
        <f t="shared" si="61"/>
        <v>0.35025794663514742</v>
      </c>
      <c r="E1007" s="323">
        <f t="shared" si="62"/>
        <v>0.64974205336485258</v>
      </c>
      <c r="F1007" s="321">
        <f t="shared" si="60"/>
        <v>1470312.6402612072</v>
      </c>
      <c r="G1007" s="322">
        <f t="shared" si="63"/>
        <v>1721397565.2085648</v>
      </c>
    </row>
    <row r="1008" spans="2:7" hidden="1" x14ac:dyDescent="0.35">
      <c r="B1008" s="305"/>
      <c r="C1008" s="306">
        <v>995</v>
      </c>
      <c r="D1008" s="308">
        <f t="shared" si="61"/>
        <v>0.35020441598923263</v>
      </c>
      <c r="E1008" s="323">
        <f t="shared" si="62"/>
        <v>0.64979558401076742</v>
      </c>
      <c r="F1008" s="321">
        <f t="shared" si="60"/>
        <v>1470087.9293414808</v>
      </c>
      <c r="G1008" s="322">
        <f t="shared" si="63"/>
        <v>1722867653.1379063</v>
      </c>
    </row>
    <row r="1009" spans="2:7" hidden="1" x14ac:dyDescent="0.35">
      <c r="B1009" s="305"/>
      <c r="C1009" s="306">
        <v>996</v>
      </c>
      <c r="D1009" s="308">
        <f t="shared" si="61"/>
        <v>0.35015094728482615</v>
      </c>
      <c r="E1009" s="323">
        <f t="shared" si="62"/>
        <v>0.6498490527151739</v>
      </c>
      <c r="F1009" s="321">
        <f t="shared" si="60"/>
        <v>1469863.4784397883</v>
      </c>
      <c r="G1009" s="322">
        <f t="shared" si="63"/>
        <v>1724337516.6163461</v>
      </c>
    </row>
    <row r="1010" spans="2:7" hidden="1" x14ac:dyDescent="0.35">
      <c r="B1010" s="305"/>
      <c r="C1010" s="306">
        <v>997</v>
      </c>
      <c r="D1010" s="308">
        <f t="shared" si="61"/>
        <v>0.35009754038817154</v>
      </c>
      <c r="E1010" s="323">
        <f t="shared" si="62"/>
        <v>0.64990245961182846</v>
      </c>
      <c r="F1010" s="321">
        <f t="shared" si="60"/>
        <v>1469639.286994647</v>
      </c>
      <c r="G1010" s="322">
        <f t="shared" si="63"/>
        <v>1725807155.9033408</v>
      </c>
    </row>
    <row r="1011" spans="2:7" hidden="1" x14ac:dyDescent="0.35">
      <c r="B1011" s="305"/>
      <c r="C1011" s="306">
        <v>998</v>
      </c>
      <c r="D1011" s="308">
        <f t="shared" si="61"/>
        <v>0.35004419516593521</v>
      </c>
      <c r="E1011" s="323">
        <f t="shared" si="62"/>
        <v>0.64995580483406479</v>
      </c>
      <c r="F1011" s="321">
        <f t="shared" si="60"/>
        <v>1469415.354446349</v>
      </c>
      <c r="G1011" s="322">
        <f t="shared" si="63"/>
        <v>1727276571.2577872</v>
      </c>
    </row>
    <row r="1012" spans="2:7" hidden="1" x14ac:dyDescent="0.35">
      <c r="B1012" s="305"/>
      <c r="C1012" s="306">
        <v>999</v>
      </c>
      <c r="D1012" s="308">
        <f t="shared" si="61"/>
        <v>0.34999091148520428</v>
      </c>
      <c r="E1012" s="323">
        <f t="shared" si="62"/>
        <v>0.65000908851479577</v>
      </c>
      <c r="F1012" s="321">
        <f t="shared" si="60"/>
        <v>1469191.6802369528</v>
      </c>
      <c r="G1012" s="322">
        <f t="shared" si="63"/>
        <v>1728745762.9380243</v>
      </c>
    </row>
    <row r="1013" spans="2:7" x14ac:dyDescent="0.35">
      <c r="B1013" s="305"/>
      <c r="C1013" s="306">
        <v>1000</v>
      </c>
      <c r="D1013" s="308">
        <f t="shared" si="61"/>
        <v>0.34993768921348517</v>
      </c>
      <c r="E1013" s="323">
        <f t="shared" si="62"/>
        <v>0.65006231078651489</v>
      </c>
      <c r="F1013" s="321">
        <f t="shared" si="60"/>
        <v>1468968.263810277</v>
      </c>
      <c r="G1013" s="322">
        <f t="shared" si="63"/>
        <v>1730214731.2018347</v>
      </c>
    </row>
    <row r="1014" spans="2:7" hidden="1" x14ac:dyDescent="0.35">
      <c r="B1014" s="305"/>
      <c r="C1014" s="306">
        <v>1001</v>
      </c>
      <c r="D1014" s="308">
        <f t="shared" si="61"/>
        <v>0.34988452821870136</v>
      </c>
      <c r="E1014" s="323">
        <f t="shared" si="62"/>
        <v>0.65011547178129869</v>
      </c>
      <c r="F1014" s="321">
        <f t="shared" si="60"/>
        <v>1468745.1046118909</v>
      </c>
      <c r="G1014" s="322">
        <f t="shared" si="63"/>
        <v>1731683476.3064466</v>
      </c>
    </row>
    <row r="1015" spans="2:7" hidden="1" x14ac:dyDescent="0.35">
      <c r="B1015" s="305"/>
      <c r="C1015" s="306">
        <v>1002</v>
      </c>
      <c r="D1015" s="308">
        <f t="shared" si="61"/>
        <v>0.34983142836919218</v>
      </c>
      <c r="E1015" s="323">
        <f t="shared" si="62"/>
        <v>0.65016857163080788</v>
      </c>
      <c r="F1015" s="321">
        <f t="shared" si="60"/>
        <v>1468522.2020891092</v>
      </c>
      <c r="G1015" s="322">
        <f t="shared" si="63"/>
        <v>1733151998.5085356</v>
      </c>
    </row>
    <row r="1016" spans="2:7" hidden="1" x14ac:dyDescent="0.35">
      <c r="B1016" s="305"/>
      <c r="C1016" s="306">
        <v>1003</v>
      </c>
      <c r="D1016" s="308">
        <f t="shared" si="61"/>
        <v>0.34977838953371104</v>
      </c>
      <c r="E1016" s="323">
        <f t="shared" si="62"/>
        <v>0.65022161046628901</v>
      </c>
      <c r="F1016" s="321">
        <f t="shared" si="60"/>
        <v>1468299.5556909852</v>
      </c>
      <c r="G1016" s="322">
        <f t="shared" si="63"/>
        <v>1734620298.0642266</v>
      </c>
    </row>
    <row r="1017" spans="2:7" hidden="1" x14ac:dyDescent="0.35">
      <c r="B1017" s="305"/>
      <c r="C1017" s="306">
        <v>1004</v>
      </c>
      <c r="D1017" s="308">
        <f t="shared" si="61"/>
        <v>0.34972541158142328</v>
      </c>
      <c r="E1017" s="323">
        <f t="shared" si="62"/>
        <v>0.65027458841857677</v>
      </c>
      <c r="F1017" s="321">
        <f t="shared" si="60"/>
        <v>1468077.164868301</v>
      </c>
      <c r="G1017" s="322">
        <f t="shared" si="63"/>
        <v>1736088375.229095</v>
      </c>
    </row>
    <row r="1018" spans="2:7" hidden="1" x14ac:dyDescent="0.35">
      <c r="B1018" s="305"/>
      <c r="C1018" s="306">
        <v>1005</v>
      </c>
      <c r="D1018" s="308">
        <f t="shared" si="61"/>
        <v>0.34967249438190479</v>
      </c>
      <c r="E1018" s="323">
        <f t="shared" si="62"/>
        <v>0.65032750561809527</v>
      </c>
      <c r="F1018" s="321">
        <f t="shared" si="60"/>
        <v>1467855.0290735625</v>
      </c>
      <c r="G1018" s="322">
        <f t="shared" si="63"/>
        <v>1737556230.2581685</v>
      </c>
    </row>
    <row r="1019" spans="2:7" hidden="1" x14ac:dyDescent="0.35">
      <c r="B1019" s="305"/>
      <c r="C1019" s="306">
        <v>1006</v>
      </c>
      <c r="D1019" s="308">
        <f t="shared" si="61"/>
        <v>0.34961963780514044</v>
      </c>
      <c r="E1019" s="323">
        <f t="shared" si="62"/>
        <v>0.65038036219485962</v>
      </c>
      <c r="F1019" s="321">
        <f t="shared" si="60"/>
        <v>1467633.1477609922</v>
      </c>
      <c r="G1019" s="322">
        <f t="shared" si="63"/>
        <v>1739023863.4059296</v>
      </c>
    </row>
    <row r="1020" spans="2:7" hidden="1" x14ac:dyDescent="0.35">
      <c r="B1020" s="305"/>
      <c r="C1020" s="306">
        <v>1007</v>
      </c>
      <c r="D1020" s="308">
        <f t="shared" si="61"/>
        <v>0.34956684172152219</v>
      </c>
      <c r="E1020" s="323">
        <f t="shared" si="62"/>
        <v>0.65043315827847781</v>
      </c>
      <c r="F1020" s="321">
        <f t="shared" si="60"/>
        <v>1467411.5203865217</v>
      </c>
      <c r="G1020" s="322">
        <f t="shared" si="63"/>
        <v>1740491274.926316</v>
      </c>
    </row>
    <row r="1021" spans="2:7" hidden="1" x14ac:dyDescent="0.35">
      <c r="B1021" s="305"/>
      <c r="C1021" s="306">
        <v>1008</v>
      </c>
      <c r="D1021" s="308">
        <f t="shared" si="61"/>
        <v>0.3495141060018474</v>
      </c>
      <c r="E1021" s="323">
        <f t="shared" si="62"/>
        <v>0.6504858939981526</v>
      </c>
      <c r="F1021" s="321">
        <f t="shared" si="60"/>
        <v>1467190.146407784</v>
      </c>
      <c r="G1021" s="322">
        <f t="shared" si="63"/>
        <v>1741958465.0727239</v>
      </c>
    </row>
    <row r="1022" spans="2:7" hidden="1" x14ac:dyDescent="0.35">
      <c r="B1022" s="305"/>
      <c r="C1022" s="306">
        <v>1009</v>
      </c>
      <c r="D1022" s="308">
        <f t="shared" si="61"/>
        <v>0.34946143051731721</v>
      </c>
      <c r="E1022" s="323">
        <f t="shared" si="62"/>
        <v>0.65053856948268285</v>
      </c>
      <c r="F1022" s="321">
        <f t="shared" si="60"/>
        <v>1466969.0252841073</v>
      </c>
      <c r="G1022" s="322">
        <f t="shared" si="63"/>
        <v>1743425434.0980079</v>
      </c>
    </row>
    <row r="1023" spans="2:7" hidden="1" x14ac:dyDescent="0.35">
      <c r="B1023" s="305"/>
      <c r="C1023" s="306">
        <v>1010</v>
      </c>
      <c r="D1023" s="308">
        <f t="shared" si="61"/>
        <v>0.34940881513953487</v>
      </c>
      <c r="E1023" s="323">
        <f t="shared" si="62"/>
        <v>0.65059118486046508</v>
      </c>
      <c r="F1023" s="321">
        <f t="shared" si="60"/>
        <v>1466748.1564765081</v>
      </c>
      <c r="G1023" s="322">
        <f t="shared" si="63"/>
        <v>1744892182.2544844</v>
      </c>
    </row>
    <row r="1024" spans="2:7" hidden="1" x14ac:dyDescent="0.35">
      <c r="B1024" s="305"/>
      <c r="C1024" s="306">
        <v>1011</v>
      </c>
      <c r="D1024" s="308">
        <f t="shared" si="61"/>
        <v>0.3493562597405041</v>
      </c>
      <c r="E1024" s="323">
        <f t="shared" si="62"/>
        <v>0.6506437402594959</v>
      </c>
      <c r="F1024" s="321">
        <f t="shared" si="60"/>
        <v>1466527.5394476834</v>
      </c>
      <c r="G1024" s="322">
        <f t="shared" si="63"/>
        <v>1746358709.7939322</v>
      </c>
    </row>
    <row r="1025" spans="2:7" hidden="1" x14ac:dyDescent="0.35">
      <c r="B1025" s="305"/>
      <c r="C1025" s="306">
        <v>1012</v>
      </c>
      <c r="D1025" s="308">
        <f t="shared" si="61"/>
        <v>0.34930376419262765</v>
      </c>
      <c r="E1025" s="323">
        <f t="shared" si="62"/>
        <v>0.65069623580737235</v>
      </c>
      <c r="F1025" s="321">
        <f t="shared" si="60"/>
        <v>1466307.1736620055</v>
      </c>
      <c r="G1025" s="322">
        <f t="shared" si="63"/>
        <v>1747825016.9675941</v>
      </c>
    </row>
    <row r="1026" spans="2:7" hidden="1" x14ac:dyDescent="0.35">
      <c r="B1026" s="305"/>
      <c r="C1026" s="306">
        <v>1013</v>
      </c>
      <c r="D1026" s="308">
        <f t="shared" si="61"/>
        <v>0.34925132836870509</v>
      </c>
      <c r="E1026" s="323">
        <f t="shared" si="62"/>
        <v>0.65074867163129491</v>
      </c>
      <c r="F1026" s="321">
        <f t="shared" si="60"/>
        <v>1466087.0585855125</v>
      </c>
      <c r="G1026" s="322">
        <f t="shared" si="63"/>
        <v>1749291104.0261796</v>
      </c>
    </row>
    <row r="1027" spans="2:7" hidden="1" x14ac:dyDescent="0.35">
      <c r="B1027" s="305"/>
      <c r="C1027" s="306">
        <v>1014</v>
      </c>
      <c r="D1027" s="308">
        <f t="shared" si="61"/>
        <v>0.34919895214193192</v>
      </c>
      <c r="E1027" s="323">
        <f t="shared" si="62"/>
        <v>0.65080104785806814</v>
      </c>
      <c r="F1027" s="321">
        <f t="shared" si="60"/>
        <v>1465867.1936859046</v>
      </c>
      <c r="G1027" s="322">
        <f t="shared" si="63"/>
        <v>1750756971.2198656</v>
      </c>
    </row>
    <row r="1028" spans="2:7" hidden="1" x14ac:dyDescent="0.35">
      <c r="B1028" s="305"/>
      <c r="C1028" s="306">
        <v>1015</v>
      </c>
      <c r="D1028" s="308">
        <f t="shared" si="61"/>
        <v>0.3491466353858973</v>
      </c>
      <c r="E1028" s="323">
        <f t="shared" si="62"/>
        <v>0.6508533646141027</v>
      </c>
      <c r="F1028" s="321">
        <f t="shared" si="60"/>
        <v>1465647.5784325346</v>
      </c>
      <c r="G1028" s="322">
        <f t="shared" si="63"/>
        <v>1752222618.7982981</v>
      </c>
    </row>
    <row r="1029" spans="2:7" hidden="1" x14ac:dyDescent="0.35">
      <c r="B1029" s="305"/>
      <c r="C1029" s="306">
        <v>1016</v>
      </c>
      <c r="D1029" s="308">
        <f t="shared" si="61"/>
        <v>0.34909437797458298</v>
      </c>
      <c r="E1029" s="323">
        <f t="shared" si="62"/>
        <v>0.65090562202541702</v>
      </c>
      <c r="F1029" s="321">
        <f t="shared" si="60"/>
        <v>1465428.2122964028</v>
      </c>
      <c r="G1029" s="322">
        <f t="shared" si="63"/>
        <v>1753688047.0105946</v>
      </c>
    </row>
    <row r="1030" spans="2:7" hidden="1" x14ac:dyDescent="0.35">
      <c r="B1030" s="305"/>
      <c r="C1030" s="306">
        <v>1017</v>
      </c>
      <c r="D1030" s="308">
        <f t="shared" si="61"/>
        <v>0.34904217978236124</v>
      </c>
      <c r="E1030" s="323">
        <f t="shared" si="62"/>
        <v>0.65095782021763871</v>
      </c>
      <c r="F1030" s="321">
        <f t="shared" si="60"/>
        <v>1465209.0947501496</v>
      </c>
      <c r="G1030" s="322">
        <f t="shared" si="63"/>
        <v>1755153256.1053448</v>
      </c>
    </row>
    <row r="1031" spans="2:7" hidden="1" x14ac:dyDescent="0.35">
      <c r="B1031" s="305"/>
      <c r="C1031" s="306">
        <v>1018</v>
      </c>
      <c r="D1031" s="308">
        <f t="shared" si="61"/>
        <v>0.34899004068399353</v>
      </c>
      <c r="E1031" s="323">
        <f t="shared" si="62"/>
        <v>0.65100995931600647</v>
      </c>
      <c r="F1031" s="321">
        <f t="shared" si="60"/>
        <v>1464990.2252680485</v>
      </c>
      <c r="G1031" s="322">
        <f t="shared" si="63"/>
        <v>1756618246.3306129</v>
      </c>
    </row>
    <row r="1032" spans="2:7" hidden="1" x14ac:dyDescent="0.35">
      <c r="B1032" s="305"/>
      <c r="C1032" s="306">
        <v>1019</v>
      </c>
      <c r="D1032" s="308">
        <f t="shared" si="61"/>
        <v>0.34893796055462895</v>
      </c>
      <c r="E1032" s="323">
        <f t="shared" si="62"/>
        <v>0.651062039445371</v>
      </c>
      <c r="F1032" s="321">
        <f t="shared" si="60"/>
        <v>1464771.6033260003</v>
      </c>
      <c r="G1032" s="322">
        <f t="shared" si="63"/>
        <v>1758083017.933939</v>
      </c>
    </row>
    <row r="1033" spans="2:7" hidden="1" x14ac:dyDescent="0.35">
      <c r="B1033" s="305"/>
      <c r="C1033" s="306">
        <v>1020</v>
      </c>
      <c r="D1033" s="308">
        <f t="shared" si="61"/>
        <v>0.34888593926980249</v>
      </c>
      <c r="E1033" s="323">
        <f t="shared" si="62"/>
        <v>0.65111406073019751</v>
      </c>
      <c r="F1033" s="321">
        <f t="shared" si="60"/>
        <v>1464553.2284015259</v>
      </c>
      <c r="G1033" s="322">
        <f t="shared" si="63"/>
        <v>1759547571.1623404</v>
      </c>
    </row>
    <row r="1034" spans="2:7" hidden="1" x14ac:dyDescent="0.35">
      <c r="B1034" s="305"/>
      <c r="C1034" s="306">
        <v>1021</v>
      </c>
      <c r="D1034" s="308">
        <f t="shared" si="61"/>
        <v>0.3488339767054337</v>
      </c>
      <c r="E1034" s="323">
        <f t="shared" si="62"/>
        <v>0.6511660232945663</v>
      </c>
      <c r="F1034" s="321">
        <f t="shared" si="60"/>
        <v>1464335.0999737605</v>
      </c>
      <c r="G1034" s="322">
        <f t="shared" si="63"/>
        <v>1761011906.2623141</v>
      </c>
    </row>
    <row r="1035" spans="2:7" hidden="1" x14ac:dyDescent="0.35">
      <c r="B1035" s="305"/>
      <c r="C1035" s="306">
        <v>1022</v>
      </c>
      <c r="D1035" s="308">
        <f t="shared" si="61"/>
        <v>0.34878207273782458</v>
      </c>
      <c r="E1035" s="323">
        <f t="shared" si="62"/>
        <v>0.65121792726217542</v>
      </c>
      <c r="F1035" s="321">
        <f t="shared" si="60"/>
        <v>1464117.2175234449</v>
      </c>
      <c r="G1035" s="322">
        <f t="shared" si="63"/>
        <v>1762476023.4798374</v>
      </c>
    </row>
    <row r="1036" spans="2:7" hidden="1" x14ac:dyDescent="0.35">
      <c r="B1036" s="305"/>
      <c r="C1036" s="306">
        <v>1023</v>
      </c>
      <c r="D1036" s="308">
        <f t="shared" si="61"/>
        <v>0.34873022724365904</v>
      </c>
      <c r="E1036" s="323">
        <f t="shared" si="62"/>
        <v>0.65126977275634101</v>
      </c>
      <c r="F1036" s="321">
        <f t="shared" si="60"/>
        <v>1463899.5805329226</v>
      </c>
      <c r="G1036" s="322">
        <f t="shared" si="63"/>
        <v>1763939923.0603704</v>
      </c>
    </row>
    <row r="1037" spans="2:7" hidden="1" x14ac:dyDescent="0.35">
      <c r="B1037" s="305"/>
      <c r="C1037" s="306">
        <v>1024</v>
      </c>
      <c r="D1037" s="308">
        <f t="shared" si="61"/>
        <v>0.3486784401000001</v>
      </c>
      <c r="E1037" s="323">
        <f t="shared" si="62"/>
        <v>0.65132155989999996</v>
      </c>
      <c r="F1037" s="321">
        <f t="shared" si="60"/>
        <v>1463682.188486129</v>
      </c>
      <c r="G1037" s="322">
        <f t="shared" si="63"/>
        <v>1765403605.2488565</v>
      </c>
    </row>
    <row r="1038" spans="2:7" hidden="1" x14ac:dyDescent="0.35">
      <c r="B1038" s="305"/>
      <c r="C1038" s="306">
        <v>1025</v>
      </c>
      <c r="D1038" s="308">
        <f t="shared" si="61"/>
        <v>0.3486267111842894</v>
      </c>
      <c r="E1038" s="323">
        <f t="shared" si="62"/>
        <v>0.65137328881571066</v>
      </c>
      <c r="F1038" s="321">
        <f t="shared" ref="F1038:F1101" si="64">$G$12*D1038</f>
        <v>1463465.0408685885</v>
      </c>
      <c r="G1038" s="322">
        <f t="shared" si="63"/>
        <v>1766867070.2897251</v>
      </c>
    </row>
    <row r="1039" spans="2:7" hidden="1" x14ac:dyDescent="0.35">
      <c r="B1039" s="305"/>
      <c r="C1039" s="306">
        <v>1026</v>
      </c>
      <c r="D1039" s="308">
        <f t="shared" ref="D1039:D1102" si="65">C1039^(-C$11)</f>
        <v>0.348575040374345</v>
      </c>
      <c r="E1039" s="323">
        <f t="shared" ref="E1039:E1102" si="66">1 - D1039</f>
        <v>0.65142495962565494</v>
      </c>
      <c r="F1039" s="321">
        <f t="shared" si="64"/>
        <v>1463248.1371674058</v>
      </c>
      <c r="G1039" s="322">
        <f t="shared" ref="G1039:G1102" si="67">F1039+G1038</f>
        <v>1768330318.4268925</v>
      </c>
    </row>
    <row r="1040" spans="2:7" hidden="1" x14ac:dyDescent="0.35">
      <c r="B1040" s="305"/>
      <c r="C1040" s="306">
        <v>1027</v>
      </c>
      <c r="D1040" s="308">
        <f t="shared" si="65"/>
        <v>0.34852342754836041</v>
      </c>
      <c r="E1040" s="323">
        <f t="shared" si="66"/>
        <v>0.65147657245163959</v>
      </c>
      <c r="F1040" s="321">
        <f t="shared" si="64"/>
        <v>1463031.4768712618</v>
      </c>
      <c r="G1040" s="322">
        <f t="shared" si="67"/>
        <v>1769793349.9037638</v>
      </c>
    </row>
    <row r="1041" spans="2:7" hidden="1" x14ac:dyDescent="0.35">
      <c r="B1041" s="305"/>
      <c r="C1041" s="306">
        <v>1028</v>
      </c>
      <c r="D1041" s="308">
        <f t="shared" si="65"/>
        <v>0.34847187258490236</v>
      </c>
      <c r="E1041" s="323">
        <f t="shared" si="66"/>
        <v>0.65152812741509769</v>
      </c>
      <c r="F1041" s="321">
        <f t="shared" si="64"/>
        <v>1462815.0594704042</v>
      </c>
      <c r="G1041" s="322">
        <f t="shared" si="67"/>
        <v>1771256164.9632342</v>
      </c>
    </row>
    <row r="1042" spans="2:7" hidden="1" x14ac:dyDescent="0.35">
      <c r="B1042" s="305"/>
      <c r="C1042" s="306">
        <v>1029</v>
      </c>
      <c r="D1042" s="308">
        <f t="shared" si="65"/>
        <v>0.34842037536291004</v>
      </c>
      <c r="E1042" s="323">
        <f t="shared" si="66"/>
        <v>0.65157962463708996</v>
      </c>
      <c r="F1042" s="321">
        <f t="shared" si="64"/>
        <v>1462598.8844566434</v>
      </c>
      <c r="G1042" s="322">
        <f t="shared" si="67"/>
        <v>1772718763.8476908</v>
      </c>
    </row>
    <row r="1043" spans="2:7" hidden="1" x14ac:dyDescent="0.35">
      <c r="B1043" s="305"/>
      <c r="C1043" s="306">
        <v>1030</v>
      </c>
      <c r="D1043" s="308">
        <f t="shared" si="65"/>
        <v>0.3483689357616932</v>
      </c>
      <c r="E1043" s="323">
        <f t="shared" si="66"/>
        <v>0.65163106423830675</v>
      </c>
      <c r="F1043" s="321">
        <f t="shared" si="64"/>
        <v>1462382.9513233465</v>
      </c>
      <c r="G1043" s="322">
        <f t="shared" si="67"/>
        <v>1774181146.7990141</v>
      </c>
    </row>
    <row r="1044" spans="2:7" hidden="1" x14ac:dyDescent="0.35">
      <c r="B1044" s="305"/>
      <c r="C1044" s="306">
        <v>1031</v>
      </c>
      <c r="D1044" s="308">
        <f t="shared" si="65"/>
        <v>0.34831755366093048</v>
      </c>
      <c r="E1044" s="323">
        <f t="shared" si="66"/>
        <v>0.65168244633906958</v>
      </c>
      <c r="F1044" s="321">
        <f t="shared" si="64"/>
        <v>1462167.2595654281</v>
      </c>
      <c r="G1044" s="322">
        <f t="shared" si="67"/>
        <v>1775643314.0585794</v>
      </c>
    </row>
    <row r="1045" spans="2:7" hidden="1" x14ac:dyDescent="0.35">
      <c r="B1045" s="305"/>
      <c r="C1045" s="306">
        <v>1032</v>
      </c>
      <c r="D1045" s="308">
        <f t="shared" si="65"/>
        <v>0.34826622894066855</v>
      </c>
      <c r="E1045" s="323">
        <f t="shared" si="66"/>
        <v>0.65173377105933139</v>
      </c>
      <c r="F1045" s="321">
        <f t="shared" si="64"/>
        <v>1461951.8086793483</v>
      </c>
      <c r="G1045" s="322">
        <f t="shared" si="67"/>
        <v>1777105265.8672588</v>
      </c>
    </row>
    <row r="1046" spans="2:7" hidden="1" x14ac:dyDescent="0.35">
      <c r="B1046" s="305"/>
      <c r="C1046" s="306">
        <v>1033</v>
      </c>
      <c r="D1046" s="308">
        <f t="shared" si="65"/>
        <v>0.34821496148131992</v>
      </c>
      <c r="E1046" s="323">
        <f t="shared" si="66"/>
        <v>0.65178503851868008</v>
      </c>
      <c r="F1046" s="321">
        <f t="shared" si="64"/>
        <v>1461736.598163103</v>
      </c>
      <c r="G1046" s="322">
        <f t="shared" si="67"/>
        <v>1778567002.4654219</v>
      </c>
    </row>
    <row r="1047" spans="2:7" hidden="1" x14ac:dyDescent="0.35">
      <c r="B1047" s="305"/>
      <c r="C1047" s="306">
        <v>1034</v>
      </c>
      <c r="D1047" s="308">
        <f t="shared" si="65"/>
        <v>0.34816375116366205</v>
      </c>
      <c r="E1047" s="323">
        <f t="shared" si="66"/>
        <v>0.65183624883633795</v>
      </c>
      <c r="F1047" s="321">
        <f t="shared" si="64"/>
        <v>1461521.6275162199</v>
      </c>
      <c r="G1047" s="322">
        <f t="shared" si="67"/>
        <v>1780028524.0929382</v>
      </c>
    </row>
    <row r="1048" spans="2:7" hidden="1" x14ac:dyDescent="0.35">
      <c r="B1048" s="305"/>
      <c r="C1048" s="306">
        <v>1035</v>
      </c>
      <c r="D1048" s="308">
        <f t="shared" si="65"/>
        <v>0.34811259786883536</v>
      </c>
      <c r="E1048" s="323">
        <f t="shared" si="66"/>
        <v>0.65188740213116469</v>
      </c>
      <c r="F1048" s="321">
        <f t="shared" si="64"/>
        <v>1461306.8962397499</v>
      </c>
      <c r="G1048" s="322">
        <f t="shared" si="67"/>
        <v>1781489830.9891779</v>
      </c>
    </row>
    <row r="1049" spans="2:7" hidden="1" x14ac:dyDescent="0.35">
      <c r="B1049" s="305"/>
      <c r="C1049" s="306">
        <v>1036</v>
      </c>
      <c r="D1049" s="308">
        <f t="shared" si="65"/>
        <v>0.34806150147834231</v>
      </c>
      <c r="E1049" s="323">
        <f t="shared" si="66"/>
        <v>0.65193849852165764</v>
      </c>
      <c r="F1049" s="321">
        <f t="shared" si="64"/>
        <v>1461092.4038362645</v>
      </c>
      <c r="G1049" s="322">
        <f t="shared" si="67"/>
        <v>1782950923.3930142</v>
      </c>
    </row>
    <row r="1050" spans="2:7" hidden="1" x14ac:dyDescent="0.35">
      <c r="B1050" s="305"/>
      <c r="C1050" s="306">
        <v>1037</v>
      </c>
      <c r="D1050" s="308">
        <f t="shared" si="65"/>
        <v>0.3480104618740455</v>
      </c>
      <c r="E1050" s="323">
        <f t="shared" si="66"/>
        <v>0.6519895381259545</v>
      </c>
      <c r="F1050" s="321">
        <f t="shared" si="64"/>
        <v>1460878.1498098464</v>
      </c>
      <c r="G1050" s="322">
        <f t="shared" si="67"/>
        <v>1784411801.542824</v>
      </c>
    </row>
    <row r="1051" spans="2:7" hidden="1" x14ac:dyDescent="0.35">
      <c r="B1051" s="305"/>
      <c r="C1051" s="306">
        <v>1038</v>
      </c>
      <c r="D1051" s="308">
        <f t="shared" si="65"/>
        <v>0.34795947893816642</v>
      </c>
      <c r="E1051" s="323">
        <f t="shared" si="66"/>
        <v>0.65204052106183363</v>
      </c>
      <c r="F1051" s="321">
        <f t="shared" si="64"/>
        <v>1460664.1336660848</v>
      </c>
      <c r="G1051" s="322">
        <f t="shared" si="67"/>
        <v>1785872465.6764901</v>
      </c>
    </row>
    <row r="1052" spans="2:7" hidden="1" x14ac:dyDescent="0.35">
      <c r="B1052" s="305"/>
      <c r="C1052" s="306">
        <v>1039</v>
      </c>
      <c r="D1052" s="308">
        <f t="shared" si="65"/>
        <v>0.34790855255328418</v>
      </c>
      <c r="E1052" s="323">
        <f t="shared" si="66"/>
        <v>0.65209144744671588</v>
      </c>
      <c r="F1052" s="321">
        <f t="shared" si="64"/>
        <v>1460450.354912071</v>
      </c>
      <c r="G1052" s="322">
        <f t="shared" si="67"/>
        <v>1787332916.0314021</v>
      </c>
    </row>
    <row r="1053" spans="2:7" hidden="1" x14ac:dyDescent="0.35">
      <c r="B1053" s="305"/>
      <c r="C1053" s="306">
        <v>1040</v>
      </c>
      <c r="D1053" s="308">
        <f t="shared" si="65"/>
        <v>0.34785768260233368</v>
      </c>
      <c r="E1053" s="323">
        <f t="shared" si="66"/>
        <v>0.65214231739766637</v>
      </c>
      <c r="F1053" s="321">
        <f t="shared" si="64"/>
        <v>1460236.8130563886</v>
      </c>
      <c r="G1053" s="322">
        <f t="shared" si="67"/>
        <v>1788793152.8444586</v>
      </c>
    </row>
    <row r="1054" spans="2:7" hidden="1" x14ac:dyDescent="0.35">
      <c r="B1054" s="305"/>
      <c r="C1054" s="306">
        <v>1041</v>
      </c>
      <c r="D1054" s="308">
        <f t="shared" si="65"/>
        <v>0.34780686896860463</v>
      </c>
      <c r="E1054" s="323">
        <f t="shared" si="66"/>
        <v>0.65219313103139531</v>
      </c>
      <c r="F1054" s="321">
        <f t="shared" si="64"/>
        <v>1460023.5076091113</v>
      </c>
      <c r="G1054" s="322">
        <f t="shared" si="67"/>
        <v>1790253176.3520677</v>
      </c>
    </row>
    <row r="1055" spans="2:7" hidden="1" x14ac:dyDescent="0.35">
      <c r="B1055" s="305"/>
      <c r="C1055" s="306">
        <v>1042</v>
      </c>
      <c r="D1055" s="308">
        <f t="shared" si="65"/>
        <v>0.34775611153573993</v>
      </c>
      <c r="E1055" s="323">
        <f t="shared" si="66"/>
        <v>0.65224388846426007</v>
      </c>
      <c r="F1055" s="321">
        <f t="shared" si="64"/>
        <v>1459810.4380817953</v>
      </c>
      <c r="G1055" s="322">
        <f t="shared" si="67"/>
        <v>1791712986.7901495</v>
      </c>
    </row>
    <row r="1056" spans="2:7" hidden="1" x14ac:dyDescent="0.35">
      <c r="B1056" s="305"/>
      <c r="C1056" s="306">
        <v>1043</v>
      </c>
      <c r="D1056" s="308">
        <f t="shared" si="65"/>
        <v>0.34770541018773393</v>
      </c>
      <c r="E1056" s="323">
        <f t="shared" si="66"/>
        <v>0.65229458981226607</v>
      </c>
      <c r="F1056" s="321">
        <f t="shared" si="64"/>
        <v>1459597.6039874724</v>
      </c>
      <c r="G1056" s="322">
        <f t="shared" si="67"/>
        <v>1793172584.3941369</v>
      </c>
    </row>
    <row r="1057" spans="2:7" hidden="1" x14ac:dyDescent="0.35">
      <c r="B1057" s="305"/>
      <c r="C1057" s="306">
        <v>1044</v>
      </c>
      <c r="D1057" s="308">
        <f t="shared" si="65"/>
        <v>0.34765476480893176</v>
      </c>
      <c r="E1057" s="323">
        <f t="shared" si="66"/>
        <v>0.65234523519106824</v>
      </c>
      <c r="F1057" s="321">
        <f t="shared" si="64"/>
        <v>1459385.0048406464</v>
      </c>
      <c r="G1057" s="322">
        <f t="shared" si="67"/>
        <v>1794631969.3989775</v>
      </c>
    </row>
    <row r="1058" spans="2:7" hidden="1" x14ac:dyDescent="0.35">
      <c r="B1058" s="305"/>
      <c r="C1058" s="306">
        <v>1045</v>
      </c>
      <c r="D1058" s="308">
        <f t="shared" si="65"/>
        <v>0.34760417528402743</v>
      </c>
      <c r="E1058" s="323">
        <f t="shared" si="66"/>
        <v>0.65239582471597257</v>
      </c>
      <c r="F1058" s="321">
        <f t="shared" si="64"/>
        <v>1459172.6401572861</v>
      </c>
      <c r="G1058" s="322">
        <f t="shared" si="67"/>
        <v>1796091142.0391347</v>
      </c>
    </row>
    <row r="1059" spans="2:7" hidden="1" x14ac:dyDescent="0.35">
      <c r="B1059" s="305"/>
      <c r="C1059" s="306">
        <v>1046</v>
      </c>
      <c r="D1059" s="308">
        <f t="shared" si="65"/>
        <v>0.34755364149806228</v>
      </c>
      <c r="E1059" s="323">
        <f t="shared" si="66"/>
        <v>0.65244635850193777</v>
      </c>
      <c r="F1059" s="321">
        <f t="shared" si="64"/>
        <v>1458960.5094548177</v>
      </c>
      <c r="G1059" s="322">
        <f t="shared" si="67"/>
        <v>1797550102.5485895</v>
      </c>
    </row>
    <row r="1060" spans="2:7" hidden="1" x14ac:dyDescent="0.35">
      <c r="B1060" s="305"/>
      <c r="C1060" s="306">
        <v>1047</v>
      </c>
      <c r="D1060" s="308">
        <f t="shared" si="65"/>
        <v>0.34750316333642428</v>
      </c>
      <c r="E1060" s="323">
        <f t="shared" si="66"/>
        <v>0.65249683666357572</v>
      </c>
      <c r="F1060" s="321">
        <f t="shared" si="64"/>
        <v>1458748.6122521232</v>
      </c>
      <c r="G1060" s="322">
        <f t="shared" si="67"/>
        <v>1799008851.1608417</v>
      </c>
    </row>
    <row r="1061" spans="2:7" hidden="1" x14ac:dyDescent="0.35">
      <c r="B1061" s="305"/>
      <c r="C1061" s="306">
        <v>1048</v>
      </c>
      <c r="D1061" s="308">
        <f t="shared" si="65"/>
        <v>0.34745274068484605</v>
      </c>
      <c r="E1061" s="323">
        <f t="shared" si="66"/>
        <v>0.652547259315154</v>
      </c>
      <c r="F1061" s="321">
        <f t="shared" si="64"/>
        <v>1458536.948069531</v>
      </c>
      <c r="G1061" s="322">
        <f t="shared" si="67"/>
        <v>1800467388.1089113</v>
      </c>
    </row>
    <row r="1062" spans="2:7" hidden="1" x14ac:dyDescent="0.35">
      <c r="B1062" s="305"/>
      <c r="C1062" s="306">
        <v>1049</v>
      </c>
      <c r="D1062" s="308">
        <f t="shared" si="65"/>
        <v>0.34740237342940355</v>
      </c>
      <c r="E1062" s="323">
        <f t="shared" si="66"/>
        <v>0.65259762657059639</v>
      </c>
      <c r="F1062" s="321">
        <f t="shared" si="64"/>
        <v>1458325.5164288108</v>
      </c>
      <c r="G1062" s="322">
        <f t="shared" si="67"/>
        <v>1801925713.62534</v>
      </c>
    </row>
    <row r="1063" spans="2:7" hidden="1" x14ac:dyDescent="0.35">
      <c r="B1063" s="305"/>
      <c r="C1063" s="306">
        <v>1050</v>
      </c>
      <c r="D1063" s="308">
        <f t="shared" si="65"/>
        <v>0.34735206145651532</v>
      </c>
      <c r="E1063" s="323">
        <f t="shared" si="66"/>
        <v>0.65264793854348468</v>
      </c>
      <c r="F1063" s="321">
        <f t="shared" si="64"/>
        <v>1458114.3168531703</v>
      </c>
      <c r="G1063" s="322">
        <f t="shared" si="67"/>
        <v>1803383827.9421933</v>
      </c>
    </row>
    <row r="1064" spans="2:7" hidden="1" x14ac:dyDescent="0.35">
      <c r="B1064" s="305"/>
      <c r="C1064" s="306">
        <v>1051</v>
      </c>
      <c r="D1064" s="308">
        <f t="shared" si="65"/>
        <v>0.34730180465294008</v>
      </c>
      <c r="E1064" s="323">
        <f t="shared" si="66"/>
        <v>0.65269819534705986</v>
      </c>
      <c r="F1064" s="321">
        <f t="shared" si="64"/>
        <v>1457903.3488672455</v>
      </c>
      <c r="G1064" s="322">
        <f t="shared" si="67"/>
        <v>1804841731.2910604</v>
      </c>
    </row>
    <row r="1065" spans="2:7" hidden="1" x14ac:dyDescent="0.35">
      <c r="B1065" s="305"/>
      <c r="C1065" s="306">
        <v>1052</v>
      </c>
      <c r="D1065" s="308">
        <f t="shared" si="65"/>
        <v>0.34725160290577656</v>
      </c>
      <c r="E1065" s="323">
        <f t="shared" si="66"/>
        <v>0.65274839709422339</v>
      </c>
      <c r="F1065" s="321">
        <f t="shared" si="64"/>
        <v>1457692.6119970994</v>
      </c>
      <c r="G1065" s="322">
        <f t="shared" si="67"/>
        <v>1806299423.9030576</v>
      </c>
    </row>
    <row r="1066" spans="2:7" hidden="1" x14ac:dyDescent="0.35">
      <c r="B1066" s="305"/>
      <c r="C1066" s="306">
        <v>1053</v>
      </c>
      <c r="D1066" s="308">
        <f t="shared" si="65"/>
        <v>0.34720145610246106</v>
      </c>
      <c r="E1066" s="323">
        <f t="shared" si="66"/>
        <v>0.652798543897539</v>
      </c>
      <c r="F1066" s="321">
        <f t="shared" si="64"/>
        <v>1457482.1057702119</v>
      </c>
      <c r="G1066" s="322">
        <f t="shared" si="67"/>
        <v>1807756906.0088277</v>
      </c>
    </row>
    <row r="1067" spans="2:7" hidden="1" x14ac:dyDescent="0.35">
      <c r="B1067" s="305"/>
      <c r="C1067" s="306">
        <v>1054</v>
      </c>
      <c r="D1067" s="308">
        <f t="shared" si="65"/>
        <v>0.34715136413076703</v>
      </c>
      <c r="E1067" s="323">
        <f t="shared" si="66"/>
        <v>0.65284863586923292</v>
      </c>
      <c r="F1067" s="321">
        <f t="shared" si="64"/>
        <v>1457271.8297154789</v>
      </c>
      <c r="G1067" s="322">
        <f t="shared" si="67"/>
        <v>1809214177.8385432</v>
      </c>
    </row>
    <row r="1068" spans="2:7" hidden="1" x14ac:dyDescent="0.35">
      <c r="B1068" s="305"/>
      <c r="C1068" s="306">
        <v>1055</v>
      </c>
      <c r="D1068" s="308">
        <f t="shared" si="65"/>
        <v>0.34710132687880313</v>
      </c>
      <c r="E1068" s="323">
        <f t="shared" si="66"/>
        <v>0.65289867312119687</v>
      </c>
      <c r="F1068" s="321">
        <f t="shared" si="64"/>
        <v>1457061.7833632028</v>
      </c>
      <c r="G1068" s="322">
        <f t="shared" si="67"/>
        <v>1810671239.6219063</v>
      </c>
    </row>
    <row r="1069" spans="2:7" hidden="1" x14ac:dyDescent="0.35">
      <c r="B1069" s="305"/>
      <c r="C1069" s="306">
        <v>1056</v>
      </c>
      <c r="D1069" s="308">
        <f t="shared" si="65"/>
        <v>0.34705134423501227</v>
      </c>
      <c r="E1069" s="323">
        <f t="shared" si="66"/>
        <v>0.65294865576498773</v>
      </c>
      <c r="F1069" s="321">
        <f t="shared" si="64"/>
        <v>1456851.9662450892</v>
      </c>
      <c r="G1069" s="322">
        <f t="shared" si="67"/>
        <v>1812128091.5881515</v>
      </c>
    </row>
    <row r="1070" spans="2:7" hidden="1" x14ac:dyDescent="0.35">
      <c r="B1070" s="305"/>
      <c r="C1070" s="306">
        <v>1057</v>
      </c>
      <c r="D1070" s="308">
        <f t="shared" si="65"/>
        <v>0.34700141608817009</v>
      </c>
      <c r="E1070" s="323">
        <f t="shared" si="66"/>
        <v>0.65299858391182997</v>
      </c>
      <c r="F1070" s="321">
        <f t="shared" si="64"/>
        <v>1456642.3778942404</v>
      </c>
      <c r="G1070" s="322">
        <f t="shared" si="67"/>
        <v>1813584733.9660456</v>
      </c>
    </row>
    <row r="1071" spans="2:7" hidden="1" x14ac:dyDescent="0.35">
      <c r="B1071" s="305"/>
      <c r="C1071" s="306">
        <v>1058</v>
      </c>
      <c r="D1071" s="308">
        <f t="shared" si="65"/>
        <v>0.34695154232738368</v>
      </c>
      <c r="E1071" s="323">
        <f t="shared" si="66"/>
        <v>0.65304845767261632</v>
      </c>
      <c r="F1071" s="321">
        <f t="shared" si="64"/>
        <v>1456433.0178451508</v>
      </c>
      <c r="G1071" s="322">
        <f t="shared" si="67"/>
        <v>1815041166.9838908</v>
      </c>
    </row>
    <row r="1072" spans="2:7" hidden="1" x14ac:dyDescent="0.35">
      <c r="B1072" s="305"/>
      <c r="C1072" s="306">
        <v>1059</v>
      </c>
      <c r="D1072" s="308">
        <f t="shared" si="65"/>
        <v>0.34690172284209048</v>
      </c>
      <c r="E1072" s="323">
        <f t="shared" si="66"/>
        <v>0.65309827715790947</v>
      </c>
      <c r="F1072" s="321">
        <f t="shared" si="64"/>
        <v>1456223.8856337003</v>
      </c>
      <c r="G1072" s="322">
        <f t="shared" si="67"/>
        <v>1816497390.8695245</v>
      </c>
    </row>
    <row r="1073" spans="2:7" hidden="1" x14ac:dyDescent="0.35">
      <c r="B1073" s="305"/>
      <c r="C1073" s="306">
        <v>1060</v>
      </c>
      <c r="D1073" s="308">
        <f t="shared" si="65"/>
        <v>0.34685195752205661</v>
      </c>
      <c r="E1073" s="323">
        <f t="shared" si="66"/>
        <v>0.65314804247794345</v>
      </c>
      <c r="F1073" s="321">
        <f t="shared" si="64"/>
        <v>1456014.9807971495</v>
      </c>
      <c r="G1073" s="322">
        <f t="shared" si="67"/>
        <v>1817953405.8503215</v>
      </c>
    </row>
    <row r="1074" spans="2:7" hidden="1" x14ac:dyDescent="0.35">
      <c r="B1074" s="305"/>
      <c r="C1074" s="306">
        <v>1061</v>
      </c>
      <c r="D1074" s="308">
        <f t="shared" si="65"/>
        <v>0.34680224625737593</v>
      </c>
      <c r="E1074" s="323">
        <f t="shared" si="66"/>
        <v>0.65319775374262412</v>
      </c>
      <c r="F1074" s="321">
        <f t="shared" si="64"/>
        <v>1455806.3028741344</v>
      </c>
      <c r="G1074" s="322">
        <f t="shared" si="67"/>
        <v>1819409212.1531956</v>
      </c>
    </row>
    <row r="1075" spans="2:7" hidden="1" x14ac:dyDescent="0.35">
      <c r="B1075" s="305"/>
      <c r="C1075" s="306">
        <v>1062</v>
      </c>
      <c r="D1075" s="308">
        <f t="shared" si="65"/>
        <v>0.34675258893846861</v>
      </c>
      <c r="E1075" s="323">
        <f t="shared" si="66"/>
        <v>0.65324741106153139</v>
      </c>
      <c r="F1075" s="321">
        <f t="shared" si="64"/>
        <v>1455597.8514046606</v>
      </c>
      <c r="G1075" s="322">
        <f t="shared" si="67"/>
        <v>1820864810.0046003</v>
      </c>
    </row>
    <row r="1076" spans="2:7" hidden="1" x14ac:dyDescent="0.35">
      <c r="B1076" s="305"/>
      <c r="C1076" s="306">
        <v>1063</v>
      </c>
      <c r="D1076" s="308">
        <f t="shared" si="65"/>
        <v>0.34670298545608003</v>
      </c>
      <c r="E1076" s="323">
        <f t="shared" si="66"/>
        <v>0.65329701454391997</v>
      </c>
      <c r="F1076" s="321">
        <f t="shared" si="64"/>
        <v>1455389.6259300995</v>
      </c>
      <c r="G1076" s="322">
        <f t="shared" si="67"/>
        <v>1822320199.6305304</v>
      </c>
    </row>
    <row r="1077" spans="2:7" hidden="1" x14ac:dyDescent="0.35">
      <c r="B1077" s="305"/>
      <c r="C1077" s="306">
        <v>1064</v>
      </c>
      <c r="D1077" s="308">
        <f t="shared" si="65"/>
        <v>0.34665343570127899</v>
      </c>
      <c r="E1077" s="323">
        <f t="shared" si="66"/>
        <v>0.65334656429872107</v>
      </c>
      <c r="F1077" s="321">
        <f t="shared" si="64"/>
        <v>1455181.6259931796</v>
      </c>
      <c r="G1077" s="322">
        <f t="shared" si="67"/>
        <v>1823775381.2565236</v>
      </c>
    </row>
    <row r="1078" spans="2:7" hidden="1" x14ac:dyDescent="0.35">
      <c r="B1078" s="305"/>
      <c r="C1078" s="306">
        <v>1065</v>
      </c>
      <c r="D1078" s="308">
        <f t="shared" si="65"/>
        <v>0.34660393956545726</v>
      </c>
      <c r="E1078" s="323">
        <f t="shared" si="66"/>
        <v>0.65339606043454279</v>
      </c>
      <c r="F1078" s="321">
        <f t="shared" si="64"/>
        <v>1454973.8511379852</v>
      </c>
      <c r="G1078" s="322">
        <f t="shared" si="67"/>
        <v>1825230355.1076615</v>
      </c>
    </row>
    <row r="1079" spans="2:7" hidden="1" x14ac:dyDescent="0.35">
      <c r="B1079" s="305"/>
      <c r="C1079" s="306">
        <v>1066</v>
      </c>
      <c r="D1079" s="308">
        <f t="shared" si="65"/>
        <v>0.34655449694032753</v>
      </c>
      <c r="E1079" s="323">
        <f t="shared" si="66"/>
        <v>0.65344550305967242</v>
      </c>
      <c r="F1079" s="321">
        <f t="shared" si="64"/>
        <v>1454766.3009099483</v>
      </c>
      <c r="G1079" s="322">
        <f t="shared" si="67"/>
        <v>1826685121.4085715</v>
      </c>
    </row>
    <row r="1080" spans="2:7" hidden="1" x14ac:dyDescent="0.35">
      <c r="B1080" s="305"/>
      <c r="C1080" s="306">
        <v>1067</v>
      </c>
      <c r="D1080" s="308">
        <f t="shared" si="65"/>
        <v>0.34650510771792242</v>
      </c>
      <c r="E1080" s="323">
        <f t="shared" si="66"/>
        <v>0.65349489228207758</v>
      </c>
      <c r="F1080" s="321">
        <f t="shared" si="64"/>
        <v>1454558.974855843</v>
      </c>
      <c r="G1080" s="322">
        <f t="shared" si="67"/>
        <v>1828139680.3834274</v>
      </c>
    </row>
    <row r="1081" spans="2:7" hidden="1" x14ac:dyDescent="0.35">
      <c r="B1081" s="305"/>
      <c r="C1081" s="306">
        <v>1068</v>
      </c>
      <c r="D1081" s="308">
        <f t="shared" si="65"/>
        <v>0.34645577179059389</v>
      </c>
      <c r="E1081" s="323">
        <f t="shared" si="66"/>
        <v>0.65354422820940616</v>
      </c>
      <c r="F1081" s="321">
        <f t="shared" si="64"/>
        <v>1454351.8725237844</v>
      </c>
      <c r="G1081" s="322">
        <f t="shared" si="67"/>
        <v>1829594032.2559512</v>
      </c>
    </row>
    <row r="1082" spans="2:7" hidden="1" x14ac:dyDescent="0.35">
      <c r="B1082" s="305"/>
      <c r="C1082" s="306">
        <v>1069</v>
      </c>
      <c r="D1082" s="308">
        <f t="shared" si="65"/>
        <v>0.34640648905101096</v>
      </c>
      <c r="E1082" s="323">
        <f t="shared" si="66"/>
        <v>0.65359351094898899</v>
      </c>
      <c r="F1082" s="321">
        <f t="shared" si="64"/>
        <v>1454144.9934632189</v>
      </c>
      <c r="G1082" s="322">
        <f t="shared" si="67"/>
        <v>1831048177.2494144</v>
      </c>
    </row>
    <row r="1083" spans="2:7" hidden="1" x14ac:dyDescent="0.35">
      <c r="B1083" s="305"/>
      <c r="C1083" s="306">
        <v>1070</v>
      </c>
      <c r="D1083" s="308">
        <f t="shared" si="65"/>
        <v>0.34635725939215889</v>
      </c>
      <c r="E1083" s="323">
        <f t="shared" si="66"/>
        <v>0.65364274060784111</v>
      </c>
      <c r="F1083" s="321">
        <f t="shared" si="64"/>
        <v>1453938.3372249198</v>
      </c>
      <c r="G1083" s="322">
        <f t="shared" si="67"/>
        <v>1832502115.5866394</v>
      </c>
    </row>
    <row r="1084" spans="2:7" hidden="1" x14ac:dyDescent="0.35">
      <c r="B1084" s="305"/>
      <c r="C1084" s="306">
        <v>1071</v>
      </c>
      <c r="D1084" s="308">
        <f t="shared" si="65"/>
        <v>0.34630808270733843</v>
      </c>
      <c r="E1084" s="323">
        <f t="shared" si="66"/>
        <v>0.65369191729266163</v>
      </c>
      <c r="F1084" s="321">
        <f t="shared" si="64"/>
        <v>1453731.9033609855</v>
      </c>
      <c r="G1084" s="322">
        <f t="shared" si="67"/>
        <v>1833955847.4900005</v>
      </c>
    </row>
    <row r="1085" spans="2:7" hidden="1" x14ac:dyDescent="0.35">
      <c r="B1085" s="305"/>
      <c r="C1085" s="306">
        <v>1072</v>
      </c>
      <c r="D1085" s="308">
        <f t="shared" si="65"/>
        <v>0.34625895889016367</v>
      </c>
      <c r="E1085" s="323">
        <f t="shared" si="66"/>
        <v>0.65374104110983633</v>
      </c>
      <c r="F1085" s="321">
        <f t="shared" si="64"/>
        <v>1453525.6914248287</v>
      </c>
      <c r="G1085" s="322">
        <f t="shared" si="67"/>
        <v>1835409373.1814253</v>
      </c>
    </row>
    <row r="1086" spans="2:7" hidden="1" x14ac:dyDescent="0.35">
      <c r="B1086" s="305"/>
      <c r="C1086" s="306">
        <v>1073</v>
      </c>
      <c r="D1086" s="308">
        <f t="shared" si="65"/>
        <v>0.34620988783456186</v>
      </c>
      <c r="E1086" s="323">
        <f t="shared" si="66"/>
        <v>0.65379011216543814</v>
      </c>
      <c r="F1086" s="321">
        <f t="shared" si="64"/>
        <v>1453319.7009711775</v>
      </c>
      <c r="G1086" s="322">
        <f t="shared" si="67"/>
        <v>1836862692.8823965</v>
      </c>
    </row>
    <row r="1087" spans="2:7" hidden="1" x14ac:dyDescent="0.35">
      <c r="B1087" s="305"/>
      <c r="C1087" s="306">
        <v>1074</v>
      </c>
      <c r="D1087" s="308">
        <f t="shared" si="65"/>
        <v>0.34616086943477126</v>
      </c>
      <c r="E1087" s="323">
        <f t="shared" si="66"/>
        <v>0.65383913056522869</v>
      </c>
      <c r="F1087" s="321">
        <f t="shared" si="64"/>
        <v>1453113.9315560653</v>
      </c>
      <c r="G1087" s="322">
        <f t="shared" si="67"/>
        <v>1838315806.8139524</v>
      </c>
    </row>
    <row r="1088" spans="2:7" hidden="1" x14ac:dyDescent="0.35">
      <c r="B1088" s="305"/>
      <c r="C1088" s="306">
        <v>1075</v>
      </c>
      <c r="D1088" s="308">
        <f t="shared" si="65"/>
        <v>0.34611190358534061</v>
      </c>
      <c r="E1088" s="323">
        <f t="shared" si="66"/>
        <v>0.65388809641465939</v>
      </c>
      <c r="F1088" s="321">
        <f t="shared" si="64"/>
        <v>1452908.3827368289</v>
      </c>
      <c r="G1088" s="322">
        <f t="shared" si="67"/>
        <v>1839768715.1966894</v>
      </c>
    </row>
    <row r="1089" spans="2:7" hidden="1" x14ac:dyDescent="0.35">
      <c r="B1089" s="305"/>
      <c r="C1089" s="306">
        <v>1076</v>
      </c>
      <c r="D1089" s="308">
        <f t="shared" si="65"/>
        <v>0.34606299018112752</v>
      </c>
      <c r="E1089" s="323">
        <f t="shared" si="66"/>
        <v>0.65393700981887248</v>
      </c>
      <c r="F1089" s="321">
        <f t="shared" si="64"/>
        <v>1452703.0540721016</v>
      </c>
      <c r="G1089" s="322">
        <f t="shared" si="67"/>
        <v>1841221418.2507615</v>
      </c>
    </row>
    <row r="1090" spans="2:7" hidden="1" x14ac:dyDescent="0.35">
      <c r="B1090" s="305"/>
      <c r="C1090" s="306">
        <v>1077</v>
      </c>
      <c r="D1090" s="308">
        <f t="shared" si="65"/>
        <v>0.34601412911729756</v>
      </c>
      <c r="E1090" s="323">
        <f t="shared" si="66"/>
        <v>0.65398587088270244</v>
      </c>
      <c r="F1090" s="321">
        <f t="shared" si="64"/>
        <v>1452497.9451218096</v>
      </c>
      <c r="G1090" s="322">
        <f t="shared" si="67"/>
        <v>1842673916.1958833</v>
      </c>
    </row>
    <row r="1091" spans="2:7" hidden="1" x14ac:dyDescent="0.35">
      <c r="B1091" s="305"/>
      <c r="C1091" s="306">
        <v>1078</v>
      </c>
      <c r="D1091" s="308">
        <f t="shared" si="65"/>
        <v>0.34596532028932286</v>
      </c>
      <c r="E1091" s="323">
        <f t="shared" si="66"/>
        <v>0.65403467971067708</v>
      </c>
      <c r="F1091" s="321">
        <f t="shared" si="64"/>
        <v>1452293.0554471656</v>
      </c>
      <c r="G1091" s="322">
        <f t="shared" si="67"/>
        <v>1844126209.2513304</v>
      </c>
    </row>
    <row r="1092" spans="2:7" hidden="1" x14ac:dyDescent="0.35">
      <c r="B1092" s="305"/>
      <c r="C1092" s="306">
        <v>1079</v>
      </c>
      <c r="D1092" s="308">
        <f t="shared" si="65"/>
        <v>0.34591656359298117</v>
      </c>
      <c r="E1092" s="323">
        <f t="shared" si="66"/>
        <v>0.65408343640701883</v>
      </c>
      <c r="F1092" s="321">
        <f t="shared" si="64"/>
        <v>1452088.3846106657</v>
      </c>
      <c r="G1092" s="322">
        <f t="shared" si="67"/>
        <v>1845578297.635941</v>
      </c>
    </row>
    <row r="1093" spans="2:7" hidden="1" x14ac:dyDescent="0.35">
      <c r="B1093" s="305"/>
      <c r="C1093" s="306">
        <v>1080</v>
      </c>
      <c r="D1093" s="308">
        <f t="shared" si="65"/>
        <v>0.34586785892435412</v>
      </c>
      <c r="E1093" s="323">
        <f t="shared" si="66"/>
        <v>0.65413214107564588</v>
      </c>
      <c r="F1093" s="321">
        <f t="shared" si="64"/>
        <v>1451883.9321760812</v>
      </c>
      <c r="G1093" s="322">
        <f t="shared" si="67"/>
        <v>1847030181.5681171</v>
      </c>
    </row>
    <row r="1094" spans="2:7" hidden="1" x14ac:dyDescent="0.35">
      <c r="B1094" s="305"/>
      <c r="C1094" s="306">
        <v>1081</v>
      </c>
      <c r="D1094" s="308">
        <f t="shared" si="65"/>
        <v>0.34581920617982709</v>
      </c>
      <c r="E1094" s="323">
        <f t="shared" si="66"/>
        <v>0.65418079382017291</v>
      </c>
      <c r="F1094" s="321">
        <f t="shared" si="64"/>
        <v>1451679.6977084591</v>
      </c>
      <c r="G1094" s="322">
        <f t="shared" si="67"/>
        <v>1848481861.2658255</v>
      </c>
    </row>
    <row r="1095" spans="2:7" hidden="1" x14ac:dyDescent="0.35">
      <c r="B1095" s="305"/>
      <c r="C1095" s="306">
        <v>1082</v>
      </c>
      <c r="D1095" s="308">
        <f t="shared" si="65"/>
        <v>0.34577060525608683</v>
      </c>
      <c r="E1095" s="323">
        <f t="shared" si="66"/>
        <v>0.65422939474391317</v>
      </c>
      <c r="F1095" s="321">
        <f t="shared" si="64"/>
        <v>1451475.6807741106</v>
      </c>
      <c r="G1095" s="322">
        <f t="shared" si="67"/>
        <v>1849933336.9465997</v>
      </c>
    </row>
    <row r="1096" spans="2:7" hidden="1" x14ac:dyDescent="0.35">
      <c r="B1096" s="305"/>
      <c r="C1096" s="306">
        <v>1083</v>
      </c>
      <c r="D1096" s="308">
        <f t="shared" si="65"/>
        <v>0.34572205605012141</v>
      </c>
      <c r="E1096" s="323">
        <f t="shared" si="66"/>
        <v>0.65427794394987859</v>
      </c>
      <c r="F1096" s="321">
        <f t="shared" si="64"/>
        <v>1451271.8809406126</v>
      </c>
      <c r="G1096" s="322">
        <f t="shared" si="67"/>
        <v>1851384608.8275404</v>
      </c>
    </row>
    <row r="1097" spans="2:7" hidden="1" x14ac:dyDescent="0.35">
      <c r="B1097" s="305"/>
      <c r="C1097" s="306">
        <v>1084</v>
      </c>
      <c r="D1097" s="308">
        <f t="shared" si="65"/>
        <v>0.3456735584592181</v>
      </c>
      <c r="E1097" s="323">
        <f t="shared" si="66"/>
        <v>0.6543264415407819</v>
      </c>
      <c r="F1097" s="321">
        <f t="shared" si="64"/>
        <v>1451068.2977767976</v>
      </c>
      <c r="G1097" s="322">
        <f t="shared" si="67"/>
        <v>1852835677.1253171</v>
      </c>
    </row>
    <row r="1098" spans="2:7" hidden="1" x14ac:dyDescent="0.35">
      <c r="B1098" s="305"/>
      <c r="C1098" s="306">
        <v>1085</v>
      </c>
      <c r="D1098" s="308">
        <f t="shared" si="65"/>
        <v>0.345625112380963</v>
      </c>
      <c r="E1098" s="323">
        <f t="shared" si="66"/>
        <v>0.65437488761903695</v>
      </c>
      <c r="F1098" s="321">
        <f t="shared" si="64"/>
        <v>1450864.9308527524</v>
      </c>
      <c r="G1098" s="322">
        <f t="shared" si="67"/>
        <v>1854286542.0561697</v>
      </c>
    </row>
    <row r="1099" spans="2:7" hidden="1" x14ac:dyDescent="0.35">
      <c r="B1099" s="305"/>
      <c r="C1099" s="306">
        <v>1086</v>
      </c>
      <c r="D1099" s="308">
        <f t="shared" si="65"/>
        <v>0.34557671771323939</v>
      </c>
      <c r="E1099" s="323">
        <f t="shared" si="66"/>
        <v>0.65442328228676061</v>
      </c>
      <c r="F1099" s="321">
        <f t="shared" si="64"/>
        <v>1450661.7797398116</v>
      </c>
      <c r="G1099" s="322">
        <f t="shared" si="67"/>
        <v>1855737203.8359096</v>
      </c>
    </row>
    <row r="1100" spans="2:7" hidden="1" x14ac:dyDescent="0.35">
      <c r="B1100" s="305"/>
      <c r="C1100" s="306">
        <v>1087</v>
      </c>
      <c r="D1100" s="308">
        <f t="shared" si="65"/>
        <v>0.34552837435422684</v>
      </c>
      <c r="E1100" s="323">
        <f t="shared" si="66"/>
        <v>0.65447162564577321</v>
      </c>
      <c r="F1100" s="321">
        <f t="shared" si="64"/>
        <v>1450458.8440105536</v>
      </c>
      <c r="G1100" s="322">
        <f t="shared" si="67"/>
        <v>1857187662.6799202</v>
      </c>
    </row>
    <row r="1101" spans="2:7" hidden="1" x14ac:dyDescent="0.35">
      <c r="B1101" s="305"/>
      <c r="C1101" s="306">
        <v>1088</v>
      </c>
      <c r="D1101" s="308">
        <f t="shared" si="65"/>
        <v>0.34548008220240001</v>
      </c>
      <c r="E1101" s="323">
        <f t="shared" si="66"/>
        <v>0.65451991779759999</v>
      </c>
      <c r="F1101" s="321">
        <f t="shared" si="64"/>
        <v>1450256.1232387952</v>
      </c>
      <c r="G1101" s="322">
        <f t="shared" si="67"/>
        <v>1858637918.803159</v>
      </c>
    </row>
    <row r="1102" spans="2:7" hidden="1" x14ac:dyDescent="0.35">
      <c r="B1102" s="305"/>
      <c r="C1102" s="306">
        <v>1089</v>
      </c>
      <c r="D1102" s="308">
        <f t="shared" si="65"/>
        <v>0.34543184115652747</v>
      </c>
      <c r="E1102" s="323">
        <f t="shared" si="66"/>
        <v>0.65456815884347253</v>
      </c>
      <c r="F1102" s="321">
        <f t="shared" ref="F1102:F1165" si="68">$G$12*D1102</f>
        <v>1450053.616999587</v>
      </c>
      <c r="G1102" s="322">
        <f t="shared" si="67"/>
        <v>1860087972.4201586</v>
      </c>
    </row>
    <row r="1103" spans="2:7" hidden="1" x14ac:dyDescent="0.35">
      <c r="B1103" s="305"/>
      <c r="C1103" s="306">
        <v>1090</v>
      </c>
      <c r="D1103" s="308">
        <f t="shared" ref="D1103:D1166" si="69">C1103^(-C$11)</f>
        <v>0.34538365111567076</v>
      </c>
      <c r="E1103" s="323">
        <f t="shared" ref="E1103:E1166" si="70">1 - D1103</f>
        <v>0.65461634888432929</v>
      </c>
      <c r="F1103" s="321">
        <f t="shared" si="68"/>
        <v>1449851.3248692101</v>
      </c>
      <c r="G1103" s="322">
        <f t="shared" ref="G1103:G1166" si="71">F1103+G1102</f>
        <v>1861537823.7450278</v>
      </c>
    </row>
    <row r="1104" spans="2:7" hidden="1" x14ac:dyDescent="0.35">
      <c r="B1104" s="305"/>
      <c r="C1104" s="306">
        <v>1091</v>
      </c>
      <c r="D1104" s="308">
        <f t="shared" si="69"/>
        <v>0.34533551197918311</v>
      </c>
      <c r="E1104" s="323">
        <f t="shared" si="70"/>
        <v>0.65466448802081689</v>
      </c>
      <c r="F1104" s="321">
        <f t="shared" si="68"/>
        <v>1449649.2464251691</v>
      </c>
      <c r="G1104" s="322">
        <f t="shared" si="71"/>
        <v>1862987472.9914529</v>
      </c>
    </row>
    <row r="1105" spans="2:7" hidden="1" x14ac:dyDescent="0.35">
      <c r="B1105" s="305"/>
      <c r="C1105" s="306">
        <v>1092</v>
      </c>
      <c r="D1105" s="308">
        <f t="shared" si="69"/>
        <v>0.34528742364670834</v>
      </c>
      <c r="E1105" s="323">
        <f t="shared" si="70"/>
        <v>0.65471257635329172</v>
      </c>
      <c r="F1105" s="321">
        <f t="shared" si="68"/>
        <v>1449447.3812461887</v>
      </c>
      <c r="G1105" s="322">
        <f t="shared" si="71"/>
        <v>1864436920.372699</v>
      </c>
    </row>
    <row r="1106" spans="2:7" hidden="1" x14ac:dyDescent="0.35">
      <c r="B1106" s="305"/>
      <c r="C1106" s="306">
        <v>1093</v>
      </c>
      <c r="D1106" s="308">
        <f t="shared" si="69"/>
        <v>0.34523938601817977</v>
      </c>
      <c r="E1106" s="323">
        <f t="shared" si="70"/>
        <v>0.65476061398182028</v>
      </c>
      <c r="F1106" s="321">
        <f t="shared" si="68"/>
        <v>1449245.7289122096</v>
      </c>
      <c r="G1106" s="322">
        <f t="shared" si="71"/>
        <v>1865886166.1016111</v>
      </c>
    </row>
    <row r="1107" spans="2:7" hidden="1" x14ac:dyDescent="0.35">
      <c r="B1107" s="305"/>
      <c r="C1107" s="306">
        <v>1094</v>
      </c>
      <c r="D1107" s="308">
        <f t="shared" si="69"/>
        <v>0.34519139899381923</v>
      </c>
      <c r="E1107" s="323">
        <f t="shared" si="70"/>
        <v>0.65480860100618077</v>
      </c>
      <c r="F1107" s="321">
        <f t="shared" si="68"/>
        <v>1449044.2890043827</v>
      </c>
      <c r="G1107" s="322">
        <f t="shared" si="71"/>
        <v>1867335210.3906155</v>
      </c>
    </row>
    <row r="1108" spans="2:7" hidden="1" x14ac:dyDescent="0.35">
      <c r="B1108" s="305"/>
      <c r="C1108" s="306">
        <v>1095</v>
      </c>
      <c r="D1108" s="308">
        <f t="shared" si="69"/>
        <v>0.3451434624741358</v>
      </c>
      <c r="E1108" s="323">
        <f t="shared" si="70"/>
        <v>0.65485653752586415</v>
      </c>
      <c r="F1108" s="321">
        <f t="shared" si="68"/>
        <v>1448843.061105065</v>
      </c>
      <c r="G1108" s="322">
        <f t="shared" si="71"/>
        <v>1868784053.4517205</v>
      </c>
    </row>
    <row r="1109" spans="2:7" hidden="1" x14ac:dyDescent="0.35">
      <c r="B1109" s="305"/>
      <c r="C1109" s="306">
        <v>1096</v>
      </c>
      <c r="D1109" s="308">
        <f t="shared" si="69"/>
        <v>0.34509557635992483</v>
      </c>
      <c r="E1109" s="323">
        <f t="shared" si="70"/>
        <v>0.65490442364007517</v>
      </c>
      <c r="F1109" s="321">
        <f t="shared" si="68"/>
        <v>1448642.0447978156</v>
      </c>
      <c r="G1109" s="322">
        <f t="shared" si="71"/>
        <v>1870232695.4965184</v>
      </c>
    </row>
    <row r="1110" spans="2:7" hidden="1" x14ac:dyDescent="0.35">
      <c r="B1110" s="305"/>
      <c r="C1110" s="306">
        <v>1097</v>
      </c>
      <c r="D1110" s="308">
        <f t="shared" si="69"/>
        <v>0.34504774055226678</v>
      </c>
      <c r="E1110" s="323">
        <f t="shared" si="70"/>
        <v>0.65495225944773328</v>
      </c>
      <c r="F1110" s="321">
        <f t="shared" si="68"/>
        <v>1448441.2396673898</v>
      </c>
      <c r="G1110" s="322">
        <f t="shared" si="71"/>
        <v>1871681136.7361858</v>
      </c>
    </row>
    <row r="1111" spans="2:7" hidden="1" x14ac:dyDescent="0.35">
      <c r="B1111" s="305"/>
      <c r="C1111" s="306">
        <v>1098</v>
      </c>
      <c r="D1111" s="308">
        <f t="shared" si="69"/>
        <v>0.34499995495252633</v>
      </c>
      <c r="E1111" s="323">
        <f t="shared" si="70"/>
        <v>0.65500004504747367</v>
      </c>
      <c r="F1111" s="321">
        <f t="shared" si="68"/>
        <v>1448240.6452997364</v>
      </c>
      <c r="G1111" s="322">
        <f t="shared" si="71"/>
        <v>1873129377.3814855</v>
      </c>
    </row>
    <row r="1112" spans="2:7" hidden="1" x14ac:dyDescent="0.35">
      <c r="B1112" s="305"/>
      <c r="C1112" s="306">
        <v>1099</v>
      </c>
      <c r="D1112" s="308">
        <f t="shared" si="69"/>
        <v>0.34495221946235083</v>
      </c>
      <c r="E1112" s="323">
        <f t="shared" si="70"/>
        <v>0.65504778053764912</v>
      </c>
      <c r="F1112" s="321">
        <f t="shared" si="68"/>
        <v>1448040.2612819909</v>
      </c>
      <c r="G1112" s="322">
        <f t="shared" si="71"/>
        <v>1874577417.6427674</v>
      </c>
    </row>
    <row r="1113" spans="2:7" x14ac:dyDescent="0.35">
      <c r="B1113" s="305"/>
      <c r="C1113" s="306">
        <v>1100</v>
      </c>
      <c r="D1113" s="308">
        <f t="shared" si="69"/>
        <v>0.3449045339836701</v>
      </c>
      <c r="E1113" s="323">
        <f t="shared" si="70"/>
        <v>0.65509546601632995</v>
      </c>
      <c r="F1113" s="321">
        <f t="shared" si="68"/>
        <v>1447840.0872024738</v>
      </c>
      <c r="G1113" s="322">
        <f t="shared" si="71"/>
        <v>1876025257.72997</v>
      </c>
    </row>
    <row r="1114" spans="2:7" hidden="1" x14ac:dyDescent="0.35">
      <c r="B1114" s="305"/>
      <c r="C1114" s="306">
        <v>1101</v>
      </c>
      <c r="D1114" s="308">
        <f t="shared" si="69"/>
        <v>0.34485689841869427</v>
      </c>
      <c r="E1114" s="323">
        <f t="shared" si="70"/>
        <v>0.65514310158130573</v>
      </c>
      <c r="F1114" s="321">
        <f t="shared" si="68"/>
        <v>1447640.1226506834</v>
      </c>
      <c r="G1114" s="322">
        <f t="shared" si="71"/>
        <v>1877472897.8526206</v>
      </c>
    </row>
    <row r="1115" spans="2:7" hidden="1" x14ac:dyDescent="0.35">
      <c r="B1115" s="305"/>
      <c r="C1115" s="306">
        <v>1102</v>
      </c>
      <c r="D1115" s="308">
        <f t="shared" si="69"/>
        <v>0.3448093126699136</v>
      </c>
      <c r="E1115" s="323">
        <f t="shared" si="70"/>
        <v>0.65519068733008634</v>
      </c>
      <c r="F1115" s="321">
        <f t="shared" si="68"/>
        <v>1447440.367217293</v>
      </c>
      <c r="G1115" s="322">
        <f t="shared" si="71"/>
        <v>1878920338.2198379</v>
      </c>
    </row>
    <row r="1116" spans="2:7" hidden="1" x14ac:dyDescent="0.35">
      <c r="B1116" s="305"/>
      <c r="C1116" s="306">
        <v>1103</v>
      </c>
      <c r="D1116" s="308">
        <f t="shared" si="69"/>
        <v>0.34476177664009705</v>
      </c>
      <c r="E1116" s="323">
        <f t="shared" si="70"/>
        <v>0.655238223359903</v>
      </c>
      <c r="F1116" s="321">
        <f t="shared" si="68"/>
        <v>1447240.8204941466</v>
      </c>
      <c r="G1116" s="322">
        <f t="shared" si="71"/>
        <v>1880367579.0403321</v>
      </c>
    </row>
    <row r="1117" spans="2:7" hidden="1" x14ac:dyDescent="0.35">
      <c r="B1117" s="305"/>
      <c r="C1117" s="306">
        <v>1104</v>
      </c>
      <c r="D1117" s="308">
        <f t="shared" si="69"/>
        <v>0.34471429023229133</v>
      </c>
      <c r="E1117" s="323">
        <f t="shared" si="70"/>
        <v>0.65528570976770872</v>
      </c>
      <c r="F1117" s="321">
        <f t="shared" si="68"/>
        <v>1447041.482074253</v>
      </c>
      <c r="G1117" s="322">
        <f t="shared" si="71"/>
        <v>1881814620.5224063</v>
      </c>
    </row>
    <row r="1118" spans="2:7" hidden="1" x14ac:dyDescent="0.35">
      <c r="B1118" s="305"/>
      <c r="C1118" s="306">
        <v>1105</v>
      </c>
      <c r="D1118" s="308">
        <f t="shared" si="69"/>
        <v>0.34466685334981961</v>
      </c>
      <c r="E1118" s="323">
        <f t="shared" si="70"/>
        <v>0.65533314665018039</v>
      </c>
      <c r="F1118" s="321">
        <f t="shared" si="68"/>
        <v>1446842.351551783</v>
      </c>
      <c r="G1118" s="322">
        <f t="shared" si="71"/>
        <v>1883261462.8739581</v>
      </c>
    </row>
    <row r="1119" spans="2:7" hidden="1" x14ac:dyDescent="0.35">
      <c r="B1119" s="305"/>
      <c r="C1119" s="306">
        <v>1106</v>
      </c>
      <c r="D1119" s="308">
        <f t="shared" si="69"/>
        <v>0.34461946589628101</v>
      </c>
      <c r="E1119" s="323">
        <f t="shared" si="70"/>
        <v>0.65538053410371899</v>
      </c>
      <c r="F1119" s="321">
        <f t="shared" si="68"/>
        <v>1446643.4285220646</v>
      </c>
      <c r="G1119" s="322">
        <f t="shared" si="71"/>
        <v>1884708106.3024802</v>
      </c>
    </row>
    <row r="1120" spans="2:7" hidden="1" x14ac:dyDescent="0.35">
      <c r="B1120" s="305"/>
      <c r="C1120" s="306">
        <v>1107</v>
      </c>
      <c r="D1120" s="308">
        <f t="shared" si="69"/>
        <v>0.34457212777554891</v>
      </c>
      <c r="E1120" s="323">
        <f t="shared" si="70"/>
        <v>0.65542787222445109</v>
      </c>
      <c r="F1120" s="321">
        <f t="shared" si="68"/>
        <v>1446444.7125815777</v>
      </c>
      <c r="G1120" s="322">
        <f t="shared" si="71"/>
        <v>1886154551.0150619</v>
      </c>
    </row>
    <row r="1121" spans="2:7" hidden="1" x14ac:dyDescent="0.35">
      <c r="B1121" s="305"/>
      <c r="C1121" s="306">
        <v>1108</v>
      </c>
      <c r="D1121" s="308">
        <f t="shared" si="69"/>
        <v>0.3445248388917706</v>
      </c>
      <c r="E1121" s="323">
        <f t="shared" si="70"/>
        <v>0.65547516110822945</v>
      </c>
      <c r="F1121" s="321">
        <f t="shared" si="68"/>
        <v>1446246.2033279517</v>
      </c>
      <c r="G1121" s="322">
        <f t="shared" si="71"/>
        <v>1887600797.2183897</v>
      </c>
    </row>
    <row r="1122" spans="2:7" hidden="1" x14ac:dyDescent="0.35">
      <c r="B1122" s="305"/>
      <c r="C1122" s="306">
        <v>1109</v>
      </c>
      <c r="D1122" s="308">
        <f t="shared" si="69"/>
        <v>0.34447759914936554</v>
      </c>
      <c r="E1122" s="323">
        <f t="shared" si="70"/>
        <v>0.6555224008506344</v>
      </c>
      <c r="F1122" s="321">
        <f t="shared" si="68"/>
        <v>1446047.9003599589</v>
      </c>
      <c r="G1122" s="322">
        <f t="shared" si="71"/>
        <v>1889046845.1187496</v>
      </c>
    </row>
    <row r="1123" spans="2:7" hidden="1" x14ac:dyDescent="0.35">
      <c r="B1123" s="305"/>
      <c r="C1123" s="306">
        <v>1110</v>
      </c>
      <c r="D1123" s="308">
        <f t="shared" si="69"/>
        <v>0.34443040845302503</v>
      </c>
      <c r="E1123" s="323">
        <f t="shared" si="70"/>
        <v>0.65556959154697503</v>
      </c>
      <c r="F1123" s="321">
        <f t="shared" si="68"/>
        <v>1445849.8032775123</v>
      </c>
      <c r="G1123" s="322">
        <f t="shared" si="71"/>
        <v>1890492694.9220271</v>
      </c>
    </row>
    <row r="1124" spans="2:7" hidden="1" x14ac:dyDescent="0.35">
      <c r="B1124" s="305"/>
      <c r="C1124" s="306">
        <v>1111</v>
      </c>
      <c r="D1124" s="308">
        <f t="shared" si="69"/>
        <v>0.34438326670771058</v>
      </c>
      <c r="E1124" s="323">
        <f t="shared" si="70"/>
        <v>0.65561673329228942</v>
      </c>
      <c r="F1124" s="321">
        <f t="shared" si="68"/>
        <v>1445651.9116816593</v>
      </c>
      <c r="G1124" s="322">
        <f t="shared" si="71"/>
        <v>1891938346.8337088</v>
      </c>
    </row>
    <row r="1125" spans="2:7" hidden="1" x14ac:dyDescent="0.35">
      <c r="B1125" s="305"/>
      <c r="C1125" s="306">
        <v>1112</v>
      </c>
      <c r="D1125" s="308">
        <f t="shared" si="69"/>
        <v>0.34433617381865339</v>
      </c>
      <c r="E1125" s="323">
        <f t="shared" si="70"/>
        <v>0.65566382618134655</v>
      </c>
      <c r="F1125" s="321">
        <f t="shared" si="68"/>
        <v>1445454.2251745795</v>
      </c>
      <c r="G1125" s="322">
        <f t="shared" si="71"/>
        <v>1893383801.0588834</v>
      </c>
    </row>
    <row r="1126" spans="2:7" hidden="1" x14ac:dyDescent="0.35">
      <c r="B1126" s="305"/>
      <c r="C1126" s="306">
        <v>1113</v>
      </c>
      <c r="D1126" s="308">
        <f t="shared" si="69"/>
        <v>0.34428912969135311</v>
      </c>
      <c r="E1126" s="323">
        <f t="shared" si="70"/>
        <v>0.65571087030864694</v>
      </c>
      <c r="F1126" s="321">
        <f t="shared" si="68"/>
        <v>1445256.7433595797</v>
      </c>
      <c r="G1126" s="322">
        <f t="shared" si="71"/>
        <v>1894829057.802243</v>
      </c>
    </row>
    <row r="1127" spans="2:7" hidden="1" x14ac:dyDescent="0.35">
      <c r="B1127" s="305"/>
      <c r="C1127" s="306">
        <v>1114</v>
      </c>
      <c r="D1127" s="308">
        <f t="shared" si="69"/>
        <v>0.34424213423157701</v>
      </c>
      <c r="E1127" s="323">
        <f t="shared" si="70"/>
        <v>0.65575786576842299</v>
      </c>
      <c r="F1127" s="321">
        <f t="shared" si="68"/>
        <v>1445059.4658410894</v>
      </c>
      <c r="G1127" s="322">
        <f t="shared" si="71"/>
        <v>1896274117.268084</v>
      </c>
    </row>
    <row r="1128" spans="2:7" hidden="1" x14ac:dyDescent="0.35">
      <c r="B1128" s="305"/>
      <c r="C1128" s="306">
        <v>1115</v>
      </c>
      <c r="D1128" s="308">
        <f t="shared" si="69"/>
        <v>0.34419518734535837</v>
      </c>
      <c r="E1128" s="323">
        <f t="shared" si="70"/>
        <v>0.65580481265464163</v>
      </c>
      <c r="F1128" s="321">
        <f t="shared" si="68"/>
        <v>1444862.3922246553</v>
      </c>
      <c r="G1128" s="322">
        <f t="shared" si="71"/>
        <v>1897718979.6603086</v>
      </c>
    </row>
    <row r="1129" spans="2:7" hidden="1" x14ac:dyDescent="0.35">
      <c r="B1129" s="305"/>
      <c r="C1129" s="306">
        <v>1116</v>
      </c>
      <c r="D1129" s="308">
        <f t="shared" si="69"/>
        <v>0.34414828893899668</v>
      </c>
      <c r="E1129" s="323">
        <f t="shared" si="70"/>
        <v>0.65585171106100337</v>
      </c>
      <c r="F1129" s="321">
        <f t="shared" si="68"/>
        <v>1444665.5221169414</v>
      </c>
      <c r="G1129" s="322">
        <f t="shared" si="71"/>
        <v>1899163645.1824255</v>
      </c>
    </row>
    <row r="1130" spans="2:7" hidden="1" x14ac:dyDescent="0.35">
      <c r="B1130" s="305"/>
      <c r="C1130" s="306">
        <v>1117</v>
      </c>
      <c r="D1130" s="308">
        <f t="shared" si="69"/>
        <v>0.3441014389190552</v>
      </c>
      <c r="E1130" s="323">
        <f t="shared" si="70"/>
        <v>0.6558985610809448</v>
      </c>
      <c r="F1130" s="321">
        <f t="shared" si="68"/>
        <v>1444468.855125719</v>
      </c>
      <c r="G1130" s="322">
        <f t="shared" si="71"/>
        <v>1900608114.0375512</v>
      </c>
    </row>
    <row r="1131" spans="2:7" hidden="1" x14ac:dyDescent="0.35">
      <c r="B1131" s="305"/>
      <c r="C1131" s="306">
        <v>1118</v>
      </c>
      <c r="D1131" s="308">
        <f t="shared" si="69"/>
        <v>0.3440546371923614</v>
      </c>
      <c r="E1131" s="323">
        <f t="shared" si="70"/>
        <v>0.6559453628076386</v>
      </c>
      <c r="F1131" s="321">
        <f t="shared" si="68"/>
        <v>1444272.3908598686</v>
      </c>
      <c r="G1131" s="322">
        <f t="shared" si="71"/>
        <v>1902052386.428411</v>
      </c>
    </row>
    <row r="1132" spans="2:7" hidden="1" x14ac:dyDescent="0.35">
      <c r="B1132" s="305"/>
      <c r="C1132" s="306">
        <v>1119</v>
      </c>
      <c r="D1132" s="308">
        <f t="shared" si="69"/>
        <v>0.34400788366600477</v>
      </c>
      <c r="E1132" s="323">
        <f t="shared" si="70"/>
        <v>0.65599211633399523</v>
      </c>
      <c r="F1132" s="321">
        <f t="shared" si="68"/>
        <v>1444076.1289293705</v>
      </c>
      <c r="G1132" s="322">
        <f t="shared" si="71"/>
        <v>1903496462.5573404</v>
      </c>
    </row>
    <row r="1133" spans="2:7" hidden="1" x14ac:dyDescent="0.35">
      <c r="B1133" s="305"/>
      <c r="C1133" s="306">
        <v>1120</v>
      </c>
      <c r="D1133" s="308">
        <f t="shared" si="69"/>
        <v>0.34396117824733657</v>
      </c>
      <c r="E1133" s="323">
        <f t="shared" si="70"/>
        <v>0.65603882175266337</v>
      </c>
      <c r="F1133" s="321">
        <f t="shared" si="68"/>
        <v>1443880.0689453038</v>
      </c>
      <c r="G1133" s="322">
        <f t="shared" si="71"/>
        <v>1904940342.6262858</v>
      </c>
    </row>
    <row r="1134" spans="2:7" hidden="1" x14ac:dyDescent="0.35">
      <c r="B1134" s="305"/>
      <c r="C1134" s="306">
        <v>1121</v>
      </c>
      <c r="D1134" s="308">
        <f t="shared" si="69"/>
        <v>0.34391452084396884</v>
      </c>
      <c r="E1134" s="323">
        <f t="shared" si="70"/>
        <v>0.6560854791560311</v>
      </c>
      <c r="F1134" s="321">
        <f t="shared" si="68"/>
        <v>1443684.2105198423</v>
      </c>
      <c r="G1134" s="322">
        <f t="shared" si="71"/>
        <v>1906384026.8368056</v>
      </c>
    </row>
    <row r="1135" spans="2:7" hidden="1" x14ac:dyDescent="0.35">
      <c r="B1135" s="305"/>
      <c r="C1135" s="306">
        <v>1122</v>
      </c>
      <c r="D1135" s="308">
        <f t="shared" si="69"/>
        <v>0.34386791136377293</v>
      </c>
      <c r="E1135" s="323">
        <f t="shared" si="70"/>
        <v>0.65613208863622707</v>
      </c>
      <c r="F1135" s="321">
        <f t="shared" si="68"/>
        <v>1443488.5532662484</v>
      </c>
      <c r="G1135" s="322">
        <f t="shared" si="71"/>
        <v>1907827515.3900719</v>
      </c>
    </row>
    <row r="1136" spans="2:7" hidden="1" x14ac:dyDescent="0.35">
      <c r="B1136" s="305"/>
      <c r="C1136" s="306">
        <v>1123</v>
      </c>
      <c r="D1136" s="308">
        <f t="shared" si="69"/>
        <v>0.34382134971487915</v>
      </c>
      <c r="E1136" s="323">
        <f t="shared" si="70"/>
        <v>0.65617865028512079</v>
      </c>
      <c r="F1136" s="321">
        <f t="shared" si="68"/>
        <v>1443293.0967988716</v>
      </c>
      <c r="G1136" s="322">
        <f t="shared" si="71"/>
        <v>1909270808.4868708</v>
      </c>
    </row>
    <row r="1137" spans="2:7" hidden="1" x14ac:dyDescent="0.35">
      <c r="B1137" s="305"/>
      <c r="C1137" s="306">
        <v>1124</v>
      </c>
      <c r="D1137" s="308">
        <f t="shared" si="69"/>
        <v>0.34377483580567542</v>
      </c>
      <c r="E1137" s="323">
        <f t="shared" si="70"/>
        <v>0.65622516419432464</v>
      </c>
      <c r="F1137" s="321">
        <f t="shared" si="68"/>
        <v>1443097.840733143</v>
      </c>
      <c r="G1137" s="322">
        <f t="shared" si="71"/>
        <v>1910713906.3276038</v>
      </c>
    </row>
    <row r="1138" spans="2:7" hidden="1" x14ac:dyDescent="0.35">
      <c r="B1138" s="305"/>
      <c r="C1138" s="306">
        <v>1125</v>
      </c>
      <c r="D1138" s="308">
        <f t="shared" si="69"/>
        <v>0.34372836954480629</v>
      </c>
      <c r="E1138" s="323">
        <f t="shared" si="70"/>
        <v>0.65627163045519366</v>
      </c>
      <c r="F1138" s="321">
        <f t="shared" si="68"/>
        <v>1442902.7846855703</v>
      </c>
      <c r="G1138" s="322">
        <f t="shared" si="71"/>
        <v>1912156809.1122894</v>
      </c>
    </row>
    <row r="1139" spans="2:7" hidden="1" x14ac:dyDescent="0.35">
      <c r="B1139" s="305"/>
      <c r="C1139" s="306">
        <v>1126</v>
      </c>
      <c r="D1139" s="308">
        <f t="shared" si="69"/>
        <v>0.34368195084117253</v>
      </c>
      <c r="E1139" s="323">
        <f t="shared" si="70"/>
        <v>0.65631804915882741</v>
      </c>
      <c r="F1139" s="321">
        <f t="shared" si="68"/>
        <v>1442707.9282737374</v>
      </c>
      <c r="G1139" s="322">
        <f t="shared" si="71"/>
        <v>1913599517.0405631</v>
      </c>
    </row>
    <row r="1140" spans="2:7" hidden="1" x14ac:dyDescent="0.35">
      <c r="B1140" s="305"/>
      <c r="C1140" s="306">
        <v>1127</v>
      </c>
      <c r="D1140" s="308">
        <f t="shared" si="69"/>
        <v>0.34363557960392938</v>
      </c>
      <c r="E1140" s="323">
        <f t="shared" si="70"/>
        <v>0.65636442039607057</v>
      </c>
      <c r="F1140" s="321">
        <f t="shared" si="68"/>
        <v>1442513.2711162963</v>
      </c>
      <c r="G1140" s="322">
        <f t="shared" si="71"/>
        <v>1915042030.3116794</v>
      </c>
    </row>
    <row r="1141" spans="2:7" hidden="1" x14ac:dyDescent="0.35">
      <c r="B1141" s="305"/>
      <c r="C1141" s="306">
        <v>1128</v>
      </c>
      <c r="D1141" s="308">
        <f t="shared" si="69"/>
        <v>0.34358925574248622</v>
      </c>
      <c r="E1141" s="323">
        <f t="shared" si="70"/>
        <v>0.65641074425751378</v>
      </c>
      <c r="F1141" s="321">
        <f t="shared" si="68"/>
        <v>1442318.8128329657</v>
      </c>
      <c r="G1141" s="322">
        <f t="shared" si="71"/>
        <v>1916484349.1245124</v>
      </c>
    </row>
    <row r="1142" spans="2:7" hidden="1" x14ac:dyDescent="0.35">
      <c r="B1142" s="305"/>
      <c r="C1142" s="306">
        <v>1129</v>
      </c>
      <c r="D1142" s="308">
        <f t="shared" si="69"/>
        <v>0.34354297916650545</v>
      </c>
      <c r="E1142" s="323">
        <f t="shared" si="70"/>
        <v>0.65645702083349455</v>
      </c>
      <c r="F1142" s="321">
        <f t="shared" si="68"/>
        <v>1442124.5530445264</v>
      </c>
      <c r="G1142" s="322">
        <f t="shared" si="71"/>
        <v>1917926473.677557</v>
      </c>
    </row>
    <row r="1143" spans="2:7" hidden="1" x14ac:dyDescent="0.35">
      <c r="B1143" s="305"/>
      <c r="C1143" s="306">
        <v>1130</v>
      </c>
      <c r="D1143" s="308">
        <f t="shared" si="69"/>
        <v>0.34349674978590156</v>
      </c>
      <c r="E1143" s="323">
        <f t="shared" si="70"/>
        <v>0.65650325021409839</v>
      </c>
      <c r="F1143" s="321">
        <f t="shared" si="68"/>
        <v>1441930.4913728174</v>
      </c>
      <c r="G1143" s="322">
        <f t="shared" si="71"/>
        <v>1919368404.1689298</v>
      </c>
    </row>
    <row r="1144" spans="2:7" hidden="1" x14ac:dyDescent="0.35">
      <c r="B1144" s="305"/>
      <c r="C1144" s="306">
        <v>1131</v>
      </c>
      <c r="D1144" s="308">
        <f t="shared" si="69"/>
        <v>0.34345056751084002</v>
      </c>
      <c r="E1144" s="323">
        <f t="shared" si="70"/>
        <v>0.65654943248915998</v>
      </c>
      <c r="F1144" s="321">
        <f t="shared" si="68"/>
        <v>1441736.6274407317</v>
      </c>
      <c r="G1144" s="322">
        <f t="shared" si="71"/>
        <v>1920810140.7963705</v>
      </c>
    </row>
    <row r="1145" spans="2:7" hidden="1" x14ac:dyDescent="0.35">
      <c r="B1145" s="305"/>
      <c r="C1145" s="306">
        <v>1132</v>
      </c>
      <c r="D1145" s="308">
        <f t="shared" si="69"/>
        <v>0.34340443225173672</v>
      </c>
      <c r="E1145" s="323">
        <f t="shared" si="70"/>
        <v>0.65659556774826333</v>
      </c>
      <c r="F1145" s="321">
        <f t="shared" si="68"/>
        <v>1441542.9608722129</v>
      </c>
      <c r="G1145" s="322">
        <f t="shared" si="71"/>
        <v>1922251683.7572427</v>
      </c>
    </row>
    <row r="1146" spans="2:7" hidden="1" x14ac:dyDescent="0.35">
      <c r="B1146" s="305"/>
      <c r="C1146" s="306">
        <v>1133</v>
      </c>
      <c r="D1146" s="308">
        <f t="shared" si="69"/>
        <v>0.3433583439192569</v>
      </c>
      <c r="E1146" s="323">
        <f t="shared" si="70"/>
        <v>0.6566416560807431</v>
      </c>
      <c r="F1146" s="321">
        <f t="shared" si="68"/>
        <v>1441349.4912922515</v>
      </c>
      <c r="G1146" s="322">
        <f t="shared" si="71"/>
        <v>1923693033.2485349</v>
      </c>
    </row>
    <row r="1147" spans="2:7" hidden="1" x14ac:dyDescent="0.35">
      <c r="B1147" s="305"/>
      <c r="C1147" s="306">
        <v>1134</v>
      </c>
      <c r="D1147" s="308">
        <f t="shared" si="69"/>
        <v>0.34331230242431399</v>
      </c>
      <c r="E1147" s="323">
        <f t="shared" si="70"/>
        <v>0.65668769757568601</v>
      </c>
      <c r="F1147" s="321">
        <f t="shared" si="68"/>
        <v>1441156.2183268799</v>
      </c>
      <c r="G1147" s="322">
        <f t="shared" si="71"/>
        <v>1925134189.4668617</v>
      </c>
    </row>
    <row r="1148" spans="2:7" hidden="1" x14ac:dyDescent="0.35">
      <c r="B1148" s="305"/>
      <c r="C1148" s="306">
        <v>1135</v>
      </c>
      <c r="D1148" s="308">
        <f t="shared" si="69"/>
        <v>0.34326630767806909</v>
      </c>
      <c r="E1148" s="323">
        <f t="shared" si="70"/>
        <v>0.65673369232193091</v>
      </c>
      <c r="F1148" s="321">
        <f t="shared" si="68"/>
        <v>1440963.1416031707</v>
      </c>
      <c r="G1148" s="322">
        <f t="shared" si="71"/>
        <v>1926575152.608465</v>
      </c>
    </row>
    <row r="1149" spans="2:7" hidden="1" x14ac:dyDescent="0.35">
      <c r="B1149" s="305"/>
      <c r="C1149" s="306">
        <v>1136</v>
      </c>
      <c r="D1149" s="308">
        <f t="shared" si="69"/>
        <v>0.34322035959192987</v>
      </c>
      <c r="E1149" s="323">
        <f t="shared" si="70"/>
        <v>0.65677964040807013</v>
      </c>
      <c r="F1149" s="321">
        <f t="shared" si="68"/>
        <v>1440770.2607492304</v>
      </c>
      <c r="G1149" s="322">
        <f t="shared" si="71"/>
        <v>1928015922.8692143</v>
      </c>
    </row>
    <row r="1150" spans="2:7" hidden="1" x14ac:dyDescent="0.35">
      <c r="B1150" s="305"/>
      <c r="C1150" s="306">
        <v>1137</v>
      </c>
      <c r="D1150" s="308">
        <f t="shared" si="69"/>
        <v>0.34317445807754965</v>
      </c>
      <c r="E1150" s="323">
        <f t="shared" si="70"/>
        <v>0.65682554192245035</v>
      </c>
      <c r="F1150" s="321">
        <f t="shared" si="68"/>
        <v>1440577.5753941978</v>
      </c>
      <c r="G1150" s="322">
        <f t="shared" si="71"/>
        <v>1929456500.4446084</v>
      </c>
    </row>
    <row r="1151" spans="2:7" hidden="1" x14ac:dyDescent="0.35">
      <c r="B1151" s="305"/>
      <c r="C1151" s="306">
        <v>1138</v>
      </c>
      <c r="D1151" s="308">
        <f t="shared" si="69"/>
        <v>0.34312860304682652</v>
      </c>
      <c r="E1151" s="323">
        <f t="shared" si="70"/>
        <v>0.65687139695317343</v>
      </c>
      <c r="F1151" s="321">
        <f t="shared" si="68"/>
        <v>1440385.0851682387</v>
      </c>
      <c r="G1151" s="322">
        <f t="shared" si="71"/>
        <v>1930896885.5297766</v>
      </c>
    </row>
    <row r="1152" spans="2:7" hidden="1" x14ac:dyDescent="0.35">
      <c r="B1152" s="305"/>
      <c r="C1152" s="306">
        <v>1139</v>
      </c>
      <c r="D1152" s="308">
        <f t="shared" si="69"/>
        <v>0.34308279441190248</v>
      </c>
      <c r="E1152" s="323">
        <f t="shared" si="70"/>
        <v>0.65691720558809752</v>
      </c>
      <c r="F1152" s="321">
        <f t="shared" si="68"/>
        <v>1440192.7897025428</v>
      </c>
      <c r="G1152" s="322">
        <f t="shared" si="71"/>
        <v>1932337078.3194792</v>
      </c>
    </row>
    <row r="1153" spans="2:7" hidden="1" x14ac:dyDescent="0.35">
      <c r="B1153" s="305"/>
      <c r="C1153" s="306">
        <v>1140</v>
      </c>
      <c r="D1153" s="308">
        <f t="shared" si="69"/>
        <v>0.34303703208516256</v>
      </c>
      <c r="E1153" s="323">
        <f t="shared" si="70"/>
        <v>0.65696296791483744</v>
      </c>
      <c r="F1153" s="321">
        <f t="shared" si="68"/>
        <v>1440000.6886293199</v>
      </c>
      <c r="G1153" s="322">
        <f t="shared" si="71"/>
        <v>1933777079.0081086</v>
      </c>
    </row>
    <row r="1154" spans="2:7" hidden="1" x14ac:dyDescent="0.35">
      <c r="B1154" s="305"/>
      <c r="C1154" s="306">
        <v>1141</v>
      </c>
      <c r="D1154" s="308">
        <f t="shared" si="69"/>
        <v>0.34299131597923399</v>
      </c>
      <c r="E1154" s="323">
        <f t="shared" si="70"/>
        <v>0.65700868402076607</v>
      </c>
      <c r="F1154" s="321">
        <f t="shared" si="68"/>
        <v>1439808.7815817967</v>
      </c>
      <c r="G1154" s="322">
        <f t="shared" si="71"/>
        <v>1935216887.7896905</v>
      </c>
    </row>
    <row r="1155" spans="2:7" hidden="1" x14ac:dyDescent="0.35">
      <c r="B1155" s="305"/>
      <c r="C1155" s="306">
        <v>1142</v>
      </c>
      <c r="D1155" s="308">
        <f t="shared" si="69"/>
        <v>0.34294564600698507</v>
      </c>
      <c r="E1155" s="323">
        <f t="shared" si="70"/>
        <v>0.65705435399301493</v>
      </c>
      <c r="F1155" s="321">
        <f t="shared" si="68"/>
        <v>1439617.0681942117</v>
      </c>
      <c r="G1155" s="322">
        <f t="shared" si="71"/>
        <v>1936656504.8578846</v>
      </c>
    </row>
    <row r="1156" spans="2:7" hidden="1" x14ac:dyDescent="0.35">
      <c r="B1156" s="305"/>
      <c r="C1156" s="306">
        <v>1143</v>
      </c>
      <c r="D1156" s="308">
        <f t="shared" si="69"/>
        <v>0.34290002208152465</v>
      </c>
      <c r="E1156" s="323">
        <f t="shared" si="70"/>
        <v>0.65709997791847541</v>
      </c>
      <c r="F1156" s="321">
        <f t="shared" si="68"/>
        <v>1439425.5481018133</v>
      </c>
      <c r="G1156" s="322">
        <f t="shared" si="71"/>
        <v>1938095930.4059865</v>
      </c>
    </row>
    <row r="1157" spans="2:7" hidden="1" x14ac:dyDescent="0.35">
      <c r="B1157" s="305"/>
      <c r="C1157" s="306">
        <v>1144</v>
      </c>
      <c r="D1157" s="308">
        <f t="shared" si="69"/>
        <v>0.34285444411620092</v>
      </c>
      <c r="E1157" s="323">
        <f t="shared" si="70"/>
        <v>0.65714555588379908</v>
      </c>
      <c r="F1157" s="321">
        <f t="shared" si="68"/>
        <v>1439234.2209408549</v>
      </c>
      <c r="G1157" s="322">
        <f t="shared" si="71"/>
        <v>1939535164.6269274</v>
      </c>
    </row>
    <row r="1158" spans="2:7" hidden="1" x14ac:dyDescent="0.35">
      <c r="B1158" s="305"/>
      <c r="C1158" s="306">
        <v>1145</v>
      </c>
      <c r="D1158" s="308">
        <f t="shared" si="69"/>
        <v>0.34280891202460073</v>
      </c>
      <c r="E1158" s="323">
        <f t="shared" si="70"/>
        <v>0.65719108797539927</v>
      </c>
      <c r="F1158" s="321">
        <f t="shared" si="68"/>
        <v>1439043.0863485911</v>
      </c>
      <c r="G1158" s="322">
        <f t="shared" si="71"/>
        <v>1940974207.7132759</v>
      </c>
    </row>
    <row r="1159" spans="2:7" hidden="1" x14ac:dyDescent="0.35">
      <c r="B1159" s="305"/>
      <c r="C1159" s="306">
        <v>1146</v>
      </c>
      <c r="D1159" s="308">
        <f t="shared" si="69"/>
        <v>0.34276342572054885</v>
      </c>
      <c r="E1159" s="323">
        <f t="shared" si="70"/>
        <v>0.65723657427945115</v>
      </c>
      <c r="F1159" s="321">
        <f t="shared" si="68"/>
        <v>1438852.1439632755</v>
      </c>
      <c r="G1159" s="322">
        <f t="shared" si="71"/>
        <v>1942413059.8572392</v>
      </c>
    </row>
    <row r="1160" spans="2:7" hidden="1" x14ac:dyDescent="0.35">
      <c r="B1160" s="305"/>
      <c r="C1160" s="306">
        <v>1147</v>
      </c>
      <c r="D1160" s="308">
        <f t="shared" si="69"/>
        <v>0.3427179851181068</v>
      </c>
      <c r="E1160" s="323">
        <f t="shared" si="70"/>
        <v>0.6572820148818932</v>
      </c>
      <c r="F1160" s="321">
        <f t="shared" si="68"/>
        <v>1438661.3934241557</v>
      </c>
      <c r="G1160" s="322">
        <f t="shared" si="71"/>
        <v>1943851721.2506635</v>
      </c>
    </row>
    <row r="1161" spans="2:7" hidden="1" x14ac:dyDescent="0.35">
      <c r="B1161" s="305"/>
      <c r="C1161" s="306">
        <v>1148</v>
      </c>
      <c r="D1161" s="308">
        <f t="shared" si="69"/>
        <v>0.34267259013157225</v>
      </c>
      <c r="E1161" s="323">
        <f t="shared" si="70"/>
        <v>0.65732740986842775</v>
      </c>
      <c r="F1161" s="321">
        <f t="shared" si="68"/>
        <v>1438470.8343714706</v>
      </c>
      <c r="G1161" s="322">
        <f t="shared" si="71"/>
        <v>1945290192.0850351</v>
      </c>
    </row>
    <row r="1162" spans="2:7" hidden="1" x14ac:dyDescent="0.35">
      <c r="B1162" s="305"/>
      <c r="C1162" s="306">
        <v>1149</v>
      </c>
      <c r="D1162" s="308">
        <f t="shared" si="69"/>
        <v>0.34262724067547778</v>
      </c>
      <c r="E1162" s="323">
        <f t="shared" si="70"/>
        <v>0.65737275932452222</v>
      </c>
      <c r="F1162" s="321">
        <f t="shared" si="68"/>
        <v>1438280.4664464449</v>
      </c>
      <c r="G1162" s="322">
        <f t="shared" si="71"/>
        <v>1946728472.5514815</v>
      </c>
    </row>
    <row r="1163" spans="2:7" hidden="1" x14ac:dyDescent="0.35">
      <c r="B1163" s="305"/>
      <c r="C1163" s="306">
        <v>1150</v>
      </c>
      <c r="D1163" s="308">
        <f t="shared" si="69"/>
        <v>0.34258193666459053</v>
      </c>
      <c r="E1163" s="323">
        <f t="shared" si="70"/>
        <v>0.65741806333540942</v>
      </c>
      <c r="F1163" s="321">
        <f t="shared" si="68"/>
        <v>1438090.2892912882</v>
      </c>
      <c r="G1163" s="322">
        <f t="shared" si="71"/>
        <v>1948166562.8407729</v>
      </c>
    </row>
    <row r="1164" spans="2:7" hidden="1" x14ac:dyDescent="0.35">
      <c r="B1164" s="305"/>
      <c r="C1164" s="306">
        <v>1151</v>
      </c>
      <c r="D1164" s="308">
        <f t="shared" si="69"/>
        <v>0.34253667801391147</v>
      </c>
      <c r="E1164" s="323">
        <f t="shared" si="70"/>
        <v>0.65746332198608859</v>
      </c>
      <c r="F1164" s="321">
        <f t="shared" si="68"/>
        <v>1437900.302549192</v>
      </c>
      <c r="G1164" s="322">
        <f t="shared" si="71"/>
        <v>1949604463.143322</v>
      </c>
    </row>
    <row r="1165" spans="2:7" hidden="1" x14ac:dyDescent="0.35">
      <c r="B1165" s="305"/>
      <c r="C1165" s="306">
        <v>1152</v>
      </c>
      <c r="D1165" s="308">
        <f t="shared" si="69"/>
        <v>0.34249146463867342</v>
      </c>
      <c r="E1165" s="323">
        <f t="shared" si="70"/>
        <v>0.65750853536132658</v>
      </c>
      <c r="F1165" s="321">
        <f t="shared" si="68"/>
        <v>1437710.5058643201</v>
      </c>
      <c r="G1165" s="322">
        <f t="shared" si="71"/>
        <v>1951042173.6491864</v>
      </c>
    </row>
    <row r="1166" spans="2:7" hidden="1" x14ac:dyDescent="0.35">
      <c r="B1166" s="305"/>
      <c r="C1166" s="306">
        <v>1153</v>
      </c>
      <c r="D1166" s="308">
        <f t="shared" si="69"/>
        <v>0.34244629645434177</v>
      </c>
      <c r="E1166" s="323">
        <f t="shared" si="70"/>
        <v>0.65755370354565823</v>
      </c>
      <c r="F1166" s="321">
        <f t="shared" ref="F1166:F1229" si="72">$G$12*D1166</f>
        <v>1437520.8988818135</v>
      </c>
      <c r="G1166" s="322">
        <f t="shared" si="71"/>
        <v>1952479694.5480683</v>
      </c>
    </row>
    <row r="1167" spans="2:7" hidden="1" x14ac:dyDescent="0.35">
      <c r="B1167" s="305"/>
      <c r="C1167" s="306">
        <v>1154</v>
      </c>
      <c r="D1167" s="308">
        <f t="shared" ref="D1167:D1230" si="73">C1167^(-C$11)</f>
        <v>0.34240117337661247</v>
      </c>
      <c r="E1167" s="323">
        <f t="shared" ref="E1167:E1230" si="74">1 - D1167</f>
        <v>0.65759882662338753</v>
      </c>
      <c r="F1167" s="321">
        <f t="shared" si="72"/>
        <v>1437331.4812477804</v>
      </c>
      <c r="G1167" s="322">
        <f t="shared" ref="G1167:G1230" si="75">F1167+G1166</f>
        <v>1953917026.0293159</v>
      </c>
    </row>
    <row r="1168" spans="2:7" hidden="1" x14ac:dyDescent="0.35">
      <c r="B1168" s="305"/>
      <c r="C1168" s="306">
        <v>1155</v>
      </c>
      <c r="D1168" s="308">
        <f t="shared" si="73"/>
        <v>0.34235609532141187</v>
      </c>
      <c r="E1168" s="323">
        <f t="shared" si="74"/>
        <v>0.65764390467858813</v>
      </c>
      <c r="F1168" s="321">
        <f t="shared" si="72"/>
        <v>1437142.2526092969</v>
      </c>
      <c r="G1168" s="322">
        <f t="shared" si="75"/>
        <v>1955354168.2819252</v>
      </c>
    </row>
    <row r="1169" spans="2:7" hidden="1" x14ac:dyDescent="0.35">
      <c r="B1169" s="305"/>
      <c r="C1169" s="306">
        <v>1156</v>
      </c>
      <c r="D1169" s="308">
        <f t="shared" si="73"/>
        <v>0.34231106220489538</v>
      </c>
      <c r="E1169" s="323">
        <f t="shared" si="74"/>
        <v>0.65768893779510462</v>
      </c>
      <c r="F1169" s="321">
        <f t="shared" si="72"/>
        <v>1436953.2126143998</v>
      </c>
      <c r="G1169" s="322">
        <f t="shared" si="75"/>
        <v>1956791121.4945395</v>
      </c>
    </row>
    <row r="1170" spans="2:7" hidden="1" x14ac:dyDescent="0.35">
      <c r="B1170" s="305"/>
      <c r="C1170" s="306">
        <v>1157</v>
      </c>
      <c r="D1170" s="308">
        <f t="shared" si="73"/>
        <v>0.34226607394344705</v>
      </c>
      <c r="E1170" s="323">
        <f t="shared" si="74"/>
        <v>0.6577339260565529</v>
      </c>
      <c r="F1170" s="321">
        <f t="shared" si="72"/>
        <v>1436764.3609120864</v>
      </c>
      <c r="G1170" s="322">
        <f t="shared" si="75"/>
        <v>1958227885.8554516</v>
      </c>
    </row>
    <row r="1171" spans="2:7" hidden="1" x14ac:dyDescent="0.35">
      <c r="B1171" s="305"/>
      <c r="C1171" s="306">
        <v>1158</v>
      </c>
      <c r="D1171" s="308">
        <f t="shared" si="73"/>
        <v>0.34222113045367875</v>
      </c>
      <c r="E1171" s="323">
        <f t="shared" si="74"/>
        <v>0.65777886954632125</v>
      </c>
      <c r="F1171" s="321">
        <f t="shared" si="72"/>
        <v>1436575.6971523098</v>
      </c>
      <c r="G1171" s="322">
        <f t="shared" si="75"/>
        <v>1959664461.552604</v>
      </c>
    </row>
    <row r="1172" spans="2:7" hidden="1" x14ac:dyDescent="0.35">
      <c r="B1172" s="305"/>
      <c r="C1172" s="306">
        <v>1159</v>
      </c>
      <c r="D1172" s="308">
        <f t="shared" si="73"/>
        <v>0.34217623165242889</v>
      </c>
      <c r="E1172" s="323">
        <f t="shared" si="74"/>
        <v>0.65782376834757117</v>
      </c>
      <c r="F1172" s="321">
        <f t="shared" si="72"/>
        <v>1436387.2209859747</v>
      </c>
      <c r="G1172" s="322">
        <f t="shared" si="75"/>
        <v>1961100848.7735898</v>
      </c>
    </row>
    <row r="1173" spans="2:7" hidden="1" x14ac:dyDescent="0.35">
      <c r="B1173" s="305"/>
      <c r="C1173" s="306">
        <v>1160</v>
      </c>
      <c r="D1173" s="308">
        <f t="shared" si="73"/>
        <v>0.34213137745676225</v>
      </c>
      <c r="E1173" s="323">
        <f t="shared" si="74"/>
        <v>0.65786862254323775</v>
      </c>
      <c r="F1173" s="321">
        <f t="shared" si="72"/>
        <v>1436198.9320649353</v>
      </c>
      <c r="G1173" s="322">
        <f t="shared" si="75"/>
        <v>1962537047.7056549</v>
      </c>
    </row>
    <row r="1174" spans="2:7" hidden="1" x14ac:dyDescent="0.35">
      <c r="B1174" s="305"/>
      <c r="C1174" s="306">
        <v>1161</v>
      </c>
      <c r="D1174" s="308">
        <f t="shared" si="73"/>
        <v>0.34208656778396873</v>
      </c>
      <c r="E1174" s="323">
        <f t="shared" si="74"/>
        <v>0.65791343221603127</v>
      </c>
      <c r="F1174" s="321">
        <f t="shared" si="72"/>
        <v>1436010.8300419913</v>
      </c>
      <c r="G1174" s="322">
        <f t="shared" si="75"/>
        <v>1963973058.5356967</v>
      </c>
    </row>
    <row r="1175" spans="2:7" hidden="1" x14ac:dyDescent="0.35">
      <c r="B1175" s="305"/>
      <c r="C1175" s="306">
        <v>1162</v>
      </c>
      <c r="D1175" s="308">
        <f t="shared" si="73"/>
        <v>0.34204180255156252</v>
      </c>
      <c r="E1175" s="323">
        <f t="shared" si="74"/>
        <v>0.65795819744843742</v>
      </c>
      <c r="F1175" s="321">
        <f t="shared" si="72"/>
        <v>1435822.9145708838</v>
      </c>
      <c r="G1175" s="322">
        <f t="shared" si="75"/>
        <v>1965408881.4502676</v>
      </c>
    </row>
    <row r="1176" spans="2:7" hidden="1" x14ac:dyDescent="0.35">
      <c r="B1176" s="305"/>
      <c r="C1176" s="306">
        <v>1163</v>
      </c>
      <c r="D1176" s="308">
        <f t="shared" si="73"/>
        <v>0.34199708167728166</v>
      </c>
      <c r="E1176" s="323">
        <f t="shared" si="74"/>
        <v>0.65800291832271829</v>
      </c>
      <c r="F1176" s="321">
        <f t="shared" si="72"/>
        <v>1435635.1853062937</v>
      </c>
      <c r="G1176" s="322">
        <f t="shared" si="75"/>
        <v>1966844516.6355739</v>
      </c>
    </row>
    <row r="1177" spans="2:7" hidden="1" x14ac:dyDescent="0.35">
      <c r="B1177" s="305"/>
      <c r="C1177" s="306">
        <v>1164</v>
      </c>
      <c r="D1177" s="308">
        <f t="shared" si="73"/>
        <v>0.34195240507908697</v>
      </c>
      <c r="E1177" s="323">
        <f t="shared" si="74"/>
        <v>0.65804759492091303</v>
      </c>
      <c r="F1177" s="321">
        <f t="shared" si="72"/>
        <v>1435447.6419038367</v>
      </c>
      <c r="G1177" s="322">
        <f t="shared" si="75"/>
        <v>1968279964.2774777</v>
      </c>
    </row>
    <row r="1178" spans="2:7" hidden="1" x14ac:dyDescent="0.35">
      <c r="B1178" s="305"/>
      <c r="C1178" s="306">
        <v>1165</v>
      </c>
      <c r="D1178" s="308">
        <f t="shared" si="73"/>
        <v>0.34190777267516131</v>
      </c>
      <c r="E1178" s="323">
        <f t="shared" si="74"/>
        <v>0.65809222732483863</v>
      </c>
      <c r="F1178" s="321">
        <f t="shared" si="72"/>
        <v>1435260.2840200611</v>
      </c>
      <c r="G1178" s="322">
        <f t="shared" si="75"/>
        <v>1969715224.5614977</v>
      </c>
    </row>
    <row r="1179" spans="2:7" hidden="1" x14ac:dyDescent="0.35">
      <c r="B1179" s="305"/>
      <c r="C1179" s="306">
        <v>1166</v>
      </c>
      <c r="D1179" s="308">
        <f t="shared" si="73"/>
        <v>0.34186318438390878</v>
      </c>
      <c r="E1179" s="323">
        <f t="shared" si="74"/>
        <v>0.65813681561609116</v>
      </c>
      <c r="F1179" s="321">
        <f t="shared" si="72"/>
        <v>1435073.1113124436</v>
      </c>
      <c r="G1179" s="322">
        <f t="shared" si="75"/>
        <v>1971150297.6728101</v>
      </c>
    </row>
    <row r="1180" spans="2:7" hidden="1" x14ac:dyDescent="0.35">
      <c r="B1180" s="305"/>
      <c r="C1180" s="306">
        <v>1167</v>
      </c>
      <c r="D1180" s="308">
        <f t="shared" si="73"/>
        <v>0.34181864012395397</v>
      </c>
      <c r="E1180" s="323">
        <f t="shared" si="74"/>
        <v>0.65818135987604598</v>
      </c>
      <c r="F1180" s="321">
        <f t="shared" si="72"/>
        <v>1434886.1234393865</v>
      </c>
      <c r="G1180" s="322">
        <f t="shared" si="75"/>
        <v>1972585183.7962494</v>
      </c>
    </row>
    <row r="1181" spans="2:7" hidden="1" x14ac:dyDescent="0.35">
      <c r="B1181" s="305"/>
      <c r="C1181" s="306">
        <v>1168</v>
      </c>
      <c r="D1181" s="308">
        <f t="shared" si="73"/>
        <v>0.34177413981414095</v>
      </c>
      <c r="E1181" s="323">
        <f t="shared" si="74"/>
        <v>0.65822586018585905</v>
      </c>
      <c r="F1181" s="321">
        <f t="shared" si="72"/>
        <v>1434699.3200602136</v>
      </c>
      <c r="G1181" s="322">
        <f t="shared" si="75"/>
        <v>1974019883.1163096</v>
      </c>
    </row>
    <row r="1182" spans="2:7" hidden="1" x14ac:dyDescent="0.35">
      <c r="B1182" s="305"/>
      <c r="C1182" s="306">
        <v>1169</v>
      </c>
      <c r="D1182" s="308">
        <f t="shared" si="73"/>
        <v>0.34172968337353316</v>
      </c>
      <c r="E1182" s="323">
        <f t="shared" si="74"/>
        <v>0.65827031662646684</v>
      </c>
      <c r="F1182" s="321">
        <f t="shared" si="72"/>
        <v>1434512.7008351693</v>
      </c>
      <c r="G1182" s="322">
        <f t="shared" si="75"/>
        <v>1975454395.8171449</v>
      </c>
    </row>
    <row r="1183" spans="2:7" hidden="1" x14ac:dyDescent="0.35">
      <c r="B1183" s="305"/>
      <c r="C1183" s="306">
        <v>1170</v>
      </c>
      <c r="D1183" s="308">
        <f t="shared" si="73"/>
        <v>0.34168527072141169</v>
      </c>
      <c r="E1183" s="323">
        <f t="shared" si="74"/>
        <v>0.65831472927858825</v>
      </c>
      <c r="F1183" s="321">
        <f t="shared" si="72"/>
        <v>1434326.265425412</v>
      </c>
      <c r="G1183" s="322">
        <f t="shared" si="75"/>
        <v>1976888722.0825703</v>
      </c>
    </row>
    <row r="1184" spans="2:7" hidden="1" x14ac:dyDescent="0.35">
      <c r="B1184" s="305"/>
      <c r="C1184" s="306">
        <v>1171</v>
      </c>
      <c r="D1184" s="308">
        <f t="shared" si="73"/>
        <v>0.3416409017772753</v>
      </c>
      <c r="E1184" s="323">
        <f t="shared" si="74"/>
        <v>0.65835909822272476</v>
      </c>
      <c r="F1184" s="321">
        <f t="shared" si="72"/>
        <v>1434140.0134930133</v>
      </c>
      <c r="G1184" s="322">
        <f t="shared" si="75"/>
        <v>1978322862.0960634</v>
      </c>
    </row>
    <row r="1185" spans="2:7" hidden="1" x14ac:dyDescent="0.35">
      <c r="B1185" s="305"/>
      <c r="C1185" s="306">
        <v>1172</v>
      </c>
      <c r="D1185" s="308">
        <f t="shared" si="73"/>
        <v>0.34159657646083902</v>
      </c>
      <c r="E1185" s="323">
        <f t="shared" si="74"/>
        <v>0.65840342353916093</v>
      </c>
      <c r="F1185" s="321">
        <f t="shared" si="72"/>
        <v>1433953.9447009531</v>
      </c>
      <c r="G1185" s="322">
        <f t="shared" si="75"/>
        <v>1979756816.0407643</v>
      </c>
    </row>
    <row r="1186" spans="2:7" hidden="1" x14ac:dyDescent="0.35">
      <c r="B1186" s="305"/>
      <c r="C1186" s="306">
        <v>1173</v>
      </c>
      <c r="D1186" s="308">
        <f t="shared" si="73"/>
        <v>0.34155229469203391</v>
      </c>
      <c r="E1186" s="323">
        <f t="shared" si="74"/>
        <v>0.65844770530796604</v>
      </c>
      <c r="F1186" s="321">
        <f t="shared" si="72"/>
        <v>1433768.0587131183</v>
      </c>
      <c r="G1186" s="322">
        <f t="shared" si="75"/>
        <v>1981190584.0994775</v>
      </c>
    </row>
    <row r="1187" spans="2:7" hidden="1" x14ac:dyDescent="0.35">
      <c r="B1187" s="305"/>
      <c r="C1187" s="306">
        <v>1174</v>
      </c>
      <c r="D1187" s="308">
        <f t="shared" si="73"/>
        <v>0.34150805639100629</v>
      </c>
      <c r="E1187" s="323">
        <f t="shared" si="74"/>
        <v>0.65849194360899377</v>
      </c>
      <c r="F1187" s="321">
        <f t="shared" si="72"/>
        <v>1433582.355194299</v>
      </c>
      <c r="G1187" s="322">
        <f t="shared" si="75"/>
        <v>1982624166.4546719</v>
      </c>
    </row>
    <row r="1188" spans="2:7" hidden="1" x14ac:dyDescent="0.35">
      <c r="B1188" s="305"/>
      <c r="C1188" s="306">
        <v>1175</v>
      </c>
      <c r="D1188" s="308">
        <f t="shared" si="73"/>
        <v>0.34146386147811614</v>
      </c>
      <c r="E1188" s="323">
        <f t="shared" si="74"/>
        <v>0.65853613852188386</v>
      </c>
      <c r="F1188" s="321">
        <f t="shared" si="72"/>
        <v>1433396.8338101823</v>
      </c>
      <c r="G1188" s="322">
        <f t="shared" si="75"/>
        <v>1984057563.288482</v>
      </c>
    </row>
    <row r="1189" spans="2:7" hidden="1" x14ac:dyDescent="0.35">
      <c r="B1189" s="305"/>
      <c r="C1189" s="306">
        <v>1176</v>
      </c>
      <c r="D1189" s="308">
        <f t="shared" si="73"/>
        <v>0.34141970987393766</v>
      </c>
      <c r="E1189" s="323">
        <f t="shared" si="74"/>
        <v>0.65858029012606234</v>
      </c>
      <c r="F1189" s="321">
        <f t="shared" si="72"/>
        <v>1433211.4942273546</v>
      </c>
      <c r="G1189" s="322">
        <f t="shared" si="75"/>
        <v>1985490774.7827094</v>
      </c>
    </row>
    <row r="1190" spans="2:7" hidden="1" x14ac:dyDescent="0.35">
      <c r="B1190" s="305"/>
      <c r="C1190" s="306">
        <v>1177</v>
      </c>
      <c r="D1190" s="308">
        <f t="shared" si="73"/>
        <v>0.34137560149925739</v>
      </c>
      <c r="E1190" s="323">
        <f t="shared" si="74"/>
        <v>0.65862439850074261</v>
      </c>
      <c r="F1190" s="321">
        <f t="shared" si="72"/>
        <v>1433026.3361132939</v>
      </c>
      <c r="G1190" s="322">
        <f t="shared" si="75"/>
        <v>1986923801.1188226</v>
      </c>
    </row>
    <row r="1191" spans="2:7" hidden="1" x14ac:dyDescent="0.35">
      <c r="B1191" s="305"/>
      <c r="C1191" s="306">
        <v>1178</v>
      </c>
      <c r="D1191" s="308">
        <f t="shared" si="73"/>
        <v>0.34133153627507407</v>
      </c>
      <c r="E1191" s="323">
        <f t="shared" si="74"/>
        <v>0.65866846372492593</v>
      </c>
      <c r="F1191" s="321">
        <f t="shared" si="72"/>
        <v>1432841.3591363684</v>
      </c>
      <c r="G1191" s="322">
        <f t="shared" si="75"/>
        <v>1988356642.4779589</v>
      </c>
    </row>
    <row r="1192" spans="2:7" hidden="1" x14ac:dyDescent="0.35">
      <c r="B1192" s="305"/>
      <c r="C1192" s="306">
        <v>1179</v>
      </c>
      <c r="D1192" s="308">
        <f t="shared" si="73"/>
        <v>0.34128751412259772</v>
      </c>
      <c r="E1192" s="323">
        <f t="shared" si="74"/>
        <v>0.65871248587740228</v>
      </c>
      <c r="F1192" s="321">
        <f t="shared" si="72"/>
        <v>1432656.5629658338</v>
      </c>
      <c r="G1192" s="322">
        <f t="shared" si="75"/>
        <v>1989789299.0409248</v>
      </c>
    </row>
    <row r="1193" spans="2:7" hidden="1" x14ac:dyDescent="0.35">
      <c r="B1193" s="305"/>
      <c r="C1193" s="306">
        <v>1180</v>
      </c>
      <c r="D1193" s="308">
        <f t="shared" si="73"/>
        <v>0.34124353496324883</v>
      </c>
      <c r="E1193" s="323">
        <f t="shared" si="74"/>
        <v>0.65875646503675123</v>
      </c>
      <c r="F1193" s="321">
        <f t="shared" si="72"/>
        <v>1432471.947271829</v>
      </c>
      <c r="G1193" s="322">
        <f t="shared" si="75"/>
        <v>1991221770.9881966</v>
      </c>
    </row>
    <row r="1194" spans="2:7" hidden="1" x14ac:dyDescent="0.35">
      <c r="B1194" s="305"/>
      <c r="C1194" s="306">
        <v>1181</v>
      </c>
      <c r="D1194" s="308">
        <f t="shared" si="73"/>
        <v>0.34119959871865768</v>
      </c>
      <c r="E1194" s="323">
        <f t="shared" si="74"/>
        <v>0.65880040128134232</v>
      </c>
      <c r="F1194" s="321">
        <f t="shared" si="72"/>
        <v>1432287.5117253736</v>
      </c>
      <c r="G1194" s="322">
        <f t="shared" si="75"/>
        <v>1992654058.499922</v>
      </c>
    </row>
    <row r="1195" spans="2:7" hidden="1" x14ac:dyDescent="0.35">
      <c r="B1195" s="305"/>
      <c r="C1195" s="306">
        <v>1182</v>
      </c>
      <c r="D1195" s="308">
        <f t="shared" si="73"/>
        <v>0.34115570531066358</v>
      </c>
      <c r="E1195" s="323">
        <f t="shared" si="74"/>
        <v>0.65884429468933647</v>
      </c>
      <c r="F1195" s="321">
        <f t="shared" si="72"/>
        <v>1432103.2559983649</v>
      </c>
      <c r="G1195" s="322">
        <f t="shared" si="75"/>
        <v>1994086161.7559204</v>
      </c>
    </row>
    <row r="1196" spans="2:7" hidden="1" x14ac:dyDescent="0.35">
      <c r="B1196" s="305"/>
      <c r="C1196" s="306">
        <v>1183</v>
      </c>
      <c r="D1196" s="308">
        <f t="shared" si="73"/>
        <v>0.3411118546613145</v>
      </c>
      <c r="E1196" s="323">
        <f t="shared" si="74"/>
        <v>0.65888814533868545</v>
      </c>
      <c r="F1196" s="321">
        <f t="shared" si="72"/>
        <v>1431919.1797635756</v>
      </c>
      <c r="G1196" s="322">
        <f t="shared" si="75"/>
        <v>1995518080.935684</v>
      </c>
    </row>
    <row r="1197" spans="2:7" hidden="1" x14ac:dyDescent="0.35">
      <c r="B1197" s="305"/>
      <c r="C1197" s="306">
        <v>1184</v>
      </c>
      <c r="D1197" s="308">
        <f t="shared" si="73"/>
        <v>0.34106804669286561</v>
      </c>
      <c r="E1197" s="323">
        <f t="shared" si="74"/>
        <v>0.65893195330713439</v>
      </c>
      <c r="F1197" s="321">
        <f t="shared" si="72"/>
        <v>1431735.2826946487</v>
      </c>
      <c r="G1197" s="322">
        <f t="shared" si="75"/>
        <v>1996949816.2183785</v>
      </c>
    </row>
    <row r="1198" spans="2:7" hidden="1" x14ac:dyDescent="0.35">
      <c r="B1198" s="305"/>
      <c r="C1198" s="306">
        <v>1185</v>
      </c>
      <c r="D1198" s="308">
        <f t="shared" si="73"/>
        <v>0.34102428132777907</v>
      </c>
      <c r="E1198" s="323">
        <f t="shared" si="74"/>
        <v>0.65897571867222093</v>
      </c>
      <c r="F1198" s="321">
        <f t="shared" si="72"/>
        <v>1431551.5644660958</v>
      </c>
      <c r="G1198" s="322">
        <f t="shared" si="75"/>
        <v>1998381367.7828445</v>
      </c>
    </row>
    <row r="1199" spans="2:7" hidden="1" x14ac:dyDescent="0.35">
      <c r="B1199" s="305"/>
      <c r="C1199" s="306">
        <v>1186</v>
      </c>
      <c r="D1199" s="308">
        <f t="shared" si="73"/>
        <v>0.34098055848872311</v>
      </c>
      <c r="E1199" s="323">
        <f t="shared" si="74"/>
        <v>0.65901944151127689</v>
      </c>
      <c r="F1199" s="321">
        <f t="shared" si="72"/>
        <v>1431368.0247532937</v>
      </c>
      <c r="G1199" s="322">
        <f t="shared" si="75"/>
        <v>1999812735.8075979</v>
      </c>
    </row>
    <row r="1200" spans="2:7" hidden="1" x14ac:dyDescent="0.35">
      <c r="B1200" s="305"/>
      <c r="C1200" s="306">
        <v>1187</v>
      </c>
      <c r="D1200" s="308">
        <f t="shared" si="73"/>
        <v>0.34093687809857171</v>
      </c>
      <c r="E1200" s="323">
        <f t="shared" si="74"/>
        <v>0.65906312190142824</v>
      </c>
      <c r="F1200" s="321">
        <f t="shared" si="72"/>
        <v>1431184.6632324827</v>
      </c>
      <c r="G1200" s="322">
        <f t="shared" si="75"/>
        <v>2001243920.4708304</v>
      </c>
    </row>
    <row r="1201" spans="2:7" hidden="1" x14ac:dyDescent="0.35">
      <c r="B1201" s="305"/>
      <c r="C1201" s="306">
        <v>1188</v>
      </c>
      <c r="D1201" s="308">
        <f t="shared" si="73"/>
        <v>0.34089324008040306</v>
      </c>
      <c r="E1201" s="323">
        <f t="shared" si="74"/>
        <v>0.659106759919597</v>
      </c>
      <c r="F1201" s="321">
        <f t="shared" si="72"/>
        <v>1431001.4795807605</v>
      </c>
      <c r="G1201" s="322">
        <f t="shared" si="75"/>
        <v>2002674921.9504113</v>
      </c>
    </row>
    <row r="1202" spans="2:7" hidden="1" x14ac:dyDescent="0.35">
      <c r="B1202" s="305"/>
      <c r="C1202" s="306">
        <v>1189</v>
      </c>
      <c r="D1202" s="308">
        <f t="shared" si="73"/>
        <v>0.34084964435749998</v>
      </c>
      <c r="E1202" s="323">
        <f t="shared" si="74"/>
        <v>0.65915035564250002</v>
      </c>
      <c r="F1202" s="321">
        <f t="shared" si="72"/>
        <v>1430818.4734760839</v>
      </c>
      <c r="G1202" s="322">
        <f t="shared" si="75"/>
        <v>2004105740.4238875</v>
      </c>
    </row>
    <row r="1203" spans="2:7" hidden="1" x14ac:dyDescent="0.35">
      <c r="B1203" s="305"/>
      <c r="C1203" s="306">
        <v>1190</v>
      </c>
      <c r="D1203" s="308">
        <f t="shared" si="73"/>
        <v>0.34080609085334773</v>
      </c>
      <c r="E1203" s="323">
        <f t="shared" si="74"/>
        <v>0.65919390914665232</v>
      </c>
      <c r="F1203" s="321">
        <f t="shared" si="72"/>
        <v>1430635.6445972594</v>
      </c>
      <c r="G1203" s="322">
        <f t="shared" si="75"/>
        <v>2005536376.0684848</v>
      </c>
    </row>
    <row r="1204" spans="2:7" hidden="1" x14ac:dyDescent="0.35">
      <c r="B1204" s="305"/>
      <c r="C1204" s="306">
        <v>1191</v>
      </c>
      <c r="D1204" s="308">
        <f t="shared" si="73"/>
        <v>0.34076257949163485</v>
      </c>
      <c r="E1204" s="323">
        <f t="shared" si="74"/>
        <v>0.65923742050836509</v>
      </c>
      <c r="F1204" s="321">
        <f t="shared" si="72"/>
        <v>1430452.9926239464</v>
      </c>
      <c r="G1204" s="322">
        <f t="shared" si="75"/>
        <v>2006966829.0611088</v>
      </c>
    </row>
    <row r="1205" spans="2:7" hidden="1" x14ac:dyDescent="0.35">
      <c r="B1205" s="305"/>
      <c r="C1205" s="306">
        <v>1192</v>
      </c>
      <c r="D1205" s="308">
        <f t="shared" si="73"/>
        <v>0.34071911019625134</v>
      </c>
      <c r="E1205" s="323">
        <f t="shared" si="74"/>
        <v>0.65928088980374866</v>
      </c>
      <c r="F1205" s="321">
        <f t="shared" si="72"/>
        <v>1430270.5172366509</v>
      </c>
      <c r="G1205" s="322">
        <f t="shared" si="75"/>
        <v>2008397099.5783455</v>
      </c>
    </row>
    <row r="1206" spans="2:7" hidden="1" x14ac:dyDescent="0.35">
      <c r="B1206" s="305"/>
      <c r="C1206" s="306">
        <v>1193</v>
      </c>
      <c r="D1206" s="308">
        <f t="shared" si="73"/>
        <v>0.34067568289128874</v>
      </c>
      <c r="E1206" s="323">
        <f t="shared" si="74"/>
        <v>0.65932431710871131</v>
      </c>
      <c r="F1206" s="321">
        <f t="shared" si="72"/>
        <v>1430088.2181167239</v>
      </c>
      <c r="G1206" s="322">
        <f t="shared" si="75"/>
        <v>2009827187.7964623</v>
      </c>
    </row>
    <row r="1207" spans="2:7" hidden="1" x14ac:dyDescent="0.35">
      <c r="B1207" s="305"/>
      <c r="C1207" s="306">
        <v>1194</v>
      </c>
      <c r="D1207" s="308">
        <f t="shared" si="73"/>
        <v>0.34063229750103863</v>
      </c>
      <c r="E1207" s="323">
        <f t="shared" si="74"/>
        <v>0.65936770249896137</v>
      </c>
      <c r="F1207" s="321">
        <f t="shared" si="72"/>
        <v>1429906.094946357</v>
      </c>
      <c r="G1207" s="322">
        <f t="shared" si="75"/>
        <v>2011257093.8914087</v>
      </c>
    </row>
    <row r="1208" spans="2:7" hidden="1" x14ac:dyDescent="0.35">
      <c r="B1208" s="305"/>
      <c r="C1208" s="306">
        <v>1195</v>
      </c>
      <c r="D1208" s="308">
        <f t="shared" si="73"/>
        <v>0.34058895394999261</v>
      </c>
      <c r="E1208" s="323">
        <f t="shared" si="74"/>
        <v>0.65941104605000733</v>
      </c>
      <c r="F1208" s="321">
        <f t="shared" si="72"/>
        <v>1429724.1474085809</v>
      </c>
      <c r="G1208" s="322">
        <f t="shared" si="75"/>
        <v>2012686818.0388172</v>
      </c>
    </row>
    <row r="1209" spans="2:7" hidden="1" x14ac:dyDescent="0.35">
      <c r="B1209" s="305"/>
      <c r="C1209" s="306">
        <v>1196</v>
      </c>
      <c r="D1209" s="308">
        <f t="shared" si="73"/>
        <v>0.34054565216284122</v>
      </c>
      <c r="E1209" s="323">
        <f t="shared" si="74"/>
        <v>0.65945434783715884</v>
      </c>
      <c r="F1209" s="321">
        <f t="shared" si="72"/>
        <v>1429542.3751872617</v>
      </c>
      <c r="G1209" s="322">
        <f t="shared" si="75"/>
        <v>2014116360.4140043</v>
      </c>
    </row>
    <row r="1210" spans="2:7" hidden="1" x14ac:dyDescent="0.35">
      <c r="B1210" s="305"/>
      <c r="C1210" s="306">
        <v>1197</v>
      </c>
      <c r="D1210" s="308">
        <f t="shared" si="73"/>
        <v>0.34050239206447352</v>
      </c>
      <c r="E1210" s="323">
        <f t="shared" si="74"/>
        <v>0.65949760793552648</v>
      </c>
      <c r="F1210" s="321">
        <f t="shared" si="72"/>
        <v>1429360.7779670986</v>
      </c>
      <c r="G1210" s="322">
        <f t="shared" si="75"/>
        <v>2015545721.1919715</v>
      </c>
    </row>
    <row r="1211" spans="2:7" hidden="1" x14ac:dyDescent="0.35">
      <c r="B1211" s="305"/>
      <c r="C1211" s="306">
        <v>1198</v>
      </c>
      <c r="D1211" s="308">
        <f t="shared" si="73"/>
        <v>0.34045917357997613</v>
      </c>
      <c r="E1211" s="323">
        <f t="shared" si="74"/>
        <v>0.65954082642002387</v>
      </c>
      <c r="F1211" s="321">
        <f t="shared" si="72"/>
        <v>1429179.3554336203</v>
      </c>
      <c r="G1211" s="322">
        <f t="shared" si="75"/>
        <v>2016974900.5474052</v>
      </c>
    </row>
    <row r="1212" spans="2:7" hidden="1" x14ac:dyDescent="0.35">
      <c r="B1212" s="305"/>
      <c r="C1212" s="306">
        <v>1199</v>
      </c>
      <c r="D1212" s="308">
        <f t="shared" si="73"/>
        <v>0.34041599663463273</v>
      </c>
      <c r="E1212" s="323">
        <f t="shared" si="74"/>
        <v>0.65958400336536727</v>
      </c>
      <c r="F1212" s="321">
        <f t="shared" si="72"/>
        <v>1428998.1072731828</v>
      </c>
      <c r="G1212" s="322">
        <f t="shared" si="75"/>
        <v>2018403898.6546783</v>
      </c>
    </row>
    <row r="1213" spans="2:7" x14ac:dyDescent="0.35">
      <c r="B1213" s="305"/>
      <c r="C1213" s="306">
        <v>1200</v>
      </c>
      <c r="D1213" s="308">
        <f t="shared" si="73"/>
        <v>0.34037286115392329</v>
      </c>
      <c r="E1213" s="323">
        <f t="shared" si="74"/>
        <v>0.65962713884607671</v>
      </c>
      <c r="F1213" s="321">
        <f t="shared" si="72"/>
        <v>1428817.0331729657</v>
      </c>
      <c r="G1213" s="322">
        <f t="shared" si="75"/>
        <v>2019832715.6878514</v>
      </c>
    </row>
    <row r="1214" spans="2:7" hidden="1" x14ac:dyDescent="0.35">
      <c r="B1214" s="305"/>
      <c r="C1214" s="306">
        <v>1201</v>
      </c>
      <c r="D1214" s="308">
        <f t="shared" si="73"/>
        <v>0.34032976706352358</v>
      </c>
      <c r="E1214" s="323">
        <f t="shared" si="74"/>
        <v>0.65967023293647642</v>
      </c>
      <c r="F1214" s="321">
        <f t="shared" si="72"/>
        <v>1428636.1328209708</v>
      </c>
      <c r="G1214" s="322">
        <f t="shared" si="75"/>
        <v>2021261351.8206725</v>
      </c>
    </row>
    <row r="1215" spans="2:7" hidden="1" x14ac:dyDescent="0.35">
      <c r="B1215" s="305"/>
      <c r="C1215" s="306">
        <v>1202</v>
      </c>
      <c r="D1215" s="308">
        <f t="shared" si="73"/>
        <v>0.34028671428930407</v>
      </c>
      <c r="E1215" s="323">
        <f t="shared" si="74"/>
        <v>0.65971328571069598</v>
      </c>
      <c r="F1215" s="321">
        <f t="shared" si="72"/>
        <v>1428455.4059060176</v>
      </c>
      <c r="G1215" s="322">
        <f t="shared" si="75"/>
        <v>2022689807.2265785</v>
      </c>
    </row>
    <row r="1216" spans="2:7" hidden="1" x14ac:dyDescent="0.35">
      <c r="B1216" s="305"/>
      <c r="C1216" s="306">
        <v>1203</v>
      </c>
      <c r="D1216" s="308">
        <f t="shared" si="73"/>
        <v>0.34024370275732979</v>
      </c>
      <c r="E1216" s="323">
        <f t="shared" si="74"/>
        <v>0.65975629724267026</v>
      </c>
      <c r="F1216" s="321">
        <f t="shared" si="72"/>
        <v>1428274.8521177415</v>
      </c>
      <c r="G1216" s="322">
        <f t="shared" si="75"/>
        <v>2024118082.0786963</v>
      </c>
    </row>
    <row r="1217" spans="2:7" hidden="1" x14ac:dyDescent="0.35">
      <c r="B1217" s="305"/>
      <c r="C1217" s="306">
        <v>1204</v>
      </c>
      <c r="D1217" s="308">
        <f t="shared" si="73"/>
        <v>0.34020073239385917</v>
      </c>
      <c r="E1217" s="323">
        <f t="shared" si="74"/>
        <v>0.65979926760614083</v>
      </c>
      <c r="F1217" s="321">
        <f t="shared" si="72"/>
        <v>1428094.4711465903</v>
      </c>
      <c r="G1217" s="322">
        <f t="shared" si="75"/>
        <v>2025546176.5498428</v>
      </c>
    </row>
    <row r="1218" spans="2:7" hidden="1" x14ac:dyDescent="0.35">
      <c r="B1218" s="305"/>
      <c r="C1218" s="306">
        <v>1205</v>
      </c>
      <c r="D1218" s="308">
        <f t="shared" si="73"/>
        <v>0.34015780312534377</v>
      </c>
      <c r="E1218" s="323">
        <f t="shared" si="74"/>
        <v>0.65984219687465617</v>
      </c>
      <c r="F1218" s="321">
        <f t="shared" si="72"/>
        <v>1427914.2626838225</v>
      </c>
      <c r="G1218" s="322">
        <f t="shared" si="75"/>
        <v>2026974090.8125267</v>
      </c>
    </row>
    <row r="1219" spans="2:7" hidden="1" x14ac:dyDescent="0.35">
      <c r="B1219" s="305"/>
      <c r="C1219" s="306">
        <v>1206</v>
      </c>
      <c r="D1219" s="308">
        <f t="shared" si="73"/>
        <v>0.34011491487842738</v>
      </c>
      <c r="E1219" s="323">
        <f t="shared" si="74"/>
        <v>0.65988508512157262</v>
      </c>
      <c r="F1219" s="321">
        <f t="shared" si="72"/>
        <v>1427734.2264215031</v>
      </c>
      <c r="G1219" s="322">
        <f t="shared" si="75"/>
        <v>2028401825.0389483</v>
      </c>
    </row>
    <row r="1220" spans="2:7" hidden="1" x14ac:dyDescent="0.35">
      <c r="B1220" s="305"/>
      <c r="C1220" s="306">
        <v>1207</v>
      </c>
      <c r="D1220" s="308">
        <f t="shared" si="73"/>
        <v>0.34007206757994551</v>
      </c>
      <c r="E1220" s="323">
        <f t="shared" si="74"/>
        <v>0.65992793242005443</v>
      </c>
      <c r="F1220" s="321">
        <f t="shared" si="72"/>
        <v>1427554.3620525026</v>
      </c>
      <c r="G1220" s="322">
        <f t="shared" si="75"/>
        <v>2029829379.4010007</v>
      </c>
    </row>
    <row r="1221" spans="2:7" hidden="1" x14ac:dyDescent="0.35">
      <c r="B1221" s="305"/>
      <c r="C1221" s="306">
        <v>1208</v>
      </c>
      <c r="D1221" s="308">
        <f t="shared" si="73"/>
        <v>0.34002926115692433</v>
      </c>
      <c r="E1221" s="323">
        <f t="shared" si="74"/>
        <v>0.65997073884307567</v>
      </c>
      <c r="F1221" s="321">
        <f t="shared" si="72"/>
        <v>1427374.6692704915</v>
      </c>
      <c r="G1221" s="322">
        <f t="shared" si="75"/>
        <v>2031256754.0702713</v>
      </c>
    </row>
    <row r="1222" spans="2:7" hidden="1" x14ac:dyDescent="0.35">
      <c r="B1222" s="305"/>
      <c r="C1222" s="306">
        <v>1209</v>
      </c>
      <c r="D1222" s="308">
        <f t="shared" si="73"/>
        <v>0.33998649553658089</v>
      </c>
      <c r="E1222" s="323">
        <f t="shared" si="74"/>
        <v>0.66001350446341911</v>
      </c>
      <c r="F1222" s="321">
        <f t="shared" si="72"/>
        <v>1427195.1477699412</v>
      </c>
      <c r="G1222" s="322">
        <f t="shared" si="75"/>
        <v>2032683949.2180412</v>
      </c>
    </row>
    <row r="1223" spans="2:7" hidden="1" x14ac:dyDescent="0.35">
      <c r="B1223" s="305"/>
      <c r="C1223" s="306">
        <v>1210</v>
      </c>
      <c r="D1223" s="308">
        <f t="shared" si="73"/>
        <v>0.33994377064632125</v>
      </c>
      <c r="E1223" s="323">
        <f t="shared" si="74"/>
        <v>0.66005622935367869</v>
      </c>
      <c r="F1223" s="321">
        <f t="shared" si="72"/>
        <v>1427015.7972461174</v>
      </c>
      <c r="G1223" s="322">
        <f t="shared" si="75"/>
        <v>2034110965.0152874</v>
      </c>
    </row>
    <row r="1224" spans="2:7" hidden="1" x14ac:dyDescent="0.35">
      <c r="B1224" s="305"/>
      <c r="C1224" s="306">
        <v>1211</v>
      </c>
      <c r="D1224" s="308">
        <f t="shared" si="73"/>
        <v>0.33990108641374084</v>
      </c>
      <c r="E1224" s="323">
        <f t="shared" si="74"/>
        <v>0.66009891358625916</v>
      </c>
      <c r="F1224" s="321">
        <f t="shared" si="72"/>
        <v>1426836.6173950797</v>
      </c>
      <c r="G1224" s="322">
        <f t="shared" si="75"/>
        <v>2035537801.6326826</v>
      </c>
    </row>
    <row r="1225" spans="2:7" hidden="1" x14ac:dyDescent="0.35">
      <c r="B1225" s="305"/>
      <c r="C1225" s="306">
        <v>1212</v>
      </c>
      <c r="D1225" s="308">
        <f t="shared" si="73"/>
        <v>0.33985844276662364</v>
      </c>
      <c r="E1225" s="323">
        <f t="shared" si="74"/>
        <v>0.66014155723337642</v>
      </c>
      <c r="F1225" s="321">
        <f t="shared" si="72"/>
        <v>1426657.6079136799</v>
      </c>
      <c r="G1225" s="322">
        <f t="shared" si="75"/>
        <v>2036964459.2405963</v>
      </c>
    </row>
    <row r="1226" spans="2:7" hidden="1" x14ac:dyDescent="0.35">
      <c r="B1226" s="305"/>
      <c r="C1226" s="306">
        <v>1213</v>
      </c>
      <c r="D1226" s="308">
        <f t="shared" si="73"/>
        <v>0.33981583963294087</v>
      </c>
      <c r="E1226" s="323">
        <f t="shared" si="74"/>
        <v>0.66018416036705907</v>
      </c>
      <c r="F1226" s="321">
        <f t="shared" si="72"/>
        <v>1426478.768499556</v>
      </c>
      <c r="G1226" s="322">
        <f t="shared" si="75"/>
        <v>2038390938.0090959</v>
      </c>
    </row>
    <row r="1227" spans="2:7" hidden="1" x14ac:dyDescent="0.35">
      <c r="B1227" s="305"/>
      <c r="C1227" s="306">
        <v>1214</v>
      </c>
      <c r="D1227" s="308">
        <f t="shared" si="73"/>
        <v>0.33977327694085124</v>
      </c>
      <c r="E1227" s="323">
        <f t="shared" si="74"/>
        <v>0.66022672305914876</v>
      </c>
      <c r="F1227" s="321">
        <f t="shared" si="72"/>
        <v>1426300.0988511322</v>
      </c>
      <c r="G1227" s="322">
        <f t="shared" si="75"/>
        <v>2039817238.1079471</v>
      </c>
    </row>
    <row r="1228" spans="2:7" hidden="1" x14ac:dyDescent="0.35">
      <c r="B1228" s="305"/>
      <c r="C1228" s="306">
        <v>1215</v>
      </c>
      <c r="D1228" s="308">
        <f t="shared" si="73"/>
        <v>0.33973075461869978</v>
      </c>
      <c r="E1228" s="323">
        <f t="shared" si="74"/>
        <v>0.66026924538130016</v>
      </c>
      <c r="F1228" s="321">
        <f t="shared" si="72"/>
        <v>1426121.5986676156</v>
      </c>
      <c r="G1228" s="322">
        <f t="shared" si="75"/>
        <v>2041243359.7066147</v>
      </c>
    </row>
    <row r="1229" spans="2:7" hidden="1" x14ac:dyDescent="0.35">
      <c r="B1229" s="305"/>
      <c r="C1229" s="306">
        <v>1216</v>
      </c>
      <c r="D1229" s="308">
        <f t="shared" si="73"/>
        <v>0.3396882725950171</v>
      </c>
      <c r="E1229" s="323">
        <f t="shared" si="74"/>
        <v>0.6603117274049829</v>
      </c>
      <c r="F1229" s="321">
        <f t="shared" si="72"/>
        <v>1425943.2676489919</v>
      </c>
      <c r="G1229" s="322">
        <f t="shared" si="75"/>
        <v>2042669302.9742637</v>
      </c>
    </row>
    <row r="1230" spans="2:7" hidden="1" x14ac:dyDescent="0.35">
      <c r="B1230" s="305"/>
      <c r="C1230" s="306">
        <v>1217</v>
      </c>
      <c r="D1230" s="308">
        <f t="shared" si="73"/>
        <v>0.33964583079851945</v>
      </c>
      <c r="E1230" s="323">
        <f t="shared" si="74"/>
        <v>0.66035416920148049</v>
      </c>
      <c r="F1230" s="321">
        <f t="shared" ref="F1230:F1293" si="76">$G$12*D1230</f>
        <v>1425765.1054960261</v>
      </c>
      <c r="G1230" s="322">
        <f t="shared" si="75"/>
        <v>2044095068.0797596</v>
      </c>
    </row>
    <row r="1231" spans="2:7" hidden="1" x14ac:dyDescent="0.35">
      <c r="B1231" s="305"/>
      <c r="C1231" s="306">
        <v>1218</v>
      </c>
      <c r="D1231" s="308">
        <f t="shared" ref="D1231:D1294" si="77">C1231^(-C$11)</f>
        <v>0.33960342915810715</v>
      </c>
      <c r="E1231" s="323">
        <f t="shared" ref="E1231:E1294" si="78">1 - D1231</f>
        <v>0.66039657084189285</v>
      </c>
      <c r="F1231" s="321">
        <f t="shared" si="76"/>
        <v>1425587.1119102561</v>
      </c>
      <c r="G1231" s="322">
        <f t="shared" ref="G1231:G1294" si="79">F1231+G1230</f>
        <v>2045520655.1916699</v>
      </c>
    </row>
    <row r="1232" spans="2:7" hidden="1" x14ac:dyDescent="0.35">
      <c r="B1232" s="305"/>
      <c r="C1232" s="306">
        <v>1219</v>
      </c>
      <c r="D1232" s="308">
        <f t="shared" si="77"/>
        <v>0.33956106760286459</v>
      </c>
      <c r="E1232" s="323">
        <f t="shared" si="78"/>
        <v>0.66043893239713536</v>
      </c>
      <c r="F1232" s="321">
        <f t="shared" si="76"/>
        <v>1425409.2865939923</v>
      </c>
      <c r="G1232" s="322">
        <f t="shared" si="79"/>
        <v>2046946064.4782639</v>
      </c>
    </row>
    <row r="1233" spans="2:7" hidden="1" x14ac:dyDescent="0.35">
      <c r="B1233" s="305"/>
      <c r="C1233" s="306">
        <v>1220</v>
      </c>
      <c r="D1233" s="308">
        <f t="shared" si="77"/>
        <v>0.33951874606205956</v>
      </c>
      <c r="E1233" s="323">
        <f t="shared" si="78"/>
        <v>0.66048125393794044</v>
      </c>
      <c r="F1233" s="321">
        <f t="shared" si="76"/>
        <v>1425231.6292503155</v>
      </c>
      <c r="G1233" s="322">
        <f t="shared" si="79"/>
        <v>2048371296.1075141</v>
      </c>
    </row>
    <row r="1234" spans="2:7" hidden="1" x14ac:dyDescent="0.35">
      <c r="B1234" s="305"/>
      <c r="C1234" s="306">
        <v>1221</v>
      </c>
      <c r="D1234" s="308">
        <f t="shared" si="77"/>
        <v>0.3394764644651424</v>
      </c>
      <c r="E1234" s="323">
        <f t="shared" si="78"/>
        <v>0.66052353553485754</v>
      </c>
      <c r="F1234" s="321">
        <f t="shared" si="76"/>
        <v>1425054.1395830717</v>
      </c>
      <c r="G1234" s="322">
        <f t="shared" si="79"/>
        <v>2049796350.2470973</v>
      </c>
    </row>
    <row r="1235" spans="2:7" hidden="1" x14ac:dyDescent="0.35">
      <c r="B1235" s="305"/>
      <c r="C1235" s="306">
        <v>1222</v>
      </c>
      <c r="D1235" s="308">
        <f t="shared" si="77"/>
        <v>0.33943422274174534</v>
      </c>
      <c r="E1235" s="323">
        <f t="shared" si="78"/>
        <v>0.66056577725825472</v>
      </c>
      <c r="F1235" s="321">
        <f t="shared" si="76"/>
        <v>1424876.8172968714</v>
      </c>
      <c r="G1235" s="322">
        <f t="shared" si="79"/>
        <v>2051221227.0643942</v>
      </c>
    </row>
    <row r="1236" spans="2:7" hidden="1" x14ac:dyDescent="0.35">
      <c r="B1236" s="305"/>
      <c r="C1236" s="306">
        <v>1223</v>
      </c>
      <c r="D1236" s="308">
        <f t="shared" si="77"/>
        <v>0.33939202082168246</v>
      </c>
      <c r="E1236" s="323">
        <f t="shared" si="78"/>
        <v>0.66060797917831748</v>
      </c>
      <c r="F1236" s="321">
        <f t="shared" si="76"/>
        <v>1424699.6620970885</v>
      </c>
      <c r="G1236" s="322">
        <f t="shared" si="79"/>
        <v>2052645926.7264912</v>
      </c>
    </row>
    <row r="1237" spans="2:7" hidden="1" x14ac:dyDescent="0.35">
      <c r="B1237" s="305"/>
      <c r="C1237" s="306">
        <v>1224</v>
      </c>
      <c r="D1237" s="308">
        <f t="shared" si="77"/>
        <v>0.33934985863494815</v>
      </c>
      <c r="E1237" s="323">
        <f t="shared" si="78"/>
        <v>0.66065014136505185</v>
      </c>
      <c r="F1237" s="321">
        <f t="shared" si="76"/>
        <v>1424522.6736898532</v>
      </c>
      <c r="G1237" s="322">
        <f t="shared" si="79"/>
        <v>2054070449.4001811</v>
      </c>
    </row>
    <row r="1238" spans="2:7" hidden="1" x14ac:dyDescent="0.35">
      <c r="B1238" s="305"/>
      <c r="C1238" s="306">
        <v>1225</v>
      </c>
      <c r="D1238" s="308">
        <f t="shared" si="77"/>
        <v>0.33930773611171733</v>
      </c>
      <c r="E1238" s="323">
        <f t="shared" si="78"/>
        <v>0.66069226388828262</v>
      </c>
      <c r="F1238" s="321">
        <f t="shared" si="76"/>
        <v>1424345.8517820535</v>
      </c>
      <c r="G1238" s="322">
        <f t="shared" si="79"/>
        <v>2055494795.2519631</v>
      </c>
    </row>
    <row r="1239" spans="2:7" hidden="1" x14ac:dyDescent="0.35">
      <c r="B1239" s="305"/>
      <c r="C1239" s="306">
        <v>1226</v>
      </c>
      <c r="D1239" s="308">
        <f t="shared" si="77"/>
        <v>0.33926565318234431</v>
      </c>
      <c r="E1239" s="323">
        <f t="shared" si="78"/>
        <v>0.66073434681765564</v>
      </c>
      <c r="F1239" s="321">
        <f t="shared" si="76"/>
        <v>1424169.1960813312</v>
      </c>
      <c r="G1239" s="322">
        <f t="shared" si="79"/>
        <v>2056918964.4480445</v>
      </c>
    </row>
    <row r="1240" spans="2:7" hidden="1" x14ac:dyDescent="0.35">
      <c r="B1240" s="305"/>
      <c r="C1240" s="306">
        <v>1227</v>
      </c>
      <c r="D1240" s="308">
        <f t="shared" si="77"/>
        <v>0.33922360977736254</v>
      </c>
      <c r="E1240" s="323">
        <f t="shared" si="78"/>
        <v>0.66077639022263746</v>
      </c>
      <c r="F1240" s="321">
        <f t="shared" si="76"/>
        <v>1423992.7062960796</v>
      </c>
      <c r="G1240" s="322">
        <f t="shared" si="79"/>
        <v>2058342957.1543405</v>
      </c>
    </row>
    <row r="1241" spans="2:7" hidden="1" x14ac:dyDescent="0.35">
      <c r="B1241" s="305"/>
      <c r="C1241" s="306">
        <v>1228</v>
      </c>
      <c r="D1241" s="308">
        <f t="shared" si="77"/>
        <v>0.33918160582748363</v>
      </c>
      <c r="E1241" s="323">
        <f t="shared" si="78"/>
        <v>0.66081839417251631</v>
      </c>
      <c r="F1241" s="321">
        <f t="shared" si="76"/>
        <v>1423816.3821354399</v>
      </c>
      <c r="G1241" s="322">
        <f t="shared" si="79"/>
        <v>2059766773.5364759</v>
      </c>
    </row>
    <row r="1242" spans="2:7" hidden="1" x14ac:dyDescent="0.35">
      <c r="B1242" s="305"/>
      <c r="C1242" s="306">
        <v>1229</v>
      </c>
      <c r="D1242" s="308">
        <f t="shared" si="77"/>
        <v>0.33913964126359719</v>
      </c>
      <c r="E1242" s="323">
        <f t="shared" si="78"/>
        <v>0.66086035873640281</v>
      </c>
      <c r="F1242" s="321">
        <f t="shared" si="76"/>
        <v>1423640.2233093004</v>
      </c>
      <c r="G1242" s="322">
        <f t="shared" si="79"/>
        <v>2061190413.7597852</v>
      </c>
    </row>
    <row r="1243" spans="2:7" hidden="1" x14ac:dyDescent="0.35">
      <c r="B1243" s="305"/>
      <c r="C1243" s="306">
        <v>1230</v>
      </c>
      <c r="D1243" s="308">
        <f t="shared" si="77"/>
        <v>0.3390977160167698</v>
      </c>
      <c r="E1243" s="323">
        <f t="shared" si="78"/>
        <v>0.66090228398323014</v>
      </c>
      <c r="F1243" s="321">
        <f t="shared" si="76"/>
        <v>1423464.2295282925</v>
      </c>
      <c r="G1243" s="322">
        <f t="shared" si="79"/>
        <v>2062613877.9893134</v>
      </c>
    </row>
    <row r="1244" spans="2:7" hidden="1" x14ac:dyDescent="0.35">
      <c r="B1244" s="305"/>
      <c r="C1244" s="306">
        <v>1231</v>
      </c>
      <c r="D1244" s="308">
        <f t="shared" si="77"/>
        <v>0.33905583001824474</v>
      </c>
      <c r="E1244" s="323">
        <f t="shared" si="78"/>
        <v>0.66094416998175531</v>
      </c>
      <c r="F1244" s="321">
        <f t="shared" si="76"/>
        <v>1423288.4005037893</v>
      </c>
      <c r="G1244" s="322">
        <f t="shared" si="79"/>
        <v>2064037166.3898172</v>
      </c>
    </row>
    <row r="1245" spans="2:7" hidden="1" x14ac:dyDescent="0.35">
      <c r="B1245" s="305"/>
      <c r="C1245" s="306">
        <v>1232</v>
      </c>
      <c r="D1245" s="308">
        <f t="shared" si="77"/>
        <v>0.33901398319944115</v>
      </c>
      <c r="E1245" s="323">
        <f t="shared" si="78"/>
        <v>0.6609860168005588</v>
      </c>
      <c r="F1245" s="321">
        <f t="shared" si="76"/>
        <v>1423112.7359479021</v>
      </c>
      <c r="G1245" s="322">
        <f t="shared" si="79"/>
        <v>2065460279.1257651</v>
      </c>
    </row>
    <row r="1246" spans="2:7" hidden="1" x14ac:dyDescent="0.35">
      <c r="B1246" s="305"/>
      <c r="C1246" s="306">
        <v>1233</v>
      </c>
      <c r="D1246" s="308">
        <f t="shared" si="77"/>
        <v>0.33897217549195352</v>
      </c>
      <c r="E1246" s="323">
        <f t="shared" si="78"/>
        <v>0.66102782450804654</v>
      </c>
      <c r="F1246" s="321">
        <f t="shared" si="76"/>
        <v>1422937.235573478</v>
      </c>
      <c r="G1246" s="322">
        <f t="shared" si="79"/>
        <v>2066883216.3613386</v>
      </c>
    </row>
    <row r="1247" spans="2:7" hidden="1" x14ac:dyDescent="0.35">
      <c r="B1247" s="305"/>
      <c r="C1247" s="306">
        <v>1234</v>
      </c>
      <c r="D1247" s="308">
        <f t="shared" si="77"/>
        <v>0.33893040682755132</v>
      </c>
      <c r="E1247" s="323">
        <f t="shared" si="78"/>
        <v>0.66106959317244862</v>
      </c>
      <c r="F1247" s="321">
        <f t="shared" si="76"/>
        <v>1422761.8990940994</v>
      </c>
      <c r="G1247" s="322">
        <f t="shared" si="79"/>
        <v>2068305978.2604327</v>
      </c>
    </row>
    <row r="1248" spans="2:7" hidden="1" x14ac:dyDescent="0.35">
      <c r="B1248" s="305"/>
      <c r="C1248" s="306">
        <v>1235</v>
      </c>
      <c r="D1248" s="308">
        <f t="shared" si="77"/>
        <v>0.33888867713817805</v>
      </c>
      <c r="E1248" s="323">
        <f t="shared" si="78"/>
        <v>0.66111132286182195</v>
      </c>
      <c r="F1248" s="321">
        <f t="shared" si="76"/>
        <v>1422586.7262240786</v>
      </c>
      <c r="G1248" s="322">
        <f t="shared" si="79"/>
        <v>2069728564.9866569</v>
      </c>
    </row>
    <row r="1249" spans="2:7" hidden="1" x14ac:dyDescent="0.35">
      <c r="B1249" s="305"/>
      <c r="C1249" s="306">
        <v>1236</v>
      </c>
      <c r="D1249" s="308">
        <f t="shared" si="77"/>
        <v>0.33884698635595101</v>
      </c>
      <c r="E1249" s="323">
        <f t="shared" si="78"/>
        <v>0.66115301364404899</v>
      </c>
      <c r="F1249" s="321">
        <f t="shared" si="76"/>
        <v>1422411.7166784576</v>
      </c>
      <c r="G1249" s="322">
        <f t="shared" si="79"/>
        <v>2071150976.7033353</v>
      </c>
    </row>
    <row r="1250" spans="2:7" hidden="1" x14ac:dyDescent="0.35">
      <c r="B1250" s="305"/>
      <c r="C1250" s="306">
        <v>1237</v>
      </c>
      <c r="D1250" s="308">
        <f t="shared" si="77"/>
        <v>0.33880533441316019</v>
      </c>
      <c r="E1250" s="323">
        <f t="shared" si="78"/>
        <v>0.66119466558683981</v>
      </c>
      <c r="F1250" s="321">
        <f t="shared" si="76"/>
        <v>1422236.8701730031</v>
      </c>
      <c r="G1250" s="322">
        <f t="shared" si="79"/>
        <v>2072573213.5735083</v>
      </c>
    </row>
    <row r="1251" spans="2:7" hidden="1" x14ac:dyDescent="0.35">
      <c r="B1251" s="305"/>
      <c r="C1251" s="306">
        <v>1238</v>
      </c>
      <c r="D1251" s="308">
        <f t="shared" si="77"/>
        <v>0.33876372124226833</v>
      </c>
      <c r="E1251" s="323">
        <f t="shared" si="78"/>
        <v>0.66123627875773172</v>
      </c>
      <c r="F1251" s="321">
        <f t="shared" si="76"/>
        <v>1422062.1864242076</v>
      </c>
      <c r="G1251" s="322">
        <f t="shared" si="79"/>
        <v>2073995275.7599325</v>
      </c>
    </row>
    <row r="1252" spans="2:7" hidden="1" x14ac:dyDescent="0.35">
      <c r="B1252" s="305"/>
      <c r="C1252" s="306">
        <v>1239</v>
      </c>
      <c r="D1252" s="308">
        <f t="shared" si="77"/>
        <v>0.33872214677591006</v>
      </c>
      <c r="E1252" s="323">
        <f t="shared" si="78"/>
        <v>0.66127785322408994</v>
      </c>
      <c r="F1252" s="321">
        <f t="shared" si="76"/>
        <v>1421887.6651492848</v>
      </c>
      <c r="G1252" s="322">
        <f t="shared" si="79"/>
        <v>2075417163.4250817</v>
      </c>
    </row>
    <row r="1253" spans="2:7" hidden="1" x14ac:dyDescent="0.35">
      <c r="B1253" s="305"/>
      <c r="C1253" s="306">
        <v>1240</v>
      </c>
      <c r="D1253" s="308">
        <f t="shared" si="77"/>
        <v>0.33868061094689111</v>
      </c>
      <c r="E1253" s="323">
        <f t="shared" si="78"/>
        <v>0.66131938905310883</v>
      </c>
      <c r="F1253" s="321">
        <f t="shared" si="76"/>
        <v>1421713.3060661661</v>
      </c>
      <c r="G1253" s="322">
        <f t="shared" si="79"/>
        <v>2076838876.731148</v>
      </c>
    </row>
    <row r="1254" spans="2:7" hidden="1" x14ac:dyDescent="0.35">
      <c r="B1254" s="305"/>
      <c r="C1254" s="306">
        <v>1241</v>
      </c>
      <c r="D1254" s="308">
        <f t="shared" si="77"/>
        <v>0.33863911368818794</v>
      </c>
      <c r="E1254" s="323">
        <f t="shared" si="78"/>
        <v>0.66136088631181211</v>
      </c>
      <c r="F1254" s="321">
        <f t="shared" si="76"/>
        <v>1421539.1088935006</v>
      </c>
      <c r="G1254" s="322">
        <f t="shared" si="79"/>
        <v>2078260415.8400414</v>
      </c>
    </row>
    <row r="1255" spans="2:7" hidden="1" x14ac:dyDescent="0.35">
      <c r="B1255" s="305"/>
      <c r="C1255" s="306">
        <v>1242</v>
      </c>
      <c r="D1255" s="308">
        <f t="shared" si="77"/>
        <v>0.33859765493294741</v>
      </c>
      <c r="E1255" s="323">
        <f t="shared" si="78"/>
        <v>0.66140234506705253</v>
      </c>
      <c r="F1255" s="321">
        <f t="shared" si="76"/>
        <v>1421365.0733506521</v>
      </c>
      <c r="G1255" s="322">
        <f t="shared" si="79"/>
        <v>2079681780.9133921</v>
      </c>
    </row>
    <row r="1256" spans="2:7" hidden="1" x14ac:dyDescent="0.35">
      <c r="B1256" s="305"/>
      <c r="C1256" s="306">
        <v>1243</v>
      </c>
      <c r="D1256" s="308">
        <f t="shared" si="77"/>
        <v>0.33855623461448575</v>
      </c>
      <c r="E1256" s="323">
        <f t="shared" si="78"/>
        <v>0.6614437653855143</v>
      </c>
      <c r="F1256" s="321">
        <f t="shared" si="76"/>
        <v>1421191.1991576955</v>
      </c>
      <c r="G1256" s="322">
        <f t="shared" si="79"/>
        <v>2081102972.1125498</v>
      </c>
    </row>
    <row r="1257" spans="2:7" hidden="1" x14ac:dyDescent="0.35">
      <c r="B1257" s="305"/>
      <c r="C1257" s="306">
        <v>1244</v>
      </c>
      <c r="D1257" s="308">
        <f t="shared" si="77"/>
        <v>0.33851485266628828</v>
      </c>
      <c r="E1257" s="323">
        <f t="shared" si="78"/>
        <v>0.66148514733371178</v>
      </c>
      <c r="F1257" s="321">
        <f t="shared" si="76"/>
        <v>1421017.4860354154</v>
      </c>
      <c r="G1257" s="322">
        <f t="shared" si="79"/>
        <v>2082523989.5985851</v>
      </c>
    </row>
    <row r="1258" spans="2:7" hidden="1" x14ac:dyDescent="0.35">
      <c r="B1258" s="305"/>
      <c r="C1258" s="306">
        <v>1245</v>
      </c>
      <c r="D1258" s="308">
        <f t="shared" si="77"/>
        <v>0.33847350902200868</v>
      </c>
      <c r="E1258" s="323">
        <f t="shared" si="78"/>
        <v>0.66152649097799132</v>
      </c>
      <c r="F1258" s="321">
        <f t="shared" si="76"/>
        <v>1420843.9337053036</v>
      </c>
      <c r="G1258" s="322">
        <f t="shared" si="79"/>
        <v>2083944833.5322905</v>
      </c>
    </row>
    <row r="1259" spans="2:7" hidden="1" x14ac:dyDescent="0.35">
      <c r="B1259" s="305"/>
      <c r="C1259" s="306">
        <v>1246</v>
      </c>
      <c r="D1259" s="308">
        <f t="shared" si="77"/>
        <v>0.33843220361546872</v>
      </c>
      <c r="E1259" s="323">
        <f t="shared" si="78"/>
        <v>0.66156779638453123</v>
      </c>
      <c r="F1259" s="321">
        <f t="shared" si="76"/>
        <v>1420670.5418895567</v>
      </c>
      <c r="G1259" s="322">
        <f t="shared" si="79"/>
        <v>2085365504.0741801</v>
      </c>
    </row>
    <row r="1260" spans="2:7" hidden="1" x14ac:dyDescent="0.35">
      <c r="B1260" s="305"/>
      <c r="C1260" s="306">
        <v>1247</v>
      </c>
      <c r="D1260" s="308">
        <f t="shared" si="77"/>
        <v>0.33839093638065726</v>
      </c>
      <c r="E1260" s="323">
        <f t="shared" si="78"/>
        <v>0.6616090636193428</v>
      </c>
      <c r="F1260" s="321">
        <f t="shared" si="76"/>
        <v>1420497.3103110734</v>
      </c>
      <c r="G1260" s="322">
        <f t="shared" si="79"/>
        <v>2086786001.3844912</v>
      </c>
    </row>
    <row r="1261" spans="2:7" hidden="1" x14ac:dyDescent="0.35">
      <c r="B1261" s="305"/>
      <c r="C1261" s="306">
        <v>1248</v>
      </c>
      <c r="D1261" s="308">
        <f t="shared" si="77"/>
        <v>0.33834970725173025</v>
      </c>
      <c r="E1261" s="323">
        <f t="shared" si="78"/>
        <v>0.6616502927482697</v>
      </c>
      <c r="F1261" s="321">
        <f t="shared" si="76"/>
        <v>1420324.2386934536</v>
      </c>
      <c r="G1261" s="322">
        <f t="shared" si="79"/>
        <v>2088206325.6231847</v>
      </c>
    </row>
    <row r="1262" spans="2:7" hidden="1" x14ac:dyDescent="0.35">
      <c r="B1262" s="305"/>
      <c r="C1262" s="306">
        <v>1249</v>
      </c>
      <c r="D1262" s="308">
        <f t="shared" si="77"/>
        <v>0.33830851616300944</v>
      </c>
      <c r="E1262" s="323">
        <f t="shared" si="78"/>
        <v>0.6616914838369905</v>
      </c>
      <c r="F1262" s="321">
        <f t="shared" si="76"/>
        <v>1420151.3267609931</v>
      </c>
      <c r="G1262" s="322">
        <f t="shared" si="79"/>
        <v>2089626476.9499457</v>
      </c>
    </row>
    <row r="1263" spans="2:7" hidden="1" x14ac:dyDescent="0.35">
      <c r="B1263" s="305"/>
      <c r="C1263" s="306">
        <v>1250</v>
      </c>
      <c r="D1263" s="308">
        <f t="shared" si="77"/>
        <v>0.33826736304898264</v>
      </c>
      <c r="E1263" s="323">
        <f t="shared" si="78"/>
        <v>0.66173263695101736</v>
      </c>
      <c r="F1263" s="321">
        <f t="shared" si="76"/>
        <v>1419978.574238685</v>
      </c>
      <c r="G1263" s="322">
        <f t="shared" si="79"/>
        <v>2091046455.5241845</v>
      </c>
    </row>
    <row r="1264" spans="2:7" hidden="1" x14ac:dyDescent="0.35">
      <c r="B1264" s="305"/>
      <c r="C1264" s="306">
        <v>1251</v>
      </c>
      <c r="D1264" s="308">
        <f t="shared" si="77"/>
        <v>0.33822624784430255</v>
      </c>
      <c r="E1264" s="323">
        <f t="shared" si="78"/>
        <v>0.66177375215569745</v>
      </c>
      <c r="F1264" s="321">
        <f t="shared" si="76"/>
        <v>1419805.9808522142</v>
      </c>
      <c r="G1264" s="322">
        <f t="shared" si="79"/>
        <v>2092466261.5050366</v>
      </c>
    </row>
    <row r="1265" spans="2:7" hidden="1" x14ac:dyDescent="0.35">
      <c r="B1265" s="305"/>
      <c r="C1265" s="306">
        <v>1252</v>
      </c>
      <c r="D1265" s="308">
        <f t="shared" si="77"/>
        <v>0.33818517048378666</v>
      </c>
      <c r="E1265" s="323">
        <f t="shared" si="78"/>
        <v>0.6618148295162134</v>
      </c>
      <c r="F1265" s="321">
        <f t="shared" si="76"/>
        <v>1419633.5463279577</v>
      </c>
      <c r="G1265" s="322">
        <f t="shared" si="79"/>
        <v>2093885895.0513647</v>
      </c>
    </row>
    <row r="1266" spans="2:7" hidden="1" x14ac:dyDescent="0.35">
      <c r="B1266" s="305"/>
      <c r="C1266" s="306">
        <v>1253</v>
      </c>
      <c r="D1266" s="308">
        <f t="shared" si="77"/>
        <v>0.33814413090241618</v>
      </c>
      <c r="E1266" s="323">
        <f t="shared" si="78"/>
        <v>0.66185586909758376</v>
      </c>
      <c r="F1266" s="321">
        <f t="shared" si="76"/>
        <v>1419461.2703929797</v>
      </c>
      <c r="G1266" s="322">
        <f t="shared" si="79"/>
        <v>2095305356.3217576</v>
      </c>
    </row>
    <row r="1267" spans="2:7" hidden="1" x14ac:dyDescent="0.35">
      <c r="B1267" s="305"/>
      <c r="C1267" s="306">
        <v>1254</v>
      </c>
      <c r="D1267" s="308">
        <f t="shared" si="77"/>
        <v>0.33810312903533596</v>
      </c>
      <c r="E1267" s="323">
        <f t="shared" si="78"/>
        <v>0.66189687096466399</v>
      </c>
      <c r="F1267" s="321">
        <f t="shared" si="76"/>
        <v>1419289.1527750313</v>
      </c>
      <c r="G1267" s="322">
        <f t="shared" si="79"/>
        <v>2096724645.4745326</v>
      </c>
    </row>
    <row r="1268" spans="2:7" hidden="1" x14ac:dyDescent="0.35">
      <c r="B1268" s="305"/>
      <c r="C1268" s="306">
        <v>1255</v>
      </c>
      <c r="D1268" s="308">
        <f t="shared" si="77"/>
        <v>0.33806216481785395</v>
      </c>
      <c r="E1268" s="323">
        <f t="shared" si="78"/>
        <v>0.66193783518214611</v>
      </c>
      <c r="F1268" s="321">
        <f t="shared" si="76"/>
        <v>1419117.193202548</v>
      </c>
      <c r="G1268" s="322">
        <f t="shared" si="79"/>
        <v>2098143762.6677351</v>
      </c>
    </row>
    <row r="1269" spans="2:7" hidden="1" x14ac:dyDescent="0.35">
      <c r="B1269" s="305"/>
      <c r="C1269" s="306">
        <v>1256</v>
      </c>
      <c r="D1269" s="308">
        <f t="shared" si="77"/>
        <v>0.33802123818544016</v>
      </c>
      <c r="E1269" s="323">
        <f t="shared" si="78"/>
        <v>0.66197876181455984</v>
      </c>
      <c r="F1269" s="321">
        <f t="shared" si="76"/>
        <v>1418945.3914046462</v>
      </c>
      <c r="G1269" s="322">
        <f t="shared" si="79"/>
        <v>2099562708.0591397</v>
      </c>
    </row>
    <row r="1270" spans="2:7" hidden="1" x14ac:dyDescent="0.35">
      <c r="B1270" s="305"/>
      <c r="C1270" s="306">
        <v>1257</v>
      </c>
      <c r="D1270" s="308">
        <f t="shared" si="77"/>
        <v>0.33798034907372693</v>
      </c>
      <c r="E1270" s="323">
        <f t="shared" si="78"/>
        <v>0.66201965092627302</v>
      </c>
      <c r="F1270" s="321">
        <f t="shared" si="76"/>
        <v>1418773.7471111233</v>
      </c>
      <c r="G1270" s="322">
        <f t="shared" si="79"/>
        <v>2100981481.8062508</v>
      </c>
    </row>
    <row r="1271" spans="2:7" hidden="1" x14ac:dyDescent="0.35">
      <c r="B1271" s="305"/>
      <c r="C1271" s="306">
        <v>1258</v>
      </c>
      <c r="D1271" s="308">
        <f t="shared" si="77"/>
        <v>0.33793949741850748</v>
      </c>
      <c r="E1271" s="323">
        <f t="shared" si="78"/>
        <v>0.66206050258149252</v>
      </c>
      <c r="F1271" s="321">
        <f t="shared" si="76"/>
        <v>1418602.2600524519</v>
      </c>
      <c r="G1271" s="322">
        <f t="shared" si="79"/>
        <v>2102400084.0663033</v>
      </c>
    </row>
    <row r="1272" spans="2:7" hidden="1" x14ac:dyDescent="0.35">
      <c r="B1272" s="305"/>
      <c r="C1272" s="306">
        <v>1259</v>
      </c>
      <c r="D1272" s="308">
        <f t="shared" si="77"/>
        <v>0.33789868315573596</v>
      </c>
      <c r="E1272" s="323">
        <f t="shared" si="78"/>
        <v>0.66210131684426399</v>
      </c>
      <c r="F1272" s="321">
        <f t="shared" si="76"/>
        <v>1418430.9299597803</v>
      </c>
      <c r="G1272" s="322">
        <f t="shared" si="79"/>
        <v>2103818514.996263</v>
      </c>
    </row>
    <row r="1273" spans="2:7" hidden="1" x14ac:dyDescent="0.35">
      <c r="B1273" s="305"/>
      <c r="C1273" s="306">
        <v>1260</v>
      </c>
      <c r="D1273" s="308">
        <f t="shared" si="77"/>
        <v>0.33785790622152695</v>
      </c>
      <c r="E1273" s="323">
        <f t="shared" si="78"/>
        <v>0.662142093778473</v>
      </c>
      <c r="F1273" s="321">
        <f t="shared" si="76"/>
        <v>1418259.7565649308</v>
      </c>
      <c r="G1273" s="322">
        <f t="shared" si="79"/>
        <v>2105236774.7528279</v>
      </c>
    </row>
    <row r="1274" spans="2:7" hidden="1" x14ac:dyDescent="0.35">
      <c r="B1274" s="305"/>
      <c r="C1274" s="306">
        <v>1261</v>
      </c>
      <c r="D1274" s="308">
        <f t="shared" si="77"/>
        <v>0.33781716655215471</v>
      </c>
      <c r="E1274" s="323">
        <f t="shared" si="78"/>
        <v>0.66218283344784523</v>
      </c>
      <c r="F1274" s="321">
        <f t="shared" si="76"/>
        <v>1418088.7396003949</v>
      </c>
      <c r="G1274" s="322">
        <f t="shared" si="79"/>
        <v>2106654863.4924283</v>
      </c>
    </row>
    <row r="1275" spans="2:7" hidden="1" x14ac:dyDescent="0.35">
      <c r="B1275" s="305"/>
      <c r="C1275" s="306">
        <v>1262</v>
      </c>
      <c r="D1275" s="308">
        <f t="shared" si="77"/>
        <v>0.33777646408405254</v>
      </c>
      <c r="E1275" s="323">
        <f t="shared" si="78"/>
        <v>0.6622235359159474</v>
      </c>
      <c r="F1275" s="321">
        <f t="shared" si="76"/>
        <v>1417917.8787993328</v>
      </c>
      <c r="G1275" s="322">
        <f t="shared" si="79"/>
        <v>2108072781.3712277</v>
      </c>
    </row>
    <row r="1276" spans="2:7" hidden="1" x14ac:dyDescent="0.35">
      <c r="B1276" s="305"/>
      <c r="C1276" s="306">
        <v>1263</v>
      </c>
      <c r="D1276" s="308">
        <f t="shared" si="77"/>
        <v>0.3377357987538126</v>
      </c>
      <c r="E1276" s="323">
        <f t="shared" si="78"/>
        <v>0.66226420124618746</v>
      </c>
      <c r="F1276" s="321">
        <f t="shared" si="76"/>
        <v>1417747.1738955709</v>
      </c>
      <c r="G1276" s="322">
        <f t="shared" si="79"/>
        <v>2109490528.5451233</v>
      </c>
    </row>
    <row r="1277" spans="2:7" hidden="1" x14ac:dyDescent="0.35">
      <c r="B1277" s="305"/>
      <c r="C1277" s="306">
        <v>1264</v>
      </c>
      <c r="D1277" s="308">
        <f t="shared" si="77"/>
        <v>0.33769517049818526</v>
      </c>
      <c r="E1277" s="323">
        <f t="shared" si="78"/>
        <v>0.6623048295018148</v>
      </c>
      <c r="F1277" s="321">
        <f t="shared" si="76"/>
        <v>1417576.6246236002</v>
      </c>
      <c r="G1277" s="322">
        <f t="shared" si="79"/>
        <v>2110908105.1697469</v>
      </c>
    </row>
    <row r="1278" spans="2:7" hidden="1" x14ac:dyDescent="0.35">
      <c r="B1278" s="305"/>
      <c r="C1278" s="306">
        <v>1265</v>
      </c>
      <c r="D1278" s="308">
        <f t="shared" si="77"/>
        <v>0.33765457925407838</v>
      </c>
      <c r="E1278" s="323">
        <f t="shared" si="78"/>
        <v>0.66234542074592162</v>
      </c>
      <c r="F1278" s="321">
        <f t="shared" si="76"/>
        <v>1417406.2307185719</v>
      </c>
      <c r="G1278" s="322">
        <f t="shared" si="79"/>
        <v>2112325511.4004655</v>
      </c>
    </row>
    <row r="1279" spans="2:7" hidden="1" x14ac:dyDescent="0.35">
      <c r="B1279" s="305"/>
      <c r="C1279" s="306">
        <v>1266</v>
      </c>
      <c r="D1279" s="308">
        <f t="shared" si="77"/>
        <v>0.33761402495855719</v>
      </c>
      <c r="E1279" s="323">
        <f t="shared" si="78"/>
        <v>0.66238597504144281</v>
      </c>
      <c r="F1279" s="321">
        <f t="shared" si="76"/>
        <v>1417235.9919162993</v>
      </c>
      <c r="G1279" s="322">
        <f t="shared" si="79"/>
        <v>2113742747.3923819</v>
      </c>
    </row>
    <row r="1280" spans="2:7" hidden="1" x14ac:dyDescent="0.35">
      <c r="B1280" s="305"/>
      <c r="C1280" s="306">
        <v>1267</v>
      </c>
      <c r="D1280" s="308">
        <f t="shared" si="77"/>
        <v>0.33757350754884324</v>
      </c>
      <c r="E1280" s="323">
        <f t="shared" si="78"/>
        <v>0.6624264924511567</v>
      </c>
      <c r="F1280" s="321">
        <f t="shared" si="76"/>
        <v>1417065.9079532505</v>
      </c>
      <c r="G1280" s="322">
        <f t="shared" si="79"/>
        <v>2115159813.3003352</v>
      </c>
    </row>
    <row r="1281" spans="2:7" hidden="1" x14ac:dyDescent="0.35">
      <c r="B1281" s="305"/>
      <c r="C1281" s="306">
        <v>1268</v>
      </c>
      <c r="D1281" s="308">
        <f t="shared" si="77"/>
        <v>0.33753302696231441</v>
      </c>
      <c r="E1281" s="323">
        <f t="shared" si="78"/>
        <v>0.66246697303768554</v>
      </c>
      <c r="F1281" s="321">
        <f t="shared" si="76"/>
        <v>1416895.9785665504</v>
      </c>
      <c r="G1281" s="322">
        <f t="shared" si="79"/>
        <v>2116576709.2789018</v>
      </c>
    </row>
    <row r="1282" spans="2:7" hidden="1" x14ac:dyDescent="0.35">
      <c r="B1282" s="305"/>
      <c r="C1282" s="306">
        <v>1269</v>
      </c>
      <c r="D1282" s="308">
        <f t="shared" si="77"/>
        <v>0.3374925831365041</v>
      </c>
      <c r="E1282" s="323">
        <f t="shared" si="78"/>
        <v>0.6625074168634959</v>
      </c>
      <c r="F1282" s="321">
        <f t="shared" si="76"/>
        <v>1416726.2034939767</v>
      </c>
      <c r="G1282" s="322">
        <f t="shared" si="79"/>
        <v>2117993435.4823959</v>
      </c>
    </row>
    <row r="1283" spans="2:7" hidden="1" x14ac:dyDescent="0.35">
      <c r="B1283" s="305"/>
      <c r="C1283" s="306">
        <v>1270</v>
      </c>
      <c r="D1283" s="308">
        <f t="shared" si="77"/>
        <v>0.33745217600910082</v>
      </c>
      <c r="E1283" s="323">
        <f t="shared" si="78"/>
        <v>0.66254782399089918</v>
      </c>
      <c r="F1283" s="321">
        <f t="shared" si="76"/>
        <v>1416556.5824739588</v>
      </c>
      <c r="G1283" s="322">
        <f t="shared" si="79"/>
        <v>2119409992.0648699</v>
      </c>
    </row>
    <row r="1284" spans="2:7" hidden="1" x14ac:dyDescent="0.35">
      <c r="B1284" s="305"/>
      <c r="C1284" s="306">
        <v>1271</v>
      </c>
      <c r="D1284" s="308">
        <f t="shared" si="77"/>
        <v>0.33741180551794764</v>
      </c>
      <c r="E1284" s="323">
        <f t="shared" si="78"/>
        <v>0.66258819448205242</v>
      </c>
      <c r="F1284" s="321">
        <f t="shared" si="76"/>
        <v>1416387.1152455737</v>
      </c>
      <c r="G1284" s="322">
        <f t="shared" si="79"/>
        <v>2120826379.1801155</v>
      </c>
    </row>
    <row r="1285" spans="2:7" hidden="1" x14ac:dyDescent="0.35">
      <c r="B1285" s="305"/>
      <c r="C1285" s="306">
        <v>1272</v>
      </c>
      <c r="D1285" s="308">
        <f t="shared" si="77"/>
        <v>0.33737147160104164</v>
      </c>
      <c r="E1285" s="323">
        <f t="shared" si="78"/>
        <v>0.66262852839895836</v>
      </c>
      <c r="F1285" s="321">
        <f t="shared" si="76"/>
        <v>1416217.8015485462</v>
      </c>
      <c r="G1285" s="322">
        <f t="shared" si="79"/>
        <v>2122242596.9816639</v>
      </c>
    </row>
    <row r="1286" spans="2:7" hidden="1" x14ac:dyDescent="0.35">
      <c r="B1286" s="305"/>
      <c r="C1286" s="306">
        <v>1273</v>
      </c>
      <c r="D1286" s="308">
        <f t="shared" si="77"/>
        <v>0.33733117419653369</v>
      </c>
      <c r="E1286" s="323">
        <f t="shared" si="78"/>
        <v>0.66266882580346631</v>
      </c>
      <c r="F1286" s="321">
        <f t="shared" si="76"/>
        <v>1416048.6411232455</v>
      </c>
      <c r="G1286" s="322">
        <f t="shared" si="79"/>
        <v>2123658645.6227872</v>
      </c>
    </row>
    <row r="1287" spans="2:7" hidden="1" x14ac:dyDescent="0.35">
      <c r="B1287" s="305"/>
      <c r="C1287" s="306">
        <v>1274</v>
      </c>
      <c r="D1287" s="308">
        <f t="shared" si="77"/>
        <v>0.33729091324272747</v>
      </c>
      <c r="E1287" s="323">
        <f t="shared" si="78"/>
        <v>0.66270908675727247</v>
      </c>
      <c r="F1287" s="321">
        <f t="shared" si="76"/>
        <v>1415879.6337106829</v>
      </c>
      <c r="G1287" s="322">
        <f t="shared" si="79"/>
        <v>2125074525.2564979</v>
      </c>
    </row>
    <row r="1288" spans="2:7" hidden="1" x14ac:dyDescent="0.35">
      <c r="B1288" s="305"/>
      <c r="C1288" s="306">
        <v>1275</v>
      </c>
      <c r="D1288" s="308">
        <f t="shared" si="77"/>
        <v>0.33725068867807945</v>
      </c>
      <c r="E1288" s="323">
        <f t="shared" si="78"/>
        <v>0.6627493113219205</v>
      </c>
      <c r="F1288" s="321">
        <f t="shared" si="76"/>
        <v>1415710.7790525111</v>
      </c>
      <c r="G1288" s="322">
        <f t="shared" si="79"/>
        <v>2126490236.0355504</v>
      </c>
    </row>
    <row r="1289" spans="2:7" hidden="1" x14ac:dyDescent="0.35">
      <c r="B1289" s="305"/>
      <c r="C1289" s="306">
        <v>1276</v>
      </c>
      <c r="D1289" s="308">
        <f t="shared" si="77"/>
        <v>0.33721050044119794</v>
      </c>
      <c r="E1289" s="323">
        <f t="shared" si="78"/>
        <v>0.66278949955880206</v>
      </c>
      <c r="F1289" s="321">
        <f t="shared" si="76"/>
        <v>1415542.0768910204</v>
      </c>
      <c r="G1289" s="322">
        <f t="shared" si="79"/>
        <v>2127905778.1124413</v>
      </c>
    </row>
    <row r="1290" spans="2:7" hidden="1" x14ac:dyDescent="0.35">
      <c r="B1290" s="305"/>
      <c r="C1290" s="306">
        <v>1277</v>
      </c>
      <c r="D1290" s="308">
        <f t="shared" si="77"/>
        <v>0.33717034847084304</v>
      </c>
      <c r="E1290" s="323">
        <f t="shared" si="78"/>
        <v>0.66282965152915696</v>
      </c>
      <c r="F1290" s="321">
        <f t="shared" si="76"/>
        <v>1415373.5269691376</v>
      </c>
      <c r="G1290" s="322">
        <f t="shared" si="79"/>
        <v>2129321151.6394105</v>
      </c>
    </row>
    <row r="1291" spans="2:7" hidden="1" x14ac:dyDescent="0.35">
      <c r="B1291" s="305"/>
      <c r="C1291" s="306">
        <v>1278</v>
      </c>
      <c r="D1291" s="308">
        <f t="shared" si="77"/>
        <v>0.33713023270592585</v>
      </c>
      <c r="E1291" s="323">
        <f t="shared" si="78"/>
        <v>0.66286976729407421</v>
      </c>
      <c r="F1291" s="321">
        <f t="shared" si="76"/>
        <v>1415205.1290304237</v>
      </c>
      <c r="G1291" s="322">
        <f t="shared" si="79"/>
        <v>2130736356.768441</v>
      </c>
    </row>
    <row r="1292" spans="2:7" hidden="1" x14ac:dyDescent="0.35">
      <c r="B1292" s="305"/>
      <c r="C1292" s="306">
        <v>1279</v>
      </c>
      <c r="D1292" s="308">
        <f t="shared" si="77"/>
        <v>0.33709015308550805</v>
      </c>
      <c r="E1292" s="323">
        <f t="shared" si="78"/>
        <v>0.66290984691449195</v>
      </c>
      <c r="F1292" s="321">
        <f t="shared" si="76"/>
        <v>1415036.8828190721</v>
      </c>
      <c r="G1292" s="322">
        <f t="shared" si="79"/>
        <v>2132151393.6512601</v>
      </c>
    </row>
    <row r="1293" spans="2:7" hidden="1" x14ac:dyDescent="0.35">
      <c r="B1293" s="305"/>
      <c r="C1293" s="306">
        <v>1280</v>
      </c>
      <c r="D1293" s="308">
        <f t="shared" si="77"/>
        <v>0.3370501095488016</v>
      </c>
      <c r="E1293" s="323">
        <f t="shared" si="78"/>
        <v>0.66294989045119834</v>
      </c>
      <c r="F1293" s="321">
        <f t="shared" si="76"/>
        <v>1414868.7880799067</v>
      </c>
      <c r="G1293" s="322">
        <f t="shared" si="79"/>
        <v>2133566262.4393401</v>
      </c>
    </row>
    <row r="1294" spans="2:7" hidden="1" x14ac:dyDescent="0.35">
      <c r="B1294" s="305"/>
      <c r="C1294" s="306">
        <v>1281</v>
      </c>
      <c r="D1294" s="308">
        <f t="shared" si="77"/>
        <v>0.33701010203516796</v>
      </c>
      <c r="E1294" s="323">
        <f t="shared" si="78"/>
        <v>0.6629898979648321</v>
      </c>
      <c r="F1294" s="321">
        <f t="shared" ref="F1294:F1357" si="80">$G$12*D1294</f>
        <v>1414700.8445583789</v>
      </c>
      <c r="G1294" s="322">
        <f t="shared" si="79"/>
        <v>2134980963.2838986</v>
      </c>
    </row>
    <row r="1295" spans="2:7" hidden="1" x14ac:dyDescent="0.35">
      <c r="B1295" s="305"/>
      <c r="C1295" s="306">
        <v>1282</v>
      </c>
      <c r="D1295" s="308">
        <f t="shared" ref="D1295:D1358" si="81">C1295^(-C$11)</f>
        <v>0.3369701304841175</v>
      </c>
      <c r="E1295" s="323">
        <f t="shared" ref="E1295:E1358" si="82">1 - D1295</f>
        <v>0.6630298695158825</v>
      </c>
      <c r="F1295" s="321">
        <f t="shared" si="80"/>
        <v>1414533.0520005657</v>
      </c>
      <c r="G1295" s="322">
        <f t="shared" ref="G1295:G1358" si="83">F1295+G1294</f>
        <v>2136395496.3358991</v>
      </c>
    </row>
    <row r="1296" spans="2:7" hidden="1" x14ac:dyDescent="0.35">
      <c r="B1296" s="305"/>
      <c r="C1296" s="306">
        <v>1283</v>
      </c>
      <c r="D1296" s="308">
        <f t="shared" si="81"/>
        <v>0.33693019483530973</v>
      </c>
      <c r="E1296" s="323">
        <f t="shared" si="82"/>
        <v>0.66306980516469027</v>
      </c>
      <c r="F1296" s="321">
        <f t="shared" si="80"/>
        <v>1414365.4101531694</v>
      </c>
      <c r="G1296" s="322">
        <f t="shared" si="83"/>
        <v>2137809861.7460523</v>
      </c>
    </row>
    <row r="1297" spans="2:7" hidden="1" x14ac:dyDescent="0.35">
      <c r="B1297" s="305"/>
      <c r="C1297" s="306">
        <v>1284</v>
      </c>
      <c r="D1297" s="308">
        <f t="shared" si="81"/>
        <v>0.33689029502855183</v>
      </c>
      <c r="E1297" s="323">
        <f t="shared" si="82"/>
        <v>0.66310970497144817</v>
      </c>
      <c r="F1297" s="321">
        <f t="shared" si="80"/>
        <v>1414197.9187635132</v>
      </c>
      <c r="G1297" s="322">
        <f t="shared" si="83"/>
        <v>2139224059.6648157</v>
      </c>
    </row>
    <row r="1298" spans="2:7" hidden="1" x14ac:dyDescent="0.35">
      <c r="B1298" s="305"/>
      <c r="C1298" s="306">
        <v>1285</v>
      </c>
      <c r="D1298" s="308">
        <f t="shared" si="81"/>
        <v>0.33685043100379908</v>
      </c>
      <c r="E1298" s="323">
        <f t="shared" si="82"/>
        <v>0.66314956899620092</v>
      </c>
      <c r="F1298" s="321">
        <f t="shared" si="80"/>
        <v>1414030.5775795407</v>
      </c>
      <c r="G1298" s="322">
        <f t="shared" si="83"/>
        <v>2140638090.2423952</v>
      </c>
    </row>
    <row r="1299" spans="2:7" hidden="1" x14ac:dyDescent="0.35">
      <c r="B1299" s="305"/>
      <c r="C1299" s="306">
        <v>1286</v>
      </c>
      <c r="D1299" s="308">
        <f t="shared" si="81"/>
        <v>0.33681060270115387</v>
      </c>
      <c r="E1299" s="323">
        <f t="shared" si="82"/>
        <v>0.66318939729884607</v>
      </c>
      <c r="F1299" s="321">
        <f t="shared" si="80"/>
        <v>1413863.3863498142</v>
      </c>
      <c r="G1299" s="322">
        <f t="shared" si="83"/>
        <v>2142051953.6287451</v>
      </c>
    </row>
    <row r="1300" spans="2:7" hidden="1" x14ac:dyDescent="0.35">
      <c r="B1300" s="305"/>
      <c r="C1300" s="306">
        <v>1287</v>
      </c>
      <c r="D1300" s="308">
        <f t="shared" si="81"/>
        <v>0.33677081006086512</v>
      </c>
      <c r="E1300" s="323">
        <f t="shared" si="82"/>
        <v>0.66322918993913493</v>
      </c>
      <c r="F1300" s="321">
        <f t="shared" si="80"/>
        <v>1413696.3448235106</v>
      </c>
      <c r="G1300" s="322">
        <f t="shared" si="83"/>
        <v>2143465649.9735687</v>
      </c>
    </row>
    <row r="1301" spans="2:7" hidden="1" x14ac:dyDescent="0.35">
      <c r="B1301" s="305"/>
      <c r="C1301" s="306">
        <v>1288</v>
      </c>
      <c r="D1301" s="308">
        <f t="shared" si="81"/>
        <v>0.33673105302332823</v>
      </c>
      <c r="E1301" s="323">
        <f t="shared" si="82"/>
        <v>0.66326894697667171</v>
      </c>
      <c r="F1301" s="321">
        <f t="shared" si="80"/>
        <v>1413529.4527504216</v>
      </c>
      <c r="G1301" s="322">
        <f t="shared" si="83"/>
        <v>2144879179.4263191</v>
      </c>
    </row>
    <row r="1302" spans="2:7" hidden="1" x14ac:dyDescent="0.35">
      <c r="B1302" s="305"/>
      <c r="C1302" s="306">
        <v>1289</v>
      </c>
      <c r="D1302" s="308">
        <f t="shared" si="81"/>
        <v>0.33669133152908443</v>
      </c>
      <c r="E1302" s="323">
        <f t="shared" si="82"/>
        <v>0.66330866847091552</v>
      </c>
      <c r="F1302" s="321">
        <f t="shared" si="80"/>
        <v>1413362.7098809513</v>
      </c>
      <c r="G1302" s="322">
        <f t="shared" si="83"/>
        <v>2146292542.1362002</v>
      </c>
    </row>
    <row r="1303" spans="2:7" hidden="1" x14ac:dyDescent="0.35">
      <c r="B1303" s="305"/>
      <c r="C1303" s="306">
        <v>1290</v>
      </c>
      <c r="D1303" s="308">
        <f t="shared" si="81"/>
        <v>0.3366516455188201</v>
      </c>
      <c r="E1303" s="323">
        <f t="shared" si="82"/>
        <v>0.6633483544811799</v>
      </c>
      <c r="F1303" s="321">
        <f t="shared" si="80"/>
        <v>1413196.1159661131</v>
      </c>
      <c r="G1303" s="322">
        <f t="shared" si="83"/>
        <v>2147705738.2521663</v>
      </c>
    </row>
    <row r="1304" spans="2:7" hidden="1" x14ac:dyDescent="0.35">
      <c r="B1304" s="305"/>
      <c r="C1304" s="306">
        <v>1291</v>
      </c>
      <c r="D1304" s="308">
        <f t="shared" si="81"/>
        <v>0.33661199493336663</v>
      </c>
      <c r="E1304" s="323">
        <f t="shared" si="82"/>
        <v>0.66338800506663342</v>
      </c>
      <c r="F1304" s="321">
        <f t="shared" si="80"/>
        <v>1413029.6707575286</v>
      </c>
      <c r="G1304" s="322">
        <f t="shared" si="83"/>
        <v>2149118767.9229236</v>
      </c>
    </row>
    <row r="1305" spans="2:7" hidden="1" x14ac:dyDescent="0.35">
      <c r="B1305" s="305"/>
      <c r="C1305" s="306">
        <v>1292</v>
      </c>
      <c r="D1305" s="308">
        <f t="shared" si="81"/>
        <v>0.3365723797136998</v>
      </c>
      <c r="E1305" s="323">
        <f t="shared" si="82"/>
        <v>0.6634276202863002</v>
      </c>
      <c r="F1305" s="321">
        <f t="shared" si="80"/>
        <v>1412863.3740074267</v>
      </c>
      <c r="G1305" s="322">
        <f t="shared" si="83"/>
        <v>2150531631.2969308</v>
      </c>
    </row>
    <row r="1306" spans="2:7" hidden="1" x14ac:dyDescent="0.35">
      <c r="B1306" s="305"/>
      <c r="C1306" s="306">
        <v>1293</v>
      </c>
      <c r="D1306" s="308">
        <f t="shared" si="81"/>
        <v>0.33653279980093925</v>
      </c>
      <c r="E1306" s="323">
        <f t="shared" si="82"/>
        <v>0.66346720019906069</v>
      </c>
      <c r="F1306" s="321">
        <f t="shared" si="80"/>
        <v>1412697.2254686388</v>
      </c>
      <c r="G1306" s="322">
        <f t="shared" si="83"/>
        <v>2151944328.5223994</v>
      </c>
    </row>
    <row r="1307" spans="2:7" hidden="1" x14ac:dyDescent="0.35">
      <c r="B1307" s="305"/>
      <c r="C1307" s="306">
        <v>1294</v>
      </c>
      <c r="D1307" s="308">
        <f t="shared" si="81"/>
        <v>0.33649325513634826</v>
      </c>
      <c r="E1307" s="323">
        <f t="shared" si="82"/>
        <v>0.6635067448636518</v>
      </c>
      <c r="F1307" s="321">
        <f t="shared" si="80"/>
        <v>1412531.2248946</v>
      </c>
      <c r="G1307" s="322">
        <f t="shared" si="83"/>
        <v>2153356859.7472939</v>
      </c>
    </row>
    <row r="1308" spans="2:7" hidden="1" x14ac:dyDescent="0.35">
      <c r="B1308" s="305"/>
      <c r="C1308" s="306">
        <v>1295</v>
      </c>
      <c r="D1308" s="308">
        <f t="shared" si="81"/>
        <v>0.33645374566133274</v>
      </c>
      <c r="E1308" s="323">
        <f t="shared" si="82"/>
        <v>0.66354625433866721</v>
      </c>
      <c r="F1308" s="321">
        <f t="shared" si="80"/>
        <v>1412365.3720393444</v>
      </c>
      <c r="G1308" s="322">
        <f t="shared" si="83"/>
        <v>2154769225.1193333</v>
      </c>
    </row>
    <row r="1309" spans="2:7" hidden="1" x14ac:dyDescent="0.35">
      <c r="B1309" s="305"/>
      <c r="C1309" s="306">
        <v>1296</v>
      </c>
      <c r="D1309" s="308">
        <f t="shared" si="81"/>
        <v>0.3364142713174415</v>
      </c>
      <c r="E1309" s="323">
        <f t="shared" si="82"/>
        <v>0.6635857286825585</v>
      </c>
      <c r="F1309" s="321">
        <f t="shared" si="80"/>
        <v>1412199.6666575056</v>
      </c>
      <c r="G1309" s="322">
        <f t="shared" si="83"/>
        <v>2156181424.7859907</v>
      </c>
    </row>
    <row r="1310" spans="2:7" hidden="1" x14ac:dyDescent="0.35">
      <c r="B1310" s="305"/>
      <c r="C1310" s="306">
        <v>1297</v>
      </c>
      <c r="D1310" s="308">
        <f t="shared" si="81"/>
        <v>0.33637483204636548</v>
      </c>
      <c r="E1310" s="323">
        <f t="shared" si="82"/>
        <v>0.66362516795363446</v>
      </c>
      <c r="F1310" s="321">
        <f t="shared" si="80"/>
        <v>1412034.1085043135</v>
      </c>
      <c r="G1310" s="322">
        <f t="shared" si="83"/>
        <v>2157593458.894495</v>
      </c>
    </row>
    <row r="1311" spans="2:7" hidden="1" x14ac:dyDescent="0.35">
      <c r="B1311" s="305"/>
      <c r="C1311" s="306">
        <v>1298</v>
      </c>
      <c r="D1311" s="308">
        <f t="shared" si="81"/>
        <v>0.33633542778993702</v>
      </c>
      <c r="E1311" s="323">
        <f t="shared" si="82"/>
        <v>0.66366457221006292</v>
      </c>
      <c r="F1311" s="321">
        <f t="shared" si="80"/>
        <v>1411868.6973355922</v>
      </c>
      <c r="G1311" s="322">
        <f t="shared" si="83"/>
        <v>2159005327.5918307</v>
      </c>
    </row>
    <row r="1312" spans="2:7" hidden="1" x14ac:dyDescent="0.35">
      <c r="B1312" s="305"/>
      <c r="C1312" s="306">
        <v>1299</v>
      </c>
      <c r="D1312" s="308">
        <f t="shared" si="81"/>
        <v>0.33629605849012967</v>
      </c>
      <c r="E1312" s="323">
        <f t="shared" si="82"/>
        <v>0.66370394150987033</v>
      </c>
      <c r="F1312" s="321">
        <f t="shared" si="80"/>
        <v>1411703.432907758</v>
      </c>
      <c r="G1312" s="322">
        <f t="shared" si="83"/>
        <v>2160417031.0247383</v>
      </c>
    </row>
    <row r="1313" spans="2:7" x14ac:dyDescent="0.35">
      <c r="B1313" s="305"/>
      <c r="C1313" s="306">
        <v>1300</v>
      </c>
      <c r="D1313" s="308">
        <f t="shared" si="81"/>
        <v>0.33625672408905793</v>
      </c>
      <c r="E1313" s="323">
        <f t="shared" si="82"/>
        <v>0.66374327591094207</v>
      </c>
      <c r="F1313" s="321">
        <f t="shared" si="80"/>
        <v>1411538.3149778198</v>
      </c>
      <c r="G1313" s="322">
        <f t="shared" si="83"/>
        <v>2161828569.339716</v>
      </c>
    </row>
    <row r="1314" spans="2:7" hidden="1" x14ac:dyDescent="0.35">
      <c r="B1314" s="305"/>
      <c r="C1314" s="306">
        <v>1301</v>
      </c>
      <c r="D1314" s="308">
        <f t="shared" si="81"/>
        <v>0.33621742452897652</v>
      </c>
      <c r="E1314" s="323">
        <f t="shared" si="82"/>
        <v>0.66378257547102348</v>
      </c>
      <c r="F1314" s="321">
        <f t="shared" si="80"/>
        <v>1411373.3433033738</v>
      </c>
      <c r="G1314" s="322">
        <f t="shared" si="83"/>
        <v>2163239942.6830192</v>
      </c>
    </row>
    <row r="1315" spans="2:7" hidden="1" x14ac:dyDescent="0.35">
      <c r="B1315" s="305"/>
      <c r="C1315" s="306">
        <v>1302</v>
      </c>
      <c r="D1315" s="308">
        <f t="shared" si="81"/>
        <v>0.33617815975227983</v>
      </c>
      <c r="E1315" s="323">
        <f t="shared" si="82"/>
        <v>0.66382184024772017</v>
      </c>
      <c r="F1315" s="321">
        <f t="shared" si="80"/>
        <v>1411208.5176426035</v>
      </c>
      <c r="G1315" s="322">
        <f t="shared" si="83"/>
        <v>2164651151.2006617</v>
      </c>
    </row>
    <row r="1316" spans="2:7" hidden="1" x14ac:dyDescent="0.35">
      <c r="B1316" s="305"/>
      <c r="C1316" s="306">
        <v>1303</v>
      </c>
      <c r="D1316" s="308">
        <f t="shared" si="81"/>
        <v>0.33613892970150172</v>
      </c>
      <c r="E1316" s="323">
        <f t="shared" si="82"/>
        <v>0.66386107029849828</v>
      </c>
      <c r="F1316" s="321">
        <f t="shared" si="80"/>
        <v>1411043.8377542775</v>
      </c>
      <c r="G1316" s="322">
        <f t="shared" si="83"/>
        <v>2166062195.0384159</v>
      </c>
    </row>
    <row r="1317" spans="2:7" hidden="1" x14ac:dyDescent="0.35">
      <c r="B1317" s="305"/>
      <c r="C1317" s="306">
        <v>1304</v>
      </c>
      <c r="D1317" s="308">
        <f t="shared" si="81"/>
        <v>0.33609973431931522</v>
      </c>
      <c r="E1317" s="323">
        <f t="shared" si="82"/>
        <v>0.66390026568068472</v>
      </c>
      <c r="F1317" s="321">
        <f t="shared" si="80"/>
        <v>1410879.3033977489</v>
      </c>
      <c r="G1317" s="322">
        <f t="shared" si="83"/>
        <v>2167473074.3418136</v>
      </c>
    </row>
    <row r="1318" spans="2:7" hidden="1" x14ac:dyDescent="0.35">
      <c r="B1318" s="305"/>
      <c r="C1318" s="306">
        <v>1305</v>
      </c>
      <c r="D1318" s="308">
        <f t="shared" si="81"/>
        <v>0.33606057354853147</v>
      </c>
      <c r="E1318" s="323">
        <f t="shared" si="82"/>
        <v>0.66393942645146853</v>
      </c>
      <c r="F1318" s="321">
        <f t="shared" si="80"/>
        <v>1410714.91433295</v>
      </c>
      <c r="G1318" s="322">
        <f t="shared" si="83"/>
        <v>2168883789.2561464</v>
      </c>
    </row>
    <row r="1319" spans="2:7" hidden="1" x14ac:dyDescent="0.35">
      <c r="B1319" s="305"/>
      <c r="C1319" s="306">
        <v>1306</v>
      </c>
      <c r="D1319" s="308">
        <f t="shared" si="81"/>
        <v>0.33602144733210021</v>
      </c>
      <c r="E1319" s="323">
        <f t="shared" si="82"/>
        <v>0.66397855266789985</v>
      </c>
      <c r="F1319" s="321">
        <f t="shared" si="80"/>
        <v>1410550.6703203954</v>
      </c>
      <c r="G1319" s="322">
        <f t="shared" si="83"/>
        <v>2170294339.9264669</v>
      </c>
    </row>
    <row r="1320" spans="2:7" hidden="1" x14ac:dyDescent="0.35">
      <c r="B1320" s="305"/>
      <c r="C1320" s="306">
        <v>1307</v>
      </c>
      <c r="D1320" s="308">
        <f t="shared" si="81"/>
        <v>0.33598235561310819</v>
      </c>
      <c r="E1320" s="323">
        <f t="shared" si="82"/>
        <v>0.66401764438689181</v>
      </c>
      <c r="F1320" s="321">
        <f t="shared" si="80"/>
        <v>1410386.5711211746</v>
      </c>
      <c r="G1320" s="322">
        <f t="shared" si="83"/>
        <v>2171704726.4975882</v>
      </c>
    </row>
    <row r="1321" spans="2:7" hidden="1" x14ac:dyDescent="0.35">
      <c r="B1321" s="305"/>
      <c r="C1321" s="306">
        <v>1308</v>
      </c>
      <c r="D1321" s="308">
        <f t="shared" si="81"/>
        <v>0.33594329833477976</v>
      </c>
      <c r="E1321" s="323">
        <f t="shared" si="82"/>
        <v>0.66405670166522024</v>
      </c>
      <c r="F1321" s="321">
        <f t="shared" si="80"/>
        <v>1410222.616496955</v>
      </c>
      <c r="G1321" s="322">
        <f t="shared" si="83"/>
        <v>2173114949.1140852</v>
      </c>
    </row>
    <row r="1322" spans="2:7" hidden="1" x14ac:dyDescent="0.35">
      <c r="B1322" s="305"/>
      <c r="C1322" s="306">
        <v>1309</v>
      </c>
      <c r="D1322" s="308">
        <f t="shared" si="81"/>
        <v>0.33590427544047602</v>
      </c>
      <c r="E1322" s="323">
        <f t="shared" si="82"/>
        <v>0.66409572455952404</v>
      </c>
      <c r="F1322" s="321">
        <f t="shared" si="80"/>
        <v>1410058.8062099779</v>
      </c>
      <c r="G1322" s="322">
        <f t="shared" si="83"/>
        <v>2174525007.9202952</v>
      </c>
    </row>
    <row r="1323" spans="2:7" hidden="1" x14ac:dyDescent="0.35">
      <c r="B1323" s="305"/>
      <c r="C1323" s="306">
        <v>1310</v>
      </c>
      <c r="D1323" s="308">
        <f t="shared" si="81"/>
        <v>0.33586528687369416</v>
      </c>
      <c r="E1323" s="323">
        <f t="shared" si="82"/>
        <v>0.66413471312630579</v>
      </c>
      <c r="F1323" s="321">
        <f t="shared" si="80"/>
        <v>1409895.1400230555</v>
      </c>
      <c r="G1323" s="322">
        <f t="shared" si="83"/>
        <v>2175934903.0603185</v>
      </c>
    </row>
    <row r="1324" spans="2:7" hidden="1" x14ac:dyDescent="0.35">
      <c r="B1324" s="305"/>
      <c r="C1324" s="306">
        <v>1311</v>
      </c>
      <c r="D1324" s="308">
        <f t="shared" si="81"/>
        <v>0.33582633257806754</v>
      </c>
      <c r="E1324" s="323">
        <f t="shared" si="82"/>
        <v>0.66417366742193251</v>
      </c>
      <c r="F1324" s="321">
        <f t="shared" si="80"/>
        <v>1409731.6176995721</v>
      </c>
      <c r="G1324" s="322">
        <f t="shared" si="83"/>
        <v>2177344634.6780181</v>
      </c>
    </row>
    <row r="1325" spans="2:7" hidden="1" x14ac:dyDescent="0.35">
      <c r="B1325" s="305"/>
      <c r="C1325" s="306">
        <v>1312</v>
      </c>
      <c r="D1325" s="308">
        <f t="shared" si="81"/>
        <v>0.33578741249736477</v>
      </c>
      <c r="E1325" s="323">
        <f t="shared" si="82"/>
        <v>0.66421258750263523</v>
      </c>
      <c r="F1325" s="321">
        <f t="shared" si="80"/>
        <v>1409568.2390034797</v>
      </c>
      <c r="G1325" s="322">
        <f t="shared" si="83"/>
        <v>2178754202.9170218</v>
      </c>
    </row>
    <row r="1326" spans="2:7" hidden="1" x14ac:dyDescent="0.35">
      <c r="B1326" s="305"/>
      <c r="C1326" s="306">
        <v>1313</v>
      </c>
      <c r="D1326" s="308">
        <f t="shared" si="81"/>
        <v>0.33574852657548959</v>
      </c>
      <c r="E1326" s="323">
        <f t="shared" si="82"/>
        <v>0.66425147342451041</v>
      </c>
      <c r="F1326" s="321">
        <f t="shared" si="80"/>
        <v>1409405.0036992973</v>
      </c>
      <c r="G1326" s="322">
        <f t="shared" si="83"/>
        <v>2180163607.9207211</v>
      </c>
    </row>
    <row r="1327" spans="2:7" hidden="1" x14ac:dyDescent="0.35">
      <c r="B1327" s="305"/>
      <c r="C1327" s="306">
        <v>1314</v>
      </c>
      <c r="D1327" s="308">
        <f t="shared" si="81"/>
        <v>0.33570967475648028</v>
      </c>
      <c r="E1327" s="323">
        <f t="shared" si="82"/>
        <v>0.66429032524351972</v>
      </c>
      <c r="F1327" s="321">
        <f t="shared" si="80"/>
        <v>1409241.9115521088</v>
      </c>
      <c r="G1327" s="322">
        <f t="shared" si="83"/>
        <v>2181572849.832273</v>
      </c>
    </row>
    <row r="1328" spans="2:7" hidden="1" x14ac:dyDescent="0.35">
      <c r="B1328" s="305"/>
      <c r="C1328" s="306">
        <v>1315</v>
      </c>
      <c r="D1328" s="308">
        <f t="shared" si="81"/>
        <v>0.33567085698450932</v>
      </c>
      <c r="E1328" s="323">
        <f t="shared" si="82"/>
        <v>0.66432914301549073</v>
      </c>
      <c r="F1328" s="321">
        <f t="shared" si="80"/>
        <v>1409078.9623275618</v>
      </c>
      <c r="G1328" s="322">
        <f t="shared" si="83"/>
        <v>2182981928.7946005</v>
      </c>
    </row>
    <row r="1329" spans="2:7" hidden="1" x14ac:dyDescent="0.35">
      <c r="B1329" s="305"/>
      <c r="C1329" s="306">
        <v>1316</v>
      </c>
      <c r="D1329" s="308">
        <f t="shared" si="81"/>
        <v>0.33563207320388316</v>
      </c>
      <c r="E1329" s="323">
        <f t="shared" si="82"/>
        <v>0.66436792679611689</v>
      </c>
      <c r="F1329" s="321">
        <f t="shared" si="80"/>
        <v>1408916.1557918654</v>
      </c>
      <c r="G1329" s="322">
        <f t="shared" si="83"/>
        <v>2184390844.9503922</v>
      </c>
    </row>
    <row r="1330" spans="2:7" hidden="1" x14ac:dyDescent="0.35">
      <c r="B1330" s="305"/>
      <c r="C1330" s="306">
        <v>1317</v>
      </c>
      <c r="D1330" s="308">
        <f t="shared" si="81"/>
        <v>0.33559332335904124</v>
      </c>
      <c r="E1330" s="323">
        <f t="shared" si="82"/>
        <v>0.66440667664095876</v>
      </c>
      <c r="F1330" s="321">
        <f t="shared" si="80"/>
        <v>1408753.4917117879</v>
      </c>
      <c r="G1330" s="322">
        <f t="shared" si="83"/>
        <v>2185799598.4421039</v>
      </c>
    </row>
    <row r="1331" spans="2:7" hidden="1" x14ac:dyDescent="0.35">
      <c r="B1331" s="305"/>
      <c r="C1331" s="306">
        <v>1318</v>
      </c>
      <c r="D1331" s="308">
        <f t="shared" si="81"/>
        <v>0.33555460739455617</v>
      </c>
      <c r="E1331" s="323">
        <f t="shared" si="82"/>
        <v>0.66444539260544389</v>
      </c>
      <c r="F1331" s="321">
        <f t="shared" si="80"/>
        <v>1408590.9698546561</v>
      </c>
      <c r="G1331" s="322">
        <f t="shared" si="83"/>
        <v>2187208189.4119587</v>
      </c>
    </row>
    <row r="1332" spans="2:7" hidden="1" x14ac:dyDescent="0.35">
      <c r="B1332" s="305"/>
      <c r="C1332" s="306">
        <v>1319</v>
      </c>
      <c r="D1332" s="308">
        <f t="shared" si="81"/>
        <v>0.33551592525513285</v>
      </c>
      <c r="E1332" s="323">
        <f t="shared" si="82"/>
        <v>0.66448407474486715</v>
      </c>
      <c r="F1332" s="321">
        <f t="shared" si="80"/>
        <v>1408428.5899883525</v>
      </c>
      <c r="G1332" s="322">
        <f t="shared" si="83"/>
        <v>2188616618.0019469</v>
      </c>
    </row>
    <row r="1333" spans="2:7" hidden="1" x14ac:dyDescent="0.35">
      <c r="B1333" s="305"/>
      <c r="C1333" s="306">
        <v>1320</v>
      </c>
      <c r="D1333" s="308">
        <f t="shared" si="81"/>
        <v>0.33547727688560847</v>
      </c>
      <c r="E1333" s="323">
        <f t="shared" si="82"/>
        <v>0.66452272311439153</v>
      </c>
      <c r="F1333" s="321">
        <f t="shared" si="80"/>
        <v>1408266.3518813141</v>
      </c>
      <c r="G1333" s="322">
        <f t="shared" si="83"/>
        <v>2190024884.3538284</v>
      </c>
    </row>
    <row r="1334" spans="2:7" hidden="1" x14ac:dyDescent="0.35">
      <c r="B1334" s="305"/>
      <c r="C1334" s="306">
        <v>1321</v>
      </c>
      <c r="D1334" s="308">
        <f t="shared" si="81"/>
        <v>0.3354386622309517</v>
      </c>
      <c r="E1334" s="323">
        <f t="shared" si="82"/>
        <v>0.66456133776904824</v>
      </c>
      <c r="F1334" s="321">
        <f t="shared" si="80"/>
        <v>1408104.2553025309</v>
      </c>
      <c r="G1334" s="322">
        <f t="shared" si="83"/>
        <v>2191432988.6091309</v>
      </c>
    </row>
    <row r="1335" spans="2:7" hidden="1" x14ac:dyDescent="0.35">
      <c r="B1335" s="305"/>
      <c r="C1335" s="306">
        <v>1322</v>
      </c>
      <c r="D1335" s="308">
        <f t="shared" si="81"/>
        <v>0.33540008123626264</v>
      </c>
      <c r="E1335" s="323">
        <f t="shared" si="82"/>
        <v>0.66459991876373736</v>
      </c>
      <c r="F1335" s="321">
        <f t="shared" si="80"/>
        <v>1407942.3000215441</v>
      </c>
      <c r="G1335" s="322">
        <f t="shared" si="83"/>
        <v>2192840930.9091525</v>
      </c>
    </row>
    <row r="1336" spans="2:7" hidden="1" x14ac:dyDescent="0.35">
      <c r="B1336" s="305"/>
      <c r="C1336" s="306">
        <v>1323</v>
      </c>
      <c r="D1336" s="308">
        <f t="shared" si="81"/>
        <v>0.33536153384677209</v>
      </c>
      <c r="E1336" s="323">
        <f t="shared" si="82"/>
        <v>0.66463846615322786</v>
      </c>
      <c r="F1336" s="321">
        <f t="shared" si="80"/>
        <v>1407780.4858084435</v>
      </c>
      <c r="G1336" s="322">
        <f t="shared" si="83"/>
        <v>2194248711.3949609</v>
      </c>
    </row>
    <row r="1337" spans="2:7" hidden="1" x14ac:dyDescent="0.35">
      <c r="B1337" s="305"/>
      <c r="C1337" s="306">
        <v>1324</v>
      </c>
      <c r="D1337" s="308">
        <f t="shared" si="81"/>
        <v>0.33532302000784142</v>
      </c>
      <c r="E1337" s="323">
        <f t="shared" si="82"/>
        <v>0.66467697999215858</v>
      </c>
      <c r="F1337" s="321">
        <f t="shared" si="80"/>
        <v>1407618.812433867</v>
      </c>
      <c r="G1337" s="322">
        <f t="shared" si="83"/>
        <v>2195656330.2073946</v>
      </c>
    </row>
    <row r="1338" spans="2:7" hidden="1" x14ac:dyDescent="0.35">
      <c r="B1338" s="305"/>
      <c r="C1338" s="306">
        <v>1325</v>
      </c>
      <c r="D1338" s="308">
        <f t="shared" si="81"/>
        <v>0.33528453966496169</v>
      </c>
      <c r="E1338" s="323">
        <f t="shared" si="82"/>
        <v>0.66471546033503826</v>
      </c>
      <c r="F1338" s="321">
        <f t="shared" si="80"/>
        <v>1407457.279668997</v>
      </c>
      <c r="G1338" s="322">
        <f t="shared" si="83"/>
        <v>2197063787.4870634</v>
      </c>
    </row>
    <row r="1339" spans="2:7" hidden="1" x14ac:dyDescent="0.35">
      <c r="B1339" s="305"/>
      <c r="C1339" s="306">
        <v>1326</v>
      </c>
      <c r="D1339" s="308">
        <f t="shared" si="81"/>
        <v>0.33524609276375411</v>
      </c>
      <c r="E1339" s="323">
        <f t="shared" si="82"/>
        <v>0.66475390723624583</v>
      </c>
      <c r="F1339" s="321">
        <f t="shared" si="80"/>
        <v>1407295.8872855622</v>
      </c>
      <c r="G1339" s="322">
        <f t="shared" si="83"/>
        <v>2198471083.3743491</v>
      </c>
    </row>
    <row r="1340" spans="2:7" hidden="1" x14ac:dyDescent="0.35">
      <c r="B1340" s="305"/>
      <c r="C1340" s="306">
        <v>1327</v>
      </c>
      <c r="D1340" s="308">
        <f t="shared" si="81"/>
        <v>0.33520767924996864</v>
      </c>
      <c r="E1340" s="323">
        <f t="shared" si="82"/>
        <v>0.66479232075003136</v>
      </c>
      <c r="F1340" s="321">
        <f t="shared" si="80"/>
        <v>1407134.6350558321</v>
      </c>
      <c r="G1340" s="322">
        <f t="shared" si="83"/>
        <v>2199878218.0094051</v>
      </c>
    </row>
    <row r="1341" spans="2:7" hidden="1" x14ac:dyDescent="0.35">
      <c r="B1341" s="305"/>
      <c r="C1341" s="306">
        <v>1328</v>
      </c>
      <c r="D1341" s="308">
        <f t="shared" si="81"/>
        <v>0.33516929906948423</v>
      </c>
      <c r="E1341" s="323">
        <f t="shared" si="82"/>
        <v>0.66483070093051577</v>
      </c>
      <c r="F1341" s="321">
        <f t="shared" si="80"/>
        <v>1406973.5227526173</v>
      </c>
      <c r="G1341" s="322">
        <f t="shared" si="83"/>
        <v>2201285191.5321579</v>
      </c>
    </row>
    <row r="1342" spans="2:7" hidden="1" x14ac:dyDescent="0.35">
      <c r="B1342" s="305"/>
      <c r="C1342" s="306">
        <v>1329</v>
      </c>
      <c r="D1342" s="308">
        <f t="shared" si="81"/>
        <v>0.33513095216830813</v>
      </c>
      <c r="E1342" s="323">
        <f t="shared" si="82"/>
        <v>0.66486904783169187</v>
      </c>
      <c r="F1342" s="321">
        <f t="shared" si="80"/>
        <v>1406812.5501492666</v>
      </c>
      <c r="G1342" s="322">
        <f t="shared" si="83"/>
        <v>2202692004.0823073</v>
      </c>
    </row>
    <row r="1343" spans="2:7" hidden="1" x14ac:dyDescent="0.35">
      <c r="B1343" s="305"/>
      <c r="C1343" s="306">
        <v>1330</v>
      </c>
      <c r="D1343" s="308">
        <f t="shared" si="81"/>
        <v>0.33509263849257576</v>
      </c>
      <c r="E1343" s="323">
        <f t="shared" si="82"/>
        <v>0.66490736150742424</v>
      </c>
      <c r="F1343" s="321">
        <f t="shared" si="80"/>
        <v>1406651.7170196678</v>
      </c>
      <c r="G1343" s="322">
        <f t="shared" si="83"/>
        <v>2204098655.7993269</v>
      </c>
    </row>
    <row r="1344" spans="2:7" hidden="1" x14ac:dyDescent="0.35">
      <c r="B1344" s="305"/>
      <c r="C1344" s="306">
        <v>1331</v>
      </c>
      <c r="D1344" s="308">
        <f t="shared" si="81"/>
        <v>0.33505435798854999</v>
      </c>
      <c r="E1344" s="323">
        <f t="shared" si="82"/>
        <v>0.66494564201145001</v>
      </c>
      <c r="F1344" s="321">
        <f t="shared" si="80"/>
        <v>1406491.0231382432</v>
      </c>
      <c r="G1344" s="322">
        <f t="shared" si="83"/>
        <v>2205505146.8224649</v>
      </c>
    </row>
    <row r="1345" spans="2:7" hidden="1" x14ac:dyDescent="0.35">
      <c r="B1345" s="305"/>
      <c r="C1345" s="306">
        <v>1332</v>
      </c>
      <c r="D1345" s="308">
        <f t="shared" si="81"/>
        <v>0.33501611060262099</v>
      </c>
      <c r="E1345" s="323">
        <f t="shared" si="82"/>
        <v>0.66498388939737896</v>
      </c>
      <c r="F1345" s="321">
        <f t="shared" si="80"/>
        <v>1406330.4682799492</v>
      </c>
      <c r="G1345" s="322">
        <f t="shared" si="83"/>
        <v>2206911477.2907448</v>
      </c>
    </row>
    <row r="1346" spans="2:7" hidden="1" x14ac:dyDescent="0.35">
      <c r="B1346" s="305"/>
      <c r="C1346" s="306">
        <v>1333</v>
      </c>
      <c r="D1346" s="308">
        <f t="shared" si="81"/>
        <v>0.33497789628130564</v>
      </c>
      <c r="E1346" s="323">
        <f t="shared" si="82"/>
        <v>0.6650221037186943</v>
      </c>
      <c r="F1346" s="321">
        <f t="shared" si="80"/>
        <v>1406170.0522202745</v>
      </c>
      <c r="G1346" s="322">
        <f t="shared" si="83"/>
        <v>2208317647.3429651</v>
      </c>
    </row>
    <row r="1347" spans="2:7" hidden="1" x14ac:dyDescent="0.35">
      <c r="B1347" s="305"/>
      <c r="C1347" s="306">
        <v>1334</v>
      </c>
      <c r="D1347" s="308">
        <f t="shared" si="81"/>
        <v>0.33493971497124742</v>
      </c>
      <c r="E1347" s="323">
        <f t="shared" si="82"/>
        <v>0.66506028502875258</v>
      </c>
      <c r="F1347" s="321">
        <f t="shared" si="80"/>
        <v>1406009.7747352391</v>
      </c>
      <c r="G1347" s="322">
        <f t="shared" si="83"/>
        <v>2209723657.1177006</v>
      </c>
    </row>
    <row r="1348" spans="2:7" hidden="1" x14ac:dyDescent="0.35">
      <c r="B1348" s="305"/>
      <c r="C1348" s="306">
        <v>1335</v>
      </c>
      <c r="D1348" s="308">
        <f t="shared" si="81"/>
        <v>0.33490156661921544</v>
      </c>
      <c r="E1348" s="323">
        <f t="shared" si="82"/>
        <v>0.66509843338078456</v>
      </c>
      <c r="F1348" s="321">
        <f t="shared" si="80"/>
        <v>1405849.6356013904</v>
      </c>
      <c r="G1348" s="322">
        <f t="shared" si="83"/>
        <v>2211129506.7533021</v>
      </c>
    </row>
    <row r="1349" spans="2:7" hidden="1" x14ac:dyDescent="0.35">
      <c r="B1349" s="305"/>
      <c r="C1349" s="306">
        <v>1336</v>
      </c>
      <c r="D1349" s="308">
        <f t="shared" si="81"/>
        <v>0.33486345117210492</v>
      </c>
      <c r="E1349" s="323">
        <f t="shared" si="82"/>
        <v>0.66513654882789508</v>
      </c>
      <c r="F1349" s="321">
        <f t="shared" si="80"/>
        <v>1405689.6345958053</v>
      </c>
      <c r="G1349" s="322">
        <f t="shared" si="83"/>
        <v>2212535196.387898</v>
      </c>
    </row>
    <row r="1350" spans="2:7" hidden="1" x14ac:dyDescent="0.35">
      <c r="B1350" s="305"/>
      <c r="C1350" s="306">
        <v>1337</v>
      </c>
      <c r="D1350" s="308">
        <f t="shared" si="81"/>
        <v>0.3348253685769359</v>
      </c>
      <c r="E1350" s="323">
        <f t="shared" si="82"/>
        <v>0.6651746314230641</v>
      </c>
      <c r="F1350" s="321">
        <f t="shared" si="80"/>
        <v>1405529.7714960845</v>
      </c>
      <c r="G1350" s="322">
        <f t="shared" si="83"/>
        <v>2213940726.1593943</v>
      </c>
    </row>
    <row r="1351" spans="2:7" hidden="1" x14ac:dyDescent="0.35">
      <c r="B1351" s="305"/>
      <c r="C1351" s="306">
        <v>1338</v>
      </c>
      <c r="D1351" s="308">
        <f t="shared" si="81"/>
        <v>0.33478731878085355</v>
      </c>
      <c r="E1351" s="323">
        <f t="shared" si="82"/>
        <v>0.66521268121914645</v>
      </c>
      <c r="F1351" s="321">
        <f t="shared" si="80"/>
        <v>1405370.0460803539</v>
      </c>
      <c r="G1351" s="322">
        <f t="shared" si="83"/>
        <v>2215346096.2054749</v>
      </c>
    </row>
    <row r="1352" spans="2:7" hidden="1" x14ac:dyDescent="0.35">
      <c r="B1352" s="305"/>
      <c r="C1352" s="306">
        <v>1339</v>
      </c>
      <c r="D1352" s="308">
        <f t="shared" si="81"/>
        <v>0.33474930173112738</v>
      </c>
      <c r="E1352" s="323">
        <f t="shared" si="82"/>
        <v>0.66525069826887262</v>
      </c>
      <c r="F1352" s="321">
        <f t="shared" si="80"/>
        <v>1405210.4581272616</v>
      </c>
      <c r="G1352" s="322">
        <f t="shared" si="83"/>
        <v>2216751306.6636024</v>
      </c>
    </row>
    <row r="1353" spans="2:7" hidden="1" x14ac:dyDescent="0.35">
      <c r="B1353" s="305"/>
      <c r="C1353" s="306">
        <v>1340</v>
      </c>
      <c r="D1353" s="308">
        <f t="shared" si="81"/>
        <v>0.33471131737515097</v>
      </c>
      <c r="E1353" s="323">
        <f t="shared" si="82"/>
        <v>0.66528868262484897</v>
      </c>
      <c r="F1353" s="321">
        <f t="shared" si="80"/>
        <v>1405051.0074159764</v>
      </c>
      <c r="G1353" s="322">
        <f t="shared" si="83"/>
        <v>2218156357.6710181</v>
      </c>
    </row>
    <row r="1354" spans="2:7" hidden="1" x14ac:dyDescent="0.35">
      <c r="B1354" s="305"/>
      <c r="C1354" s="306">
        <v>1341</v>
      </c>
      <c r="D1354" s="308">
        <f t="shared" si="81"/>
        <v>0.33467336566044159</v>
      </c>
      <c r="E1354" s="323">
        <f t="shared" si="82"/>
        <v>0.66532663433955841</v>
      </c>
      <c r="F1354" s="321">
        <f t="shared" si="80"/>
        <v>1404891.6937261859</v>
      </c>
      <c r="G1354" s="322">
        <f t="shared" si="83"/>
        <v>2219561249.3647442</v>
      </c>
    </row>
    <row r="1355" spans="2:7" hidden="1" x14ac:dyDescent="0.35">
      <c r="B1355" s="305"/>
      <c r="C1355" s="306">
        <v>1342</v>
      </c>
      <c r="D1355" s="308">
        <f t="shared" si="81"/>
        <v>0.33463544653463995</v>
      </c>
      <c r="E1355" s="323">
        <f t="shared" si="82"/>
        <v>0.66536455346536005</v>
      </c>
      <c r="F1355" s="321">
        <f t="shared" si="80"/>
        <v>1404732.516838097</v>
      </c>
      <c r="G1355" s="322">
        <f t="shared" si="83"/>
        <v>2220965981.8815823</v>
      </c>
    </row>
    <row r="1356" spans="2:7" hidden="1" x14ac:dyDescent="0.35">
      <c r="B1356" s="305"/>
      <c r="C1356" s="306">
        <v>1343</v>
      </c>
      <c r="D1356" s="308">
        <f t="shared" si="81"/>
        <v>0.33459755994550944</v>
      </c>
      <c r="E1356" s="323">
        <f t="shared" si="82"/>
        <v>0.66540244005449056</v>
      </c>
      <c r="F1356" s="321">
        <f t="shared" si="80"/>
        <v>1404573.4765324306</v>
      </c>
      <c r="G1356" s="322">
        <f t="shared" si="83"/>
        <v>2222370555.3581147</v>
      </c>
    </row>
    <row r="1357" spans="2:7" hidden="1" x14ac:dyDescent="0.35">
      <c r="B1357" s="305"/>
      <c r="C1357" s="306">
        <v>1344</v>
      </c>
      <c r="D1357" s="308">
        <f t="shared" si="81"/>
        <v>0.33455970584093625</v>
      </c>
      <c r="E1357" s="323">
        <f t="shared" si="82"/>
        <v>0.66544029415906381</v>
      </c>
      <c r="F1357" s="321">
        <f t="shared" si="80"/>
        <v>1404414.5725904233</v>
      </c>
      <c r="G1357" s="322">
        <f t="shared" si="83"/>
        <v>2223774969.9307051</v>
      </c>
    </row>
    <row r="1358" spans="2:7" hidden="1" x14ac:dyDescent="0.35">
      <c r="B1358" s="305"/>
      <c r="C1358" s="306">
        <v>1345</v>
      </c>
      <c r="D1358" s="308">
        <f t="shared" si="81"/>
        <v>0.33452188416892847</v>
      </c>
      <c r="E1358" s="323">
        <f t="shared" si="82"/>
        <v>0.66547811583107153</v>
      </c>
      <c r="F1358" s="321">
        <f t="shared" ref="F1358:F1421" si="84">$G$12*D1358</f>
        <v>1404255.8047938235</v>
      </c>
      <c r="G1358" s="322">
        <f t="shared" si="83"/>
        <v>2225179225.7354989</v>
      </c>
    </row>
    <row r="1359" spans="2:7" hidden="1" x14ac:dyDescent="0.35">
      <c r="B1359" s="305"/>
      <c r="C1359" s="306">
        <v>1346</v>
      </c>
      <c r="D1359" s="308">
        <f t="shared" ref="D1359:D1422" si="85">C1359^(-C$11)</f>
        <v>0.33448409487761632</v>
      </c>
      <c r="E1359" s="323">
        <f t="shared" ref="E1359:E1422" si="86">1 - D1359</f>
        <v>0.66551590512238368</v>
      </c>
      <c r="F1359" s="321">
        <f t="shared" si="84"/>
        <v>1404097.172924892</v>
      </c>
      <c r="G1359" s="322">
        <f t="shared" ref="G1359:G1422" si="87">F1359+G1358</f>
        <v>2226583322.9084239</v>
      </c>
    </row>
    <row r="1360" spans="2:7" hidden="1" x14ac:dyDescent="0.35">
      <c r="B1360" s="305"/>
      <c r="C1360" s="306">
        <v>1347</v>
      </c>
      <c r="D1360" s="308">
        <f t="shared" si="85"/>
        <v>0.33444633791525114</v>
      </c>
      <c r="E1360" s="323">
        <f t="shared" si="86"/>
        <v>0.66555366208474886</v>
      </c>
      <c r="F1360" s="321">
        <f t="shared" si="84"/>
        <v>1403938.6767663988</v>
      </c>
      <c r="G1360" s="322">
        <f t="shared" si="87"/>
        <v>2227987261.5851903</v>
      </c>
    </row>
    <row r="1361" spans="2:7" hidden="1" x14ac:dyDescent="0.35">
      <c r="B1361" s="305"/>
      <c r="C1361" s="306">
        <v>1348</v>
      </c>
      <c r="D1361" s="308">
        <f t="shared" si="85"/>
        <v>0.33440861323020532</v>
      </c>
      <c r="E1361" s="323">
        <f t="shared" si="86"/>
        <v>0.66559138676979468</v>
      </c>
      <c r="F1361" s="321">
        <f t="shared" si="84"/>
        <v>1403780.3161016214</v>
      </c>
      <c r="G1361" s="322">
        <f t="shared" si="87"/>
        <v>2229391041.9012918</v>
      </c>
    </row>
    <row r="1362" spans="2:7" hidden="1" x14ac:dyDescent="0.35">
      <c r="B1362" s="305"/>
      <c r="C1362" s="306">
        <v>1349</v>
      </c>
      <c r="D1362" s="308">
        <f t="shared" si="85"/>
        <v>0.33437092077097219</v>
      </c>
      <c r="E1362" s="323">
        <f t="shared" si="86"/>
        <v>0.66562907922902781</v>
      </c>
      <c r="F1362" s="321">
        <f t="shared" si="84"/>
        <v>1403622.090714345</v>
      </c>
      <c r="G1362" s="322">
        <f t="shared" si="87"/>
        <v>2230794663.9920063</v>
      </c>
    </row>
    <row r="1363" spans="2:7" hidden="1" x14ac:dyDescent="0.35">
      <c r="B1363" s="305"/>
      <c r="C1363" s="306">
        <v>1350</v>
      </c>
      <c r="D1363" s="308">
        <f t="shared" si="85"/>
        <v>0.33433326048616502</v>
      </c>
      <c r="E1363" s="323">
        <f t="shared" si="86"/>
        <v>0.66566673951383493</v>
      </c>
      <c r="F1363" s="321">
        <f t="shared" si="84"/>
        <v>1403464.0003888584</v>
      </c>
      <c r="G1363" s="322">
        <f t="shared" si="87"/>
        <v>2232198127.9923949</v>
      </c>
    </row>
    <row r="1364" spans="2:7" hidden="1" x14ac:dyDescent="0.35">
      <c r="B1364" s="305"/>
      <c r="C1364" s="306">
        <v>1351</v>
      </c>
      <c r="D1364" s="308">
        <f t="shared" si="85"/>
        <v>0.33429563232451737</v>
      </c>
      <c r="E1364" s="323">
        <f t="shared" si="86"/>
        <v>0.66570436767548258</v>
      </c>
      <c r="F1364" s="321">
        <f t="shared" si="84"/>
        <v>1403306.0449099552</v>
      </c>
      <c r="G1364" s="322">
        <f t="shared" si="87"/>
        <v>2233601434.0373049</v>
      </c>
    </row>
    <row r="1365" spans="2:7" hidden="1" x14ac:dyDescent="0.35">
      <c r="B1365" s="305"/>
      <c r="C1365" s="306">
        <v>1352</v>
      </c>
      <c r="D1365" s="308">
        <f t="shared" si="85"/>
        <v>0.33425803623488204</v>
      </c>
      <c r="E1365" s="323">
        <f t="shared" si="86"/>
        <v>0.66574196376511796</v>
      </c>
      <c r="F1365" s="321">
        <f t="shared" si="84"/>
        <v>1403148.2240629303</v>
      </c>
      <c r="G1365" s="322">
        <f t="shared" si="87"/>
        <v>2235004582.2613678</v>
      </c>
    </row>
    <row r="1366" spans="2:7" hidden="1" x14ac:dyDescent="0.35">
      <c r="B1366" s="305"/>
      <c r="C1366" s="306">
        <v>1353</v>
      </c>
      <c r="D1366" s="308">
        <f t="shared" si="85"/>
        <v>0.33422047216623124</v>
      </c>
      <c r="E1366" s="323">
        <f t="shared" si="86"/>
        <v>0.66577952783376881</v>
      </c>
      <c r="F1366" s="321">
        <f t="shared" si="84"/>
        <v>1402990.5376335788</v>
      </c>
      <c r="G1366" s="322">
        <f t="shared" si="87"/>
        <v>2236407572.7990012</v>
      </c>
    </row>
    <row r="1367" spans="2:7" hidden="1" x14ac:dyDescent="0.35">
      <c r="B1367" s="305"/>
      <c r="C1367" s="306">
        <v>1354</v>
      </c>
      <c r="D1367" s="308">
        <f t="shared" si="85"/>
        <v>0.33418294006765586</v>
      </c>
      <c r="E1367" s="323">
        <f t="shared" si="86"/>
        <v>0.66581705993234408</v>
      </c>
      <c r="F1367" s="321">
        <f t="shared" si="84"/>
        <v>1402832.9854081944</v>
      </c>
      <c r="G1367" s="322">
        <f t="shared" si="87"/>
        <v>2237810405.7844095</v>
      </c>
    </row>
    <row r="1368" spans="2:7" hidden="1" x14ac:dyDescent="0.35">
      <c r="B1368" s="305"/>
      <c r="C1368" s="306">
        <v>1355</v>
      </c>
      <c r="D1368" s="308">
        <f t="shared" si="85"/>
        <v>0.33414543988836526</v>
      </c>
      <c r="E1368" s="323">
        <f t="shared" si="86"/>
        <v>0.6658545601116348</v>
      </c>
      <c r="F1368" s="321">
        <f t="shared" si="84"/>
        <v>1402675.5671735683</v>
      </c>
      <c r="G1368" s="322">
        <f t="shared" si="87"/>
        <v>2239213081.351583</v>
      </c>
    </row>
    <row r="1369" spans="2:7" hidden="1" x14ac:dyDescent="0.35">
      <c r="B1369" s="305"/>
      <c r="C1369" s="306">
        <v>1356</v>
      </c>
      <c r="D1369" s="308">
        <f t="shared" si="85"/>
        <v>0.33410797157768712</v>
      </c>
      <c r="E1369" s="323">
        <f t="shared" si="86"/>
        <v>0.66589202842231288</v>
      </c>
      <c r="F1369" s="321">
        <f t="shared" si="84"/>
        <v>1402518.2827169886</v>
      </c>
      <c r="G1369" s="322">
        <f t="shared" si="87"/>
        <v>2240615599.6342998</v>
      </c>
    </row>
    <row r="1370" spans="2:7" hidden="1" x14ac:dyDescent="0.35">
      <c r="B1370" s="305"/>
      <c r="C1370" s="306">
        <v>1357</v>
      </c>
      <c r="D1370" s="308">
        <f t="shared" si="85"/>
        <v>0.33407053508506651</v>
      </c>
      <c r="E1370" s="323">
        <f t="shared" si="86"/>
        <v>0.66592946491493343</v>
      </c>
      <c r="F1370" s="321">
        <f t="shared" si="84"/>
        <v>1402361.1318262352</v>
      </c>
      <c r="G1370" s="322">
        <f t="shared" si="87"/>
        <v>2242017960.7661262</v>
      </c>
    </row>
    <row r="1371" spans="2:7" hidden="1" x14ac:dyDescent="0.35">
      <c r="B1371" s="305"/>
      <c r="C1371" s="306">
        <v>1358</v>
      </c>
      <c r="D1371" s="308">
        <f t="shared" si="85"/>
        <v>0.33403313036006621</v>
      </c>
      <c r="E1371" s="323">
        <f t="shared" si="86"/>
        <v>0.66596686963993379</v>
      </c>
      <c r="F1371" s="321">
        <f t="shared" si="84"/>
        <v>1402204.1142895832</v>
      </c>
      <c r="G1371" s="322">
        <f t="shared" si="87"/>
        <v>2243420164.8804159</v>
      </c>
    </row>
    <row r="1372" spans="2:7" hidden="1" x14ac:dyDescent="0.35">
      <c r="B1372" s="305"/>
      <c r="C1372" s="306">
        <v>1359</v>
      </c>
      <c r="D1372" s="308">
        <f t="shared" si="85"/>
        <v>0.33399575735236581</v>
      </c>
      <c r="E1372" s="323">
        <f t="shared" si="86"/>
        <v>0.66600424264763425</v>
      </c>
      <c r="F1372" s="321">
        <f t="shared" si="84"/>
        <v>1402047.2298957976</v>
      </c>
      <c r="G1372" s="322">
        <f t="shared" si="87"/>
        <v>2244822212.1103115</v>
      </c>
    </row>
    <row r="1373" spans="2:7" hidden="1" x14ac:dyDescent="0.35">
      <c r="B1373" s="305"/>
      <c r="C1373" s="306">
        <v>1360</v>
      </c>
      <c r="D1373" s="308">
        <f t="shared" si="85"/>
        <v>0.33395841601176152</v>
      </c>
      <c r="E1373" s="323">
        <f t="shared" si="86"/>
        <v>0.66604158398823854</v>
      </c>
      <c r="F1373" s="321">
        <f t="shared" si="84"/>
        <v>1401890.4784341326</v>
      </c>
      <c r="G1373" s="322">
        <f t="shared" si="87"/>
        <v>2246224102.5887456</v>
      </c>
    </row>
    <row r="1374" spans="2:7" hidden="1" x14ac:dyDescent="0.35">
      <c r="B1374" s="305"/>
      <c r="C1374" s="306">
        <v>1361</v>
      </c>
      <c r="D1374" s="308">
        <f t="shared" si="85"/>
        <v>0.33392110628816613</v>
      </c>
      <c r="E1374" s="323">
        <f t="shared" si="86"/>
        <v>0.66607889371183382</v>
      </c>
      <c r="F1374" s="321">
        <f t="shared" si="84"/>
        <v>1401733.8596943326</v>
      </c>
      <c r="G1374" s="322">
        <f t="shared" si="87"/>
        <v>2247625836.4484401</v>
      </c>
    </row>
    <row r="1375" spans="2:7" hidden="1" x14ac:dyDescent="0.35">
      <c r="B1375" s="305"/>
      <c r="C1375" s="306">
        <v>1362</v>
      </c>
      <c r="D1375" s="308">
        <f t="shared" si="85"/>
        <v>0.33388382813160805</v>
      </c>
      <c r="E1375" s="323">
        <f t="shared" si="86"/>
        <v>0.66611617186839189</v>
      </c>
      <c r="F1375" s="321">
        <f t="shared" si="84"/>
        <v>1401577.3734666267</v>
      </c>
      <c r="G1375" s="322">
        <f t="shared" si="87"/>
        <v>2249027413.8219066</v>
      </c>
    </row>
    <row r="1376" spans="2:7" hidden="1" x14ac:dyDescent="0.35">
      <c r="B1376" s="305"/>
      <c r="C1376" s="306">
        <v>1363</v>
      </c>
      <c r="D1376" s="308">
        <f t="shared" si="85"/>
        <v>0.33384658149223151</v>
      </c>
      <c r="E1376" s="323">
        <f t="shared" si="86"/>
        <v>0.66615341850776844</v>
      </c>
      <c r="F1376" s="321">
        <f t="shared" si="84"/>
        <v>1401421.0195417302</v>
      </c>
      <c r="G1376" s="322">
        <f t="shared" si="87"/>
        <v>2250428834.8414483</v>
      </c>
    </row>
    <row r="1377" spans="2:7" hidden="1" x14ac:dyDescent="0.35">
      <c r="B1377" s="305"/>
      <c r="C1377" s="306">
        <v>1364</v>
      </c>
      <c r="D1377" s="308">
        <f t="shared" si="85"/>
        <v>0.3338093663202959</v>
      </c>
      <c r="E1377" s="323">
        <f t="shared" si="86"/>
        <v>0.6661906336797041</v>
      </c>
      <c r="F1377" s="321">
        <f t="shared" si="84"/>
        <v>1401264.7977108422</v>
      </c>
      <c r="G1377" s="322">
        <f t="shared" si="87"/>
        <v>2251830099.6391592</v>
      </c>
    </row>
    <row r="1378" spans="2:7" hidden="1" x14ac:dyDescent="0.35">
      <c r="B1378" s="305"/>
      <c r="C1378" s="306">
        <v>1365</v>
      </c>
      <c r="D1378" s="308">
        <f t="shared" si="85"/>
        <v>0.33377218256617547</v>
      </c>
      <c r="E1378" s="323">
        <f t="shared" si="86"/>
        <v>0.66622781743382453</v>
      </c>
      <c r="F1378" s="321">
        <f t="shared" si="84"/>
        <v>1401108.7077656435</v>
      </c>
      <c r="G1378" s="322">
        <f t="shared" si="87"/>
        <v>2253231208.3469248</v>
      </c>
    </row>
    <row r="1379" spans="2:7" hidden="1" x14ac:dyDescent="0.35">
      <c r="B1379" s="305"/>
      <c r="C1379" s="306">
        <v>1366</v>
      </c>
      <c r="D1379" s="308">
        <f t="shared" si="85"/>
        <v>0.33373503018035927</v>
      </c>
      <c r="E1379" s="323">
        <f t="shared" si="86"/>
        <v>0.66626496981964078</v>
      </c>
      <c r="F1379" s="321">
        <f t="shared" si="84"/>
        <v>1400952.7494982975</v>
      </c>
      <c r="G1379" s="322">
        <f t="shared" si="87"/>
        <v>2254632161.0964231</v>
      </c>
    </row>
    <row r="1380" spans="2:7" hidden="1" x14ac:dyDescent="0.35">
      <c r="B1380" s="305"/>
      <c r="C1380" s="306">
        <v>1367</v>
      </c>
      <c r="D1380" s="308">
        <f t="shared" si="85"/>
        <v>0.3336979091134501</v>
      </c>
      <c r="E1380" s="323">
        <f t="shared" si="86"/>
        <v>0.6663020908865499</v>
      </c>
      <c r="F1380" s="321">
        <f t="shared" si="84"/>
        <v>1400796.9227014442</v>
      </c>
      <c r="G1380" s="322">
        <f t="shared" si="87"/>
        <v>2256032958.0191245</v>
      </c>
    </row>
    <row r="1381" spans="2:7" hidden="1" x14ac:dyDescent="0.35">
      <c r="B1381" s="305"/>
      <c r="C1381" s="306">
        <v>1368</v>
      </c>
      <c r="D1381" s="308">
        <f t="shared" si="85"/>
        <v>0.33366081931616498</v>
      </c>
      <c r="E1381" s="323">
        <f t="shared" si="86"/>
        <v>0.66633918068383502</v>
      </c>
      <c r="F1381" s="321">
        <f t="shared" si="84"/>
        <v>1400641.227168204</v>
      </c>
      <c r="G1381" s="322">
        <f t="shared" si="87"/>
        <v>2257433599.2462926</v>
      </c>
    </row>
    <row r="1382" spans="2:7" hidden="1" x14ac:dyDescent="0.35">
      <c r="B1382" s="305"/>
      <c r="C1382" s="306">
        <v>1369</v>
      </c>
      <c r="D1382" s="308">
        <f t="shared" si="85"/>
        <v>0.33362376073933431</v>
      </c>
      <c r="E1382" s="323">
        <f t="shared" si="86"/>
        <v>0.66637623926066569</v>
      </c>
      <c r="F1382" s="321">
        <f t="shared" si="84"/>
        <v>1400485.6626921722</v>
      </c>
      <c r="G1382" s="322">
        <f t="shared" si="87"/>
        <v>2258834084.9089847</v>
      </c>
    </row>
    <row r="1383" spans="2:7" hidden="1" x14ac:dyDescent="0.35">
      <c r="B1383" s="305"/>
      <c r="C1383" s="306">
        <v>1370</v>
      </c>
      <c r="D1383" s="308">
        <f t="shared" si="85"/>
        <v>0.3335867333339016</v>
      </c>
      <c r="E1383" s="323">
        <f t="shared" si="86"/>
        <v>0.66641326666609846</v>
      </c>
      <c r="F1383" s="321">
        <f t="shared" si="84"/>
        <v>1400330.2290674199</v>
      </c>
      <c r="G1383" s="322">
        <f t="shared" si="87"/>
        <v>2260234415.138052</v>
      </c>
    </row>
    <row r="1384" spans="2:7" hidden="1" x14ac:dyDescent="0.35">
      <c r="B1384" s="305"/>
      <c r="C1384" s="306">
        <v>1371</v>
      </c>
      <c r="D1384" s="308">
        <f t="shared" si="85"/>
        <v>0.33354973705092322</v>
      </c>
      <c r="E1384" s="323">
        <f t="shared" si="86"/>
        <v>0.66645026294907672</v>
      </c>
      <c r="F1384" s="321">
        <f t="shared" si="84"/>
        <v>1400174.9260884917</v>
      </c>
      <c r="G1384" s="322">
        <f t="shared" si="87"/>
        <v>2261634590.0641403</v>
      </c>
    </row>
    <row r="1385" spans="2:7" hidden="1" x14ac:dyDescent="0.35">
      <c r="B1385" s="305"/>
      <c r="C1385" s="306">
        <v>1372</v>
      </c>
      <c r="D1385" s="308">
        <f t="shared" si="85"/>
        <v>0.33351277184156813</v>
      </c>
      <c r="E1385" s="323">
        <f t="shared" si="86"/>
        <v>0.66648722815843187</v>
      </c>
      <c r="F1385" s="321">
        <f t="shared" si="84"/>
        <v>1400019.753550404</v>
      </c>
      <c r="G1385" s="322">
        <f t="shared" si="87"/>
        <v>2263034609.8176908</v>
      </c>
    </row>
    <row r="1386" spans="2:7" hidden="1" x14ac:dyDescent="0.35">
      <c r="B1386" s="305"/>
      <c r="C1386" s="306">
        <v>1373</v>
      </c>
      <c r="D1386" s="308">
        <f t="shared" si="85"/>
        <v>0.33347583765711719</v>
      </c>
      <c r="E1386" s="323">
        <f t="shared" si="86"/>
        <v>0.66652416234288281</v>
      </c>
      <c r="F1386" s="321">
        <f t="shared" si="84"/>
        <v>1399864.7112486444</v>
      </c>
      <c r="G1386" s="322">
        <f t="shared" si="87"/>
        <v>2264434474.5289397</v>
      </c>
    </row>
    <row r="1387" spans="2:7" hidden="1" x14ac:dyDescent="0.35">
      <c r="B1387" s="305"/>
      <c r="C1387" s="306">
        <v>1374</v>
      </c>
      <c r="D1387" s="308">
        <f t="shared" si="85"/>
        <v>0.33343893444896328</v>
      </c>
      <c r="E1387" s="323">
        <f t="shared" si="86"/>
        <v>0.66656106555103678</v>
      </c>
      <c r="F1387" s="321">
        <f t="shared" si="84"/>
        <v>1399709.7989791695</v>
      </c>
      <c r="G1387" s="322">
        <f t="shared" si="87"/>
        <v>2265834184.327919</v>
      </c>
    </row>
    <row r="1388" spans="2:7" hidden="1" x14ac:dyDescent="0.35">
      <c r="B1388" s="305"/>
      <c r="C1388" s="306">
        <v>1375</v>
      </c>
      <c r="D1388" s="308">
        <f t="shared" si="85"/>
        <v>0.33340206216861057</v>
      </c>
      <c r="E1388" s="323">
        <f t="shared" si="86"/>
        <v>0.66659793783138943</v>
      </c>
      <c r="F1388" s="321">
        <f t="shared" si="84"/>
        <v>1399555.0165384035</v>
      </c>
      <c r="G1388" s="322">
        <f t="shared" si="87"/>
        <v>2267233739.3444576</v>
      </c>
    </row>
    <row r="1389" spans="2:7" hidden="1" x14ac:dyDescent="0.35">
      <c r="B1389" s="305"/>
      <c r="C1389" s="306">
        <v>1376</v>
      </c>
      <c r="D1389" s="308">
        <f t="shared" si="85"/>
        <v>0.33336522076767444</v>
      </c>
      <c r="E1389" s="323">
        <f t="shared" si="86"/>
        <v>0.6666347792323255</v>
      </c>
      <c r="F1389" s="321">
        <f t="shared" si="84"/>
        <v>1399400.3637232378</v>
      </c>
      <c r="G1389" s="322">
        <f t="shared" si="87"/>
        <v>2268633139.7081809</v>
      </c>
    </row>
    <row r="1390" spans="2:7" hidden="1" x14ac:dyDescent="0.35">
      <c r="B1390" s="305"/>
      <c r="C1390" s="306">
        <v>1377</v>
      </c>
      <c r="D1390" s="308">
        <f t="shared" si="85"/>
        <v>0.33332841019788118</v>
      </c>
      <c r="E1390" s="323">
        <f t="shared" si="86"/>
        <v>0.66667158980211882</v>
      </c>
      <c r="F1390" s="321">
        <f t="shared" si="84"/>
        <v>1399245.8403310284</v>
      </c>
      <c r="G1390" s="322">
        <f t="shared" si="87"/>
        <v>2270032385.548512</v>
      </c>
    </row>
    <row r="1391" spans="2:7" hidden="1" x14ac:dyDescent="0.35">
      <c r="B1391" s="305"/>
      <c r="C1391" s="306">
        <v>1378</v>
      </c>
      <c r="D1391" s="308">
        <f t="shared" si="85"/>
        <v>0.33329163041106724</v>
      </c>
      <c r="E1391" s="323">
        <f t="shared" si="86"/>
        <v>0.66670836958893276</v>
      </c>
      <c r="F1391" s="321">
        <f t="shared" si="84"/>
        <v>1399091.4461595954</v>
      </c>
      <c r="G1391" s="322">
        <f t="shared" si="87"/>
        <v>2271431476.9946713</v>
      </c>
    </row>
    <row r="1392" spans="2:7" hidden="1" x14ac:dyDescent="0.35">
      <c r="B1392" s="305"/>
      <c r="C1392" s="306">
        <v>1379</v>
      </c>
      <c r="D1392" s="308">
        <f t="shared" si="85"/>
        <v>0.33325488135917952</v>
      </c>
      <c r="E1392" s="323">
        <f t="shared" si="86"/>
        <v>0.66674511864082042</v>
      </c>
      <c r="F1392" s="321">
        <f t="shared" si="84"/>
        <v>1398937.1810072206</v>
      </c>
      <c r="G1392" s="322">
        <f t="shared" si="87"/>
        <v>2272830414.1756787</v>
      </c>
    </row>
    <row r="1393" spans="2:7" hidden="1" x14ac:dyDescent="0.35">
      <c r="B1393" s="305"/>
      <c r="C1393" s="306">
        <v>1380</v>
      </c>
      <c r="D1393" s="308">
        <f t="shared" si="85"/>
        <v>0.33321816299427442</v>
      </c>
      <c r="E1393" s="323">
        <f t="shared" si="86"/>
        <v>0.66678183700572558</v>
      </c>
      <c r="F1393" s="321">
        <f t="shared" si="84"/>
        <v>1398783.0446726468</v>
      </c>
      <c r="G1393" s="322">
        <f t="shared" si="87"/>
        <v>2274229197.2203512</v>
      </c>
    </row>
    <row r="1394" spans="2:7" hidden="1" x14ac:dyDescent="0.35">
      <c r="B1394" s="305"/>
      <c r="C1394" s="306">
        <v>1381</v>
      </c>
      <c r="D1394" s="308">
        <f t="shared" si="85"/>
        <v>0.33318147526851799</v>
      </c>
      <c r="E1394" s="323">
        <f t="shared" si="86"/>
        <v>0.66681852473148195</v>
      </c>
      <c r="F1394" s="321">
        <f t="shared" si="84"/>
        <v>1398629.0369550765</v>
      </c>
      <c r="G1394" s="322">
        <f t="shared" si="87"/>
        <v>2275627826.2573061</v>
      </c>
    </row>
    <row r="1395" spans="2:7" hidden="1" x14ac:dyDescent="0.35">
      <c r="B1395" s="305"/>
      <c r="C1395" s="306">
        <v>1382</v>
      </c>
      <c r="D1395" s="308">
        <f t="shared" si="85"/>
        <v>0.33314481813418528</v>
      </c>
      <c r="E1395" s="323">
        <f t="shared" si="86"/>
        <v>0.66685518186581472</v>
      </c>
      <c r="F1395" s="321">
        <f t="shared" si="84"/>
        <v>1398475.1576541702</v>
      </c>
      <c r="G1395" s="322">
        <f t="shared" si="87"/>
        <v>2277026301.4149604</v>
      </c>
    </row>
    <row r="1396" spans="2:7" hidden="1" x14ac:dyDescent="0.35">
      <c r="B1396" s="305"/>
      <c r="C1396" s="306">
        <v>1383</v>
      </c>
      <c r="D1396" s="308">
        <f t="shared" si="85"/>
        <v>0.33310819154366028</v>
      </c>
      <c r="E1396" s="323">
        <f t="shared" si="86"/>
        <v>0.66689180845633977</v>
      </c>
      <c r="F1396" s="321">
        <f t="shared" si="84"/>
        <v>1398321.406570045</v>
      </c>
      <c r="G1396" s="322">
        <f t="shared" si="87"/>
        <v>2278424622.8215303</v>
      </c>
    </row>
    <row r="1397" spans="2:7" hidden="1" x14ac:dyDescent="0.35">
      <c r="B1397" s="305"/>
      <c r="C1397" s="306">
        <v>1384</v>
      </c>
      <c r="D1397" s="308">
        <f t="shared" si="85"/>
        <v>0.33307159544943538</v>
      </c>
      <c r="E1397" s="323">
        <f t="shared" si="86"/>
        <v>0.66692840455056457</v>
      </c>
      <c r="F1397" s="321">
        <f t="shared" si="84"/>
        <v>1398167.783503274</v>
      </c>
      <c r="G1397" s="322">
        <f t="shared" si="87"/>
        <v>2279822790.6050334</v>
      </c>
    </row>
    <row r="1398" spans="2:7" hidden="1" x14ac:dyDescent="0.35">
      <c r="B1398" s="305"/>
      <c r="C1398" s="306">
        <v>1385</v>
      </c>
      <c r="D1398" s="308">
        <f t="shared" si="85"/>
        <v>0.3330350298041112</v>
      </c>
      <c r="E1398" s="323">
        <f t="shared" si="86"/>
        <v>0.66696497019588885</v>
      </c>
      <c r="F1398" s="321">
        <f t="shared" si="84"/>
        <v>1398014.2882548836</v>
      </c>
      <c r="G1398" s="322">
        <f t="shared" si="87"/>
        <v>2281220804.8932881</v>
      </c>
    </row>
    <row r="1399" spans="2:7" hidden="1" x14ac:dyDescent="0.35">
      <c r="B1399" s="305"/>
      <c r="C1399" s="306">
        <v>1386</v>
      </c>
      <c r="D1399" s="308">
        <f t="shared" si="85"/>
        <v>0.33299849456039599</v>
      </c>
      <c r="E1399" s="323">
        <f t="shared" si="86"/>
        <v>0.66700150543960401</v>
      </c>
      <c r="F1399" s="321">
        <f t="shared" si="84"/>
        <v>1397860.9206263528</v>
      </c>
      <c r="G1399" s="322">
        <f t="shared" si="87"/>
        <v>2282618665.8139143</v>
      </c>
    </row>
    <row r="1400" spans="2:7" hidden="1" x14ac:dyDescent="0.35">
      <c r="B1400" s="305"/>
      <c r="C1400" s="306">
        <v>1387</v>
      </c>
      <c r="D1400" s="308">
        <f t="shared" si="85"/>
        <v>0.33296198967110563</v>
      </c>
      <c r="E1400" s="323">
        <f t="shared" si="86"/>
        <v>0.66703801032889443</v>
      </c>
      <c r="F1400" s="321">
        <f t="shared" si="84"/>
        <v>1397707.680419612</v>
      </c>
      <c r="G1400" s="322">
        <f t="shared" si="87"/>
        <v>2284016373.4943337</v>
      </c>
    </row>
    <row r="1401" spans="2:7" hidden="1" x14ac:dyDescent="0.35">
      <c r="B1401" s="305"/>
      <c r="C1401" s="306">
        <v>1388</v>
      </c>
      <c r="D1401" s="308">
        <f t="shared" si="85"/>
        <v>0.33292551508916329</v>
      </c>
      <c r="E1401" s="323">
        <f t="shared" si="86"/>
        <v>0.66707448491083676</v>
      </c>
      <c r="F1401" s="321">
        <f t="shared" si="84"/>
        <v>1397554.5674370422</v>
      </c>
      <c r="G1401" s="322">
        <f t="shared" si="87"/>
        <v>2285413928.0617709</v>
      </c>
    </row>
    <row r="1402" spans="2:7" hidden="1" x14ac:dyDescent="0.35">
      <c r="B1402" s="305"/>
      <c r="C1402" s="306">
        <v>1389</v>
      </c>
      <c r="D1402" s="308">
        <f t="shared" si="85"/>
        <v>0.33288907076759877</v>
      </c>
      <c r="E1402" s="323">
        <f t="shared" si="86"/>
        <v>0.66711092923240123</v>
      </c>
      <c r="F1402" s="321">
        <f t="shared" si="84"/>
        <v>1397401.5814814719</v>
      </c>
      <c r="G1402" s="322">
        <f t="shared" si="87"/>
        <v>2286811329.6432524</v>
      </c>
    </row>
    <row r="1403" spans="2:7" hidden="1" x14ac:dyDescent="0.35">
      <c r="B1403" s="305"/>
      <c r="C1403" s="306">
        <v>1390</v>
      </c>
      <c r="D1403" s="308">
        <f t="shared" si="85"/>
        <v>0.33285265665954866</v>
      </c>
      <c r="E1403" s="323">
        <f t="shared" si="86"/>
        <v>0.66714734334045134</v>
      </c>
      <c r="F1403" s="321">
        <f t="shared" si="84"/>
        <v>1397248.7223561781</v>
      </c>
      <c r="G1403" s="322">
        <f t="shared" si="87"/>
        <v>2288208578.3656087</v>
      </c>
    </row>
    <row r="1404" spans="2:7" hidden="1" x14ac:dyDescent="0.35">
      <c r="B1404" s="305"/>
      <c r="C1404" s="306">
        <v>1391</v>
      </c>
      <c r="D1404" s="308">
        <f t="shared" si="85"/>
        <v>0.33281627271825559</v>
      </c>
      <c r="E1404" s="323">
        <f t="shared" si="86"/>
        <v>0.66718372728174447</v>
      </c>
      <c r="F1404" s="321">
        <f t="shared" si="84"/>
        <v>1397095.9898648823</v>
      </c>
      <c r="G1404" s="322">
        <f t="shared" si="87"/>
        <v>2289605674.3554735</v>
      </c>
    </row>
    <row r="1405" spans="2:7" hidden="1" x14ac:dyDescent="0.35">
      <c r="B1405" s="305"/>
      <c r="C1405" s="306">
        <v>1392</v>
      </c>
      <c r="D1405" s="308">
        <f t="shared" si="85"/>
        <v>0.33277991889706826</v>
      </c>
      <c r="E1405" s="323">
        <f t="shared" si="86"/>
        <v>0.66722008110293174</v>
      </c>
      <c r="F1405" s="321">
        <f t="shared" si="84"/>
        <v>1396943.3838117518</v>
      </c>
      <c r="G1405" s="322">
        <f t="shared" si="87"/>
        <v>2291002617.7392855</v>
      </c>
    </row>
    <row r="1406" spans="2:7" hidden="1" x14ac:dyDescent="0.35">
      <c r="B1406" s="305"/>
      <c r="C1406" s="306">
        <v>1393</v>
      </c>
      <c r="D1406" s="308">
        <f t="shared" si="85"/>
        <v>0.33274359514944074</v>
      </c>
      <c r="E1406" s="323">
        <f t="shared" si="86"/>
        <v>0.66725640485055926</v>
      </c>
      <c r="F1406" s="321">
        <f t="shared" si="84"/>
        <v>1396790.9040013966</v>
      </c>
      <c r="G1406" s="322">
        <f t="shared" si="87"/>
        <v>2292399408.6432867</v>
      </c>
    </row>
    <row r="1407" spans="2:7" hidden="1" x14ac:dyDescent="0.35">
      <c r="B1407" s="305"/>
      <c r="C1407" s="306">
        <v>1394</v>
      </c>
      <c r="D1407" s="308">
        <f t="shared" si="85"/>
        <v>0.33270730142893262</v>
      </c>
      <c r="E1407" s="323">
        <f t="shared" si="86"/>
        <v>0.66729269857106743</v>
      </c>
      <c r="F1407" s="321">
        <f t="shared" si="84"/>
        <v>1396638.5502388685</v>
      </c>
      <c r="G1407" s="322">
        <f t="shared" si="87"/>
        <v>2293796047.1935258</v>
      </c>
    </row>
    <row r="1408" spans="2:7" hidden="1" x14ac:dyDescent="0.35">
      <c r="B1408" s="305"/>
      <c r="C1408" s="306">
        <v>1395</v>
      </c>
      <c r="D1408" s="308">
        <f t="shared" si="85"/>
        <v>0.33267103768920819</v>
      </c>
      <c r="E1408" s="323">
        <f t="shared" si="86"/>
        <v>0.66732896231079186</v>
      </c>
      <c r="F1408" s="321">
        <f t="shared" si="84"/>
        <v>1396486.3223296599</v>
      </c>
      <c r="G1408" s="322">
        <f t="shared" si="87"/>
        <v>2295192533.5158553</v>
      </c>
    </row>
    <row r="1409" spans="2:7" hidden="1" x14ac:dyDescent="0.35">
      <c r="B1409" s="305"/>
      <c r="C1409" s="306">
        <v>1396</v>
      </c>
      <c r="D1409" s="308">
        <f t="shared" si="85"/>
        <v>0.33263480388403671</v>
      </c>
      <c r="E1409" s="323">
        <f t="shared" si="86"/>
        <v>0.66736519611596323</v>
      </c>
      <c r="F1409" s="321">
        <f t="shared" si="84"/>
        <v>1396334.2200797033</v>
      </c>
      <c r="G1409" s="322">
        <f t="shared" si="87"/>
        <v>2296588867.7359352</v>
      </c>
    </row>
    <row r="1410" spans="2:7" hidden="1" x14ac:dyDescent="0.35">
      <c r="B1410" s="305"/>
      <c r="C1410" s="306">
        <v>1397</v>
      </c>
      <c r="D1410" s="308">
        <f t="shared" si="85"/>
        <v>0.33259859996729152</v>
      </c>
      <c r="E1410" s="323">
        <f t="shared" si="86"/>
        <v>0.66740140003270843</v>
      </c>
      <c r="F1410" s="321">
        <f t="shared" si="84"/>
        <v>1396182.2432953683</v>
      </c>
      <c r="G1410" s="322">
        <f t="shared" si="87"/>
        <v>2297985049.9792304</v>
      </c>
    </row>
    <row r="1411" spans="2:7" hidden="1" x14ac:dyDescent="0.35">
      <c r="B1411" s="305"/>
      <c r="C1411" s="306">
        <v>1398</v>
      </c>
      <c r="D1411" s="308">
        <f t="shared" si="85"/>
        <v>0.3325624258929501</v>
      </c>
      <c r="E1411" s="323">
        <f t="shared" si="86"/>
        <v>0.66743757410704996</v>
      </c>
      <c r="F1411" s="321">
        <f t="shared" si="84"/>
        <v>1396030.3917834614</v>
      </c>
      <c r="G1411" s="322">
        <f t="shared" si="87"/>
        <v>2299381080.3710136</v>
      </c>
    </row>
    <row r="1412" spans="2:7" hidden="1" x14ac:dyDescent="0.35">
      <c r="B1412" s="305"/>
      <c r="C1412" s="306">
        <v>1399</v>
      </c>
      <c r="D1412" s="308">
        <f t="shared" si="85"/>
        <v>0.33252628161509357</v>
      </c>
      <c r="E1412" s="323">
        <f t="shared" si="86"/>
        <v>0.66747371838490643</v>
      </c>
      <c r="F1412" s="321">
        <f t="shared" si="84"/>
        <v>1395878.6653512244</v>
      </c>
      <c r="G1412" s="322">
        <f t="shared" si="87"/>
        <v>2300776959.036365</v>
      </c>
    </row>
    <row r="1413" spans="2:7" x14ac:dyDescent="0.35">
      <c r="B1413" s="305"/>
      <c r="C1413" s="306">
        <v>1400</v>
      </c>
      <c r="D1413" s="308">
        <f t="shared" si="85"/>
        <v>0.33249016708790669</v>
      </c>
      <c r="E1413" s="323">
        <f t="shared" si="86"/>
        <v>0.66750983291209331</v>
      </c>
      <c r="F1413" s="321">
        <f t="shared" si="84"/>
        <v>1395727.0638063343</v>
      </c>
      <c r="G1413" s="322">
        <f t="shared" si="87"/>
        <v>2302172686.1001716</v>
      </c>
    </row>
    <row r="1414" spans="2:7" hidden="1" x14ac:dyDescent="0.35">
      <c r="B1414" s="305"/>
      <c r="C1414" s="306">
        <v>1401</v>
      </c>
      <c r="D1414" s="308">
        <f t="shared" si="85"/>
        <v>0.33245408226567702</v>
      </c>
      <c r="E1414" s="323">
        <f t="shared" si="86"/>
        <v>0.66754591773432304</v>
      </c>
      <c r="F1414" s="321">
        <f t="shared" si="84"/>
        <v>1395575.5869568994</v>
      </c>
      <c r="G1414" s="322">
        <f t="shared" si="87"/>
        <v>2303568261.6871285</v>
      </c>
    </row>
    <row r="1415" spans="2:7" hidden="1" x14ac:dyDescent="0.35">
      <c r="B1415" s="305"/>
      <c r="C1415" s="306">
        <v>1402</v>
      </c>
      <c r="D1415" s="308">
        <f t="shared" si="85"/>
        <v>0.33241802710279511</v>
      </c>
      <c r="E1415" s="323">
        <f t="shared" si="86"/>
        <v>0.66758197289720489</v>
      </c>
      <c r="F1415" s="321">
        <f t="shared" si="84"/>
        <v>1395424.2346114602</v>
      </c>
      <c r="G1415" s="322">
        <f t="shared" si="87"/>
        <v>2304963685.9217401</v>
      </c>
    </row>
    <row r="1416" spans="2:7" hidden="1" x14ac:dyDescent="0.35">
      <c r="B1416" s="305"/>
      <c r="C1416" s="306">
        <v>1403</v>
      </c>
      <c r="D1416" s="308">
        <f t="shared" si="85"/>
        <v>0.33238200155375397</v>
      </c>
      <c r="E1416" s="323">
        <f t="shared" si="86"/>
        <v>0.66761799844624603</v>
      </c>
      <c r="F1416" s="321">
        <f t="shared" si="84"/>
        <v>1395273.0065789875</v>
      </c>
      <c r="G1416" s="322">
        <f t="shared" si="87"/>
        <v>2306358958.928319</v>
      </c>
    </row>
    <row r="1417" spans="2:7" hidden="1" x14ac:dyDescent="0.35">
      <c r="B1417" s="305"/>
      <c r="C1417" s="306">
        <v>1404</v>
      </c>
      <c r="D1417" s="308">
        <f t="shared" si="85"/>
        <v>0.33234600557314892</v>
      </c>
      <c r="E1417" s="323">
        <f t="shared" si="86"/>
        <v>0.66765399442685114</v>
      </c>
      <c r="F1417" s="321">
        <f t="shared" si="84"/>
        <v>1395121.9026688817</v>
      </c>
      <c r="G1417" s="322">
        <f t="shared" si="87"/>
        <v>2307754080.8309879</v>
      </c>
    </row>
    <row r="1418" spans="2:7" hidden="1" x14ac:dyDescent="0.35">
      <c r="B1418" s="305"/>
      <c r="C1418" s="306">
        <v>1405</v>
      </c>
      <c r="D1418" s="308">
        <f t="shared" si="85"/>
        <v>0.33231003911567675</v>
      </c>
      <c r="E1418" s="323">
        <f t="shared" si="86"/>
        <v>0.6676899608843232</v>
      </c>
      <c r="F1418" s="321">
        <f t="shared" si="84"/>
        <v>1394970.922690969</v>
      </c>
      <c r="G1418" s="322">
        <f t="shared" si="87"/>
        <v>2309149051.7536788</v>
      </c>
    </row>
    <row r="1419" spans="2:7" hidden="1" x14ac:dyDescent="0.35">
      <c r="B1419" s="305"/>
      <c r="C1419" s="306">
        <v>1406</v>
      </c>
      <c r="D1419" s="308">
        <f t="shared" si="85"/>
        <v>0.33227410213613645</v>
      </c>
      <c r="E1419" s="323">
        <f t="shared" si="86"/>
        <v>0.6677258978638636</v>
      </c>
      <c r="F1419" s="321">
        <f t="shared" si="84"/>
        <v>1394820.0664555044</v>
      </c>
      <c r="G1419" s="322">
        <f t="shared" si="87"/>
        <v>2310543871.8201342</v>
      </c>
    </row>
    <row r="1420" spans="2:7" hidden="1" x14ac:dyDescent="0.35">
      <c r="B1420" s="305"/>
      <c r="C1420" s="306">
        <v>1407</v>
      </c>
      <c r="D1420" s="308">
        <f t="shared" si="85"/>
        <v>0.33223819458942788</v>
      </c>
      <c r="E1420" s="323">
        <f t="shared" si="86"/>
        <v>0.66776180541057206</v>
      </c>
      <c r="F1420" s="321">
        <f t="shared" si="84"/>
        <v>1394669.3337731669</v>
      </c>
      <c r="G1420" s="322">
        <f t="shared" si="87"/>
        <v>2311938541.1539073</v>
      </c>
    </row>
    <row r="1421" spans="2:7" hidden="1" x14ac:dyDescent="0.35">
      <c r="B1421" s="305"/>
      <c r="C1421" s="306">
        <v>1408</v>
      </c>
      <c r="D1421" s="308">
        <f t="shared" si="85"/>
        <v>0.33220231643055209</v>
      </c>
      <c r="E1421" s="323">
        <f t="shared" si="86"/>
        <v>0.66779768356944791</v>
      </c>
      <c r="F1421" s="321">
        <f t="shared" si="84"/>
        <v>1394518.7244550595</v>
      </c>
      <c r="G1421" s="322">
        <f t="shared" si="87"/>
        <v>2313333059.8783622</v>
      </c>
    </row>
    <row r="1422" spans="2:7" hidden="1" x14ac:dyDescent="0.35">
      <c r="B1422" s="305"/>
      <c r="C1422" s="306">
        <v>1409</v>
      </c>
      <c r="D1422" s="308">
        <f t="shared" si="85"/>
        <v>0.33216646761461061</v>
      </c>
      <c r="E1422" s="323">
        <f t="shared" si="86"/>
        <v>0.66783353238538945</v>
      </c>
      <c r="F1422" s="321">
        <f t="shared" ref="F1422:F1485" si="88">$G$12*D1422</f>
        <v>1394368.2383127077</v>
      </c>
      <c r="G1422" s="322">
        <f t="shared" si="87"/>
        <v>2314727428.1166749</v>
      </c>
    </row>
    <row r="1423" spans="2:7" hidden="1" x14ac:dyDescent="0.35">
      <c r="B1423" s="305"/>
      <c r="C1423" s="306">
        <v>1410</v>
      </c>
      <c r="D1423" s="308">
        <f t="shared" ref="D1423:D1486" si="89">C1423^(-C$11)</f>
        <v>0.33213064809680554</v>
      </c>
      <c r="E1423" s="323">
        <f t="shared" ref="E1423:E1486" si="90">1 - D1423</f>
        <v>0.66786935190319441</v>
      </c>
      <c r="F1423" s="321">
        <f t="shared" si="88"/>
        <v>1394217.8751580589</v>
      </c>
      <c r="G1423" s="322">
        <f t="shared" ref="G1423:G1486" si="91">F1423+G1422</f>
        <v>2316121645.9918327</v>
      </c>
    </row>
    <row r="1424" spans="2:7" hidden="1" x14ac:dyDescent="0.35">
      <c r="B1424" s="305"/>
      <c r="C1424" s="306">
        <v>1411</v>
      </c>
      <c r="D1424" s="308">
        <f t="shared" si="89"/>
        <v>0.33209485783243908</v>
      </c>
      <c r="E1424" s="323">
        <f t="shared" si="90"/>
        <v>0.66790514216756092</v>
      </c>
      <c r="F1424" s="321">
        <f t="shared" si="88"/>
        <v>1394067.6348034809</v>
      </c>
      <c r="G1424" s="322">
        <f t="shared" si="91"/>
        <v>2317515713.626636</v>
      </c>
    </row>
    <row r="1425" spans="2:7" hidden="1" x14ac:dyDescent="0.35">
      <c r="B1425" s="305"/>
      <c r="C1425" s="306">
        <v>1412</v>
      </c>
      <c r="D1425" s="308">
        <f t="shared" si="89"/>
        <v>0.33205909677691331</v>
      </c>
      <c r="E1425" s="323">
        <f t="shared" si="90"/>
        <v>0.66794090322308675</v>
      </c>
      <c r="F1425" s="321">
        <f t="shared" si="88"/>
        <v>1393917.5170617602</v>
      </c>
      <c r="G1425" s="322">
        <f t="shared" si="91"/>
        <v>2318909631.1436977</v>
      </c>
    </row>
    <row r="1426" spans="2:7" hidden="1" x14ac:dyDescent="0.35">
      <c r="B1426" s="305"/>
      <c r="C1426" s="306">
        <v>1413</v>
      </c>
      <c r="D1426" s="308">
        <f t="shared" si="89"/>
        <v>0.33202336488572953</v>
      </c>
      <c r="E1426" s="323">
        <f t="shared" si="90"/>
        <v>0.66797663511427041</v>
      </c>
      <c r="F1426" s="321">
        <f t="shared" si="88"/>
        <v>1393767.5217461002</v>
      </c>
      <c r="G1426" s="322">
        <f t="shared" si="91"/>
        <v>2320303398.6654439</v>
      </c>
    </row>
    <row r="1427" spans="2:7" hidden="1" x14ac:dyDescent="0.35">
      <c r="B1427" s="305"/>
      <c r="C1427" s="306">
        <v>1414</v>
      </c>
      <c r="D1427" s="308">
        <f t="shared" si="89"/>
        <v>0.33198766211448866</v>
      </c>
      <c r="E1427" s="323">
        <f t="shared" si="90"/>
        <v>0.6680123378855114</v>
      </c>
      <c r="F1427" s="321">
        <f t="shared" si="88"/>
        <v>1393617.6486701225</v>
      </c>
      <c r="G1427" s="322">
        <f t="shared" si="91"/>
        <v>2321697016.3141141</v>
      </c>
    </row>
    <row r="1428" spans="2:7" hidden="1" x14ac:dyDescent="0.35">
      <c r="B1428" s="305"/>
      <c r="C1428" s="306">
        <v>1415</v>
      </c>
      <c r="D1428" s="308">
        <f t="shared" si="89"/>
        <v>0.33195198841889012</v>
      </c>
      <c r="E1428" s="323">
        <f t="shared" si="90"/>
        <v>0.66804801158110982</v>
      </c>
      <c r="F1428" s="321">
        <f t="shared" si="88"/>
        <v>1393467.8976478623</v>
      </c>
      <c r="G1428" s="322">
        <f t="shared" si="91"/>
        <v>2323090484.211762</v>
      </c>
    </row>
    <row r="1429" spans="2:7" hidden="1" x14ac:dyDescent="0.35">
      <c r="B1429" s="305"/>
      <c r="C1429" s="306">
        <v>1416</v>
      </c>
      <c r="D1429" s="308">
        <f t="shared" si="89"/>
        <v>0.33191634375473239</v>
      </c>
      <c r="E1429" s="323">
        <f t="shared" si="90"/>
        <v>0.66808365624526767</v>
      </c>
      <c r="F1429" s="321">
        <f t="shared" si="88"/>
        <v>1393318.2684937704</v>
      </c>
      <c r="G1429" s="322">
        <f t="shared" si="91"/>
        <v>2324483802.4802556</v>
      </c>
    </row>
    <row r="1430" spans="2:7" hidden="1" x14ac:dyDescent="0.35">
      <c r="B1430" s="305"/>
      <c r="C1430" s="306">
        <v>1417</v>
      </c>
      <c r="D1430" s="308">
        <f t="shared" si="89"/>
        <v>0.33188072807791197</v>
      </c>
      <c r="E1430" s="323">
        <f t="shared" si="90"/>
        <v>0.66811927192208809</v>
      </c>
      <c r="F1430" s="321">
        <f t="shared" si="88"/>
        <v>1393168.7610227093</v>
      </c>
      <c r="G1430" s="322">
        <f t="shared" si="91"/>
        <v>2325876971.2412782</v>
      </c>
    </row>
    <row r="1431" spans="2:7" hidden="1" x14ac:dyDescent="0.35">
      <c r="B1431" s="305"/>
      <c r="C1431" s="306">
        <v>1418</v>
      </c>
      <c r="D1431" s="308">
        <f t="shared" si="89"/>
        <v>0.33184514134442378</v>
      </c>
      <c r="E1431" s="323">
        <f t="shared" si="90"/>
        <v>0.66815485865557622</v>
      </c>
      <c r="F1431" s="321">
        <f t="shared" si="88"/>
        <v>1393019.375049954</v>
      </c>
      <c r="G1431" s="322">
        <f t="shared" si="91"/>
        <v>2327269990.6163282</v>
      </c>
    </row>
    <row r="1432" spans="2:7" hidden="1" x14ac:dyDescent="0.35">
      <c r="B1432" s="305"/>
      <c r="C1432" s="306">
        <v>1419</v>
      </c>
      <c r="D1432" s="308">
        <f t="shared" si="89"/>
        <v>0.33180958351036011</v>
      </c>
      <c r="E1432" s="323">
        <f t="shared" si="90"/>
        <v>0.66819041648963995</v>
      </c>
      <c r="F1432" s="321">
        <f t="shared" si="88"/>
        <v>1392870.1103911893</v>
      </c>
      <c r="G1432" s="322">
        <f t="shared" si="91"/>
        <v>2328662860.7267194</v>
      </c>
    </row>
    <row r="1433" spans="2:7" hidden="1" x14ac:dyDescent="0.35">
      <c r="B1433" s="305"/>
      <c r="C1433" s="306">
        <v>1420</v>
      </c>
      <c r="D1433" s="308">
        <f t="shared" si="89"/>
        <v>0.33177405453191094</v>
      </c>
      <c r="E1433" s="323">
        <f t="shared" si="90"/>
        <v>0.668225945468089</v>
      </c>
      <c r="F1433" s="321">
        <f t="shared" si="88"/>
        <v>1392720.9668625095</v>
      </c>
      <c r="G1433" s="322">
        <f t="shared" si="91"/>
        <v>2330055581.6935821</v>
      </c>
    </row>
    <row r="1434" spans="2:7" hidden="1" x14ac:dyDescent="0.35">
      <c r="B1434" s="305"/>
      <c r="C1434" s="306">
        <v>1421</v>
      </c>
      <c r="D1434" s="308">
        <f t="shared" si="89"/>
        <v>0.33173855436536354</v>
      </c>
      <c r="E1434" s="323">
        <f t="shared" si="90"/>
        <v>0.66826144563463652</v>
      </c>
      <c r="F1434" s="321">
        <f t="shared" si="88"/>
        <v>1392571.9442804167</v>
      </c>
      <c r="G1434" s="322">
        <f t="shared" si="91"/>
        <v>2331448153.6378627</v>
      </c>
    </row>
    <row r="1435" spans="2:7" hidden="1" x14ac:dyDescent="0.35">
      <c r="B1435" s="305"/>
      <c r="C1435" s="306">
        <v>1422</v>
      </c>
      <c r="D1435" s="308">
        <f t="shared" si="89"/>
        <v>0.33170308296710199</v>
      </c>
      <c r="E1435" s="323">
        <f t="shared" si="90"/>
        <v>0.66829691703289806</v>
      </c>
      <c r="F1435" s="321">
        <f t="shared" si="88"/>
        <v>1392423.0424618209</v>
      </c>
      <c r="G1435" s="322">
        <f t="shared" si="91"/>
        <v>2332840576.6803246</v>
      </c>
    </row>
    <row r="1436" spans="2:7" hidden="1" x14ac:dyDescent="0.35">
      <c r="B1436" s="305"/>
      <c r="C1436" s="306">
        <v>1423</v>
      </c>
      <c r="D1436" s="308">
        <f t="shared" si="89"/>
        <v>0.33166764029360701</v>
      </c>
      <c r="E1436" s="323">
        <f t="shared" si="90"/>
        <v>0.66833235970639304</v>
      </c>
      <c r="F1436" s="321">
        <f t="shared" si="88"/>
        <v>1392274.2612240361</v>
      </c>
      <c r="G1436" s="322">
        <f t="shared" si="91"/>
        <v>2334232850.9415488</v>
      </c>
    </row>
    <row r="1437" spans="2:7" hidden="1" x14ac:dyDescent="0.35">
      <c r="B1437" s="305"/>
      <c r="C1437" s="306">
        <v>1424</v>
      </c>
      <c r="D1437" s="308">
        <f t="shared" si="89"/>
        <v>0.33163222630145567</v>
      </c>
      <c r="E1437" s="323">
        <f t="shared" si="90"/>
        <v>0.66836777369854428</v>
      </c>
      <c r="F1437" s="321">
        <f t="shared" si="88"/>
        <v>1392125.6003847818</v>
      </c>
      <c r="G1437" s="322">
        <f t="shared" si="91"/>
        <v>2335624976.5419335</v>
      </c>
    </row>
    <row r="1438" spans="2:7" hidden="1" x14ac:dyDescent="0.35">
      <c r="B1438" s="305"/>
      <c r="C1438" s="306">
        <v>1425</v>
      </c>
      <c r="D1438" s="308">
        <f t="shared" si="89"/>
        <v>0.33159684094732134</v>
      </c>
      <c r="E1438" s="323">
        <f t="shared" si="90"/>
        <v>0.66840315905267866</v>
      </c>
      <c r="F1438" s="321">
        <f t="shared" si="88"/>
        <v>1391977.0597621817</v>
      </c>
      <c r="G1438" s="322">
        <f t="shared" si="91"/>
        <v>2337016953.6016955</v>
      </c>
    </row>
    <row r="1439" spans="2:7" hidden="1" x14ac:dyDescent="0.35">
      <c r="B1439" s="305"/>
      <c r="C1439" s="306">
        <v>1426</v>
      </c>
      <c r="D1439" s="308">
        <f t="shared" si="89"/>
        <v>0.33156148418797271</v>
      </c>
      <c r="E1439" s="323">
        <f t="shared" si="90"/>
        <v>0.66843851581202729</v>
      </c>
      <c r="F1439" s="321">
        <f t="shared" si="88"/>
        <v>1391828.6391747594</v>
      </c>
      <c r="G1439" s="322">
        <f t="shared" si="91"/>
        <v>2338408782.2408705</v>
      </c>
    </row>
    <row r="1440" spans="2:7" hidden="1" x14ac:dyDescent="0.35">
      <c r="B1440" s="305"/>
      <c r="C1440" s="306">
        <v>1427</v>
      </c>
      <c r="D1440" s="308">
        <f t="shared" si="89"/>
        <v>0.33152615598027457</v>
      </c>
      <c r="E1440" s="323">
        <f t="shared" si="90"/>
        <v>0.66847384401972543</v>
      </c>
      <c r="F1440" s="321">
        <f t="shared" si="88"/>
        <v>1391680.3384414415</v>
      </c>
      <c r="G1440" s="322">
        <f t="shared" si="91"/>
        <v>2339800462.5793118</v>
      </c>
    </row>
    <row r="1441" spans="2:7" hidden="1" x14ac:dyDescent="0.35">
      <c r="B1441" s="305"/>
      <c r="C1441" s="306">
        <v>1428</v>
      </c>
      <c r="D1441" s="308">
        <f t="shared" si="89"/>
        <v>0.33149085628118646</v>
      </c>
      <c r="E1441" s="323">
        <f t="shared" si="90"/>
        <v>0.66850914371881354</v>
      </c>
      <c r="F1441" s="321">
        <f t="shared" si="88"/>
        <v>1391532.1573815534</v>
      </c>
      <c r="G1441" s="322">
        <f t="shared" si="91"/>
        <v>2341191994.7366934</v>
      </c>
    </row>
    <row r="1442" spans="2:7" hidden="1" x14ac:dyDescent="0.35">
      <c r="B1442" s="305"/>
      <c r="C1442" s="306">
        <v>1429</v>
      </c>
      <c r="D1442" s="308">
        <f t="shared" si="89"/>
        <v>0.33145558504776307</v>
      </c>
      <c r="E1442" s="323">
        <f t="shared" si="90"/>
        <v>0.66854441495223693</v>
      </c>
      <c r="F1442" s="321">
        <f t="shared" si="88"/>
        <v>1391384.0958148187</v>
      </c>
      <c r="G1442" s="322">
        <f t="shared" si="91"/>
        <v>2342583378.8325081</v>
      </c>
    </row>
    <row r="1443" spans="2:7" hidden="1" x14ac:dyDescent="0.35">
      <c r="B1443" s="305"/>
      <c r="C1443" s="306">
        <v>1430</v>
      </c>
      <c r="D1443" s="308">
        <f t="shared" si="89"/>
        <v>0.33142034223715389</v>
      </c>
      <c r="E1443" s="323">
        <f t="shared" si="90"/>
        <v>0.66857965776284611</v>
      </c>
      <c r="F1443" s="321">
        <f t="shared" si="88"/>
        <v>1391236.1535613602</v>
      </c>
      <c r="G1443" s="322">
        <f t="shared" si="91"/>
        <v>2343974614.9860697</v>
      </c>
    </row>
    <row r="1444" spans="2:7" hidden="1" x14ac:dyDescent="0.35">
      <c r="B1444" s="305"/>
      <c r="C1444" s="306">
        <v>1431</v>
      </c>
      <c r="D1444" s="308">
        <f t="shared" si="89"/>
        <v>0.33138512780660273</v>
      </c>
      <c r="E1444" s="323">
        <f t="shared" si="90"/>
        <v>0.66861487219339732</v>
      </c>
      <c r="F1444" s="321">
        <f t="shared" si="88"/>
        <v>1391088.3304416954</v>
      </c>
      <c r="G1444" s="322">
        <f t="shared" si="91"/>
        <v>2345365703.3165112</v>
      </c>
    </row>
    <row r="1445" spans="2:7" hidden="1" x14ac:dyDescent="0.35">
      <c r="B1445" s="305"/>
      <c r="C1445" s="306">
        <v>1432</v>
      </c>
      <c r="D1445" s="308">
        <f t="shared" si="89"/>
        <v>0.33134994171344745</v>
      </c>
      <c r="E1445" s="323">
        <f t="shared" si="90"/>
        <v>0.66865005828655255</v>
      </c>
      <c r="F1445" s="321">
        <f t="shared" si="88"/>
        <v>1390940.6262767375</v>
      </c>
      <c r="G1445" s="322">
        <f t="shared" si="91"/>
        <v>2346756643.9427881</v>
      </c>
    </row>
    <row r="1446" spans="2:7" hidden="1" x14ac:dyDescent="0.35">
      <c r="B1446" s="305"/>
      <c r="C1446" s="306">
        <v>1433</v>
      </c>
      <c r="D1446" s="308">
        <f t="shared" si="89"/>
        <v>0.33131478391511987</v>
      </c>
      <c r="E1446" s="323">
        <f t="shared" si="90"/>
        <v>0.66868521608488019</v>
      </c>
      <c r="F1446" s="321">
        <f t="shared" si="88"/>
        <v>1390793.0408877938</v>
      </c>
      <c r="G1446" s="322">
        <f t="shared" si="91"/>
        <v>2348147436.983676</v>
      </c>
    </row>
    <row r="1447" spans="2:7" hidden="1" x14ac:dyDescent="0.35">
      <c r="B1447" s="305"/>
      <c r="C1447" s="306">
        <v>1434</v>
      </c>
      <c r="D1447" s="308">
        <f t="shared" si="89"/>
        <v>0.33127965436914542</v>
      </c>
      <c r="E1447" s="323">
        <f t="shared" si="90"/>
        <v>0.66872034563085458</v>
      </c>
      <c r="F1447" s="321">
        <f t="shared" si="88"/>
        <v>1390645.5740965644</v>
      </c>
      <c r="G1447" s="322">
        <f t="shared" si="91"/>
        <v>2349538082.5577726</v>
      </c>
    </row>
    <row r="1448" spans="2:7" hidden="1" x14ac:dyDescent="0.35">
      <c r="B1448" s="305"/>
      <c r="C1448" s="306">
        <v>1435</v>
      </c>
      <c r="D1448" s="308">
        <f t="shared" si="89"/>
        <v>0.33124455303314293</v>
      </c>
      <c r="E1448" s="323">
        <f t="shared" si="90"/>
        <v>0.66875544696685707</v>
      </c>
      <c r="F1448" s="321">
        <f t="shared" si="88"/>
        <v>1390498.2257251418</v>
      </c>
      <c r="G1448" s="322">
        <f t="shared" si="91"/>
        <v>2350928580.7834978</v>
      </c>
    </row>
    <row r="1449" spans="2:7" hidden="1" x14ac:dyDescent="0.35">
      <c r="B1449" s="305"/>
      <c r="C1449" s="306">
        <v>1436</v>
      </c>
      <c r="D1449" s="308">
        <f t="shared" si="89"/>
        <v>0.33120947986482402</v>
      </c>
      <c r="E1449" s="323">
        <f t="shared" si="90"/>
        <v>0.66879052013517604</v>
      </c>
      <c r="F1449" s="321">
        <f t="shared" si="88"/>
        <v>1390350.9955960077</v>
      </c>
      <c r="G1449" s="322">
        <f t="shared" si="91"/>
        <v>2352318931.7790937</v>
      </c>
    </row>
    <row r="1450" spans="2:7" hidden="1" x14ac:dyDescent="0.35">
      <c r="B1450" s="305"/>
      <c r="C1450" s="306">
        <v>1437</v>
      </c>
      <c r="D1450" s="308">
        <f t="shared" si="89"/>
        <v>0.33117443482199316</v>
      </c>
      <c r="E1450" s="323">
        <f t="shared" si="90"/>
        <v>0.66882556517800684</v>
      </c>
      <c r="F1450" s="321">
        <f t="shared" si="88"/>
        <v>1390203.883532034</v>
      </c>
      <c r="G1450" s="322">
        <f t="shared" si="91"/>
        <v>2353709135.6626258</v>
      </c>
    </row>
    <row r="1451" spans="2:7" hidden="1" x14ac:dyDescent="0.35">
      <c r="B1451" s="305"/>
      <c r="C1451" s="306">
        <v>1438</v>
      </c>
      <c r="D1451" s="308">
        <f t="shared" si="89"/>
        <v>0.33113941786254769</v>
      </c>
      <c r="E1451" s="323">
        <f t="shared" si="90"/>
        <v>0.66886058213745225</v>
      </c>
      <c r="F1451" s="321">
        <f t="shared" si="88"/>
        <v>1390056.8893564821</v>
      </c>
      <c r="G1451" s="322">
        <f t="shared" si="91"/>
        <v>2355099192.5519824</v>
      </c>
    </row>
    <row r="1452" spans="2:7" hidden="1" x14ac:dyDescent="0.35">
      <c r="B1452" s="305"/>
      <c r="C1452" s="306">
        <v>1439</v>
      </c>
      <c r="D1452" s="308">
        <f t="shared" si="89"/>
        <v>0.33110442894447689</v>
      </c>
      <c r="E1452" s="323">
        <f t="shared" si="90"/>
        <v>0.66889557105552311</v>
      </c>
      <c r="F1452" s="321">
        <f t="shared" si="88"/>
        <v>1389910.012892999</v>
      </c>
      <c r="G1452" s="322">
        <f t="shared" si="91"/>
        <v>2356489102.5648756</v>
      </c>
    </row>
    <row r="1453" spans="2:7" hidden="1" x14ac:dyDescent="0.35">
      <c r="B1453" s="305"/>
      <c r="C1453" s="306">
        <v>1440</v>
      </c>
      <c r="D1453" s="308">
        <f t="shared" si="89"/>
        <v>0.33106946802586196</v>
      </c>
      <c r="E1453" s="323">
        <f t="shared" si="90"/>
        <v>0.6689305319741381</v>
      </c>
      <c r="F1453" s="321">
        <f t="shared" si="88"/>
        <v>1389763.2539656186</v>
      </c>
      <c r="G1453" s="322">
        <f t="shared" si="91"/>
        <v>2357878865.8188415</v>
      </c>
    </row>
    <row r="1454" spans="2:7" hidden="1" x14ac:dyDescent="0.35">
      <c r="B1454" s="305"/>
      <c r="C1454" s="306">
        <v>1441</v>
      </c>
      <c r="D1454" s="308">
        <f t="shared" si="89"/>
        <v>0.33103453506487601</v>
      </c>
      <c r="E1454" s="323">
        <f t="shared" si="90"/>
        <v>0.66896546493512399</v>
      </c>
      <c r="F1454" s="321">
        <f t="shared" si="88"/>
        <v>1389616.6123987595</v>
      </c>
      <c r="G1454" s="322">
        <f t="shared" si="91"/>
        <v>2359268482.4312401</v>
      </c>
    </row>
    <row r="1455" spans="2:7" hidden="1" x14ac:dyDescent="0.35">
      <c r="B1455" s="305"/>
      <c r="C1455" s="306">
        <v>1442</v>
      </c>
      <c r="D1455" s="308">
        <f t="shared" si="89"/>
        <v>0.33099963001978355</v>
      </c>
      <c r="E1455" s="323">
        <f t="shared" si="90"/>
        <v>0.6690003699802165</v>
      </c>
      <c r="F1455" s="321">
        <f t="shared" si="88"/>
        <v>1389470.0880172248</v>
      </c>
      <c r="G1455" s="322">
        <f t="shared" si="91"/>
        <v>2360657952.5192571</v>
      </c>
    </row>
    <row r="1456" spans="2:7" hidden="1" x14ac:dyDescent="0.35">
      <c r="B1456" s="305"/>
      <c r="C1456" s="306">
        <v>1443</v>
      </c>
      <c r="D1456" s="308">
        <f t="shared" si="89"/>
        <v>0.33096475284894017</v>
      </c>
      <c r="E1456" s="323">
        <f t="shared" si="90"/>
        <v>0.66903524715105989</v>
      </c>
      <c r="F1456" s="321">
        <f t="shared" si="88"/>
        <v>1389323.6806461995</v>
      </c>
      <c r="G1456" s="322">
        <f t="shared" si="91"/>
        <v>2362047276.1999035</v>
      </c>
    </row>
    <row r="1457" spans="2:7" hidden="1" x14ac:dyDescent="0.35">
      <c r="B1457" s="305"/>
      <c r="C1457" s="306">
        <v>1444</v>
      </c>
      <c r="D1457" s="308">
        <f t="shared" si="89"/>
        <v>0.33092990351079254</v>
      </c>
      <c r="E1457" s="323">
        <f t="shared" si="90"/>
        <v>0.66907009648920746</v>
      </c>
      <c r="F1457" s="321">
        <f t="shared" si="88"/>
        <v>1389177.390111251</v>
      </c>
      <c r="G1457" s="322">
        <f t="shared" si="91"/>
        <v>2363436453.5900149</v>
      </c>
    </row>
    <row r="1458" spans="2:7" hidden="1" x14ac:dyDescent="0.35">
      <c r="B1458" s="305"/>
      <c r="C1458" s="306">
        <v>1445</v>
      </c>
      <c r="D1458" s="308">
        <f t="shared" si="89"/>
        <v>0.33089508196387796</v>
      </c>
      <c r="E1458" s="323">
        <f t="shared" si="90"/>
        <v>0.66910491803612204</v>
      </c>
      <c r="F1458" s="321">
        <f t="shared" si="88"/>
        <v>1389031.2162383273</v>
      </c>
      <c r="G1458" s="322">
        <f t="shared" si="91"/>
        <v>2364825484.8062534</v>
      </c>
    </row>
    <row r="1459" spans="2:7" hidden="1" x14ac:dyDescent="0.35">
      <c r="B1459" s="305"/>
      <c r="C1459" s="306">
        <v>1446</v>
      </c>
      <c r="D1459" s="308">
        <f t="shared" si="89"/>
        <v>0.33086028816682406</v>
      </c>
      <c r="E1459" s="323">
        <f t="shared" si="90"/>
        <v>0.66913971183317589</v>
      </c>
      <c r="F1459" s="321">
        <f t="shared" si="88"/>
        <v>1388885.1588537556</v>
      </c>
      <c r="G1459" s="322">
        <f t="shared" si="91"/>
        <v>2366214369.965107</v>
      </c>
    </row>
    <row r="1460" spans="2:7" hidden="1" x14ac:dyDescent="0.35">
      <c r="B1460" s="305"/>
      <c r="C1460" s="306">
        <v>1447</v>
      </c>
      <c r="D1460" s="308">
        <f t="shared" si="89"/>
        <v>0.33082552207834875</v>
      </c>
      <c r="E1460" s="323">
        <f t="shared" si="90"/>
        <v>0.6691744779216513</v>
      </c>
      <c r="F1460" s="321">
        <f t="shared" si="88"/>
        <v>1388739.2177842418</v>
      </c>
      <c r="G1460" s="322">
        <f t="shared" si="91"/>
        <v>2367603109.1828914</v>
      </c>
    </row>
    <row r="1461" spans="2:7" hidden="1" x14ac:dyDescent="0.35">
      <c r="B1461" s="305"/>
      <c r="C1461" s="306">
        <v>1448</v>
      </c>
      <c r="D1461" s="308">
        <f t="shared" si="89"/>
        <v>0.33079078365725967</v>
      </c>
      <c r="E1461" s="323">
        <f t="shared" si="90"/>
        <v>0.66920921634274033</v>
      </c>
      <c r="F1461" s="321">
        <f t="shared" si="88"/>
        <v>1388593.3928568682</v>
      </c>
      <c r="G1461" s="322">
        <f t="shared" si="91"/>
        <v>2368991702.5757484</v>
      </c>
    </row>
    <row r="1462" spans="2:7" hidden="1" x14ac:dyDescent="0.35">
      <c r="B1462" s="305"/>
      <c r="C1462" s="306">
        <v>1449</v>
      </c>
      <c r="D1462" s="308">
        <f t="shared" si="89"/>
        <v>0.33075607286245418</v>
      </c>
      <c r="E1462" s="323">
        <f t="shared" si="90"/>
        <v>0.66924392713754588</v>
      </c>
      <c r="F1462" s="321">
        <f t="shared" si="88"/>
        <v>1388447.683899095</v>
      </c>
      <c r="G1462" s="322">
        <f t="shared" si="91"/>
        <v>2370380150.2596474</v>
      </c>
    </row>
    <row r="1463" spans="2:7" hidden="1" x14ac:dyDescent="0.35">
      <c r="B1463" s="305"/>
      <c r="C1463" s="306">
        <v>1450</v>
      </c>
      <c r="D1463" s="308">
        <f t="shared" si="89"/>
        <v>0.33072138965291903</v>
      </c>
      <c r="E1463" s="323">
        <f t="shared" si="90"/>
        <v>0.66927861034708092</v>
      </c>
      <c r="F1463" s="321">
        <f t="shared" si="88"/>
        <v>1388302.0907387563</v>
      </c>
      <c r="G1463" s="322">
        <f t="shared" si="91"/>
        <v>2371768452.3503861</v>
      </c>
    </row>
    <row r="1464" spans="2:7" hidden="1" x14ac:dyDescent="0.35">
      <c r="B1464" s="305"/>
      <c r="C1464" s="306">
        <v>1451</v>
      </c>
      <c r="D1464" s="308">
        <f t="shared" si="89"/>
        <v>0.33068673398773013</v>
      </c>
      <c r="E1464" s="323">
        <f t="shared" si="90"/>
        <v>0.66931326601226981</v>
      </c>
      <c r="F1464" s="321">
        <f t="shared" si="88"/>
        <v>1388156.6132040611</v>
      </c>
      <c r="G1464" s="322">
        <f t="shared" si="91"/>
        <v>2373156608.9635901</v>
      </c>
    </row>
    <row r="1465" spans="2:7" hidden="1" x14ac:dyDescent="0.35">
      <c r="B1465" s="305"/>
      <c r="C1465" s="306">
        <v>1452</v>
      </c>
      <c r="D1465" s="308">
        <f t="shared" si="89"/>
        <v>0.33065210582605209</v>
      </c>
      <c r="E1465" s="323">
        <f t="shared" si="90"/>
        <v>0.66934789417394791</v>
      </c>
      <c r="F1465" s="321">
        <f t="shared" si="88"/>
        <v>1388011.2511235906</v>
      </c>
      <c r="G1465" s="322">
        <f t="shared" si="91"/>
        <v>2374544620.2147136</v>
      </c>
    </row>
    <row r="1466" spans="2:7" hidden="1" x14ac:dyDescent="0.35">
      <c r="B1466" s="305"/>
      <c r="C1466" s="306">
        <v>1453</v>
      </c>
      <c r="D1466" s="308">
        <f t="shared" si="89"/>
        <v>0.33061750512713828</v>
      </c>
      <c r="E1466" s="323">
        <f t="shared" si="90"/>
        <v>0.66938249487286172</v>
      </c>
      <c r="F1466" s="321">
        <f t="shared" si="88"/>
        <v>1387866.0043262984</v>
      </c>
      <c r="G1466" s="322">
        <f t="shared" si="91"/>
        <v>2375932486.2190399</v>
      </c>
    </row>
    <row r="1467" spans="2:7" hidden="1" x14ac:dyDescent="0.35">
      <c r="B1467" s="305"/>
      <c r="C1467" s="306">
        <v>1454</v>
      </c>
      <c r="D1467" s="308">
        <f t="shared" si="89"/>
        <v>0.33058293185033039</v>
      </c>
      <c r="E1467" s="323">
        <f t="shared" si="90"/>
        <v>0.66941706814966961</v>
      </c>
      <c r="F1467" s="321">
        <f t="shared" si="88"/>
        <v>1387720.8726415094</v>
      </c>
      <c r="G1467" s="322">
        <f t="shared" si="91"/>
        <v>2377320207.0916815</v>
      </c>
    </row>
    <row r="1468" spans="2:7" hidden="1" x14ac:dyDescent="0.35">
      <c r="B1468" s="305"/>
      <c r="C1468" s="306">
        <v>1455</v>
      </c>
      <c r="D1468" s="308">
        <f t="shared" si="89"/>
        <v>0.33054838595505814</v>
      </c>
      <c r="E1468" s="323">
        <f t="shared" si="90"/>
        <v>0.6694516140449418</v>
      </c>
      <c r="F1468" s="321">
        <f t="shared" si="88"/>
        <v>1387575.8558989177</v>
      </c>
      <c r="G1468" s="322">
        <f t="shared" si="91"/>
        <v>2378707782.9475803</v>
      </c>
    </row>
    <row r="1469" spans="2:7" hidden="1" x14ac:dyDescent="0.35">
      <c r="B1469" s="305"/>
      <c r="C1469" s="306">
        <v>1456</v>
      </c>
      <c r="D1469" s="308">
        <f t="shared" si="89"/>
        <v>0.33051386740083927</v>
      </c>
      <c r="E1469" s="323">
        <f t="shared" si="90"/>
        <v>0.66948613259916079</v>
      </c>
      <c r="F1469" s="321">
        <f t="shared" si="88"/>
        <v>1387430.9539285866</v>
      </c>
      <c r="G1469" s="322">
        <f t="shared" si="91"/>
        <v>2380095213.9015088</v>
      </c>
    </row>
    <row r="1470" spans="2:7" hidden="1" x14ac:dyDescent="0.35">
      <c r="B1470" s="305"/>
      <c r="C1470" s="306">
        <v>1457</v>
      </c>
      <c r="D1470" s="308">
        <f t="shared" si="89"/>
        <v>0.33047937614727896</v>
      </c>
      <c r="E1470" s="323">
        <f t="shared" si="90"/>
        <v>0.66952062385272104</v>
      </c>
      <c r="F1470" s="321">
        <f t="shared" si="88"/>
        <v>1387286.166560947</v>
      </c>
      <c r="G1470" s="322">
        <f t="shared" si="91"/>
        <v>2381482500.0680699</v>
      </c>
    </row>
    <row r="1471" spans="2:7" hidden="1" x14ac:dyDescent="0.35">
      <c r="B1471" s="305"/>
      <c r="C1471" s="306">
        <v>1458</v>
      </c>
      <c r="D1471" s="308">
        <f t="shared" si="89"/>
        <v>0.33044491215406974</v>
      </c>
      <c r="E1471" s="323">
        <f t="shared" si="90"/>
        <v>0.66955508784593021</v>
      </c>
      <c r="F1471" s="321">
        <f t="shared" si="88"/>
        <v>1387141.4936267959</v>
      </c>
      <c r="G1471" s="322">
        <f t="shared" si="91"/>
        <v>2382869641.5616965</v>
      </c>
    </row>
    <row r="1472" spans="2:7" hidden="1" x14ac:dyDescent="0.35">
      <c r="B1472" s="305"/>
      <c r="C1472" s="306">
        <v>1459</v>
      </c>
      <c r="D1472" s="308">
        <f t="shared" si="89"/>
        <v>0.3304104753809915</v>
      </c>
      <c r="E1472" s="323">
        <f t="shared" si="90"/>
        <v>0.66958952461900845</v>
      </c>
      <c r="F1472" s="321">
        <f t="shared" si="88"/>
        <v>1386996.9349572978</v>
      </c>
      <c r="G1472" s="322">
        <f t="shared" si="91"/>
        <v>2384256638.496654</v>
      </c>
    </row>
    <row r="1473" spans="2:7" hidden="1" x14ac:dyDescent="0.35">
      <c r="B1473" s="305"/>
      <c r="C1473" s="306">
        <v>1460</v>
      </c>
      <c r="D1473" s="308">
        <f t="shared" si="89"/>
        <v>0.33037606578791062</v>
      </c>
      <c r="E1473" s="323">
        <f t="shared" si="90"/>
        <v>0.66962393421208932</v>
      </c>
      <c r="F1473" s="321">
        <f t="shared" si="88"/>
        <v>1386852.4903839794</v>
      </c>
      <c r="G1473" s="322">
        <f t="shared" si="91"/>
        <v>2385643490.9870381</v>
      </c>
    </row>
    <row r="1474" spans="2:7" hidden="1" x14ac:dyDescent="0.35">
      <c r="B1474" s="305"/>
      <c r="C1474" s="306">
        <v>1461</v>
      </c>
      <c r="D1474" s="308">
        <f t="shared" si="89"/>
        <v>0.33034168333478031</v>
      </c>
      <c r="E1474" s="323">
        <f t="shared" si="90"/>
        <v>0.66965831666521969</v>
      </c>
      <c r="F1474" s="321">
        <f t="shared" si="88"/>
        <v>1386708.1597387327</v>
      </c>
      <c r="G1474" s="322">
        <f t="shared" si="91"/>
        <v>2387030199.1467767</v>
      </c>
    </row>
    <row r="1475" spans="2:7" hidden="1" x14ac:dyDescent="0.35">
      <c r="B1475" s="305"/>
      <c r="C1475" s="306">
        <v>1462</v>
      </c>
      <c r="D1475" s="308">
        <f t="shared" si="89"/>
        <v>0.33030732798164009</v>
      </c>
      <c r="E1475" s="323">
        <f t="shared" si="90"/>
        <v>0.66969267201835991</v>
      </c>
      <c r="F1475" s="321">
        <f t="shared" si="88"/>
        <v>1386563.9428538112</v>
      </c>
      <c r="G1475" s="322">
        <f t="shared" si="91"/>
        <v>2388416763.0896306</v>
      </c>
    </row>
    <row r="1476" spans="2:7" hidden="1" x14ac:dyDescent="0.35">
      <c r="B1476" s="305"/>
      <c r="C1476" s="306">
        <v>1463</v>
      </c>
      <c r="D1476" s="308">
        <f t="shared" si="89"/>
        <v>0.33027299968861562</v>
      </c>
      <c r="E1476" s="323">
        <f t="shared" si="90"/>
        <v>0.66972700031138443</v>
      </c>
      <c r="F1476" s="321">
        <f t="shared" si="88"/>
        <v>1386419.8395618307</v>
      </c>
      <c r="G1476" s="322">
        <f t="shared" si="91"/>
        <v>2389803182.9291925</v>
      </c>
    </row>
    <row r="1477" spans="2:7" hidden="1" x14ac:dyDescent="0.35">
      <c r="B1477" s="305"/>
      <c r="C1477" s="306">
        <v>1464</v>
      </c>
      <c r="D1477" s="308">
        <f t="shared" si="89"/>
        <v>0.33023869841591852</v>
      </c>
      <c r="E1477" s="323">
        <f t="shared" si="90"/>
        <v>0.66976130158408154</v>
      </c>
      <c r="F1477" s="321">
        <f t="shared" si="88"/>
        <v>1386275.8496957673</v>
      </c>
      <c r="G1477" s="322">
        <f t="shared" si="91"/>
        <v>2391189458.7788882</v>
      </c>
    </row>
    <row r="1478" spans="2:7" hidden="1" x14ac:dyDescent="0.35">
      <c r="B1478" s="305"/>
      <c r="C1478" s="306">
        <v>1465</v>
      </c>
      <c r="D1478" s="308">
        <f t="shared" si="89"/>
        <v>0.33020442412384576</v>
      </c>
      <c r="E1478" s="323">
        <f t="shared" si="90"/>
        <v>0.66979557587615424</v>
      </c>
      <c r="F1478" s="321">
        <f t="shared" si="88"/>
        <v>1386131.973088956</v>
      </c>
      <c r="G1478" s="322">
        <f t="shared" si="91"/>
        <v>2392575590.751977</v>
      </c>
    </row>
    <row r="1479" spans="2:7" hidden="1" x14ac:dyDescent="0.35">
      <c r="B1479" s="305"/>
      <c r="C1479" s="306">
        <v>1466</v>
      </c>
      <c r="D1479" s="308">
        <f t="shared" si="89"/>
        <v>0.33017017677278004</v>
      </c>
      <c r="E1479" s="323">
        <f t="shared" si="90"/>
        <v>0.66982982322721996</v>
      </c>
      <c r="F1479" s="321">
        <f t="shared" si="88"/>
        <v>1385988.209575091</v>
      </c>
      <c r="G1479" s="322">
        <f t="shared" si="91"/>
        <v>2393961578.9615521</v>
      </c>
    </row>
    <row r="1480" spans="2:7" hidden="1" x14ac:dyDescent="0.35">
      <c r="B1480" s="305"/>
      <c r="C1480" s="306">
        <v>1467</v>
      </c>
      <c r="D1480" s="308">
        <f t="shared" si="89"/>
        <v>0.33013595632318898</v>
      </c>
      <c r="E1480" s="323">
        <f t="shared" si="90"/>
        <v>0.66986404367681107</v>
      </c>
      <c r="F1480" s="321">
        <f t="shared" si="88"/>
        <v>1385844.5589882236</v>
      </c>
      <c r="G1480" s="322">
        <f t="shared" si="91"/>
        <v>2395347423.5205402</v>
      </c>
    </row>
    <row r="1481" spans="2:7" hidden="1" x14ac:dyDescent="0.35">
      <c r="B1481" s="305"/>
      <c r="C1481" s="306">
        <v>1468</v>
      </c>
      <c r="D1481" s="308">
        <f t="shared" si="89"/>
        <v>0.33010176273562519</v>
      </c>
      <c r="E1481" s="323">
        <f t="shared" si="90"/>
        <v>0.66989823726437481</v>
      </c>
      <c r="F1481" s="321">
        <f t="shared" si="88"/>
        <v>1385701.0211627611</v>
      </c>
      <c r="G1481" s="322">
        <f t="shared" si="91"/>
        <v>2396733124.5417032</v>
      </c>
    </row>
    <row r="1482" spans="2:7" hidden="1" x14ac:dyDescent="0.35">
      <c r="B1482" s="305"/>
      <c r="C1482" s="306">
        <v>1469</v>
      </c>
      <c r="D1482" s="308">
        <f t="shared" si="89"/>
        <v>0.33006759597072594</v>
      </c>
      <c r="E1482" s="323">
        <f t="shared" si="90"/>
        <v>0.66993240402927401</v>
      </c>
      <c r="F1482" s="321">
        <f t="shared" si="88"/>
        <v>1385557.5959334671</v>
      </c>
      <c r="G1482" s="322">
        <f t="shared" si="91"/>
        <v>2398118682.1376367</v>
      </c>
    </row>
    <row r="1483" spans="2:7" hidden="1" x14ac:dyDescent="0.35">
      <c r="B1483" s="305"/>
      <c r="C1483" s="306">
        <v>1470</v>
      </c>
      <c r="D1483" s="308">
        <f t="shared" si="89"/>
        <v>0.33003345598921285</v>
      </c>
      <c r="E1483" s="323">
        <f t="shared" si="90"/>
        <v>0.66996654401078715</v>
      </c>
      <c r="F1483" s="321">
        <f t="shared" si="88"/>
        <v>1385414.2831354586</v>
      </c>
      <c r="G1483" s="322">
        <f t="shared" si="91"/>
        <v>2399504096.4207721</v>
      </c>
    </row>
    <row r="1484" spans="2:7" hidden="1" x14ac:dyDescent="0.35">
      <c r="B1484" s="305"/>
      <c r="C1484" s="306">
        <v>1471</v>
      </c>
      <c r="D1484" s="308">
        <f t="shared" si="89"/>
        <v>0.32999934275189191</v>
      </c>
      <c r="E1484" s="323">
        <f t="shared" si="90"/>
        <v>0.67000065724810809</v>
      </c>
      <c r="F1484" s="321">
        <f t="shared" si="88"/>
        <v>1385271.0826042071</v>
      </c>
      <c r="G1484" s="322">
        <f t="shared" si="91"/>
        <v>2400889367.5033765</v>
      </c>
    </row>
    <row r="1485" spans="2:7" hidden="1" x14ac:dyDescent="0.35">
      <c r="B1485" s="305"/>
      <c r="C1485" s="306">
        <v>1472</v>
      </c>
      <c r="D1485" s="308">
        <f t="shared" si="89"/>
        <v>0.32996525621965289</v>
      </c>
      <c r="E1485" s="323">
        <f t="shared" si="90"/>
        <v>0.67003474378034711</v>
      </c>
      <c r="F1485" s="321">
        <f t="shared" si="88"/>
        <v>1385127.9941755359</v>
      </c>
      <c r="G1485" s="322">
        <f t="shared" si="91"/>
        <v>2402274495.4975519</v>
      </c>
    </row>
    <row r="1486" spans="2:7" hidden="1" x14ac:dyDescent="0.35">
      <c r="B1486" s="305"/>
      <c r="C1486" s="306">
        <v>1473</v>
      </c>
      <c r="D1486" s="308">
        <f t="shared" si="89"/>
        <v>0.32993119635346929</v>
      </c>
      <c r="E1486" s="323">
        <f t="shared" si="90"/>
        <v>0.67006880364653076</v>
      </c>
      <c r="F1486" s="321">
        <f t="shared" ref="F1486:F1549" si="92">$G$12*D1486</f>
        <v>1384985.017685619</v>
      </c>
      <c r="G1486" s="322">
        <f t="shared" si="91"/>
        <v>2403659480.5152373</v>
      </c>
    </row>
    <row r="1487" spans="2:7" hidden="1" x14ac:dyDescent="0.35">
      <c r="B1487" s="305"/>
      <c r="C1487" s="306">
        <v>1474</v>
      </c>
      <c r="D1487" s="308">
        <f t="shared" ref="D1487:D1550" si="93">C1487^(-C$11)</f>
        <v>0.32989716311439832</v>
      </c>
      <c r="E1487" s="323">
        <f t="shared" ref="E1487:E1550" si="94">1 - D1487</f>
        <v>0.67010283688560168</v>
      </c>
      <c r="F1487" s="321">
        <f t="shared" si="92"/>
        <v>1384842.1529709827</v>
      </c>
      <c r="G1487" s="322">
        <f t="shared" ref="G1487:G1550" si="95">F1487+G1486</f>
        <v>2405044322.6682081</v>
      </c>
    </row>
    <row r="1488" spans="2:7" hidden="1" x14ac:dyDescent="0.35">
      <c r="B1488" s="305"/>
      <c r="C1488" s="306">
        <v>1475</v>
      </c>
      <c r="D1488" s="308">
        <f t="shared" si="93"/>
        <v>0.32986315646358</v>
      </c>
      <c r="E1488" s="323">
        <f t="shared" si="94"/>
        <v>0.67013684353642</v>
      </c>
      <c r="F1488" s="321">
        <f t="shared" si="92"/>
        <v>1384699.3998685009</v>
      </c>
      <c r="G1488" s="322">
        <f t="shared" si="95"/>
        <v>2406429022.0680766</v>
      </c>
    </row>
    <row r="1489" spans="2:7" hidden="1" x14ac:dyDescent="0.35">
      <c r="B1489" s="305"/>
      <c r="C1489" s="306">
        <v>1476</v>
      </c>
      <c r="D1489" s="308">
        <f t="shared" si="93"/>
        <v>0.32982917636223769</v>
      </c>
      <c r="E1489" s="323">
        <f t="shared" si="94"/>
        <v>0.67017082363776237</v>
      </c>
      <c r="F1489" s="321">
        <f t="shared" si="92"/>
        <v>1384556.7582153967</v>
      </c>
      <c r="G1489" s="322">
        <f t="shared" si="95"/>
        <v>2407813578.826292</v>
      </c>
    </row>
    <row r="1490" spans="2:7" hidden="1" x14ac:dyDescent="0.35">
      <c r="B1490" s="305"/>
      <c r="C1490" s="306">
        <v>1477</v>
      </c>
      <c r="D1490" s="308">
        <f t="shared" si="93"/>
        <v>0.32979522277167744</v>
      </c>
      <c r="E1490" s="323">
        <f t="shared" si="94"/>
        <v>0.67020477722832261</v>
      </c>
      <c r="F1490" s="321">
        <f t="shared" si="92"/>
        <v>1384414.2278492404</v>
      </c>
      <c r="G1490" s="322">
        <f t="shared" si="95"/>
        <v>2409197993.054141</v>
      </c>
    </row>
    <row r="1491" spans="2:7" hidden="1" x14ac:dyDescent="0.35">
      <c r="B1491" s="305"/>
      <c r="C1491" s="306">
        <v>1478</v>
      </c>
      <c r="D1491" s="308">
        <f t="shared" si="93"/>
        <v>0.32976129565328793</v>
      </c>
      <c r="E1491" s="323">
        <f t="shared" si="94"/>
        <v>0.67023870434671207</v>
      </c>
      <c r="F1491" s="321">
        <f t="shared" si="92"/>
        <v>1384271.8086079501</v>
      </c>
      <c r="G1491" s="322">
        <f t="shared" si="95"/>
        <v>2410582264.8627491</v>
      </c>
    </row>
    <row r="1492" spans="2:7" hidden="1" x14ac:dyDescent="0.35">
      <c r="B1492" s="305"/>
      <c r="C1492" s="306">
        <v>1479</v>
      </c>
      <c r="D1492" s="308">
        <f t="shared" si="93"/>
        <v>0.32972739496853998</v>
      </c>
      <c r="E1492" s="323">
        <f t="shared" si="94"/>
        <v>0.67027260503146002</v>
      </c>
      <c r="F1492" s="321">
        <f t="shared" si="92"/>
        <v>1384129.5003297874</v>
      </c>
      <c r="G1492" s="322">
        <f t="shared" si="95"/>
        <v>2411966394.3630791</v>
      </c>
    </row>
    <row r="1493" spans="2:7" hidden="1" x14ac:dyDescent="0.35">
      <c r="B1493" s="305"/>
      <c r="C1493" s="306">
        <v>1480</v>
      </c>
      <c r="D1493" s="308">
        <f t="shared" si="93"/>
        <v>0.32969352067898655</v>
      </c>
      <c r="E1493" s="323">
        <f t="shared" si="94"/>
        <v>0.67030647932101339</v>
      </c>
      <c r="F1493" s="321">
        <f t="shared" si="92"/>
        <v>1383987.3028533596</v>
      </c>
      <c r="G1493" s="322">
        <f t="shared" si="95"/>
        <v>2413350381.6659327</v>
      </c>
    </row>
    <row r="1494" spans="2:7" hidden="1" x14ac:dyDescent="0.35">
      <c r="B1494" s="305"/>
      <c r="C1494" s="306">
        <v>1481</v>
      </c>
      <c r="D1494" s="308">
        <f t="shared" si="93"/>
        <v>0.32965967274626246</v>
      </c>
      <c r="E1494" s="323">
        <f t="shared" si="94"/>
        <v>0.6703403272537376</v>
      </c>
      <c r="F1494" s="321">
        <f t="shared" si="92"/>
        <v>1383845.2160176174</v>
      </c>
      <c r="G1494" s="322">
        <f t="shared" si="95"/>
        <v>2414734226.8819504</v>
      </c>
    </row>
    <row r="1495" spans="2:7" hidden="1" x14ac:dyDescent="0.35">
      <c r="B1495" s="305"/>
      <c r="C1495" s="306">
        <v>1482</v>
      </c>
      <c r="D1495" s="308">
        <f t="shared" si="93"/>
        <v>0.32962585113208426</v>
      </c>
      <c r="E1495" s="323">
        <f t="shared" si="94"/>
        <v>0.6703741488679158</v>
      </c>
      <c r="F1495" s="321">
        <f t="shared" si="92"/>
        <v>1383703.2396618547</v>
      </c>
      <c r="G1495" s="322">
        <f t="shared" si="95"/>
        <v>2416117930.1216121</v>
      </c>
    </row>
    <row r="1496" spans="2:7" hidden="1" x14ac:dyDescent="0.35">
      <c r="B1496" s="305"/>
      <c r="C1496" s="306">
        <v>1483</v>
      </c>
      <c r="D1496" s="308">
        <f t="shared" si="93"/>
        <v>0.32959205579824974</v>
      </c>
      <c r="E1496" s="323">
        <f t="shared" si="94"/>
        <v>0.67040794420175032</v>
      </c>
      <c r="F1496" s="321">
        <f t="shared" si="92"/>
        <v>1383561.3736257057</v>
      </c>
      <c r="G1496" s="322">
        <f t="shared" si="95"/>
        <v>2417501491.4952378</v>
      </c>
    </row>
    <row r="1497" spans="2:7" hidden="1" x14ac:dyDescent="0.35">
      <c r="B1497" s="305"/>
      <c r="C1497" s="306">
        <v>1484</v>
      </c>
      <c r="D1497" s="308">
        <f t="shared" si="93"/>
        <v>0.32955828670663789</v>
      </c>
      <c r="E1497" s="323">
        <f t="shared" si="94"/>
        <v>0.67044171329336211</v>
      </c>
      <c r="F1497" s="321">
        <f t="shared" si="92"/>
        <v>1383419.6177491469</v>
      </c>
      <c r="G1497" s="322">
        <f t="shared" si="95"/>
        <v>2418884911.112987</v>
      </c>
    </row>
    <row r="1498" spans="2:7" hidden="1" x14ac:dyDescent="0.35">
      <c r="B1498" s="305"/>
      <c r="C1498" s="306">
        <v>1485</v>
      </c>
      <c r="D1498" s="308">
        <f t="shared" si="93"/>
        <v>0.3295245438192087</v>
      </c>
      <c r="E1498" s="323">
        <f t="shared" si="94"/>
        <v>0.6704754561807913</v>
      </c>
      <c r="F1498" s="321">
        <f t="shared" si="92"/>
        <v>1383277.9718724932</v>
      </c>
      <c r="G1498" s="322">
        <f t="shared" si="95"/>
        <v>2420268189.0848594</v>
      </c>
    </row>
    <row r="1499" spans="2:7" hidden="1" x14ac:dyDescent="0.35">
      <c r="B1499" s="305"/>
      <c r="C1499" s="306">
        <v>1486</v>
      </c>
      <c r="D1499" s="308">
        <f t="shared" si="93"/>
        <v>0.32949082709800287</v>
      </c>
      <c r="E1499" s="323">
        <f t="shared" si="94"/>
        <v>0.67050917290199719</v>
      </c>
      <c r="F1499" s="321">
        <f t="shared" si="92"/>
        <v>1383136.4358363992</v>
      </c>
      <c r="G1499" s="322">
        <f t="shared" si="95"/>
        <v>2421651325.5206957</v>
      </c>
    </row>
    <row r="1500" spans="2:7" hidden="1" x14ac:dyDescent="0.35">
      <c r="B1500" s="305"/>
      <c r="C1500" s="306">
        <v>1487</v>
      </c>
      <c r="D1500" s="308">
        <f t="shared" si="93"/>
        <v>0.32945713650514136</v>
      </c>
      <c r="E1500" s="323">
        <f t="shared" si="94"/>
        <v>0.6705428634948587</v>
      </c>
      <c r="F1500" s="321">
        <f t="shared" si="92"/>
        <v>1382995.0094818568</v>
      </c>
      <c r="G1500" s="322">
        <f t="shared" si="95"/>
        <v>2423034320.5301776</v>
      </c>
    </row>
    <row r="1501" spans="2:7" hidden="1" x14ac:dyDescent="0.35">
      <c r="B1501" s="305"/>
      <c r="C1501" s="306">
        <v>1488</v>
      </c>
      <c r="D1501" s="308">
        <f t="shared" si="93"/>
        <v>0.32942347200282579</v>
      </c>
      <c r="E1501" s="323">
        <f t="shared" si="94"/>
        <v>0.67057652799717427</v>
      </c>
      <c r="F1501" s="321">
        <f t="shared" si="92"/>
        <v>1382853.6926501954</v>
      </c>
      <c r="G1501" s="322">
        <f t="shared" si="95"/>
        <v>2424417174.2228279</v>
      </c>
    </row>
    <row r="1502" spans="2:7" hidden="1" x14ac:dyDescent="0.35">
      <c r="B1502" s="305"/>
      <c r="C1502" s="306">
        <v>1489</v>
      </c>
      <c r="D1502" s="308">
        <f t="shared" si="93"/>
        <v>0.3293898335533374</v>
      </c>
      <c r="E1502" s="323">
        <f t="shared" si="94"/>
        <v>0.6706101664466626</v>
      </c>
      <c r="F1502" s="321">
        <f t="shared" si="92"/>
        <v>1382712.4851830795</v>
      </c>
      <c r="G1502" s="322">
        <f t="shared" si="95"/>
        <v>2425799886.7080112</v>
      </c>
    </row>
    <row r="1503" spans="2:7" hidden="1" x14ac:dyDescent="0.35">
      <c r="B1503" s="305"/>
      <c r="C1503" s="306">
        <v>1490</v>
      </c>
      <c r="D1503" s="308">
        <f t="shared" si="93"/>
        <v>0.32935622111903762</v>
      </c>
      <c r="E1503" s="323">
        <f t="shared" si="94"/>
        <v>0.67064377888096238</v>
      </c>
      <c r="F1503" s="321">
        <f t="shared" si="92"/>
        <v>1382571.3869225099</v>
      </c>
      <c r="G1503" s="322">
        <f t="shared" si="95"/>
        <v>2427182458.0949335</v>
      </c>
    </row>
    <row r="1504" spans="2:7" hidden="1" x14ac:dyDescent="0.35">
      <c r="B1504" s="305"/>
      <c r="C1504" s="306">
        <v>1491</v>
      </c>
      <c r="D1504" s="308">
        <f t="shared" si="93"/>
        <v>0.32932263466236728</v>
      </c>
      <c r="E1504" s="323">
        <f t="shared" si="94"/>
        <v>0.67067736533763278</v>
      </c>
      <c r="F1504" s="321">
        <f t="shared" si="92"/>
        <v>1382430.3977108207</v>
      </c>
      <c r="G1504" s="322">
        <f t="shared" si="95"/>
        <v>2428564888.4926443</v>
      </c>
    </row>
    <row r="1505" spans="2:7" hidden="1" x14ac:dyDescent="0.35">
      <c r="B1505" s="305"/>
      <c r="C1505" s="306">
        <v>1492</v>
      </c>
      <c r="D1505" s="308">
        <f t="shared" si="93"/>
        <v>0.32928907414584646</v>
      </c>
      <c r="E1505" s="323">
        <f t="shared" si="94"/>
        <v>0.67071092585415348</v>
      </c>
      <c r="F1505" s="321">
        <f t="shared" si="92"/>
        <v>1382289.5173906786</v>
      </c>
      <c r="G1505" s="322">
        <f t="shared" si="95"/>
        <v>2429947178.010035</v>
      </c>
    </row>
    <row r="1506" spans="2:7" hidden="1" x14ac:dyDescent="0.35">
      <c r="B1506" s="305"/>
      <c r="C1506" s="306">
        <v>1493</v>
      </c>
      <c r="D1506" s="308">
        <f t="shared" si="93"/>
        <v>0.32925553953207465</v>
      </c>
      <c r="E1506" s="323">
        <f t="shared" si="94"/>
        <v>0.67074446046792535</v>
      </c>
      <c r="F1506" s="321">
        <f t="shared" si="92"/>
        <v>1382148.7458050838</v>
      </c>
      <c r="G1506" s="322">
        <f t="shared" si="95"/>
        <v>2431329326.7558403</v>
      </c>
    </row>
    <row r="1507" spans="2:7" hidden="1" x14ac:dyDescent="0.35">
      <c r="B1507" s="305"/>
      <c r="C1507" s="306">
        <v>1494</v>
      </c>
      <c r="D1507" s="308">
        <f t="shared" si="93"/>
        <v>0.32922203078373008</v>
      </c>
      <c r="E1507" s="323">
        <f t="shared" si="94"/>
        <v>0.67077796921626986</v>
      </c>
      <c r="F1507" s="321">
        <f t="shared" si="92"/>
        <v>1382008.0827973671</v>
      </c>
      <c r="G1507" s="322">
        <f t="shared" si="95"/>
        <v>2432711334.8386378</v>
      </c>
    </row>
    <row r="1508" spans="2:7" hidden="1" x14ac:dyDescent="0.35">
      <c r="B1508" s="305"/>
      <c r="C1508" s="306">
        <v>1495</v>
      </c>
      <c r="D1508" s="308">
        <f t="shared" si="93"/>
        <v>0.32918854786356982</v>
      </c>
      <c r="E1508" s="323">
        <f t="shared" si="94"/>
        <v>0.67081145213643012</v>
      </c>
      <c r="F1508" s="321">
        <f t="shared" si="92"/>
        <v>1381867.5282111904</v>
      </c>
      <c r="G1508" s="322">
        <f t="shared" si="95"/>
        <v>2434093202.3668489</v>
      </c>
    </row>
    <row r="1509" spans="2:7" hidden="1" x14ac:dyDescent="0.35">
      <c r="B1509" s="305"/>
      <c r="C1509" s="306">
        <v>1496</v>
      </c>
      <c r="D1509" s="308">
        <f t="shared" si="93"/>
        <v>0.32915509073442928</v>
      </c>
      <c r="E1509" s="323">
        <f t="shared" si="94"/>
        <v>0.67084490926557072</v>
      </c>
      <c r="F1509" s="321">
        <f t="shared" si="92"/>
        <v>1381727.0818905435</v>
      </c>
      <c r="G1509" s="322">
        <f t="shared" si="95"/>
        <v>2435474929.4487395</v>
      </c>
    </row>
    <row r="1510" spans="2:7" hidden="1" x14ac:dyDescent="0.35">
      <c r="B1510" s="305"/>
      <c r="C1510" s="306">
        <v>1497</v>
      </c>
      <c r="D1510" s="308">
        <f t="shared" si="93"/>
        <v>0.32912165935922233</v>
      </c>
      <c r="E1510" s="323">
        <f t="shared" si="94"/>
        <v>0.67087834064077767</v>
      </c>
      <c r="F1510" s="321">
        <f t="shared" si="92"/>
        <v>1381586.7436797468</v>
      </c>
      <c r="G1510" s="322">
        <f t="shared" si="95"/>
        <v>2436856516.1924191</v>
      </c>
    </row>
    <row r="1511" spans="2:7" hidden="1" x14ac:dyDescent="0.35">
      <c r="B1511" s="305"/>
      <c r="C1511" s="306">
        <v>1498</v>
      </c>
      <c r="D1511" s="308">
        <f t="shared" si="93"/>
        <v>0.32908825370094075</v>
      </c>
      <c r="E1511" s="323">
        <f t="shared" si="94"/>
        <v>0.67091174629905925</v>
      </c>
      <c r="F1511" s="321">
        <f t="shared" si="92"/>
        <v>1381446.513423447</v>
      </c>
      <c r="G1511" s="322">
        <f t="shared" si="95"/>
        <v>2438237962.7058425</v>
      </c>
    </row>
    <row r="1512" spans="2:7" hidden="1" x14ac:dyDescent="0.35">
      <c r="B1512" s="305"/>
      <c r="C1512" s="306">
        <v>1499</v>
      </c>
      <c r="D1512" s="308">
        <f t="shared" si="93"/>
        <v>0.32905487372265413</v>
      </c>
      <c r="E1512" s="323">
        <f t="shared" si="94"/>
        <v>0.67094512627734582</v>
      </c>
      <c r="F1512" s="321">
        <f t="shared" si="92"/>
        <v>1381306.390966618</v>
      </c>
      <c r="G1512" s="322">
        <f t="shared" si="95"/>
        <v>2439619269.0968089</v>
      </c>
    </row>
    <row r="1513" spans="2:7" x14ac:dyDescent="0.35">
      <c r="B1513" s="305"/>
      <c r="C1513" s="306">
        <v>1500</v>
      </c>
      <c r="D1513" s="308">
        <f t="shared" si="93"/>
        <v>0.3290215193875099</v>
      </c>
      <c r="E1513" s="323">
        <f t="shared" si="94"/>
        <v>0.6709784806124901</v>
      </c>
      <c r="F1513" s="321">
        <f t="shared" si="92"/>
        <v>1381166.3761545597</v>
      </c>
      <c r="G1513" s="322">
        <f t="shared" si="95"/>
        <v>2441000435.4729633</v>
      </c>
    </row>
    <row r="1514" spans="2:7" hidden="1" x14ac:dyDescent="0.35">
      <c r="B1514" s="305"/>
      <c r="C1514" s="306">
        <v>1501</v>
      </c>
      <c r="D1514" s="308">
        <f t="shared" si="93"/>
        <v>0.32898819065873275</v>
      </c>
      <c r="E1514" s="323">
        <f t="shared" si="94"/>
        <v>0.67101180934126725</v>
      </c>
      <c r="F1514" s="321">
        <f t="shared" si="92"/>
        <v>1381026.4688328966</v>
      </c>
      <c r="G1514" s="322">
        <f t="shared" si="95"/>
        <v>2442381461.9417963</v>
      </c>
    </row>
    <row r="1515" spans="2:7" hidden="1" x14ac:dyDescent="0.35">
      <c r="B1515" s="305"/>
      <c r="C1515" s="306">
        <v>1502</v>
      </c>
      <c r="D1515" s="308">
        <f t="shared" si="93"/>
        <v>0.32895488749962454</v>
      </c>
      <c r="E1515" s="323">
        <f t="shared" si="94"/>
        <v>0.67104511250037546</v>
      </c>
      <c r="F1515" s="321">
        <f t="shared" si="92"/>
        <v>1380886.6688475776</v>
      </c>
      <c r="G1515" s="322">
        <f t="shared" si="95"/>
        <v>2443762348.6106439</v>
      </c>
    </row>
    <row r="1516" spans="2:7" hidden="1" x14ac:dyDescent="0.35">
      <c r="B1516" s="305"/>
      <c r="C1516" s="306">
        <v>1503</v>
      </c>
      <c r="D1516" s="308">
        <f t="shared" si="93"/>
        <v>0.32892160987356411</v>
      </c>
      <c r="E1516" s="323">
        <f t="shared" si="94"/>
        <v>0.67107839012643589</v>
      </c>
      <c r="F1516" s="321">
        <f t="shared" si="92"/>
        <v>1380746.9760448746</v>
      </c>
      <c r="G1516" s="322">
        <f t="shared" si="95"/>
        <v>2445143095.5866885</v>
      </c>
    </row>
    <row r="1517" spans="2:7" hidden="1" x14ac:dyDescent="0.35">
      <c r="B1517" s="305"/>
      <c r="C1517" s="306">
        <v>1504</v>
      </c>
      <c r="D1517" s="308">
        <f t="shared" si="93"/>
        <v>0.3288883577440071</v>
      </c>
      <c r="E1517" s="323">
        <f t="shared" si="94"/>
        <v>0.67111164225599285</v>
      </c>
      <c r="F1517" s="321">
        <f t="shared" si="92"/>
        <v>1380607.3902713812</v>
      </c>
      <c r="G1517" s="322">
        <f t="shared" si="95"/>
        <v>2446523702.9769597</v>
      </c>
    </row>
    <row r="1518" spans="2:7" hidden="1" x14ac:dyDescent="0.35">
      <c r="B1518" s="305"/>
      <c r="C1518" s="306">
        <v>1505</v>
      </c>
      <c r="D1518" s="308">
        <f t="shared" si="93"/>
        <v>0.32885513107448588</v>
      </c>
      <c r="E1518" s="323">
        <f t="shared" si="94"/>
        <v>0.67114486892551417</v>
      </c>
      <c r="F1518" s="321">
        <f t="shared" si="92"/>
        <v>1380467.9113740139</v>
      </c>
      <c r="G1518" s="322">
        <f t="shared" si="95"/>
        <v>2447904170.8883338</v>
      </c>
    </row>
    <row r="1519" spans="2:7" hidden="1" x14ac:dyDescent="0.35">
      <c r="B1519" s="305"/>
      <c r="C1519" s="306">
        <v>1506</v>
      </c>
      <c r="D1519" s="308">
        <f t="shared" si="93"/>
        <v>0.32882192982860886</v>
      </c>
      <c r="E1519" s="323">
        <f t="shared" si="94"/>
        <v>0.67117807017139119</v>
      </c>
      <c r="F1519" s="321">
        <f t="shared" si="92"/>
        <v>1380328.5392000079</v>
      </c>
      <c r="G1519" s="322">
        <f t="shared" si="95"/>
        <v>2449284499.4275336</v>
      </c>
    </row>
    <row r="1520" spans="2:7" hidden="1" x14ac:dyDescent="0.35">
      <c r="B1520" s="305"/>
      <c r="C1520" s="306">
        <v>1507</v>
      </c>
      <c r="D1520" s="308">
        <f t="shared" si="93"/>
        <v>0.32878875397006069</v>
      </c>
      <c r="E1520" s="323">
        <f t="shared" si="94"/>
        <v>0.67121124602993931</v>
      </c>
      <c r="F1520" s="321">
        <f t="shared" si="92"/>
        <v>1380189.2735969187</v>
      </c>
      <c r="G1520" s="322">
        <f t="shared" si="95"/>
        <v>2450664688.7011304</v>
      </c>
    </row>
    <row r="1521" spans="2:7" hidden="1" x14ac:dyDescent="0.35">
      <c r="B1521" s="305"/>
      <c r="C1521" s="306">
        <v>1508</v>
      </c>
      <c r="D1521" s="308">
        <f t="shared" si="93"/>
        <v>0.32875560346260213</v>
      </c>
      <c r="E1521" s="323">
        <f t="shared" si="94"/>
        <v>0.67124439653739787</v>
      </c>
      <c r="F1521" s="321">
        <f t="shared" si="92"/>
        <v>1380050.1144126214</v>
      </c>
      <c r="G1521" s="322">
        <f t="shared" si="95"/>
        <v>2452044738.8155432</v>
      </c>
    </row>
    <row r="1522" spans="2:7" hidden="1" x14ac:dyDescent="0.35">
      <c r="B1522" s="305"/>
      <c r="C1522" s="306">
        <v>1509</v>
      </c>
      <c r="D1522" s="308">
        <f t="shared" si="93"/>
        <v>0.32872247827006956</v>
      </c>
      <c r="E1522" s="323">
        <f t="shared" si="94"/>
        <v>0.67127752172993049</v>
      </c>
      <c r="F1522" s="321">
        <f t="shared" si="92"/>
        <v>1379911.0614953083</v>
      </c>
      <c r="G1522" s="322">
        <f t="shared" si="95"/>
        <v>2453424649.8770385</v>
      </c>
    </row>
    <row r="1523" spans="2:7" hidden="1" x14ac:dyDescent="0.35">
      <c r="B1523" s="305"/>
      <c r="C1523" s="306">
        <v>1510</v>
      </c>
      <c r="D1523" s="308">
        <f t="shared" si="93"/>
        <v>0.32868937835637468</v>
      </c>
      <c r="E1523" s="323">
        <f t="shared" si="94"/>
        <v>0.67131062164362532</v>
      </c>
      <c r="F1523" s="321">
        <f t="shared" si="92"/>
        <v>1379772.114693488</v>
      </c>
      <c r="G1523" s="322">
        <f t="shared" si="95"/>
        <v>2454804421.9917321</v>
      </c>
    </row>
    <row r="1524" spans="2:7" hidden="1" x14ac:dyDescent="0.35">
      <c r="B1524" s="305"/>
      <c r="C1524" s="306">
        <v>1511</v>
      </c>
      <c r="D1524" s="308">
        <f t="shared" si="93"/>
        <v>0.32865630368550469</v>
      </c>
      <c r="E1524" s="323">
        <f t="shared" si="94"/>
        <v>0.67134369631449531</v>
      </c>
      <c r="F1524" s="321">
        <f t="shared" si="92"/>
        <v>1379633.2738559856</v>
      </c>
      <c r="G1524" s="322">
        <f t="shared" si="95"/>
        <v>2456184055.2655883</v>
      </c>
    </row>
    <row r="1525" spans="2:7" hidden="1" x14ac:dyDescent="0.35">
      <c r="B1525" s="305"/>
      <c r="C1525" s="306">
        <v>1512</v>
      </c>
      <c r="D1525" s="308">
        <f t="shared" si="93"/>
        <v>0.32862325422152194</v>
      </c>
      <c r="E1525" s="323">
        <f t="shared" si="94"/>
        <v>0.67137674577847806</v>
      </c>
      <c r="F1525" s="321">
        <f t="shared" si="92"/>
        <v>1379494.5388319427</v>
      </c>
      <c r="G1525" s="322">
        <f t="shared" si="95"/>
        <v>2457563549.80442</v>
      </c>
    </row>
    <row r="1526" spans="2:7" hidden="1" x14ac:dyDescent="0.35">
      <c r="B1526" s="305"/>
      <c r="C1526" s="306">
        <v>1513</v>
      </c>
      <c r="D1526" s="308">
        <f t="shared" si="93"/>
        <v>0.32859022992856329</v>
      </c>
      <c r="E1526" s="323">
        <f t="shared" si="94"/>
        <v>0.67140977007143676</v>
      </c>
      <c r="F1526" s="321">
        <f t="shared" si="92"/>
        <v>1379355.9094708124</v>
      </c>
      <c r="G1526" s="322">
        <f t="shared" si="95"/>
        <v>2458942905.713891</v>
      </c>
    </row>
    <row r="1527" spans="2:7" hidden="1" x14ac:dyDescent="0.35">
      <c r="B1527" s="305"/>
      <c r="C1527" s="306">
        <v>1514</v>
      </c>
      <c r="D1527" s="308">
        <f t="shared" si="93"/>
        <v>0.32855723077084092</v>
      </c>
      <c r="E1527" s="323">
        <f t="shared" si="94"/>
        <v>0.67144276922915913</v>
      </c>
      <c r="F1527" s="321">
        <f t="shared" si="92"/>
        <v>1379217.3856223652</v>
      </c>
      <c r="G1527" s="322">
        <f t="shared" si="95"/>
        <v>2460322123.0995135</v>
      </c>
    </row>
    <row r="1528" spans="2:7" hidden="1" x14ac:dyDescent="0.35">
      <c r="B1528" s="305"/>
      <c r="C1528" s="306">
        <v>1515</v>
      </c>
      <c r="D1528" s="308">
        <f t="shared" si="93"/>
        <v>0.32852425671264085</v>
      </c>
      <c r="E1528" s="323">
        <f t="shared" si="94"/>
        <v>0.67147574328735915</v>
      </c>
      <c r="F1528" s="321">
        <f t="shared" si="92"/>
        <v>1379078.9671366804</v>
      </c>
      <c r="G1528" s="322">
        <f t="shared" si="95"/>
        <v>2461701202.0666504</v>
      </c>
    </row>
    <row r="1529" spans="2:7" hidden="1" x14ac:dyDescent="0.35">
      <c r="B1529" s="305"/>
      <c r="C1529" s="306">
        <v>1516</v>
      </c>
      <c r="D1529" s="308">
        <f t="shared" si="93"/>
        <v>0.32849130771832386</v>
      </c>
      <c r="E1529" s="323">
        <f t="shared" si="94"/>
        <v>0.6715086922816762</v>
      </c>
      <c r="F1529" s="321">
        <f t="shared" si="92"/>
        <v>1378940.653864152</v>
      </c>
      <c r="G1529" s="322">
        <f t="shared" si="95"/>
        <v>2463080142.7205148</v>
      </c>
    </row>
    <row r="1530" spans="2:7" hidden="1" x14ac:dyDescent="0.35">
      <c r="B1530" s="305"/>
      <c r="C1530" s="306">
        <v>1517</v>
      </c>
      <c r="D1530" s="308">
        <f t="shared" si="93"/>
        <v>0.3284583837523245</v>
      </c>
      <c r="E1530" s="323">
        <f t="shared" si="94"/>
        <v>0.6715416162476755</v>
      </c>
      <c r="F1530" s="321">
        <f t="shared" si="92"/>
        <v>1378802.4456554835</v>
      </c>
      <c r="G1530" s="322">
        <f t="shared" si="95"/>
        <v>2464458945.1661701</v>
      </c>
    </row>
    <row r="1531" spans="2:7" hidden="1" x14ac:dyDescent="0.35">
      <c r="B1531" s="305"/>
      <c r="C1531" s="306">
        <v>1518</v>
      </c>
      <c r="D1531" s="308">
        <f t="shared" si="93"/>
        <v>0.32842548477915134</v>
      </c>
      <c r="E1531" s="323">
        <f t="shared" si="94"/>
        <v>0.67157451522084866</v>
      </c>
      <c r="F1531" s="321">
        <f t="shared" si="92"/>
        <v>1378664.3423616886</v>
      </c>
      <c r="G1531" s="322">
        <f t="shared" si="95"/>
        <v>2465837609.5085316</v>
      </c>
    </row>
    <row r="1532" spans="2:7" hidden="1" x14ac:dyDescent="0.35">
      <c r="B1532" s="305"/>
      <c r="C1532" s="306">
        <v>1519</v>
      </c>
      <c r="D1532" s="308">
        <f t="shared" si="93"/>
        <v>0.32839261076338633</v>
      </c>
      <c r="E1532" s="323">
        <f t="shared" si="94"/>
        <v>0.67160738923661367</v>
      </c>
      <c r="F1532" s="321">
        <f t="shared" si="92"/>
        <v>1378526.3438340898</v>
      </c>
      <c r="G1532" s="322">
        <f t="shared" si="95"/>
        <v>2467216135.8523655</v>
      </c>
    </row>
    <row r="1533" spans="2:7" hidden="1" x14ac:dyDescent="0.35">
      <c r="B1533" s="305"/>
      <c r="C1533" s="306">
        <v>1520</v>
      </c>
      <c r="D1533" s="308">
        <f t="shared" si="93"/>
        <v>0.32835976166968545</v>
      </c>
      <c r="E1533" s="323">
        <f t="shared" si="94"/>
        <v>0.67164023833031461</v>
      </c>
      <c r="F1533" s="321">
        <f t="shared" si="92"/>
        <v>1378388.4499243197</v>
      </c>
      <c r="G1533" s="322">
        <f t="shared" si="95"/>
        <v>2468594524.30229</v>
      </c>
    </row>
    <row r="1534" spans="2:7" hidden="1" x14ac:dyDescent="0.35">
      <c r="B1534" s="305"/>
      <c r="C1534" s="306">
        <v>1521</v>
      </c>
      <c r="D1534" s="308">
        <f t="shared" si="93"/>
        <v>0.32832693746277752</v>
      </c>
      <c r="E1534" s="323">
        <f t="shared" si="94"/>
        <v>0.67167306253722248</v>
      </c>
      <c r="F1534" s="321">
        <f t="shared" si="92"/>
        <v>1378250.6604843175</v>
      </c>
      <c r="G1534" s="322">
        <f t="shared" si="95"/>
        <v>2469972774.9627743</v>
      </c>
    </row>
    <row r="1535" spans="2:7" hidden="1" x14ac:dyDescent="0.35">
      <c r="B1535" s="305"/>
      <c r="C1535" s="306">
        <v>1522</v>
      </c>
      <c r="D1535" s="308">
        <f t="shared" si="93"/>
        <v>0.32829413810746433</v>
      </c>
      <c r="E1535" s="323">
        <f t="shared" si="94"/>
        <v>0.67170586189253567</v>
      </c>
      <c r="F1535" s="321">
        <f t="shared" si="92"/>
        <v>1378112.9753663272</v>
      </c>
      <c r="G1535" s="322">
        <f t="shared" si="95"/>
        <v>2471350887.9381404</v>
      </c>
    </row>
    <row r="1536" spans="2:7" hidden="1" x14ac:dyDescent="0.35">
      <c r="B1536" s="305"/>
      <c r="C1536" s="306">
        <v>1523</v>
      </c>
      <c r="D1536" s="308">
        <f t="shared" si="93"/>
        <v>0.32826136356862101</v>
      </c>
      <c r="E1536" s="323">
        <f t="shared" si="94"/>
        <v>0.67173863643137899</v>
      </c>
      <c r="F1536" s="321">
        <f t="shared" si="92"/>
        <v>1377975.3944229027</v>
      </c>
      <c r="G1536" s="322">
        <f t="shared" si="95"/>
        <v>2472728863.3325634</v>
      </c>
    </row>
    <row r="1537" spans="2:7" hidden="1" x14ac:dyDescent="0.35">
      <c r="B1537" s="305"/>
      <c r="C1537" s="306">
        <v>1524</v>
      </c>
      <c r="D1537" s="308">
        <f t="shared" si="93"/>
        <v>0.32822861381119489</v>
      </c>
      <c r="E1537" s="323">
        <f t="shared" si="94"/>
        <v>0.67177138618880505</v>
      </c>
      <c r="F1537" s="321">
        <f t="shared" si="92"/>
        <v>1377837.9175068992</v>
      </c>
      <c r="G1537" s="322">
        <f t="shared" si="95"/>
        <v>2474106701.2500701</v>
      </c>
    </row>
    <row r="1538" spans="2:7" hidden="1" x14ac:dyDescent="0.35">
      <c r="B1538" s="305"/>
      <c r="C1538" s="306">
        <v>1525</v>
      </c>
      <c r="D1538" s="308">
        <f t="shared" si="93"/>
        <v>0.328195888800206</v>
      </c>
      <c r="E1538" s="323">
        <f t="shared" si="94"/>
        <v>0.671804111199794</v>
      </c>
      <c r="F1538" s="321">
        <f t="shared" si="92"/>
        <v>1377700.5444714781</v>
      </c>
      <c r="G1538" s="322">
        <f t="shared" si="95"/>
        <v>2475484401.7945414</v>
      </c>
    </row>
    <row r="1539" spans="2:7" hidden="1" x14ac:dyDescent="0.35">
      <c r="B1539" s="305"/>
      <c r="C1539" s="306">
        <v>1526</v>
      </c>
      <c r="D1539" s="308">
        <f t="shared" si="93"/>
        <v>0.32816318850074666</v>
      </c>
      <c r="E1539" s="323">
        <f t="shared" si="94"/>
        <v>0.67183681149925334</v>
      </c>
      <c r="F1539" s="321">
        <f t="shared" si="92"/>
        <v>1377563.2751701036</v>
      </c>
      <c r="G1539" s="322">
        <f t="shared" si="95"/>
        <v>2476861965.0697117</v>
      </c>
    </row>
    <row r="1540" spans="2:7" hidden="1" x14ac:dyDescent="0.35">
      <c r="B1540" s="305"/>
      <c r="C1540" s="306">
        <v>1527</v>
      </c>
      <c r="D1540" s="308">
        <f t="shared" si="93"/>
        <v>0.32813051287798112</v>
      </c>
      <c r="E1540" s="323">
        <f t="shared" si="94"/>
        <v>0.67186948712201888</v>
      </c>
      <c r="F1540" s="321">
        <f t="shared" si="92"/>
        <v>1377426.1094565429</v>
      </c>
      <c r="G1540" s="322">
        <f t="shared" si="95"/>
        <v>2478239391.1791682</v>
      </c>
    </row>
    <row r="1541" spans="2:7" hidden="1" x14ac:dyDescent="0.35">
      <c r="B1541" s="305"/>
      <c r="C1541" s="306">
        <v>1528</v>
      </c>
      <c r="D1541" s="308">
        <f t="shared" si="93"/>
        <v>0.32809786189714563</v>
      </c>
      <c r="E1541" s="323">
        <f t="shared" si="94"/>
        <v>0.67190213810285437</v>
      </c>
      <c r="F1541" s="321">
        <f t="shared" si="92"/>
        <v>1377289.0471848641</v>
      </c>
      <c r="G1541" s="322">
        <f t="shared" si="95"/>
        <v>2479616680.2263532</v>
      </c>
    </row>
    <row r="1542" spans="2:7" hidden="1" x14ac:dyDescent="0.35">
      <c r="B1542" s="305"/>
      <c r="C1542" s="306">
        <v>1529</v>
      </c>
      <c r="D1542" s="308">
        <f t="shared" si="93"/>
        <v>0.32806523552354799</v>
      </c>
      <c r="E1542" s="323">
        <f t="shared" si="94"/>
        <v>0.67193476447645195</v>
      </c>
      <c r="F1542" s="321">
        <f t="shared" si="92"/>
        <v>1377152.0882094365</v>
      </c>
      <c r="G1542" s="322">
        <f t="shared" si="95"/>
        <v>2480993832.3145628</v>
      </c>
    </row>
    <row r="1543" spans="2:7" hidden="1" x14ac:dyDescent="0.35">
      <c r="B1543" s="305"/>
      <c r="C1543" s="306">
        <v>1530</v>
      </c>
      <c r="D1543" s="308">
        <f t="shared" si="93"/>
        <v>0.32803263372256775</v>
      </c>
      <c r="E1543" s="323">
        <f t="shared" si="94"/>
        <v>0.67196736627743225</v>
      </c>
      <c r="F1543" s="321">
        <f t="shared" si="92"/>
        <v>1377015.2323849306</v>
      </c>
      <c r="G1543" s="322">
        <f t="shared" si="95"/>
        <v>2482370847.546948</v>
      </c>
    </row>
    <row r="1544" spans="2:7" hidden="1" x14ac:dyDescent="0.35">
      <c r="B1544" s="305"/>
      <c r="C1544" s="306">
        <v>1531</v>
      </c>
      <c r="D1544" s="308">
        <f t="shared" si="93"/>
        <v>0.32800005645965558</v>
      </c>
      <c r="E1544" s="323">
        <f t="shared" si="94"/>
        <v>0.67199994354034442</v>
      </c>
      <c r="F1544" s="321">
        <f t="shared" si="92"/>
        <v>1376878.479566315</v>
      </c>
      <c r="G1544" s="322">
        <f t="shared" si="95"/>
        <v>2483747726.0265141</v>
      </c>
    </row>
    <row r="1545" spans="2:7" hidden="1" x14ac:dyDescent="0.35">
      <c r="B1545" s="305"/>
      <c r="C1545" s="306">
        <v>1532</v>
      </c>
      <c r="D1545" s="308">
        <f t="shared" si="93"/>
        <v>0.32796750370033312</v>
      </c>
      <c r="E1545" s="323">
        <f t="shared" si="94"/>
        <v>0.67203249629966688</v>
      </c>
      <c r="F1545" s="321">
        <f t="shared" si="92"/>
        <v>1376741.8296088565</v>
      </c>
      <c r="G1545" s="322">
        <f t="shared" si="95"/>
        <v>2485124467.856123</v>
      </c>
    </row>
    <row r="1546" spans="2:7" hidden="1" x14ac:dyDescent="0.35">
      <c r="B1546" s="305"/>
      <c r="C1546" s="306">
        <v>1533</v>
      </c>
      <c r="D1546" s="308">
        <f t="shared" si="93"/>
        <v>0.32793497541019312</v>
      </c>
      <c r="E1546" s="323">
        <f t="shared" si="94"/>
        <v>0.67206502458980688</v>
      </c>
      <c r="F1546" s="321">
        <f t="shared" si="92"/>
        <v>1376605.2823681203</v>
      </c>
      <c r="G1546" s="322">
        <f t="shared" si="95"/>
        <v>2486501073.1384912</v>
      </c>
    </row>
    <row r="1547" spans="2:7" hidden="1" x14ac:dyDescent="0.35">
      <c r="B1547" s="305"/>
      <c r="C1547" s="306">
        <v>1534</v>
      </c>
      <c r="D1547" s="308">
        <f t="shared" si="93"/>
        <v>0.3279024715548991</v>
      </c>
      <c r="E1547" s="323">
        <f t="shared" si="94"/>
        <v>0.67209752844510096</v>
      </c>
      <c r="F1547" s="321">
        <f t="shared" si="92"/>
        <v>1376468.8376999688</v>
      </c>
      <c r="G1547" s="322">
        <f t="shared" si="95"/>
        <v>2487877541.976191</v>
      </c>
    </row>
    <row r="1548" spans="2:7" hidden="1" x14ac:dyDescent="0.35">
      <c r="B1548" s="305"/>
      <c r="C1548" s="306">
        <v>1535</v>
      </c>
      <c r="D1548" s="308">
        <f t="shared" si="93"/>
        <v>0.32786999210018491</v>
      </c>
      <c r="E1548" s="323">
        <f t="shared" si="94"/>
        <v>0.67213000789981514</v>
      </c>
      <c r="F1548" s="321">
        <f t="shared" si="92"/>
        <v>1376332.4954605598</v>
      </c>
      <c r="G1548" s="322">
        <f t="shared" si="95"/>
        <v>2489253874.4716516</v>
      </c>
    </row>
    <row r="1549" spans="2:7" hidden="1" x14ac:dyDescent="0.35">
      <c r="B1549" s="305"/>
      <c r="C1549" s="306">
        <v>1536</v>
      </c>
      <c r="D1549" s="308">
        <f t="shared" si="93"/>
        <v>0.32783753701185486</v>
      </c>
      <c r="E1549" s="323">
        <f t="shared" si="94"/>
        <v>0.67216246298814508</v>
      </c>
      <c r="F1549" s="321">
        <f t="shared" si="92"/>
        <v>1376196.2555063465</v>
      </c>
      <c r="G1549" s="322">
        <f t="shared" si="95"/>
        <v>2490630070.7271581</v>
      </c>
    </row>
    <row r="1550" spans="2:7" hidden="1" x14ac:dyDescent="0.35">
      <c r="B1550" s="305"/>
      <c r="C1550" s="306">
        <v>1537</v>
      </c>
      <c r="D1550" s="308">
        <f t="shared" si="93"/>
        <v>0.3278051062557833</v>
      </c>
      <c r="E1550" s="323">
        <f t="shared" si="94"/>
        <v>0.6721948937442167</v>
      </c>
      <c r="F1550" s="321">
        <f t="shared" ref="F1550:F1613" si="96">$G$12*D1550</f>
        <v>1376060.1176940759</v>
      </c>
      <c r="G1550" s="322">
        <f t="shared" si="95"/>
        <v>2492006130.844852</v>
      </c>
    </row>
    <row r="1551" spans="2:7" hidden="1" x14ac:dyDescent="0.35">
      <c r="B1551" s="305"/>
      <c r="C1551" s="306">
        <v>1538</v>
      </c>
      <c r="D1551" s="308">
        <f t="shared" ref="D1551:D1614" si="97">C1551^(-C$11)</f>
        <v>0.32777269979791485</v>
      </c>
      <c r="E1551" s="323">
        <f t="shared" ref="E1551:E1614" si="98">1 - D1551</f>
        <v>0.6722273002020851</v>
      </c>
      <c r="F1551" s="321">
        <f t="shared" si="96"/>
        <v>1375924.0818807909</v>
      </c>
      <c r="G1551" s="322">
        <f t="shared" ref="G1551:G1614" si="99">F1551+G1550</f>
        <v>2493382054.9267325</v>
      </c>
    </row>
    <row r="1552" spans="2:7" hidden="1" x14ac:dyDescent="0.35">
      <c r="B1552" s="305"/>
      <c r="C1552" s="306">
        <v>1539</v>
      </c>
      <c r="D1552" s="308">
        <f t="shared" si="97"/>
        <v>0.32774031760426331</v>
      </c>
      <c r="E1552" s="323">
        <f t="shared" si="98"/>
        <v>0.67225968239573675</v>
      </c>
      <c r="F1552" s="321">
        <f t="shared" si="96"/>
        <v>1375788.1479238239</v>
      </c>
      <c r="G1552" s="322">
        <f t="shared" si="99"/>
        <v>2494757843.0746565</v>
      </c>
    </row>
    <row r="1553" spans="2:7" hidden="1" x14ac:dyDescent="0.35">
      <c r="B1553" s="305"/>
      <c r="C1553" s="306">
        <v>1540</v>
      </c>
      <c r="D1553" s="308">
        <f t="shared" si="97"/>
        <v>0.3277079596409127</v>
      </c>
      <c r="E1553" s="323">
        <f t="shared" si="98"/>
        <v>0.6722920403590873</v>
      </c>
      <c r="F1553" s="321">
        <f t="shared" si="96"/>
        <v>1375652.3156808026</v>
      </c>
      <c r="G1553" s="322">
        <f t="shared" si="99"/>
        <v>2496133495.3903375</v>
      </c>
    </row>
    <row r="1554" spans="2:7" hidden="1" x14ac:dyDescent="0.35">
      <c r="B1554" s="305"/>
      <c r="C1554" s="306">
        <v>1541</v>
      </c>
      <c r="D1554" s="308">
        <f t="shared" si="97"/>
        <v>0.327675625874016</v>
      </c>
      <c r="E1554" s="323">
        <f t="shared" si="98"/>
        <v>0.672324374125984</v>
      </c>
      <c r="F1554" s="321">
        <f t="shared" si="96"/>
        <v>1375516.5850096438</v>
      </c>
      <c r="G1554" s="322">
        <f t="shared" si="99"/>
        <v>2497509011.975347</v>
      </c>
    </row>
    <row r="1555" spans="2:7" hidden="1" x14ac:dyDescent="0.35">
      <c r="B1555" s="305"/>
      <c r="C1555" s="306">
        <v>1542</v>
      </c>
      <c r="D1555" s="308">
        <f t="shared" si="97"/>
        <v>0.32764331626979554</v>
      </c>
      <c r="E1555" s="323">
        <f t="shared" si="98"/>
        <v>0.67235668373020441</v>
      </c>
      <c r="F1555" s="321">
        <f t="shared" si="96"/>
        <v>1375380.9557685556</v>
      </c>
      <c r="G1555" s="322">
        <f t="shared" si="99"/>
        <v>2498884392.9311156</v>
      </c>
    </row>
    <row r="1556" spans="2:7" hidden="1" x14ac:dyDescent="0.35">
      <c r="B1556" s="305"/>
      <c r="C1556" s="306">
        <v>1543</v>
      </c>
      <c r="D1556" s="308">
        <f t="shared" si="97"/>
        <v>0.32761103079454273</v>
      </c>
      <c r="E1556" s="323">
        <f t="shared" si="98"/>
        <v>0.67238896920545721</v>
      </c>
      <c r="F1556" s="321">
        <f t="shared" si="96"/>
        <v>1375245.4278160366</v>
      </c>
      <c r="G1556" s="322">
        <f t="shared" si="99"/>
        <v>2500259638.3589315</v>
      </c>
    </row>
    <row r="1557" spans="2:7" hidden="1" x14ac:dyDescent="0.35">
      <c r="B1557" s="305"/>
      <c r="C1557" s="306">
        <v>1544</v>
      </c>
      <c r="D1557" s="308">
        <f t="shared" si="97"/>
        <v>0.32757876941461772</v>
      </c>
      <c r="E1557" s="323">
        <f t="shared" si="98"/>
        <v>0.67242123058538228</v>
      </c>
      <c r="F1557" s="321">
        <f t="shared" si="96"/>
        <v>1375110.0010108729</v>
      </c>
      <c r="G1557" s="322">
        <f t="shared" si="99"/>
        <v>2501634748.3599424</v>
      </c>
    </row>
    <row r="1558" spans="2:7" hidden="1" x14ac:dyDescent="0.35">
      <c r="B1558" s="305"/>
      <c r="C1558" s="306">
        <v>1545</v>
      </c>
      <c r="D1558" s="308">
        <f t="shared" si="97"/>
        <v>0.32754653209644935</v>
      </c>
      <c r="E1558" s="323">
        <f t="shared" si="98"/>
        <v>0.67245346790355065</v>
      </c>
      <c r="F1558" s="321">
        <f t="shared" si="96"/>
        <v>1374974.6752121395</v>
      </c>
      <c r="G1558" s="322">
        <f t="shared" si="99"/>
        <v>2503009723.0351543</v>
      </c>
    </row>
    <row r="1559" spans="2:7" hidden="1" x14ac:dyDescent="0.35">
      <c r="B1559" s="305"/>
      <c r="C1559" s="306">
        <v>1546</v>
      </c>
      <c r="D1559" s="308">
        <f t="shared" si="97"/>
        <v>0.32751431880653487</v>
      </c>
      <c r="E1559" s="323">
        <f t="shared" si="98"/>
        <v>0.67248568119346519</v>
      </c>
      <c r="F1559" s="321">
        <f t="shared" si="96"/>
        <v>1374839.4502791988</v>
      </c>
      <c r="G1559" s="322">
        <f t="shared" si="99"/>
        <v>2504384562.4854336</v>
      </c>
    </row>
    <row r="1560" spans="2:7" hidden="1" x14ac:dyDescent="0.35">
      <c r="B1560" s="305"/>
      <c r="C1560" s="306">
        <v>1547</v>
      </c>
      <c r="D1560" s="308">
        <f t="shared" si="97"/>
        <v>0.32748212951143996</v>
      </c>
      <c r="E1560" s="323">
        <f t="shared" si="98"/>
        <v>0.67251787048856004</v>
      </c>
      <c r="F1560" s="321">
        <f t="shared" si="96"/>
        <v>1374704.3260717003</v>
      </c>
      <c r="G1560" s="322">
        <f t="shared" si="99"/>
        <v>2505759266.8115053</v>
      </c>
    </row>
    <row r="1561" spans="2:7" hidden="1" x14ac:dyDescent="0.35">
      <c r="B1561" s="305"/>
      <c r="C1561" s="306">
        <v>1548</v>
      </c>
      <c r="D1561" s="308">
        <f t="shared" si="97"/>
        <v>0.32744996417779804</v>
      </c>
      <c r="E1561" s="323">
        <f t="shared" si="98"/>
        <v>0.67255003582220196</v>
      </c>
      <c r="F1561" s="321">
        <f t="shared" si="96"/>
        <v>1374569.3024495777</v>
      </c>
      <c r="G1561" s="322">
        <f t="shared" si="99"/>
        <v>2507133836.113955</v>
      </c>
    </row>
    <row r="1562" spans="2:7" hidden="1" x14ac:dyDescent="0.35">
      <c r="B1562" s="305"/>
      <c r="C1562" s="306">
        <v>1549</v>
      </c>
      <c r="D1562" s="308">
        <f t="shared" si="97"/>
        <v>0.32741782277231102</v>
      </c>
      <c r="E1562" s="323">
        <f t="shared" si="98"/>
        <v>0.67258217722768898</v>
      </c>
      <c r="F1562" s="321">
        <f t="shared" si="96"/>
        <v>1374434.3792730521</v>
      </c>
      <c r="G1562" s="322">
        <f t="shared" si="99"/>
        <v>2508508270.493228</v>
      </c>
    </row>
    <row r="1563" spans="2:7" hidden="1" x14ac:dyDescent="0.35">
      <c r="B1563" s="305"/>
      <c r="C1563" s="306">
        <v>1550</v>
      </c>
      <c r="D1563" s="308">
        <f t="shared" si="97"/>
        <v>0.32738570526174804</v>
      </c>
      <c r="E1563" s="323">
        <f t="shared" si="98"/>
        <v>0.67261429473825196</v>
      </c>
      <c r="F1563" s="321">
        <f t="shared" si="96"/>
        <v>1374299.5564026271</v>
      </c>
      <c r="G1563" s="322">
        <f t="shared" si="99"/>
        <v>2509882570.0496306</v>
      </c>
    </row>
    <row r="1564" spans="2:7" hidden="1" x14ac:dyDescent="0.35">
      <c r="B1564" s="305"/>
      <c r="C1564" s="306">
        <v>1551</v>
      </c>
      <c r="D1564" s="308">
        <f t="shared" si="97"/>
        <v>0.32735361161294602</v>
      </c>
      <c r="E1564" s="323">
        <f t="shared" si="98"/>
        <v>0.67264638838705393</v>
      </c>
      <c r="F1564" s="321">
        <f t="shared" si="96"/>
        <v>1374164.8336990911</v>
      </c>
      <c r="G1564" s="322">
        <f t="shared" si="99"/>
        <v>2511256734.8833299</v>
      </c>
    </row>
    <row r="1565" spans="2:7" hidden="1" x14ac:dyDescent="0.35">
      <c r="B1565" s="305"/>
      <c r="C1565" s="306">
        <v>1552</v>
      </c>
      <c r="D1565" s="308">
        <f t="shared" si="97"/>
        <v>0.32732154179280915</v>
      </c>
      <c r="E1565" s="323">
        <f t="shared" si="98"/>
        <v>0.67267845820719085</v>
      </c>
      <c r="F1565" s="321">
        <f t="shared" si="96"/>
        <v>1374030.2110235139</v>
      </c>
      <c r="G1565" s="322">
        <f t="shared" si="99"/>
        <v>2512630765.0943532</v>
      </c>
    </row>
    <row r="1566" spans="2:7" hidden="1" x14ac:dyDescent="0.35">
      <c r="B1566" s="305"/>
      <c r="C1566" s="306">
        <v>1553</v>
      </c>
      <c r="D1566" s="308">
        <f t="shared" si="97"/>
        <v>0.3272894957683089</v>
      </c>
      <c r="E1566" s="323">
        <f t="shared" si="98"/>
        <v>0.6727105042316911</v>
      </c>
      <c r="F1566" s="321">
        <f t="shared" si="96"/>
        <v>1373895.6882372489</v>
      </c>
      <c r="G1566" s="322">
        <f t="shared" si="99"/>
        <v>2514004660.7825904</v>
      </c>
    </row>
    <row r="1567" spans="2:7" hidden="1" x14ac:dyDescent="0.35">
      <c r="B1567" s="305"/>
      <c r="C1567" s="306">
        <v>1554</v>
      </c>
      <c r="D1567" s="308">
        <f t="shared" si="97"/>
        <v>0.32725747350648365</v>
      </c>
      <c r="E1567" s="323">
        <f t="shared" si="98"/>
        <v>0.67274252649351629</v>
      </c>
      <c r="F1567" s="321">
        <f t="shared" si="96"/>
        <v>1373761.2652019297</v>
      </c>
      <c r="G1567" s="322">
        <f t="shared" si="99"/>
        <v>2515378422.0477924</v>
      </c>
    </row>
    <row r="1568" spans="2:7" hidden="1" x14ac:dyDescent="0.35">
      <c r="B1568" s="305"/>
      <c r="C1568" s="306">
        <v>1555</v>
      </c>
      <c r="D1568" s="308">
        <f t="shared" si="97"/>
        <v>0.32722547497443871</v>
      </c>
      <c r="E1568" s="323">
        <f t="shared" si="98"/>
        <v>0.67277452502556123</v>
      </c>
      <c r="F1568" s="321">
        <f t="shared" si="96"/>
        <v>1373626.9417794708</v>
      </c>
      <c r="G1568" s="322">
        <f t="shared" si="99"/>
        <v>2516752048.989572</v>
      </c>
    </row>
    <row r="1569" spans="2:7" hidden="1" x14ac:dyDescent="0.35">
      <c r="B1569" s="305"/>
      <c r="C1569" s="306">
        <v>1556</v>
      </c>
      <c r="D1569" s="308">
        <f t="shared" si="97"/>
        <v>0.32719350013934606</v>
      </c>
      <c r="E1569" s="323">
        <f t="shared" si="98"/>
        <v>0.67280649986065399</v>
      </c>
      <c r="F1569" s="321">
        <f t="shared" si="96"/>
        <v>1373492.7178320666</v>
      </c>
      <c r="G1569" s="322">
        <f t="shared" si="99"/>
        <v>2518125541.7074041</v>
      </c>
    </row>
    <row r="1570" spans="2:7" hidden="1" x14ac:dyDescent="0.35">
      <c r="B1570" s="305"/>
      <c r="C1570" s="306">
        <v>1557</v>
      </c>
      <c r="D1570" s="308">
        <f t="shared" si="97"/>
        <v>0.32716154896844396</v>
      </c>
      <c r="E1570" s="323">
        <f t="shared" si="98"/>
        <v>0.67283845103155604</v>
      </c>
      <c r="F1570" s="321">
        <f t="shared" si="96"/>
        <v>1373358.5932221904</v>
      </c>
      <c r="G1570" s="322">
        <f t="shared" si="99"/>
        <v>2519498900.3006263</v>
      </c>
    </row>
    <row r="1571" spans="2:7" hidden="1" x14ac:dyDescent="0.35">
      <c r="B1571" s="305"/>
      <c r="C1571" s="306">
        <v>1558</v>
      </c>
      <c r="D1571" s="308">
        <f t="shared" si="97"/>
        <v>0.32712962142903734</v>
      </c>
      <c r="E1571" s="323">
        <f t="shared" si="98"/>
        <v>0.67287037857096266</v>
      </c>
      <c r="F1571" s="321">
        <f t="shared" si="96"/>
        <v>1373224.5678125946</v>
      </c>
      <c r="G1571" s="322">
        <f t="shared" si="99"/>
        <v>2520872124.8684387</v>
      </c>
    </row>
    <row r="1572" spans="2:7" hidden="1" x14ac:dyDescent="0.35">
      <c r="B1572" s="305"/>
      <c r="C1572" s="306">
        <v>1559</v>
      </c>
      <c r="D1572" s="308">
        <f t="shared" si="97"/>
        <v>0.32709771748849692</v>
      </c>
      <c r="E1572" s="323">
        <f t="shared" si="98"/>
        <v>0.67290228251150308</v>
      </c>
      <c r="F1572" s="321">
        <f t="shared" si="96"/>
        <v>1373090.6414663079</v>
      </c>
      <c r="G1572" s="322">
        <f t="shared" si="99"/>
        <v>2522245215.5099049</v>
      </c>
    </row>
    <row r="1573" spans="2:7" hidden="1" x14ac:dyDescent="0.35">
      <c r="B1573" s="305"/>
      <c r="C1573" s="306">
        <v>1560</v>
      </c>
      <c r="D1573" s="308">
        <f t="shared" si="97"/>
        <v>0.32706583711425924</v>
      </c>
      <c r="E1573" s="323">
        <f t="shared" si="98"/>
        <v>0.67293416288574082</v>
      </c>
      <c r="F1573" s="321">
        <f t="shared" si="96"/>
        <v>1372956.8140466355</v>
      </c>
      <c r="G1573" s="322">
        <f t="shared" si="99"/>
        <v>2523618172.3239517</v>
      </c>
    </row>
    <row r="1574" spans="2:7" hidden="1" x14ac:dyDescent="0.35">
      <c r="B1574" s="305"/>
      <c r="C1574" s="306">
        <v>1561</v>
      </c>
      <c r="D1574" s="308">
        <f t="shared" si="97"/>
        <v>0.32703398027382719</v>
      </c>
      <c r="E1574" s="323">
        <f t="shared" si="98"/>
        <v>0.67296601972617287</v>
      </c>
      <c r="F1574" s="321">
        <f t="shared" si="96"/>
        <v>1372823.085417161</v>
      </c>
      <c r="G1574" s="322">
        <f t="shared" si="99"/>
        <v>2524990995.409369</v>
      </c>
    </row>
    <row r="1575" spans="2:7" hidden="1" x14ac:dyDescent="0.35">
      <c r="B1575" s="305"/>
      <c r="C1575" s="306">
        <v>1562</v>
      </c>
      <c r="D1575" s="308">
        <f t="shared" si="97"/>
        <v>0.32700214693476864</v>
      </c>
      <c r="E1575" s="323">
        <f t="shared" si="98"/>
        <v>0.67299785306523141</v>
      </c>
      <c r="F1575" s="321">
        <f t="shared" si="96"/>
        <v>1372689.455441741</v>
      </c>
      <c r="G1575" s="322">
        <f t="shared" si="99"/>
        <v>2526363684.8648109</v>
      </c>
    </row>
    <row r="1576" spans="2:7" hidden="1" x14ac:dyDescent="0.35">
      <c r="B1576" s="305"/>
      <c r="C1576" s="306">
        <v>1563</v>
      </c>
      <c r="D1576" s="308">
        <f t="shared" si="97"/>
        <v>0.32697033706471723</v>
      </c>
      <c r="E1576" s="323">
        <f t="shared" si="98"/>
        <v>0.67302966293528277</v>
      </c>
      <c r="F1576" s="321">
        <f t="shared" si="96"/>
        <v>1372555.923984508</v>
      </c>
      <c r="G1576" s="322">
        <f t="shared" si="99"/>
        <v>2527736240.7887955</v>
      </c>
    </row>
    <row r="1577" spans="2:7" hidden="1" x14ac:dyDescent="0.35">
      <c r="B1577" s="305"/>
      <c r="C1577" s="306">
        <v>1564</v>
      </c>
      <c r="D1577" s="308">
        <f t="shared" si="97"/>
        <v>0.32693855063137184</v>
      </c>
      <c r="E1577" s="323">
        <f t="shared" si="98"/>
        <v>0.67306144936862822</v>
      </c>
      <c r="F1577" s="321">
        <f t="shared" si="96"/>
        <v>1372422.4909098682</v>
      </c>
      <c r="G1577" s="322">
        <f t="shared" si="99"/>
        <v>2529108663.2797055</v>
      </c>
    </row>
    <row r="1578" spans="2:7" hidden="1" x14ac:dyDescent="0.35">
      <c r="B1578" s="305"/>
      <c r="C1578" s="306">
        <v>1565</v>
      </c>
      <c r="D1578" s="308">
        <f t="shared" si="97"/>
        <v>0.32690678760249625</v>
      </c>
      <c r="E1578" s="323">
        <f t="shared" si="98"/>
        <v>0.67309321239750375</v>
      </c>
      <c r="F1578" s="321">
        <f t="shared" si="96"/>
        <v>1372289.1560825005</v>
      </c>
      <c r="G1578" s="322">
        <f t="shared" si="99"/>
        <v>2530480952.4357882</v>
      </c>
    </row>
    <row r="1579" spans="2:7" hidden="1" x14ac:dyDescent="0.35">
      <c r="B1579" s="305"/>
      <c r="C1579" s="306">
        <v>1566</v>
      </c>
      <c r="D1579" s="308">
        <f t="shared" si="97"/>
        <v>0.32687504794591932</v>
      </c>
      <c r="E1579" s="323">
        <f t="shared" si="98"/>
        <v>0.67312495205408074</v>
      </c>
      <c r="F1579" s="321">
        <f t="shared" si="96"/>
        <v>1372155.9193673569</v>
      </c>
      <c r="G1579" s="322">
        <f t="shared" si="99"/>
        <v>2531853108.3551555</v>
      </c>
    </row>
    <row r="1580" spans="2:7" hidden="1" x14ac:dyDescent="0.35">
      <c r="B1580" s="305"/>
      <c r="C1580" s="306">
        <v>1567</v>
      </c>
      <c r="D1580" s="308">
        <f t="shared" si="97"/>
        <v>0.32684333162953438</v>
      </c>
      <c r="E1580" s="323">
        <f t="shared" si="98"/>
        <v>0.67315666837046562</v>
      </c>
      <c r="F1580" s="321">
        <f t="shared" si="96"/>
        <v>1372022.78062966</v>
      </c>
      <c r="G1580" s="322">
        <f t="shared" si="99"/>
        <v>2533225131.1357851</v>
      </c>
    </row>
    <row r="1581" spans="2:7" hidden="1" x14ac:dyDescent="0.35">
      <c r="B1581" s="305"/>
      <c r="C1581" s="306">
        <v>1568</v>
      </c>
      <c r="D1581" s="308">
        <f t="shared" si="97"/>
        <v>0.32681163862129969</v>
      </c>
      <c r="E1581" s="323">
        <f t="shared" si="98"/>
        <v>0.67318836137870031</v>
      </c>
      <c r="F1581" s="321">
        <f t="shared" si="96"/>
        <v>1371889.7397349051</v>
      </c>
      <c r="G1581" s="322">
        <f t="shared" si="99"/>
        <v>2534597020.8755202</v>
      </c>
    </row>
    <row r="1582" spans="2:7" hidden="1" x14ac:dyDescent="0.35">
      <c r="B1582" s="305"/>
      <c r="C1582" s="306">
        <v>1569</v>
      </c>
      <c r="D1582" s="308">
        <f t="shared" si="97"/>
        <v>0.3267799688892376</v>
      </c>
      <c r="E1582" s="323">
        <f t="shared" si="98"/>
        <v>0.67322003111076234</v>
      </c>
      <c r="F1582" s="321">
        <f t="shared" si="96"/>
        <v>1371756.7965488564</v>
      </c>
      <c r="G1582" s="322">
        <f t="shared" si="99"/>
        <v>2535968777.6720691</v>
      </c>
    </row>
    <row r="1583" spans="2:7" hidden="1" x14ac:dyDescent="0.35">
      <c r="B1583" s="305"/>
      <c r="C1583" s="306">
        <v>1570</v>
      </c>
      <c r="D1583" s="308">
        <f t="shared" si="97"/>
        <v>0.32674832240143481</v>
      </c>
      <c r="E1583" s="323">
        <f t="shared" si="98"/>
        <v>0.67325167759856519</v>
      </c>
      <c r="F1583" s="321">
        <f t="shared" si="96"/>
        <v>1371623.9509375482</v>
      </c>
      <c r="G1583" s="322">
        <f t="shared" si="99"/>
        <v>2537340401.6230068</v>
      </c>
    </row>
    <row r="1584" spans="2:7" hidden="1" x14ac:dyDescent="0.35">
      <c r="B1584" s="305"/>
      <c r="C1584" s="306">
        <v>1571</v>
      </c>
      <c r="D1584" s="308">
        <f t="shared" si="97"/>
        <v>0.32671669912604201</v>
      </c>
      <c r="E1584" s="323">
        <f t="shared" si="98"/>
        <v>0.67328330087395805</v>
      </c>
      <c r="F1584" s="321">
        <f t="shared" si="96"/>
        <v>1371491.2027672834</v>
      </c>
      <c r="G1584" s="322">
        <f t="shared" si="99"/>
        <v>2538711892.8257742</v>
      </c>
    </row>
    <row r="1585" spans="2:7" hidden="1" x14ac:dyDescent="0.35">
      <c r="B1585" s="305"/>
      <c r="C1585" s="306">
        <v>1572</v>
      </c>
      <c r="D1585" s="308">
        <f t="shared" si="97"/>
        <v>0.32668509903127385</v>
      </c>
      <c r="E1585" s="323">
        <f t="shared" si="98"/>
        <v>0.67331490096872615</v>
      </c>
      <c r="F1585" s="321">
        <f t="shared" si="96"/>
        <v>1371358.5519046336</v>
      </c>
      <c r="G1585" s="322">
        <f t="shared" si="99"/>
        <v>2540083251.3776789</v>
      </c>
    </row>
    <row r="1586" spans="2:7" hidden="1" x14ac:dyDescent="0.35">
      <c r="B1586" s="305"/>
      <c r="C1586" s="306">
        <v>1573</v>
      </c>
      <c r="D1586" s="308">
        <f t="shared" si="97"/>
        <v>0.32665352208540854</v>
      </c>
      <c r="E1586" s="323">
        <f t="shared" si="98"/>
        <v>0.67334647791459146</v>
      </c>
      <c r="F1586" s="321">
        <f t="shared" si="96"/>
        <v>1371225.9982164372</v>
      </c>
      <c r="G1586" s="322">
        <f t="shared" si="99"/>
        <v>2541454477.3758955</v>
      </c>
    </row>
    <row r="1587" spans="2:7" hidden="1" x14ac:dyDescent="0.35">
      <c r="B1587" s="305"/>
      <c r="C1587" s="306">
        <v>1574</v>
      </c>
      <c r="D1587" s="308">
        <f t="shared" si="97"/>
        <v>0.32662196825678802</v>
      </c>
      <c r="E1587" s="323">
        <f t="shared" si="98"/>
        <v>0.67337803174321198</v>
      </c>
      <c r="F1587" s="321">
        <f t="shared" si="96"/>
        <v>1371093.5415697999</v>
      </c>
      <c r="G1587" s="322">
        <f t="shared" si="99"/>
        <v>2542825570.9174652</v>
      </c>
    </row>
    <row r="1588" spans="2:7" hidden="1" x14ac:dyDescent="0.35">
      <c r="B1588" s="305"/>
      <c r="C1588" s="306">
        <v>1575</v>
      </c>
      <c r="D1588" s="308">
        <f t="shared" si="97"/>
        <v>0.32659043751381744</v>
      </c>
      <c r="E1588" s="323">
        <f t="shared" si="98"/>
        <v>0.67340956248618256</v>
      </c>
      <c r="F1588" s="321">
        <f t="shared" si="96"/>
        <v>1370961.1818320928</v>
      </c>
      <c r="G1588" s="322">
        <f t="shared" si="99"/>
        <v>2544196532.0992975</v>
      </c>
    </row>
    <row r="1589" spans="2:7" hidden="1" x14ac:dyDescent="0.35">
      <c r="B1589" s="305"/>
      <c r="C1589" s="306">
        <v>1576</v>
      </c>
      <c r="D1589" s="308">
        <f t="shared" si="97"/>
        <v>0.32655892982496521</v>
      </c>
      <c r="E1589" s="323">
        <f t="shared" si="98"/>
        <v>0.67344107017503485</v>
      </c>
      <c r="F1589" s="321">
        <f t="shared" si="96"/>
        <v>1370828.9188709524</v>
      </c>
      <c r="G1589" s="322">
        <f t="shared" si="99"/>
        <v>2545567361.0181684</v>
      </c>
    </row>
    <row r="1590" spans="2:7" hidden="1" x14ac:dyDescent="0.35">
      <c r="B1590" s="305"/>
      <c r="C1590" s="306">
        <v>1577</v>
      </c>
      <c r="D1590" s="308">
        <f t="shared" si="97"/>
        <v>0.32652744515876286</v>
      </c>
      <c r="E1590" s="323">
        <f t="shared" si="98"/>
        <v>0.67347255484123714</v>
      </c>
      <c r="F1590" s="321">
        <f t="shared" si="96"/>
        <v>1370696.7525542809</v>
      </c>
      <c r="G1590" s="322">
        <f t="shared" si="99"/>
        <v>2546938057.7707229</v>
      </c>
    </row>
    <row r="1591" spans="2:7" hidden="1" x14ac:dyDescent="0.35">
      <c r="B1591" s="305"/>
      <c r="C1591" s="306">
        <v>1578</v>
      </c>
      <c r="D1591" s="308">
        <f t="shared" si="97"/>
        <v>0.32649598348380471</v>
      </c>
      <c r="E1591" s="323">
        <f t="shared" si="98"/>
        <v>0.67350401651619529</v>
      </c>
      <c r="F1591" s="321">
        <f t="shared" si="96"/>
        <v>1370564.6827502432</v>
      </c>
      <c r="G1591" s="322">
        <f t="shared" si="99"/>
        <v>2548308622.4534731</v>
      </c>
    </row>
    <row r="1592" spans="2:7" hidden="1" x14ac:dyDescent="0.35">
      <c r="B1592" s="305"/>
      <c r="C1592" s="306">
        <v>1579</v>
      </c>
      <c r="D1592" s="308">
        <f t="shared" si="97"/>
        <v>0.32646454476874787</v>
      </c>
      <c r="E1592" s="323">
        <f t="shared" si="98"/>
        <v>0.67353545523125213</v>
      </c>
      <c r="F1592" s="321">
        <f t="shared" si="96"/>
        <v>1370432.7093272682</v>
      </c>
      <c r="G1592" s="322">
        <f t="shared" si="99"/>
        <v>2549679055.1628003</v>
      </c>
    </row>
    <row r="1593" spans="2:7" hidden="1" x14ac:dyDescent="0.35">
      <c r="B1593" s="305"/>
      <c r="C1593" s="306">
        <v>1580</v>
      </c>
      <c r="D1593" s="308">
        <f t="shared" si="97"/>
        <v>0.32643312898231175</v>
      </c>
      <c r="E1593" s="323">
        <f t="shared" si="98"/>
        <v>0.67356687101768831</v>
      </c>
      <c r="F1593" s="321">
        <f t="shared" si="96"/>
        <v>1370300.8321540463</v>
      </c>
      <c r="G1593" s="322">
        <f t="shared" si="99"/>
        <v>2551049355.9949546</v>
      </c>
    </row>
    <row r="1594" spans="2:7" hidden="1" x14ac:dyDescent="0.35">
      <c r="B1594" s="305"/>
      <c r="C1594" s="306">
        <v>1581</v>
      </c>
      <c r="D1594" s="308">
        <f t="shared" si="97"/>
        <v>0.32640173609327849</v>
      </c>
      <c r="E1594" s="323">
        <f t="shared" si="98"/>
        <v>0.67359826390672151</v>
      </c>
      <c r="F1594" s="321">
        <f t="shared" si="96"/>
        <v>1370169.0510995309</v>
      </c>
      <c r="G1594" s="322">
        <f t="shared" si="99"/>
        <v>2552419525.0460539</v>
      </c>
    </row>
    <row r="1595" spans="2:7" hidden="1" x14ac:dyDescent="0.35">
      <c r="B1595" s="305"/>
      <c r="C1595" s="306">
        <v>1582</v>
      </c>
      <c r="D1595" s="308">
        <f t="shared" si="97"/>
        <v>0.32637036607049219</v>
      </c>
      <c r="E1595" s="323">
        <f t="shared" si="98"/>
        <v>0.67362963392950781</v>
      </c>
      <c r="F1595" s="321">
        <f t="shared" si="96"/>
        <v>1370037.3660329361</v>
      </c>
      <c r="G1595" s="322">
        <f t="shared" si="99"/>
        <v>2553789562.412087</v>
      </c>
    </row>
    <row r="1596" spans="2:7" hidden="1" x14ac:dyDescent="0.35">
      <c r="B1596" s="305"/>
      <c r="C1596" s="306">
        <v>1583</v>
      </c>
      <c r="D1596" s="308">
        <f t="shared" si="97"/>
        <v>0.3263390188828591</v>
      </c>
      <c r="E1596" s="323">
        <f t="shared" si="98"/>
        <v>0.6736609811171409</v>
      </c>
      <c r="F1596" s="321">
        <f t="shared" si="96"/>
        <v>1369905.7768237367</v>
      </c>
      <c r="G1596" s="322">
        <f t="shared" si="99"/>
        <v>2555159468.1889105</v>
      </c>
    </row>
    <row r="1597" spans="2:7" hidden="1" x14ac:dyDescent="0.35">
      <c r="B1597" s="305"/>
      <c r="C1597" s="306">
        <v>1584</v>
      </c>
      <c r="D1597" s="308">
        <f t="shared" si="97"/>
        <v>0.32630769449934738</v>
      </c>
      <c r="E1597" s="323">
        <f t="shared" si="98"/>
        <v>0.67369230550065262</v>
      </c>
      <c r="F1597" s="321">
        <f t="shared" si="96"/>
        <v>1369774.2833416669</v>
      </c>
      <c r="G1597" s="322">
        <f t="shared" si="99"/>
        <v>2556529242.4722524</v>
      </c>
    </row>
    <row r="1598" spans="2:7" hidden="1" x14ac:dyDescent="0.35">
      <c r="B1598" s="305"/>
      <c r="C1598" s="306">
        <v>1585</v>
      </c>
      <c r="D1598" s="308">
        <f t="shared" si="97"/>
        <v>0.32627639288898685</v>
      </c>
      <c r="E1598" s="323">
        <f t="shared" si="98"/>
        <v>0.67372360711101309</v>
      </c>
      <c r="F1598" s="321">
        <f t="shared" si="96"/>
        <v>1369642.8854567204</v>
      </c>
      <c r="G1598" s="322">
        <f t="shared" si="99"/>
        <v>2557898885.3577089</v>
      </c>
    </row>
    <row r="1599" spans="2:7" hidden="1" x14ac:dyDescent="0.35">
      <c r="B1599" s="305"/>
      <c r="C1599" s="306">
        <v>1586</v>
      </c>
      <c r="D1599" s="308">
        <f t="shared" si="97"/>
        <v>0.32624511402086903</v>
      </c>
      <c r="E1599" s="323">
        <f t="shared" si="98"/>
        <v>0.67375488597913091</v>
      </c>
      <c r="F1599" s="321">
        <f t="shared" si="96"/>
        <v>1369511.5830391492</v>
      </c>
      <c r="G1599" s="322">
        <f t="shared" si="99"/>
        <v>2559268396.9407482</v>
      </c>
    </row>
    <row r="1600" spans="2:7" hidden="1" x14ac:dyDescent="0.35">
      <c r="B1600" s="305"/>
      <c r="C1600" s="306">
        <v>1587</v>
      </c>
      <c r="D1600" s="308">
        <f t="shared" si="97"/>
        <v>0.32621385786414653</v>
      </c>
      <c r="E1600" s="323">
        <f t="shared" si="98"/>
        <v>0.67378614213585353</v>
      </c>
      <c r="F1600" s="321">
        <f t="shared" si="96"/>
        <v>1369380.3759594625</v>
      </c>
      <c r="G1600" s="322">
        <f t="shared" si="99"/>
        <v>2560637777.3167076</v>
      </c>
    </row>
    <row r="1601" spans="2:7" hidden="1" x14ac:dyDescent="0.35">
      <c r="B1601" s="305"/>
      <c r="C1601" s="306">
        <v>1588</v>
      </c>
      <c r="D1601" s="308">
        <f t="shared" si="97"/>
        <v>0.3261826243880338</v>
      </c>
      <c r="E1601" s="323">
        <f t="shared" si="98"/>
        <v>0.6738173756119662</v>
      </c>
      <c r="F1601" s="321">
        <f t="shared" si="96"/>
        <v>1369249.2640884283</v>
      </c>
      <c r="G1601" s="322">
        <f t="shared" si="99"/>
        <v>2562007026.5807962</v>
      </c>
    </row>
    <row r="1602" spans="2:7" hidden="1" x14ac:dyDescent="0.35">
      <c r="B1602" s="305"/>
      <c r="C1602" s="306">
        <v>1589</v>
      </c>
      <c r="D1602" s="308">
        <f t="shared" si="97"/>
        <v>0.32615141356180555</v>
      </c>
      <c r="E1602" s="323">
        <f t="shared" si="98"/>
        <v>0.67384858643819445</v>
      </c>
      <c r="F1602" s="321">
        <f t="shared" si="96"/>
        <v>1369118.2472970686</v>
      </c>
      <c r="G1602" s="322">
        <f t="shared" si="99"/>
        <v>2563376144.8280935</v>
      </c>
    </row>
    <row r="1603" spans="2:7" hidden="1" x14ac:dyDescent="0.35">
      <c r="B1603" s="305"/>
      <c r="C1603" s="306">
        <v>1590</v>
      </c>
      <c r="D1603" s="308">
        <f t="shared" si="97"/>
        <v>0.32612022535479818</v>
      </c>
      <c r="E1603" s="323">
        <f t="shared" si="98"/>
        <v>0.67387977464520188</v>
      </c>
      <c r="F1603" s="321">
        <f t="shared" si="96"/>
        <v>1368987.3254566635</v>
      </c>
      <c r="G1603" s="322">
        <f t="shared" si="99"/>
        <v>2564745132.1535501</v>
      </c>
    </row>
    <row r="1604" spans="2:7" hidden="1" x14ac:dyDescent="0.35">
      <c r="B1604" s="305"/>
      <c r="C1604" s="306">
        <v>1591</v>
      </c>
      <c r="D1604" s="308">
        <f t="shared" si="97"/>
        <v>0.32608905973640845</v>
      </c>
      <c r="E1604" s="323">
        <f t="shared" si="98"/>
        <v>0.67391094026359155</v>
      </c>
      <c r="F1604" s="321">
        <f t="shared" si="96"/>
        <v>1368856.4984387467</v>
      </c>
      <c r="G1604" s="322">
        <f t="shared" si="99"/>
        <v>2566113988.651989</v>
      </c>
    </row>
    <row r="1605" spans="2:7" hidden="1" x14ac:dyDescent="0.35">
      <c r="B1605" s="305"/>
      <c r="C1605" s="306">
        <v>1592</v>
      </c>
      <c r="D1605" s="308">
        <f t="shared" si="97"/>
        <v>0.32605791667609374</v>
      </c>
      <c r="E1605" s="323">
        <f t="shared" si="98"/>
        <v>0.67394208332390626</v>
      </c>
      <c r="F1605" s="321">
        <f t="shared" si="96"/>
        <v>1368725.7661151062</v>
      </c>
      <c r="G1605" s="322">
        <f t="shared" si="99"/>
        <v>2567482714.4181042</v>
      </c>
    </row>
    <row r="1606" spans="2:7" hidden="1" x14ac:dyDescent="0.35">
      <c r="B1606" s="305"/>
      <c r="C1606" s="306">
        <v>1593</v>
      </c>
      <c r="D1606" s="308">
        <f t="shared" si="97"/>
        <v>0.3260267961433721</v>
      </c>
      <c r="E1606" s="323">
        <f t="shared" si="98"/>
        <v>0.67397320385662796</v>
      </c>
      <c r="F1606" s="321">
        <f t="shared" si="96"/>
        <v>1368595.1283577851</v>
      </c>
      <c r="G1606" s="322">
        <f t="shared" si="99"/>
        <v>2568851309.5464621</v>
      </c>
    </row>
    <row r="1607" spans="2:7" hidden="1" x14ac:dyDescent="0.35">
      <c r="B1607" s="305"/>
      <c r="C1607" s="306">
        <v>1594</v>
      </c>
      <c r="D1607" s="308">
        <f t="shared" si="97"/>
        <v>0.32599569810782164</v>
      </c>
      <c r="E1607" s="323">
        <f t="shared" si="98"/>
        <v>0.67400430189217841</v>
      </c>
      <c r="F1607" s="321">
        <f t="shared" si="96"/>
        <v>1368464.5850390785</v>
      </c>
      <c r="G1607" s="322">
        <f t="shared" si="99"/>
        <v>2570219774.1315012</v>
      </c>
    </row>
    <row r="1608" spans="2:7" hidden="1" x14ac:dyDescent="0.35">
      <c r="B1608" s="305"/>
      <c r="C1608" s="306">
        <v>1595</v>
      </c>
      <c r="D1608" s="308">
        <f t="shared" si="97"/>
        <v>0.32596462253908065</v>
      </c>
      <c r="E1608" s="323">
        <f t="shared" si="98"/>
        <v>0.67403537746091935</v>
      </c>
      <c r="F1608" s="321">
        <f t="shared" si="96"/>
        <v>1368334.1360315338</v>
      </c>
      <c r="G1608" s="322">
        <f t="shared" si="99"/>
        <v>2571588108.2675328</v>
      </c>
    </row>
    <row r="1609" spans="2:7" hidden="1" x14ac:dyDescent="0.35">
      <c r="B1609" s="305"/>
      <c r="C1609" s="306">
        <v>1596</v>
      </c>
      <c r="D1609" s="308">
        <f t="shared" si="97"/>
        <v>0.32593356940684753</v>
      </c>
      <c r="E1609" s="323">
        <f t="shared" si="98"/>
        <v>0.67406643059315252</v>
      </c>
      <c r="F1609" s="321">
        <f t="shared" si="96"/>
        <v>1368203.781207951</v>
      </c>
      <c r="G1609" s="322">
        <f t="shared" si="99"/>
        <v>2572956312.0487409</v>
      </c>
    </row>
    <row r="1610" spans="2:7" hidden="1" x14ac:dyDescent="0.35">
      <c r="B1610" s="305"/>
      <c r="C1610" s="306">
        <v>1597</v>
      </c>
      <c r="D1610" s="308">
        <f t="shared" si="97"/>
        <v>0.32590253868088032</v>
      </c>
      <c r="E1610" s="323">
        <f t="shared" si="98"/>
        <v>0.67409746131911974</v>
      </c>
      <c r="F1610" s="321">
        <f t="shared" si="96"/>
        <v>1368073.5204413806</v>
      </c>
      <c r="G1610" s="322">
        <f t="shared" si="99"/>
        <v>2574324385.5691824</v>
      </c>
    </row>
    <row r="1611" spans="2:7" hidden="1" x14ac:dyDescent="0.35">
      <c r="B1611" s="305"/>
      <c r="C1611" s="306">
        <v>1598</v>
      </c>
      <c r="D1611" s="308">
        <f t="shared" si="97"/>
        <v>0.32587153033099703</v>
      </c>
      <c r="E1611" s="323">
        <f t="shared" si="98"/>
        <v>0.67412846966900297</v>
      </c>
      <c r="F1611" s="321">
        <f t="shared" si="96"/>
        <v>1367943.3536051246</v>
      </c>
      <c r="G1611" s="322">
        <f t="shared" si="99"/>
        <v>2575692328.9227877</v>
      </c>
    </row>
    <row r="1612" spans="2:7" hidden="1" x14ac:dyDescent="0.35">
      <c r="B1612" s="305"/>
      <c r="C1612" s="306">
        <v>1599</v>
      </c>
      <c r="D1612" s="308">
        <f t="shared" si="97"/>
        <v>0.32584054432707471</v>
      </c>
      <c r="E1612" s="323">
        <f t="shared" si="98"/>
        <v>0.67415945567292535</v>
      </c>
      <c r="F1612" s="321">
        <f t="shared" si="96"/>
        <v>1367813.2805727329</v>
      </c>
      <c r="G1612" s="322">
        <f t="shared" si="99"/>
        <v>2577060142.2033606</v>
      </c>
    </row>
    <row r="1613" spans="2:7" x14ac:dyDescent="0.35">
      <c r="B1613" s="305"/>
      <c r="C1613" s="306">
        <v>1600</v>
      </c>
      <c r="D1613" s="308">
        <f t="shared" si="97"/>
        <v>0.32580958063905013</v>
      </c>
      <c r="E1613" s="323">
        <f t="shared" si="98"/>
        <v>0.67419041936094981</v>
      </c>
      <c r="F1613" s="321">
        <f t="shared" si="96"/>
        <v>1367683.3012180058</v>
      </c>
      <c r="G1613" s="322">
        <f t="shared" si="99"/>
        <v>2578427825.5045786</v>
      </c>
    </row>
    <row r="1614" spans="2:7" hidden="1" x14ac:dyDescent="0.35">
      <c r="B1614" s="305"/>
      <c r="C1614" s="306">
        <v>1601</v>
      </c>
      <c r="D1614" s="308">
        <f t="shared" si="97"/>
        <v>0.32577863923691919</v>
      </c>
      <c r="E1614" s="323">
        <f t="shared" si="98"/>
        <v>0.67422136076308081</v>
      </c>
      <c r="F1614" s="321">
        <f t="shared" ref="F1614:F1677" si="100">$G$12*D1614</f>
        <v>1367553.4154149925</v>
      </c>
      <c r="G1614" s="322">
        <f t="shared" si="99"/>
        <v>2579795378.9199934</v>
      </c>
    </row>
    <row r="1615" spans="2:7" hidden="1" x14ac:dyDescent="0.35">
      <c r="B1615" s="305"/>
      <c r="C1615" s="306">
        <v>1602</v>
      </c>
      <c r="D1615" s="308">
        <f t="shared" ref="D1615:D1678" si="101">C1615^(-C$11)</f>
        <v>0.32574772009073688</v>
      </c>
      <c r="E1615" s="323">
        <f t="shared" ref="E1615:E1678" si="102">1 - D1615</f>
        <v>0.67425227990926317</v>
      </c>
      <c r="F1615" s="321">
        <f t="shared" si="100"/>
        <v>1367423.6230379895</v>
      </c>
      <c r="G1615" s="322">
        <f t="shared" ref="G1615:G1678" si="103">F1615+G1614</f>
        <v>2581162802.5430312</v>
      </c>
    </row>
    <row r="1616" spans="2:7" hidden="1" x14ac:dyDescent="0.35">
      <c r="B1616" s="305"/>
      <c r="C1616" s="306">
        <v>1603</v>
      </c>
      <c r="D1616" s="308">
        <f t="shared" si="101"/>
        <v>0.32571682317061684</v>
      </c>
      <c r="E1616" s="323">
        <f t="shared" si="102"/>
        <v>0.6742831768293831</v>
      </c>
      <c r="F1616" s="321">
        <f t="shared" si="100"/>
        <v>1367293.9239615402</v>
      </c>
      <c r="G1616" s="322">
        <f t="shared" si="103"/>
        <v>2582530096.4669929</v>
      </c>
    </row>
    <row r="1617" spans="2:7" hidden="1" x14ac:dyDescent="0.35">
      <c r="B1617" s="305"/>
      <c r="C1617" s="306">
        <v>1604</v>
      </c>
      <c r="D1617" s="308">
        <f t="shared" si="101"/>
        <v>0.32568594844673171</v>
      </c>
      <c r="E1617" s="323">
        <f t="shared" si="102"/>
        <v>0.67431405155326829</v>
      </c>
      <c r="F1617" s="321">
        <f t="shared" si="100"/>
        <v>1367164.3180604349</v>
      </c>
      <c r="G1617" s="322">
        <f t="shared" si="103"/>
        <v>2583897260.7850533</v>
      </c>
    </row>
    <row r="1618" spans="2:7" hidden="1" x14ac:dyDescent="0.35">
      <c r="B1618" s="305"/>
      <c r="C1618" s="306">
        <v>1605</v>
      </c>
      <c r="D1618" s="308">
        <f t="shared" si="101"/>
        <v>0.32565509588931268</v>
      </c>
      <c r="E1618" s="323">
        <f t="shared" si="102"/>
        <v>0.67434490411068726</v>
      </c>
      <c r="F1618" s="321">
        <f t="shared" si="100"/>
        <v>1367034.8052097107</v>
      </c>
      <c r="G1618" s="322">
        <f t="shared" si="103"/>
        <v>2585264295.5902629</v>
      </c>
    </row>
    <row r="1619" spans="2:7" hidden="1" x14ac:dyDescent="0.35">
      <c r="B1619" s="305"/>
      <c r="C1619" s="306">
        <v>1606</v>
      </c>
      <c r="D1619" s="308">
        <f t="shared" si="101"/>
        <v>0.32562426546864942</v>
      </c>
      <c r="E1619" s="323">
        <f t="shared" si="102"/>
        <v>0.67437573453135058</v>
      </c>
      <c r="F1619" s="321">
        <f t="shared" si="100"/>
        <v>1366905.385284649</v>
      </c>
      <c r="G1619" s="322">
        <f t="shared" si="103"/>
        <v>2586631200.9755473</v>
      </c>
    </row>
    <row r="1620" spans="2:7" hidden="1" x14ac:dyDescent="0.35">
      <c r="B1620" s="305"/>
      <c r="C1620" s="306">
        <v>1607</v>
      </c>
      <c r="D1620" s="308">
        <f t="shared" si="101"/>
        <v>0.32559345715508969</v>
      </c>
      <c r="E1620" s="323">
        <f t="shared" si="102"/>
        <v>0.67440654284491031</v>
      </c>
      <c r="F1620" s="321">
        <f t="shared" si="100"/>
        <v>1366776.058160776</v>
      </c>
      <c r="G1620" s="322">
        <f t="shared" si="103"/>
        <v>2587997977.0337081</v>
      </c>
    </row>
    <row r="1621" spans="2:7" hidden="1" x14ac:dyDescent="0.35">
      <c r="B1621" s="305"/>
      <c r="C1621" s="306">
        <v>1608</v>
      </c>
      <c r="D1621" s="308">
        <f t="shared" si="101"/>
        <v>0.32556267091903951</v>
      </c>
      <c r="E1621" s="323">
        <f t="shared" si="102"/>
        <v>0.67443732908096043</v>
      </c>
      <c r="F1621" s="321">
        <f t="shared" si="100"/>
        <v>1366646.8237138619</v>
      </c>
      <c r="G1621" s="322">
        <f t="shared" si="103"/>
        <v>2589364623.8574219</v>
      </c>
    </row>
    <row r="1622" spans="2:7" hidden="1" x14ac:dyDescent="0.35">
      <c r="B1622" s="305"/>
      <c r="C1622" s="306">
        <v>1609</v>
      </c>
      <c r="D1622" s="308">
        <f t="shared" si="101"/>
        <v>0.32553190673096299</v>
      </c>
      <c r="E1622" s="323">
        <f t="shared" si="102"/>
        <v>0.67446809326903701</v>
      </c>
      <c r="F1622" s="321">
        <f t="shared" si="100"/>
        <v>1366517.6818199211</v>
      </c>
      <c r="G1622" s="322">
        <f t="shared" si="103"/>
        <v>2590731141.5392418</v>
      </c>
    </row>
    <row r="1623" spans="2:7" hidden="1" x14ac:dyDescent="0.35">
      <c r="B1623" s="305"/>
      <c r="C1623" s="306">
        <v>1610</v>
      </c>
      <c r="D1623" s="308">
        <f t="shared" si="101"/>
        <v>0.32550116456138201</v>
      </c>
      <c r="E1623" s="323">
        <f t="shared" si="102"/>
        <v>0.67449883543861799</v>
      </c>
      <c r="F1623" s="321">
        <f t="shared" si="100"/>
        <v>1366388.6323552101</v>
      </c>
      <c r="G1623" s="322">
        <f t="shared" si="103"/>
        <v>2592097530.171597</v>
      </c>
    </row>
    <row r="1624" spans="2:7" hidden="1" x14ac:dyDescent="0.35">
      <c r="B1624" s="305"/>
      <c r="C1624" s="306">
        <v>1611</v>
      </c>
      <c r="D1624" s="308">
        <f t="shared" si="101"/>
        <v>0.32547044438087608</v>
      </c>
      <c r="E1624" s="323">
        <f t="shared" si="102"/>
        <v>0.67452955561912398</v>
      </c>
      <c r="F1624" s="321">
        <f t="shared" si="100"/>
        <v>1366259.6751962281</v>
      </c>
      <c r="G1624" s="322">
        <f t="shared" si="103"/>
        <v>2593463789.8467932</v>
      </c>
    </row>
    <row r="1625" spans="2:7" hidden="1" x14ac:dyDescent="0.35">
      <c r="B1625" s="305"/>
      <c r="C1625" s="306">
        <v>1612</v>
      </c>
      <c r="D1625" s="308">
        <f t="shared" si="101"/>
        <v>0.3254397461600822</v>
      </c>
      <c r="E1625" s="323">
        <f t="shared" si="102"/>
        <v>0.6745602538399178</v>
      </c>
      <c r="F1625" s="321">
        <f t="shared" si="100"/>
        <v>1366130.8102197147</v>
      </c>
      <c r="G1625" s="322">
        <f t="shared" si="103"/>
        <v>2594829920.6570129</v>
      </c>
    </row>
    <row r="1626" spans="2:7" hidden="1" x14ac:dyDescent="0.35">
      <c r="B1626" s="305"/>
      <c r="C1626" s="306">
        <v>1613</v>
      </c>
      <c r="D1626" s="308">
        <f t="shared" si="101"/>
        <v>0.32540906986969481</v>
      </c>
      <c r="E1626" s="323">
        <f t="shared" si="102"/>
        <v>0.67459093013030524</v>
      </c>
      <c r="F1626" s="321">
        <f t="shared" si="100"/>
        <v>1366002.0373026512</v>
      </c>
      <c r="G1626" s="322">
        <f t="shared" si="103"/>
        <v>2596195922.6943154</v>
      </c>
    </row>
    <row r="1627" spans="2:7" hidden="1" x14ac:dyDescent="0.35">
      <c r="B1627" s="305"/>
      <c r="C1627" s="306">
        <v>1614</v>
      </c>
      <c r="D1627" s="308">
        <f t="shared" si="101"/>
        <v>0.32537841548046592</v>
      </c>
      <c r="E1627" s="323">
        <f t="shared" si="102"/>
        <v>0.67462158451953402</v>
      </c>
      <c r="F1627" s="321">
        <f t="shared" si="100"/>
        <v>1365873.3563222603</v>
      </c>
      <c r="G1627" s="322">
        <f t="shared" si="103"/>
        <v>2597561796.0506377</v>
      </c>
    </row>
    <row r="1628" spans="2:7" hidden="1" x14ac:dyDescent="0.35">
      <c r="B1628" s="305"/>
      <c r="C1628" s="306">
        <v>1615</v>
      </c>
      <c r="D1628" s="308">
        <f t="shared" si="101"/>
        <v>0.3253477829632041</v>
      </c>
      <c r="E1628" s="323">
        <f t="shared" si="102"/>
        <v>0.6746522170367959</v>
      </c>
      <c r="F1628" s="321">
        <f t="shared" si="100"/>
        <v>1365744.7671560021</v>
      </c>
      <c r="G1628" s="322">
        <f t="shared" si="103"/>
        <v>2598927540.8177938</v>
      </c>
    </row>
    <row r="1629" spans="2:7" hidden="1" x14ac:dyDescent="0.35">
      <c r="B1629" s="305"/>
      <c r="C1629" s="306">
        <v>1616</v>
      </c>
      <c r="D1629" s="308">
        <f t="shared" si="101"/>
        <v>0.32531717228877527</v>
      </c>
      <c r="E1629" s="323">
        <f t="shared" si="102"/>
        <v>0.67468282771122468</v>
      </c>
      <c r="F1629" s="321">
        <f t="shared" si="100"/>
        <v>1365616.269681578</v>
      </c>
      <c r="G1629" s="322">
        <f t="shared" si="103"/>
        <v>2600293157.0874753</v>
      </c>
    </row>
    <row r="1630" spans="2:7" hidden="1" x14ac:dyDescent="0.35">
      <c r="B1630" s="305"/>
      <c r="C1630" s="306">
        <v>1617</v>
      </c>
      <c r="D1630" s="308">
        <f t="shared" si="101"/>
        <v>0.32528658342810196</v>
      </c>
      <c r="E1630" s="323">
        <f t="shared" si="102"/>
        <v>0.67471341657189798</v>
      </c>
      <c r="F1630" s="321">
        <f t="shared" si="100"/>
        <v>1365487.8637769262</v>
      </c>
      <c r="G1630" s="322">
        <f t="shared" si="103"/>
        <v>2601658644.9512525</v>
      </c>
    </row>
    <row r="1631" spans="2:7" hidden="1" x14ac:dyDescent="0.35">
      <c r="B1631" s="305"/>
      <c r="C1631" s="306">
        <v>1618</v>
      </c>
      <c r="D1631" s="308">
        <f t="shared" si="101"/>
        <v>0.32525601635216339</v>
      </c>
      <c r="E1631" s="323">
        <f t="shared" si="102"/>
        <v>0.67474398364783661</v>
      </c>
      <c r="F1631" s="321">
        <f t="shared" si="100"/>
        <v>1365359.5493202235</v>
      </c>
      <c r="G1631" s="322">
        <f t="shared" si="103"/>
        <v>2603024004.5005727</v>
      </c>
    </row>
    <row r="1632" spans="2:7" hidden="1" x14ac:dyDescent="0.35">
      <c r="B1632" s="305"/>
      <c r="C1632" s="306">
        <v>1619</v>
      </c>
      <c r="D1632" s="308">
        <f t="shared" si="101"/>
        <v>0.32522547103199534</v>
      </c>
      <c r="E1632" s="323">
        <f t="shared" si="102"/>
        <v>0.67477452896800472</v>
      </c>
      <c r="F1632" s="321">
        <f t="shared" si="100"/>
        <v>1365231.3261898838</v>
      </c>
      <c r="G1632" s="322">
        <f t="shared" si="103"/>
        <v>2604389235.8267627</v>
      </c>
    </row>
    <row r="1633" spans="2:7" hidden="1" x14ac:dyDescent="0.35">
      <c r="B1633" s="305"/>
      <c r="C1633" s="306">
        <v>1620</v>
      </c>
      <c r="D1633" s="308">
        <f t="shared" si="101"/>
        <v>0.32519494743868999</v>
      </c>
      <c r="E1633" s="323">
        <f t="shared" si="102"/>
        <v>0.67480505256131007</v>
      </c>
      <c r="F1633" s="321">
        <f t="shared" si="100"/>
        <v>1365103.1942645579</v>
      </c>
      <c r="G1633" s="322">
        <f t="shared" si="103"/>
        <v>2605754339.0210271</v>
      </c>
    </row>
    <row r="1634" spans="2:7" hidden="1" x14ac:dyDescent="0.35">
      <c r="B1634" s="305"/>
      <c r="C1634" s="306">
        <v>1621</v>
      </c>
      <c r="D1634" s="308">
        <f t="shared" si="101"/>
        <v>0.32516444554339569</v>
      </c>
      <c r="E1634" s="323">
        <f t="shared" si="102"/>
        <v>0.67483555445660426</v>
      </c>
      <c r="F1634" s="321">
        <f t="shared" si="100"/>
        <v>1364975.1534231324</v>
      </c>
      <c r="G1634" s="322">
        <f t="shared" si="103"/>
        <v>2607119314.1744504</v>
      </c>
    </row>
    <row r="1635" spans="2:7" hidden="1" x14ac:dyDescent="0.35">
      <c r="B1635" s="305"/>
      <c r="C1635" s="306">
        <v>1622</v>
      </c>
      <c r="D1635" s="308">
        <f t="shared" si="101"/>
        <v>0.32513396531731675</v>
      </c>
      <c r="E1635" s="323">
        <f t="shared" si="102"/>
        <v>0.67486603468268325</v>
      </c>
      <c r="F1635" s="321">
        <f t="shared" si="100"/>
        <v>1364847.2035447287</v>
      </c>
      <c r="G1635" s="322">
        <f t="shared" si="103"/>
        <v>2608484161.377995</v>
      </c>
    </row>
    <row r="1636" spans="2:7" hidden="1" x14ac:dyDescent="0.35">
      <c r="B1636" s="305"/>
      <c r="C1636" s="306">
        <v>1623</v>
      </c>
      <c r="D1636" s="308">
        <f t="shared" si="101"/>
        <v>0.32510350673171379</v>
      </c>
      <c r="E1636" s="323">
        <f t="shared" si="102"/>
        <v>0.67489649326828616</v>
      </c>
      <c r="F1636" s="321">
        <f t="shared" si="100"/>
        <v>1364719.3445087047</v>
      </c>
      <c r="G1636" s="322">
        <f t="shared" si="103"/>
        <v>2609848880.7225037</v>
      </c>
    </row>
    <row r="1637" spans="2:7" hidden="1" x14ac:dyDescent="0.35">
      <c r="B1637" s="305"/>
      <c r="C1637" s="306">
        <v>1624</v>
      </c>
      <c r="D1637" s="308">
        <f t="shared" si="101"/>
        <v>0.32507306975790273</v>
      </c>
      <c r="E1637" s="323">
        <f t="shared" si="102"/>
        <v>0.67492693024209727</v>
      </c>
      <c r="F1637" s="321">
        <f t="shared" si="100"/>
        <v>1364591.5761946505</v>
      </c>
      <c r="G1637" s="322">
        <f t="shared" si="103"/>
        <v>2611213472.2986984</v>
      </c>
    </row>
    <row r="1638" spans="2:7" hidden="1" x14ac:dyDescent="0.35">
      <c r="B1638" s="305"/>
      <c r="C1638" s="306">
        <v>1625</v>
      </c>
      <c r="D1638" s="308">
        <f t="shared" si="101"/>
        <v>0.3250426543672556</v>
      </c>
      <c r="E1638" s="323">
        <f t="shared" si="102"/>
        <v>0.67495734563274445</v>
      </c>
      <c r="F1638" s="321">
        <f t="shared" si="100"/>
        <v>1364463.8984823914</v>
      </c>
      <c r="G1638" s="322">
        <f t="shared" si="103"/>
        <v>2612577936.1971807</v>
      </c>
    </row>
    <row r="1639" spans="2:7" hidden="1" x14ac:dyDescent="0.35">
      <c r="B1639" s="305"/>
      <c r="C1639" s="306">
        <v>1626</v>
      </c>
      <c r="D1639" s="308">
        <f t="shared" si="101"/>
        <v>0.32501226053119958</v>
      </c>
      <c r="E1639" s="323">
        <f t="shared" si="102"/>
        <v>0.67498773946880042</v>
      </c>
      <c r="F1639" s="321">
        <f t="shared" si="100"/>
        <v>1364336.3112519844</v>
      </c>
      <c r="G1639" s="322">
        <f t="shared" si="103"/>
        <v>2613942272.5084329</v>
      </c>
    </row>
    <row r="1640" spans="2:7" hidden="1" x14ac:dyDescent="0.35">
      <c r="B1640" s="305"/>
      <c r="C1640" s="306">
        <v>1627</v>
      </c>
      <c r="D1640" s="308">
        <f t="shared" si="101"/>
        <v>0.32498188822121749</v>
      </c>
      <c r="E1640" s="323">
        <f t="shared" si="102"/>
        <v>0.67501811177878257</v>
      </c>
      <c r="F1640" s="321">
        <f t="shared" si="100"/>
        <v>1364208.8143837203</v>
      </c>
      <c r="G1640" s="322">
        <f t="shared" si="103"/>
        <v>2615306481.3228164</v>
      </c>
    </row>
    <row r="1641" spans="2:7" hidden="1" x14ac:dyDescent="0.35">
      <c r="B1641" s="305"/>
      <c r="C1641" s="306">
        <v>1628</v>
      </c>
      <c r="D1641" s="308">
        <f t="shared" si="101"/>
        <v>0.32495153740884714</v>
      </c>
      <c r="E1641" s="323">
        <f t="shared" si="102"/>
        <v>0.67504846259115281</v>
      </c>
      <c r="F1641" s="321">
        <f t="shared" si="100"/>
        <v>1364081.4077581204</v>
      </c>
      <c r="G1641" s="322">
        <f t="shared" si="103"/>
        <v>2616670562.7305746</v>
      </c>
    </row>
    <row r="1642" spans="2:7" hidden="1" x14ac:dyDescent="0.35">
      <c r="B1642" s="305"/>
      <c r="C1642" s="306">
        <v>1629</v>
      </c>
      <c r="D1642" s="308">
        <f t="shared" si="101"/>
        <v>0.32492120806568159</v>
      </c>
      <c r="E1642" s="323">
        <f t="shared" si="102"/>
        <v>0.67507879193431841</v>
      </c>
      <c r="F1642" s="321">
        <f t="shared" si="100"/>
        <v>1363954.0912559382</v>
      </c>
      <c r="G1642" s="322">
        <f t="shared" si="103"/>
        <v>2618034516.8218307</v>
      </c>
    </row>
    <row r="1643" spans="2:7" hidden="1" x14ac:dyDescent="0.35">
      <c r="B1643" s="305"/>
      <c r="C1643" s="306">
        <v>1630</v>
      </c>
      <c r="D1643" s="308">
        <f t="shared" si="101"/>
        <v>0.32489090016336886</v>
      </c>
      <c r="E1643" s="323">
        <f t="shared" si="102"/>
        <v>0.67510909983663114</v>
      </c>
      <c r="F1643" s="321">
        <f t="shared" si="100"/>
        <v>1363826.8647581576</v>
      </c>
      <c r="G1643" s="322">
        <f t="shared" si="103"/>
        <v>2619398343.6865888</v>
      </c>
    </row>
    <row r="1644" spans="2:7" hidden="1" x14ac:dyDescent="0.35">
      <c r="B1644" s="305"/>
      <c r="C1644" s="306">
        <v>1631</v>
      </c>
      <c r="D1644" s="308">
        <f t="shared" si="101"/>
        <v>0.32486061367361174</v>
      </c>
      <c r="E1644" s="323">
        <f t="shared" si="102"/>
        <v>0.67513938632638826</v>
      </c>
      <c r="F1644" s="321">
        <f t="shared" si="100"/>
        <v>1363699.7281459926</v>
      </c>
      <c r="G1644" s="322">
        <f t="shared" si="103"/>
        <v>2620762043.4147348</v>
      </c>
    </row>
    <row r="1645" spans="2:7" hidden="1" x14ac:dyDescent="0.35">
      <c r="B1645" s="305"/>
      <c r="C1645" s="306">
        <v>1632</v>
      </c>
      <c r="D1645" s="308">
        <f t="shared" si="101"/>
        <v>0.3248303485681675</v>
      </c>
      <c r="E1645" s="323">
        <f t="shared" si="102"/>
        <v>0.6751696514318325</v>
      </c>
      <c r="F1645" s="321">
        <f t="shared" si="100"/>
        <v>1363572.681300886</v>
      </c>
      <c r="G1645" s="322">
        <f t="shared" si="103"/>
        <v>2622125616.096036</v>
      </c>
    </row>
    <row r="1646" spans="2:7" hidden="1" x14ac:dyDescent="0.35">
      <c r="B1646" s="305"/>
      <c r="C1646" s="306">
        <v>1633</v>
      </c>
      <c r="D1646" s="308">
        <f t="shared" si="101"/>
        <v>0.3248001048188483</v>
      </c>
      <c r="E1646" s="323">
        <f t="shared" si="102"/>
        <v>0.67519989518115175</v>
      </c>
      <c r="F1646" s="321">
        <f t="shared" si="100"/>
        <v>1363445.7241045109</v>
      </c>
      <c r="G1646" s="322">
        <f t="shared" si="103"/>
        <v>2623489061.8201404</v>
      </c>
    </row>
    <row r="1647" spans="2:7" hidden="1" x14ac:dyDescent="0.35">
      <c r="B1647" s="305"/>
      <c r="C1647" s="306">
        <v>1634</v>
      </c>
      <c r="D1647" s="308">
        <f t="shared" si="101"/>
        <v>0.32476988239752036</v>
      </c>
      <c r="E1647" s="323">
        <f t="shared" si="102"/>
        <v>0.67523011760247964</v>
      </c>
      <c r="F1647" s="321">
        <f t="shared" si="100"/>
        <v>1363318.8564387672</v>
      </c>
      <c r="G1647" s="322">
        <f t="shared" si="103"/>
        <v>2624852380.676579</v>
      </c>
    </row>
    <row r="1648" spans="2:7" hidden="1" x14ac:dyDescent="0.35">
      <c r="B1648" s="305"/>
      <c r="C1648" s="306">
        <v>1635</v>
      </c>
      <c r="D1648" s="308">
        <f t="shared" si="101"/>
        <v>0.32473968127610431</v>
      </c>
      <c r="E1648" s="323">
        <f t="shared" si="102"/>
        <v>0.67526031872389569</v>
      </c>
      <c r="F1648" s="321">
        <f t="shared" si="100"/>
        <v>1363192.0781857835</v>
      </c>
      <c r="G1648" s="322">
        <f t="shared" si="103"/>
        <v>2626215572.7547646</v>
      </c>
    </row>
    <row r="1649" spans="2:7" hidden="1" x14ac:dyDescent="0.35">
      <c r="B1649" s="305"/>
      <c r="C1649" s="306">
        <v>1636</v>
      </c>
      <c r="D1649" s="308">
        <f t="shared" si="101"/>
        <v>0.32470950142657495</v>
      </c>
      <c r="E1649" s="323">
        <f t="shared" si="102"/>
        <v>0.67529049857342505</v>
      </c>
      <c r="F1649" s="321">
        <f t="shared" si="100"/>
        <v>1363065.3892279156</v>
      </c>
      <c r="G1649" s="322">
        <f t="shared" si="103"/>
        <v>2627578638.1439924</v>
      </c>
    </row>
    <row r="1650" spans="2:7" hidden="1" x14ac:dyDescent="0.35">
      <c r="B1650" s="305"/>
      <c r="C1650" s="306">
        <v>1637</v>
      </c>
      <c r="D1650" s="308">
        <f t="shared" si="101"/>
        <v>0.32467934282096095</v>
      </c>
      <c r="E1650" s="323">
        <f t="shared" si="102"/>
        <v>0.67532065717903911</v>
      </c>
      <c r="F1650" s="321">
        <f t="shared" si="100"/>
        <v>1362938.7894477451</v>
      </c>
      <c r="G1650" s="322">
        <f t="shared" si="103"/>
        <v>2628941576.9334402</v>
      </c>
    </row>
    <row r="1651" spans="2:7" hidden="1" x14ac:dyDescent="0.35">
      <c r="B1651" s="305"/>
      <c r="C1651" s="306">
        <v>1638</v>
      </c>
      <c r="D1651" s="308">
        <f t="shared" si="101"/>
        <v>0.32464920543134473</v>
      </c>
      <c r="E1651" s="323">
        <f t="shared" si="102"/>
        <v>0.67535079456865521</v>
      </c>
      <c r="F1651" s="321">
        <f t="shared" si="100"/>
        <v>1362812.2787280802</v>
      </c>
      <c r="G1651" s="322">
        <f t="shared" si="103"/>
        <v>2630304389.2121682</v>
      </c>
    </row>
    <row r="1652" spans="2:7" hidden="1" x14ac:dyDescent="0.35">
      <c r="B1652" s="305"/>
      <c r="C1652" s="306">
        <v>1639</v>
      </c>
      <c r="D1652" s="308">
        <f t="shared" si="101"/>
        <v>0.3246190892298626</v>
      </c>
      <c r="E1652" s="323">
        <f t="shared" si="102"/>
        <v>0.6753809107701374</v>
      </c>
      <c r="F1652" s="321">
        <f t="shared" si="100"/>
        <v>1362685.8569519543</v>
      </c>
      <c r="G1652" s="322">
        <f t="shared" si="103"/>
        <v>2631667075.0691204</v>
      </c>
    </row>
    <row r="1653" spans="2:7" hidden="1" x14ac:dyDescent="0.35">
      <c r="B1653" s="305"/>
      <c r="C1653" s="306">
        <v>1640</v>
      </c>
      <c r="D1653" s="308">
        <f t="shared" si="101"/>
        <v>0.32458899418870435</v>
      </c>
      <c r="E1653" s="323">
        <f t="shared" si="102"/>
        <v>0.67541100581129565</v>
      </c>
      <c r="F1653" s="321">
        <f t="shared" si="100"/>
        <v>1362559.5240026258</v>
      </c>
      <c r="G1653" s="322">
        <f t="shared" si="103"/>
        <v>2633029634.593123</v>
      </c>
    </row>
    <row r="1654" spans="2:7" hidden="1" x14ac:dyDescent="0.35">
      <c r="B1654" s="305"/>
      <c r="C1654" s="306">
        <v>1641</v>
      </c>
      <c r="D1654" s="308">
        <f t="shared" si="101"/>
        <v>0.32455892028011324</v>
      </c>
      <c r="E1654" s="323">
        <f t="shared" si="102"/>
        <v>0.67544107971988676</v>
      </c>
      <c r="F1654" s="321">
        <f t="shared" si="100"/>
        <v>1362433.2797635775</v>
      </c>
      <c r="G1654" s="322">
        <f t="shared" si="103"/>
        <v>2634392067.8728867</v>
      </c>
    </row>
    <row r="1655" spans="2:7" hidden="1" x14ac:dyDescent="0.35">
      <c r="B1655" s="305"/>
      <c r="C1655" s="306">
        <v>1642</v>
      </c>
      <c r="D1655" s="308">
        <f t="shared" si="101"/>
        <v>0.32452886747638582</v>
      </c>
      <c r="E1655" s="323">
        <f t="shared" si="102"/>
        <v>0.67547113252361424</v>
      </c>
      <c r="F1655" s="321">
        <f t="shared" si="100"/>
        <v>1362307.1241185158</v>
      </c>
      <c r="G1655" s="322">
        <f t="shared" si="103"/>
        <v>2635754374.997005</v>
      </c>
    </row>
    <row r="1656" spans="2:7" hidden="1" x14ac:dyDescent="0.35">
      <c r="B1656" s="305"/>
      <c r="C1656" s="306">
        <v>1643</v>
      </c>
      <c r="D1656" s="308">
        <f t="shared" si="101"/>
        <v>0.32449883574987171</v>
      </c>
      <c r="E1656" s="323">
        <f t="shared" si="102"/>
        <v>0.67550116425012829</v>
      </c>
      <c r="F1656" s="321">
        <f t="shared" si="100"/>
        <v>1362181.0569513701</v>
      </c>
      <c r="G1656" s="322">
        <f t="shared" si="103"/>
        <v>2637116556.0539565</v>
      </c>
    </row>
    <row r="1657" spans="2:7" hidden="1" x14ac:dyDescent="0.35">
      <c r="B1657" s="305"/>
      <c r="C1657" s="306">
        <v>1644</v>
      </c>
      <c r="D1657" s="308">
        <f t="shared" si="101"/>
        <v>0.32446882507297364</v>
      </c>
      <c r="E1657" s="323">
        <f t="shared" si="102"/>
        <v>0.6755311749270263</v>
      </c>
      <c r="F1657" s="321">
        <f t="shared" si="100"/>
        <v>1362055.0781462926</v>
      </c>
      <c r="G1657" s="322">
        <f t="shared" si="103"/>
        <v>2638478611.132103</v>
      </c>
    </row>
    <row r="1658" spans="2:7" hidden="1" x14ac:dyDescent="0.35">
      <c r="B1658" s="305"/>
      <c r="C1658" s="306">
        <v>1645</v>
      </c>
      <c r="D1658" s="308">
        <f t="shared" si="101"/>
        <v>0.32443883541814722</v>
      </c>
      <c r="E1658" s="323">
        <f t="shared" si="102"/>
        <v>0.67556116458185278</v>
      </c>
      <c r="F1658" s="321">
        <f t="shared" si="100"/>
        <v>1361929.1875876572</v>
      </c>
      <c r="G1658" s="322">
        <f t="shared" si="103"/>
        <v>2639840540.3196907</v>
      </c>
    </row>
    <row r="1659" spans="2:7" hidden="1" x14ac:dyDescent="0.35">
      <c r="B1659" s="305"/>
      <c r="C1659" s="306">
        <v>1646</v>
      </c>
      <c r="D1659" s="308">
        <f t="shared" si="101"/>
        <v>0.32440886675790087</v>
      </c>
      <c r="E1659" s="323">
        <f t="shared" si="102"/>
        <v>0.67559113324209918</v>
      </c>
      <c r="F1659" s="321">
        <f t="shared" si="100"/>
        <v>1361803.3851600601</v>
      </c>
      <c r="G1659" s="322">
        <f t="shared" si="103"/>
        <v>2641202343.7048507</v>
      </c>
    </row>
    <row r="1660" spans="2:7" hidden="1" x14ac:dyDescent="0.35">
      <c r="B1660" s="305"/>
      <c r="C1660" s="306">
        <v>1647</v>
      </c>
      <c r="D1660" s="308">
        <f t="shared" si="101"/>
        <v>0.3243789190647956</v>
      </c>
      <c r="E1660" s="323">
        <f t="shared" si="102"/>
        <v>0.67562108093520434</v>
      </c>
      <c r="F1660" s="321">
        <f t="shared" si="100"/>
        <v>1361677.6707483176</v>
      </c>
      <c r="G1660" s="322">
        <f t="shared" si="103"/>
        <v>2642564021.3755989</v>
      </c>
    </row>
    <row r="1661" spans="2:7" hidden="1" x14ac:dyDescent="0.35">
      <c r="B1661" s="305"/>
      <c r="C1661" s="306">
        <v>1648</v>
      </c>
      <c r="D1661" s="308">
        <f t="shared" si="101"/>
        <v>0.32434899231144471</v>
      </c>
      <c r="E1661" s="323">
        <f t="shared" si="102"/>
        <v>0.67565100768855535</v>
      </c>
      <c r="F1661" s="321">
        <f t="shared" si="100"/>
        <v>1361552.0442374661</v>
      </c>
      <c r="G1661" s="322">
        <f t="shared" si="103"/>
        <v>2643925573.4198365</v>
      </c>
    </row>
    <row r="1662" spans="2:7" hidden="1" x14ac:dyDescent="0.35">
      <c r="B1662" s="305"/>
      <c r="C1662" s="306">
        <v>1649</v>
      </c>
      <c r="D1662" s="308">
        <f t="shared" si="101"/>
        <v>0.32431908647051433</v>
      </c>
      <c r="E1662" s="323">
        <f t="shared" si="102"/>
        <v>0.67568091352948567</v>
      </c>
      <c r="F1662" s="321">
        <f t="shared" si="100"/>
        <v>1361426.5055127633</v>
      </c>
      <c r="G1662" s="322">
        <f t="shared" si="103"/>
        <v>2645286999.9253492</v>
      </c>
    </row>
    <row r="1663" spans="2:7" hidden="1" x14ac:dyDescent="0.35">
      <c r="B1663" s="305"/>
      <c r="C1663" s="306">
        <v>1650</v>
      </c>
      <c r="D1663" s="308">
        <f t="shared" si="101"/>
        <v>0.3242892015147224</v>
      </c>
      <c r="E1663" s="323">
        <f t="shared" si="102"/>
        <v>0.6757107984852776</v>
      </c>
      <c r="F1663" s="321">
        <f t="shared" si="100"/>
        <v>1361301.0544596848</v>
      </c>
      <c r="G1663" s="322">
        <f t="shared" si="103"/>
        <v>2646648300.9798088</v>
      </c>
    </row>
    <row r="1664" spans="2:7" hidden="1" x14ac:dyDescent="0.35">
      <c r="B1664" s="305"/>
      <c r="C1664" s="306">
        <v>1651</v>
      </c>
      <c r="D1664" s="308">
        <f t="shared" si="101"/>
        <v>0.32425933741683899</v>
      </c>
      <c r="E1664" s="323">
        <f t="shared" si="102"/>
        <v>0.67574066258316101</v>
      </c>
      <c r="F1664" s="321">
        <f t="shared" si="100"/>
        <v>1361175.6909639246</v>
      </c>
      <c r="G1664" s="322">
        <f t="shared" si="103"/>
        <v>2648009476.6707726</v>
      </c>
    </row>
    <row r="1665" spans="2:7" hidden="1" x14ac:dyDescent="0.35">
      <c r="B1665" s="305"/>
      <c r="C1665" s="306">
        <v>1652</v>
      </c>
      <c r="D1665" s="308">
        <f t="shared" si="101"/>
        <v>0.32422949414968655</v>
      </c>
      <c r="E1665" s="323">
        <f t="shared" si="102"/>
        <v>0.6757705058503134</v>
      </c>
      <c r="F1665" s="321">
        <f t="shared" si="100"/>
        <v>1361050.4149113968</v>
      </c>
      <c r="G1665" s="322">
        <f t="shared" si="103"/>
        <v>2649370527.0856838</v>
      </c>
    </row>
    <row r="1666" spans="2:7" hidden="1" x14ac:dyDescent="0.35">
      <c r="B1666" s="305"/>
      <c r="C1666" s="306">
        <v>1653</v>
      </c>
      <c r="D1666" s="308">
        <f t="shared" si="101"/>
        <v>0.32419967168613878</v>
      </c>
      <c r="E1666" s="323">
        <f t="shared" si="102"/>
        <v>0.67580032831386116</v>
      </c>
      <c r="F1666" s="321">
        <f t="shared" si="100"/>
        <v>1360925.2261882308</v>
      </c>
      <c r="G1666" s="322">
        <f t="shared" si="103"/>
        <v>2650731452.311872</v>
      </c>
    </row>
    <row r="1667" spans="2:7" hidden="1" x14ac:dyDescent="0.35">
      <c r="B1667" s="305"/>
      <c r="C1667" s="306">
        <v>1654</v>
      </c>
      <c r="D1667" s="308">
        <f t="shared" si="101"/>
        <v>0.32416986999912145</v>
      </c>
      <c r="E1667" s="323">
        <f t="shared" si="102"/>
        <v>0.67583013000087855</v>
      </c>
      <c r="F1667" s="321">
        <f t="shared" si="100"/>
        <v>1360800.1246807743</v>
      </c>
      <c r="G1667" s="322">
        <f t="shared" si="103"/>
        <v>2652092252.436553</v>
      </c>
    </row>
    <row r="1668" spans="2:7" hidden="1" x14ac:dyDescent="0.35">
      <c r="B1668" s="305"/>
      <c r="C1668" s="306">
        <v>1655</v>
      </c>
      <c r="D1668" s="308">
        <f t="shared" si="101"/>
        <v>0.3241400890616119</v>
      </c>
      <c r="E1668" s="323">
        <f t="shared" si="102"/>
        <v>0.67585991093838804</v>
      </c>
      <c r="F1668" s="321">
        <f t="shared" si="100"/>
        <v>1360675.1102755915</v>
      </c>
      <c r="G1668" s="322">
        <f t="shared" si="103"/>
        <v>2653452927.5468287</v>
      </c>
    </row>
    <row r="1669" spans="2:7" hidden="1" x14ac:dyDescent="0.35">
      <c r="B1669" s="305"/>
      <c r="C1669" s="306">
        <v>1656</v>
      </c>
      <c r="D1669" s="308">
        <f t="shared" si="101"/>
        <v>0.32411032884663882</v>
      </c>
      <c r="E1669" s="323">
        <f t="shared" si="102"/>
        <v>0.67588967115336118</v>
      </c>
      <c r="F1669" s="321">
        <f t="shared" si="100"/>
        <v>1360550.1828594625</v>
      </c>
      <c r="G1669" s="322">
        <f t="shared" si="103"/>
        <v>2654813477.7296882</v>
      </c>
    </row>
    <row r="1670" spans="2:7" hidden="1" x14ac:dyDescent="0.35">
      <c r="B1670" s="305"/>
      <c r="C1670" s="306">
        <v>1657</v>
      </c>
      <c r="D1670" s="308">
        <f t="shared" si="101"/>
        <v>0.32408058932728212</v>
      </c>
      <c r="E1670" s="323">
        <f t="shared" si="102"/>
        <v>0.67591941067271788</v>
      </c>
      <c r="F1670" s="321">
        <f t="shared" si="100"/>
        <v>1360425.3423193819</v>
      </c>
      <c r="G1670" s="322">
        <f t="shared" si="103"/>
        <v>2656173903.0720077</v>
      </c>
    </row>
    <row r="1671" spans="2:7" hidden="1" x14ac:dyDescent="0.35">
      <c r="B1671" s="305"/>
      <c r="C1671" s="306">
        <v>1658</v>
      </c>
      <c r="D1671" s="308">
        <f t="shared" si="101"/>
        <v>0.32405087047667325</v>
      </c>
      <c r="E1671" s="323">
        <f t="shared" si="102"/>
        <v>0.67594912952332675</v>
      </c>
      <c r="F1671" s="321">
        <f t="shared" si="100"/>
        <v>1360300.588542561</v>
      </c>
      <c r="G1671" s="322">
        <f t="shared" si="103"/>
        <v>2657534203.6605501</v>
      </c>
    </row>
    <row r="1672" spans="2:7" hidden="1" x14ac:dyDescent="0.35">
      <c r="B1672" s="305"/>
      <c r="C1672" s="306">
        <v>1659</v>
      </c>
      <c r="D1672" s="308">
        <f t="shared" si="101"/>
        <v>0.32402117226799432</v>
      </c>
      <c r="E1672" s="323">
        <f t="shared" si="102"/>
        <v>0.67597882773200568</v>
      </c>
      <c r="F1672" s="321">
        <f t="shared" si="100"/>
        <v>1360175.9214164237</v>
      </c>
      <c r="G1672" s="322">
        <f t="shared" si="103"/>
        <v>2658894379.5819664</v>
      </c>
    </row>
    <row r="1673" spans="2:7" hidden="1" x14ac:dyDescent="0.35">
      <c r="B1673" s="305"/>
      <c r="C1673" s="306">
        <v>1660</v>
      </c>
      <c r="D1673" s="308">
        <f t="shared" si="101"/>
        <v>0.32399149467447863</v>
      </c>
      <c r="E1673" s="323">
        <f t="shared" si="102"/>
        <v>0.67600850532552137</v>
      </c>
      <c r="F1673" s="321">
        <f t="shared" si="100"/>
        <v>1360051.3408286087</v>
      </c>
      <c r="G1673" s="322">
        <f t="shared" si="103"/>
        <v>2660254430.9227948</v>
      </c>
    </row>
    <row r="1674" spans="2:7" hidden="1" x14ac:dyDescent="0.35">
      <c r="B1674" s="305"/>
      <c r="C1674" s="306">
        <v>1661</v>
      </c>
      <c r="D1674" s="308">
        <f t="shared" si="101"/>
        <v>0.32396183766941028</v>
      </c>
      <c r="E1674" s="323">
        <f t="shared" si="102"/>
        <v>0.67603816233058978</v>
      </c>
      <c r="F1674" s="321">
        <f t="shared" si="100"/>
        <v>1359926.8466669682</v>
      </c>
      <c r="G1674" s="322">
        <f t="shared" si="103"/>
        <v>2661614357.7694616</v>
      </c>
    </row>
    <row r="1675" spans="2:7" hidden="1" x14ac:dyDescent="0.35">
      <c r="B1675" s="305"/>
      <c r="C1675" s="306">
        <v>1662</v>
      </c>
      <c r="D1675" s="308">
        <f t="shared" si="101"/>
        <v>0.32393220122612376</v>
      </c>
      <c r="E1675" s="323">
        <f t="shared" si="102"/>
        <v>0.67606779877387624</v>
      </c>
      <c r="F1675" s="321">
        <f t="shared" si="100"/>
        <v>1359802.4388195656</v>
      </c>
      <c r="G1675" s="322">
        <f t="shared" si="103"/>
        <v>2662974160.208281</v>
      </c>
    </row>
    <row r="1676" spans="2:7" hidden="1" x14ac:dyDescent="0.35">
      <c r="B1676" s="305"/>
      <c r="C1676" s="306">
        <v>1663</v>
      </c>
      <c r="D1676" s="308">
        <f t="shared" si="101"/>
        <v>0.32390258531800453</v>
      </c>
      <c r="E1676" s="323">
        <f t="shared" si="102"/>
        <v>0.67609741468199547</v>
      </c>
      <c r="F1676" s="321">
        <f t="shared" si="100"/>
        <v>1359678.1171746782</v>
      </c>
      <c r="G1676" s="322">
        <f t="shared" si="103"/>
        <v>2664333838.3254557</v>
      </c>
    </row>
    <row r="1677" spans="2:7" hidden="1" x14ac:dyDescent="0.35">
      <c r="B1677" s="305"/>
      <c r="C1677" s="306">
        <v>1664</v>
      </c>
      <c r="D1677" s="308">
        <f t="shared" si="101"/>
        <v>0.32387298991848823</v>
      </c>
      <c r="E1677" s="323">
        <f t="shared" si="102"/>
        <v>0.67612701008151177</v>
      </c>
      <c r="F1677" s="321">
        <f t="shared" si="100"/>
        <v>1359553.8816207945</v>
      </c>
      <c r="G1677" s="322">
        <f t="shared" si="103"/>
        <v>2665693392.2070765</v>
      </c>
    </row>
    <row r="1678" spans="2:7" hidden="1" x14ac:dyDescent="0.35">
      <c r="B1678" s="305"/>
      <c r="C1678" s="306">
        <v>1665</v>
      </c>
      <c r="D1678" s="308">
        <f t="shared" si="101"/>
        <v>0.32384341500106084</v>
      </c>
      <c r="E1678" s="323">
        <f t="shared" si="102"/>
        <v>0.67615658499893916</v>
      </c>
      <c r="F1678" s="321">
        <f t="shared" ref="F1678:F1741" si="104">$G$12*D1678</f>
        <v>1359429.7320466139</v>
      </c>
      <c r="G1678" s="322">
        <f t="shared" si="103"/>
        <v>2667052821.9391232</v>
      </c>
    </row>
    <row r="1679" spans="2:7" hidden="1" x14ac:dyDescent="0.35">
      <c r="B1679" s="305"/>
      <c r="C1679" s="306">
        <v>1666</v>
      </c>
      <c r="D1679" s="308">
        <f t="shared" ref="D1679:D1742" si="105">C1679^(-C$11)</f>
        <v>0.32381386053925859</v>
      </c>
      <c r="E1679" s="323">
        <f t="shared" ref="E1679:E1742" si="106">1 - D1679</f>
        <v>0.67618613946074135</v>
      </c>
      <c r="F1679" s="321">
        <f t="shared" si="104"/>
        <v>1359305.6683410464</v>
      </c>
      <c r="G1679" s="322">
        <f t="shared" ref="G1679:G1742" si="107">F1679+G1678</f>
        <v>2668412127.6074643</v>
      </c>
    </row>
    <row r="1680" spans="2:7" hidden="1" x14ac:dyDescent="0.35">
      <c r="B1680" s="305"/>
      <c r="C1680" s="306">
        <v>1667</v>
      </c>
      <c r="D1680" s="308">
        <f t="shared" si="105"/>
        <v>0.3237843265066675</v>
      </c>
      <c r="E1680" s="323">
        <f t="shared" si="106"/>
        <v>0.67621567349333245</v>
      </c>
      <c r="F1680" s="321">
        <f t="shared" si="104"/>
        <v>1359181.690393212</v>
      </c>
      <c r="G1680" s="322">
        <f t="shared" si="107"/>
        <v>2669771309.2978578</v>
      </c>
    </row>
    <row r="1681" spans="2:7" hidden="1" x14ac:dyDescent="0.35">
      <c r="B1681" s="305"/>
      <c r="C1681" s="306">
        <v>1668</v>
      </c>
      <c r="D1681" s="308">
        <f t="shared" si="105"/>
        <v>0.32375481287692393</v>
      </c>
      <c r="E1681" s="323">
        <f t="shared" si="106"/>
        <v>0.67624518712307613</v>
      </c>
      <c r="F1681" s="321">
        <f t="shared" si="104"/>
        <v>1359057.7980924409</v>
      </c>
      <c r="G1681" s="322">
        <f t="shared" si="107"/>
        <v>2671130367.0959501</v>
      </c>
    </row>
    <row r="1682" spans="2:7" hidden="1" x14ac:dyDescent="0.35">
      <c r="B1682" s="305"/>
      <c r="C1682" s="306">
        <v>1669</v>
      </c>
      <c r="D1682" s="308">
        <f t="shared" si="105"/>
        <v>0.32372531962371381</v>
      </c>
      <c r="E1682" s="323">
        <f t="shared" si="106"/>
        <v>0.67627468037628624</v>
      </c>
      <c r="F1682" s="321">
        <f t="shared" si="104"/>
        <v>1358933.9913282723</v>
      </c>
      <c r="G1682" s="322">
        <f t="shared" si="107"/>
        <v>2672489301.0872784</v>
      </c>
    </row>
    <row r="1683" spans="2:7" hidden="1" x14ac:dyDescent="0.35">
      <c r="B1683" s="305"/>
      <c r="C1683" s="306">
        <v>1670</v>
      </c>
      <c r="D1683" s="308">
        <f t="shared" si="105"/>
        <v>0.32369584672077267</v>
      </c>
      <c r="E1683" s="323">
        <f t="shared" si="106"/>
        <v>0.67630415327922733</v>
      </c>
      <c r="F1683" s="321">
        <f t="shared" si="104"/>
        <v>1358810.269990453</v>
      </c>
      <c r="G1683" s="322">
        <f t="shared" si="107"/>
        <v>2673848111.3572688</v>
      </c>
    </row>
    <row r="1684" spans="2:7" hidden="1" x14ac:dyDescent="0.35">
      <c r="B1684" s="305"/>
      <c r="C1684" s="306">
        <v>1671</v>
      </c>
      <c r="D1684" s="308">
        <f t="shared" si="105"/>
        <v>0.32366639414188575</v>
      </c>
      <c r="E1684" s="323">
        <f t="shared" si="106"/>
        <v>0.6763336058581142</v>
      </c>
      <c r="F1684" s="321">
        <f t="shared" si="104"/>
        <v>1358686.6339689386</v>
      </c>
      <c r="G1684" s="322">
        <f t="shared" si="107"/>
        <v>2675206797.9912376</v>
      </c>
    </row>
    <row r="1685" spans="2:7" hidden="1" x14ac:dyDescent="0.35">
      <c r="B1685" s="305"/>
      <c r="C1685" s="306">
        <v>1672</v>
      </c>
      <c r="D1685" s="308">
        <f t="shared" si="105"/>
        <v>0.32363696186088758</v>
      </c>
      <c r="E1685" s="323">
        <f t="shared" si="106"/>
        <v>0.67636303813911236</v>
      </c>
      <c r="F1685" s="321">
        <f t="shared" si="104"/>
        <v>1358563.0831538921</v>
      </c>
      <c r="G1685" s="322">
        <f t="shared" si="107"/>
        <v>2676565361.0743914</v>
      </c>
    </row>
    <row r="1686" spans="2:7" hidden="1" x14ac:dyDescent="0.35">
      <c r="B1686" s="305"/>
      <c r="C1686" s="306">
        <v>1673</v>
      </c>
      <c r="D1686" s="308">
        <f t="shared" si="105"/>
        <v>0.32360754985166229</v>
      </c>
      <c r="E1686" s="323">
        <f t="shared" si="106"/>
        <v>0.67639245014833771</v>
      </c>
      <c r="F1686" s="321">
        <f t="shared" si="104"/>
        <v>1358439.617435684</v>
      </c>
      <c r="G1686" s="322">
        <f t="shared" si="107"/>
        <v>2677923800.6918268</v>
      </c>
    </row>
    <row r="1687" spans="2:7" hidden="1" x14ac:dyDescent="0.35">
      <c r="B1687" s="305"/>
      <c r="C1687" s="306">
        <v>1674</v>
      </c>
      <c r="D1687" s="308">
        <f t="shared" si="105"/>
        <v>0.32357815808814272</v>
      </c>
      <c r="E1687" s="323">
        <f t="shared" si="106"/>
        <v>0.67642184191185728</v>
      </c>
      <c r="F1687" s="321">
        <f t="shared" si="104"/>
        <v>1358316.2367048895</v>
      </c>
      <c r="G1687" s="322">
        <f t="shared" si="107"/>
        <v>2679282116.9285316</v>
      </c>
    </row>
    <row r="1688" spans="2:7" hidden="1" x14ac:dyDescent="0.35">
      <c r="B1688" s="305"/>
      <c r="C1688" s="306">
        <v>1675</v>
      </c>
      <c r="D1688" s="308">
        <f t="shared" si="105"/>
        <v>0.32354878654431124</v>
      </c>
      <c r="E1688" s="323">
        <f t="shared" si="106"/>
        <v>0.67645121345568882</v>
      </c>
      <c r="F1688" s="321">
        <f t="shared" si="104"/>
        <v>1358192.9408522921</v>
      </c>
      <c r="G1688" s="322">
        <f t="shared" si="107"/>
        <v>2680640309.8693838</v>
      </c>
    </row>
    <row r="1689" spans="2:7" hidden="1" x14ac:dyDescent="0.35">
      <c r="B1689" s="305"/>
      <c r="C1689" s="306">
        <v>1676</v>
      </c>
      <c r="D1689" s="308">
        <f t="shared" si="105"/>
        <v>0.3235194351941989</v>
      </c>
      <c r="E1689" s="323">
        <f t="shared" si="106"/>
        <v>0.6764805648058011</v>
      </c>
      <c r="F1689" s="321">
        <f t="shared" si="104"/>
        <v>1358069.729768879</v>
      </c>
      <c r="G1689" s="322">
        <f t="shared" si="107"/>
        <v>2681998379.5991526</v>
      </c>
    </row>
    <row r="1690" spans="2:7" hidden="1" x14ac:dyDescent="0.35">
      <c r="B1690" s="305"/>
      <c r="C1690" s="306">
        <v>1677</v>
      </c>
      <c r="D1690" s="308">
        <f t="shared" si="105"/>
        <v>0.3234901040118856</v>
      </c>
      <c r="E1690" s="323">
        <f t="shared" si="106"/>
        <v>0.6765098959881144</v>
      </c>
      <c r="F1690" s="321">
        <f t="shared" si="104"/>
        <v>1357946.6033458433</v>
      </c>
      <c r="G1690" s="322">
        <f t="shared" si="107"/>
        <v>2683356326.2024984</v>
      </c>
    </row>
    <row r="1691" spans="2:7" hidden="1" x14ac:dyDescent="0.35">
      <c r="B1691" s="305"/>
      <c r="C1691" s="306">
        <v>1678</v>
      </c>
      <c r="D1691" s="308">
        <f t="shared" si="105"/>
        <v>0.32346079297150016</v>
      </c>
      <c r="E1691" s="323">
        <f t="shared" si="106"/>
        <v>0.6765392070284999</v>
      </c>
      <c r="F1691" s="321">
        <f t="shared" si="104"/>
        <v>1357823.5614745826</v>
      </c>
      <c r="G1691" s="322">
        <f t="shared" si="107"/>
        <v>2684714149.7639732</v>
      </c>
    </row>
    <row r="1692" spans="2:7" hidden="1" x14ac:dyDescent="0.35">
      <c r="B1692" s="305"/>
      <c r="C1692" s="306">
        <v>1679</v>
      </c>
      <c r="D1692" s="308">
        <f t="shared" si="105"/>
        <v>0.3234315020472196</v>
      </c>
      <c r="E1692" s="323">
        <f t="shared" si="106"/>
        <v>0.6765684979527804</v>
      </c>
      <c r="F1692" s="321">
        <f t="shared" si="104"/>
        <v>1357700.6040466973</v>
      </c>
      <c r="G1692" s="322">
        <f t="shared" si="107"/>
        <v>2686071850.3680201</v>
      </c>
    </row>
    <row r="1693" spans="2:7" hidden="1" x14ac:dyDescent="0.35">
      <c r="B1693" s="305"/>
      <c r="C1693" s="306">
        <v>1680</v>
      </c>
      <c r="D1693" s="308">
        <f t="shared" si="105"/>
        <v>0.32340223121326961</v>
      </c>
      <c r="E1693" s="323">
        <f t="shared" si="106"/>
        <v>0.67659776878673039</v>
      </c>
      <c r="F1693" s="321">
        <f t="shared" si="104"/>
        <v>1357577.7309539921</v>
      </c>
      <c r="G1693" s="322">
        <f t="shared" si="107"/>
        <v>2687429428.0989742</v>
      </c>
    </row>
    <row r="1694" spans="2:7" hidden="1" x14ac:dyDescent="0.35">
      <c r="B1694" s="305"/>
      <c r="C1694" s="306">
        <v>1681</v>
      </c>
      <c r="D1694" s="308">
        <f t="shared" si="105"/>
        <v>0.32337298044392437</v>
      </c>
      <c r="E1694" s="323">
        <f t="shared" si="106"/>
        <v>0.67662701955607563</v>
      </c>
      <c r="F1694" s="321">
        <f t="shared" si="104"/>
        <v>1357454.942088475</v>
      </c>
      <c r="G1694" s="322">
        <f t="shared" si="107"/>
        <v>2688786883.0410628</v>
      </c>
    </row>
    <row r="1695" spans="2:7" hidden="1" x14ac:dyDescent="0.35">
      <c r="B1695" s="305"/>
      <c r="C1695" s="306">
        <v>1682</v>
      </c>
      <c r="D1695" s="308">
        <f t="shared" si="105"/>
        <v>0.32334374971350599</v>
      </c>
      <c r="E1695" s="323">
        <f t="shared" si="106"/>
        <v>0.67665625028649401</v>
      </c>
      <c r="F1695" s="321">
        <f t="shared" si="104"/>
        <v>1357332.2373423555</v>
      </c>
      <c r="G1695" s="322">
        <f t="shared" si="107"/>
        <v>2690144215.2784052</v>
      </c>
    </row>
    <row r="1696" spans="2:7" hidden="1" x14ac:dyDescent="0.35">
      <c r="B1696" s="305"/>
      <c r="C1696" s="306">
        <v>1683</v>
      </c>
      <c r="D1696" s="308">
        <f t="shared" si="105"/>
        <v>0.3233145389963849</v>
      </c>
      <c r="E1696" s="323">
        <f t="shared" si="106"/>
        <v>0.67668546100361504</v>
      </c>
      <c r="F1696" s="321">
        <f t="shared" si="104"/>
        <v>1357209.6166080458</v>
      </c>
      <c r="G1696" s="322">
        <f t="shared" si="107"/>
        <v>2691501424.8950133</v>
      </c>
    </row>
    <row r="1697" spans="2:7" hidden="1" x14ac:dyDescent="0.35">
      <c r="B1697" s="305"/>
      <c r="C1697" s="306">
        <v>1684</v>
      </c>
      <c r="D1697" s="308">
        <f t="shared" si="105"/>
        <v>0.32328534826697941</v>
      </c>
      <c r="E1697" s="323">
        <f t="shared" si="106"/>
        <v>0.67671465173302059</v>
      </c>
      <c r="F1697" s="321">
        <f t="shared" si="104"/>
        <v>1357087.0797781588</v>
      </c>
      <c r="G1697" s="322">
        <f t="shared" si="107"/>
        <v>2692858511.9747915</v>
      </c>
    </row>
    <row r="1698" spans="2:7" hidden="1" x14ac:dyDescent="0.35">
      <c r="B1698" s="305"/>
      <c r="C1698" s="306">
        <v>1685</v>
      </c>
      <c r="D1698" s="308">
        <f t="shared" si="105"/>
        <v>0.32325617749975571</v>
      </c>
      <c r="E1698" s="323">
        <f t="shared" si="106"/>
        <v>0.67674382250024423</v>
      </c>
      <c r="F1698" s="321">
        <f t="shared" si="104"/>
        <v>1356964.6267455092</v>
      </c>
      <c r="G1698" s="322">
        <f t="shared" si="107"/>
        <v>2694215476.6015372</v>
      </c>
    </row>
    <row r="1699" spans="2:7" hidden="1" x14ac:dyDescent="0.35">
      <c r="B1699" s="305"/>
      <c r="C1699" s="306">
        <v>1686</v>
      </c>
      <c r="D1699" s="308">
        <f t="shared" si="105"/>
        <v>0.3232270266692277</v>
      </c>
      <c r="E1699" s="323">
        <f t="shared" si="106"/>
        <v>0.67677297333077235</v>
      </c>
      <c r="F1699" s="321">
        <f t="shared" si="104"/>
        <v>1356842.2574031111</v>
      </c>
      <c r="G1699" s="322">
        <f t="shared" si="107"/>
        <v>2695572318.8589401</v>
      </c>
    </row>
    <row r="1700" spans="2:7" hidden="1" x14ac:dyDescent="0.35">
      <c r="B1700" s="305"/>
      <c r="C1700" s="306">
        <v>1687</v>
      </c>
      <c r="D1700" s="308">
        <f t="shared" si="105"/>
        <v>0.32319789574995705</v>
      </c>
      <c r="E1700" s="323">
        <f t="shared" si="106"/>
        <v>0.67680210425004295</v>
      </c>
      <c r="F1700" s="321">
        <f t="shared" si="104"/>
        <v>1356719.9716441797</v>
      </c>
      <c r="G1700" s="322">
        <f t="shared" si="107"/>
        <v>2696929038.8305845</v>
      </c>
    </row>
    <row r="1701" spans="2:7" hidden="1" x14ac:dyDescent="0.35">
      <c r="B1701" s="305"/>
      <c r="C1701" s="306">
        <v>1688</v>
      </c>
      <c r="D1701" s="308">
        <f t="shared" si="105"/>
        <v>0.32316878471655269</v>
      </c>
      <c r="E1701" s="323">
        <f t="shared" si="106"/>
        <v>0.67683121528344725</v>
      </c>
      <c r="F1701" s="321">
        <f t="shared" si="104"/>
        <v>1356597.7693621281</v>
      </c>
      <c r="G1701" s="322">
        <f t="shared" si="107"/>
        <v>2698285636.5999465</v>
      </c>
    </row>
    <row r="1702" spans="2:7" hidden="1" x14ac:dyDescent="0.35">
      <c r="B1702" s="305"/>
      <c r="C1702" s="306">
        <v>1689</v>
      </c>
      <c r="D1702" s="308">
        <f t="shared" si="105"/>
        <v>0.32313969354367134</v>
      </c>
      <c r="E1702" s="323">
        <f t="shared" si="106"/>
        <v>0.67686030645632866</v>
      </c>
      <c r="F1702" s="321">
        <f t="shared" si="104"/>
        <v>1356475.6504505705</v>
      </c>
      <c r="G1702" s="322">
        <f t="shared" si="107"/>
        <v>2699642112.2503972</v>
      </c>
    </row>
    <row r="1703" spans="2:7" hidden="1" x14ac:dyDescent="0.35">
      <c r="B1703" s="305"/>
      <c r="C1703" s="306">
        <v>1690</v>
      </c>
      <c r="D1703" s="308">
        <f t="shared" si="105"/>
        <v>0.32311062220601661</v>
      </c>
      <c r="E1703" s="323">
        <f t="shared" si="106"/>
        <v>0.67688937779398339</v>
      </c>
      <c r="F1703" s="321">
        <f t="shared" si="104"/>
        <v>1356353.6148033177</v>
      </c>
      <c r="G1703" s="322">
        <f t="shared" si="107"/>
        <v>2700998465.8652005</v>
      </c>
    </row>
    <row r="1704" spans="2:7" hidden="1" x14ac:dyDescent="0.35">
      <c r="B1704" s="305"/>
      <c r="C1704" s="306">
        <v>1691</v>
      </c>
      <c r="D1704" s="308">
        <f t="shared" si="105"/>
        <v>0.32308157067833942</v>
      </c>
      <c r="E1704" s="323">
        <f t="shared" si="106"/>
        <v>0.67691842932166058</v>
      </c>
      <c r="F1704" s="321">
        <f t="shared" si="104"/>
        <v>1356231.6623143791</v>
      </c>
      <c r="G1704" s="322">
        <f t="shared" si="107"/>
        <v>2702354697.5275149</v>
      </c>
    </row>
    <row r="1705" spans="2:7" hidden="1" x14ac:dyDescent="0.35">
      <c r="B1705" s="305"/>
      <c r="C1705" s="306">
        <v>1692</v>
      </c>
      <c r="D1705" s="308">
        <f t="shared" si="105"/>
        <v>0.32305253893543778</v>
      </c>
      <c r="E1705" s="323">
        <f t="shared" si="106"/>
        <v>0.67694746106456227</v>
      </c>
      <c r="F1705" s="321">
        <f t="shared" si="104"/>
        <v>1356109.7928779619</v>
      </c>
      <c r="G1705" s="322">
        <f t="shared" si="107"/>
        <v>2703710807.3203931</v>
      </c>
    </row>
    <row r="1706" spans="2:7" hidden="1" x14ac:dyDescent="0.35">
      <c r="B1706" s="305"/>
      <c r="C1706" s="306">
        <v>1693</v>
      </c>
      <c r="D1706" s="308">
        <f t="shared" si="105"/>
        <v>0.32302352695215664</v>
      </c>
      <c r="E1706" s="323">
        <f t="shared" si="106"/>
        <v>0.67697647304784336</v>
      </c>
      <c r="F1706" s="321">
        <f t="shared" si="104"/>
        <v>1355988.0063884701</v>
      </c>
      <c r="G1706" s="322">
        <f t="shared" si="107"/>
        <v>2705066795.3267817</v>
      </c>
    </row>
    <row r="1707" spans="2:7" hidden="1" x14ac:dyDescent="0.35">
      <c r="B1707" s="305"/>
      <c r="C1707" s="306">
        <v>1694</v>
      </c>
      <c r="D1707" s="308">
        <f t="shared" si="105"/>
        <v>0.32299453470338774</v>
      </c>
      <c r="E1707" s="323">
        <f t="shared" si="106"/>
        <v>0.67700546529661221</v>
      </c>
      <c r="F1707" s="321">
        <f t="shared" si="104"/>
        <v>1355866.3027405043</v>
      </c>
      <c r="G1707" s="322">
        <f t="shared" si="107"/>
        <v>2706422661.6295223</v>
      </c>
    </row>
    <row r="1708" spans="2:7" hidden="1" x14ac:dyDescent="0.35">
      <c r="B1708" s="305"/>
      <c r="C1708" s="306">
        <v>1695</v>
      </c>
      <c r="D1708" s="308">
        <f t="shared" si="105"/>
        <v>0.32296556216406941</v>
      </c>
      <c r="E1708" s="323">
        <f t="shared" si="106"/>
        <v>0.67703443783593054</v>
      </c>
      <c r="F1708" s="321">
        <f t="shared" si="104"/>
        <v>1355744.6818288607</v>
      </c>
      <c r="G1708" s="322">
        <f t="shared" si="107"/>
        <v>2707778406.3113513</v>
      </c>
    </row>
    <row r="1709" spans="2:7" hidden="1" x14ac:dyDescent="0.35">
      <c r="B1709" s="305"/>
      <c r="C1709" s="306">
        <v>1696</v>
      </c>
      <c r="D1709" s="308">
        <f t="shared" si="105"/>
        <v>0.32293660930918672</v>
      </c>
      <c r="E1709" s="323">
        <f t="shared" si="106"/>
        <v>0.67706339069081323</v>
      </c>
      <c r="F1709" s="321">
        <f t="shared" si="104"/>
        <v>1355623.1435485315</v>
      </c>
      <c r="G1709" s="322">
        <f t="shared" si="107"/>
        <v>2709134029.4548998</v>
      </c>
    </row>
    <row r="1710" spans="2:7" hidden="1" x14ac:dyDescent="0.35">
      <c r="B1710" s="305"/>
      <c r="C1710" s="306">
        <v>1697</v>
      </c>
      <c r="D1710" s="308">
        <f t="shared" si="105"/>
        <v>0.32290767611377125</v>
      </c>
      <c r="E1710" s="323">
        <f t="shared" si="106"/>
        <v>0.67709232388622875</v>
      </c>
      <c r="F1710" s="321">
        <f t="shared" si="104"/>
        <v>1355501.6877947042</v>
      </c>
      <c r="G1710" s="322">
        <f t="shared" si="107"/>
        <v>2710489531.1426945</v>
      </c>
    </row>
    <row r="1711" spans="2:7" hidden="1" x14ac:dyDescent="0.35">
      <c r="B1711" s="305"/>
      <c r="C1711" s="306">
        <v>1698</v>
      </c>
      <c r="D1711" s="308">
        <f t="shared" si="105"/>
        <v>0.32287876255290071</v>
      </c>
      <c r="E1711" s="323">
        <f t="shared" si="106"/>
        <v>0.67712123744709929</v>
      </c>
      <c r="F1711" s="321">
        <f t="shared" si="104"/>
        <v>1355380.3144627605</v>
      </c>
      <c r="G1711" s="322">
        <f t="shared" si="107"/>
        <v>2711844911.4571571</v>
      </c>
    </row>
    <row r="1712" spans="2:7" hidden="1" x14ac:dyDescent="0.35">
      <c r="B1712" s="305"/>
      <c r="C1712" s="306">
        <v>1699</v>
      </c>
      <c r="D1712" s="308">
        <f t="shared" si="105"/>
        <v>0.32284986860169934</v>
      </c>
      <c r="E1712" s="323">
        <f t="shared" si="106"/>
        <v>0.6771501313983006</v>
      </c>
      <c r="F1712" s="321">
        <f t="shared" si="104"/>
        <v>1355259.0234482763</v>
      </c>
      <c r="G1712" s="322">
        <f t="shared" si="107"/>
        <v>2713200170.4806056</v>
      </c>
    </row>
    <row r="1713" spans="2:7" x14ac:dyDescent="0.35">
      <c r="B1713" s="305"/>
      <c r="C1713" s="306">
        <v>1700</v>
      </c>
      <c r="D1713" s="308">
        <f t="shared" si="105"/>
        <v>0.32282099423533722</v>
      </c>
      <c r="E1713" s="323">
        <f t="shared" si="106"/>
        <v>0.67717900576466272</v>
      </c>
      <c r="F1713" s="321">
        <f t="shared" si="104"/>
        <v>1355137.8146470212</v>
      </c>
      <c r="G1713" s="322">
        <f t="shared" si="107"/>
        <v>2714555308.2952528</v>
      </c>
    </row>
    <row r="1714" spans="2:7" hidden="1" x14ac:dyDescent="0.35">
      <c r="B1714" s="305"/>
      <c r="C1714" s="306">
        <v>1701</v>
      </c>
      <c r="D1714" s="308">
        <f t="shared" si="105"/>
        <v>0.32279213942903068</v>
      </c>
      <c r="E1714" s="323">
        <f t="shared" si="106"/>
        <v>0.67720786057096927</v>
      </c>
      <c r="F1714" s="321">
        <f t="shared" si="104"/>
        <v>1355016.6879549578</v>
      </c>
      <c r="G1714" s="322">
        <f t="shared" si="107"/>
        <v>2715910324.9832077</v>
      </c>
    </row>
    <row r="1715" spans="2:7" hidden="1" x14ac:dyDescent="0.35">
      <c r="B1715" s="305"/>
      <c r="C1715" s="306">
        <v>1702</v>
      </c>
      <c r="D1715" s="308">
        <f t="shared" si="105"/>
        <v>0.32276330415804194</v>
      </c>
      <c r="E1715" s="323">
        <f t="shared" si="106"/>
        <v>0.677236695841958</v>
      </c>
      <c r="F1715" s="321">
        <f t="shared" si="104"/>
        <v>1354895.6432682422</v>
      </c>
      <c r="G1715" s="322">
        <f t="shared" si="107"/>
        <v>2717265220.6264758</v>
      </c>
    </row>
    <row r="1716" spans="2:7" hidden="1" x14ac:dyDescent="0.35">
      <c r="B1716" s="305"/>
      <c r="C1716" s="306">
        <v>1703</v>
      </c>
      <c r="D1716" s="308">
        <f t="shared" si="105"/>
        <v>0.32273448839767888</v>
      </c>
      <c r="E1716" s="323">
        <f t="shared" si="106"/>
        <v>0.67726551160232118</v>
      </c>
      <c r="F1716" s="321">
        <f t="shared" si="104"/>
        <v>1354774.6804832218</v>
      </c>
      <c r="G1716" s="322">
        <f t="shared" si="107"/>
        <v>2718619995.3069592</v>
      </c>
    </row>
    <row r="1717" spans="2:7" hidden="1" x14ac:dyDescent="0.35">
      <c r="B1717" s="305"/>
      <c r="C1717" s="306">
        <v>1704</v>
      </c>
      <c r="D1717" s="308">
        <f t="shared" si="105"/>
        <v>0.3227056921232952</v>
      </c>
      <c r="E1717" s="323">
        <f t="shared" si="106"/>
        <v>0.67729430787670486</v>
      </c>
      <c r="F1717" s="321">
        <f t="shared" si="104"/>
        <v>1354653.7994964363</v>
      </c>
      <c r="G1717" s="322">
        <f t="shared" si="107"/>
        <v>2719974649.1064558</v>
      </c>
    </row>
    <row r="1718" spans="2:7" hidden="1" x14ac:dyDescent="0.35">
      <c r="B1718" s="305"/>
      <c r="C1718" s="306">
        <v>1705</v>
      </c>
      <c r="D1718" s="308">
        <f t="shared" si="105"/>
        <v>0.32267691531029002</v>
      </c>
      <c r="E1718" s="323">
        <f t="shared" si="106"/>
        <v>0.67732308468971003</v>
      </c>
      <c r="F1718" s="321">
        <f t="shared" si="104"/>
        <v>1354533.000204616</v>
      </c>
      <c r="G1718" s="322">
        <f t="shared" si="107"/>
        <v>2721329182.1066604</v>
      </c>
    </row>
    <row r="1719" spans="2:7" hidden="1" x14ac:dyDescent="0.35">
      <c r="B1719" s="305"/>
      <c r="C1719" s="306">
        <v>1706</v>
      </c>
      <c r="D1719" s="308">
        <f t="shared" si="105"/>
        <v>0.32264815793410828</v>
      </c>
      <c r="E1719" s="323">
        <f t="shared" si="106"/>
        <v>0.67735184206589172</v>
      </c>
      <c r="F1719" s="321">
        <f t="shared" si="104"/>
        <v>1354412.2825046838</v>
      </c>
      <c r="G1719" s="322">
        <f t="shared" si="107"/>
        <v>2722683594.3891649</v>
      </c>
    </row>
    <row r="1720" spans="2:7" hidden="1" x14ac:dyDescent="0.35">
      <c r="B1720" s="305"/>
      <c r="C1720" s="306">
        <v>1707</v>
      </c>
      <c r="D1720" s="308">
        <f t="shared" si="105"/>
        <v>0.3226194199702398</v>
      </c>
      <c r="E1720" s="323">
        <f t="shared" si="106"/>
        <v>0.6773805800297602</v>
      </c>
      <c r="F1720" s="321">
        <f t="shared" si="104"/>
        <v>1354291.646293751</v>
      </c>
      <c r="G1720" s="322">
        <f t="shared" si="107"/>
        <v>2724037886.0354586</v>
      </c>
    </row>
    <row r="1721" spans="2:7" hidden="1" x14ac:dyDescent="0.35">
      <c r="B1721" s="305"/>
      <c r="C1721" s="306">
        <v>1708</v>
      </c>
      <c r="D1721" s="308">
        <f t="shared" si="105"/>
        <v>0.32259070139421991</v>
      </c>
      <c r="E1721" s="323">
        <f t="shared" si="106"/>
        <v>0.67740929860578003</v>
      </c>
      <c r="F1721" s="321">
        <f t="shared" si="104"/>
        <v>1354171.0914691195</v>
      </c>
      <c r="G1721" s="322">
        <f t="shared" si="107"/>
        <v>2725392057.1269279</v>
      </c>
    </row>
    <row r="1722" spans="2:7" hidden="1" x14ac:dyDescent="0.35">
      <c r="B1722" s="305"/>
      <c r="C1722" s="306">
        <v>1709</v>
      </c>
      <c r="D1722" s="308">
        <f t="shared" si="105"/>
        <v>0.32256200218162911</v>
      </c>
      <c r="E1722" s="323">
        <f t="shared" si="106"/>
        <v>0.67743799781837089</v>
      </c>
      <c r="F1722" s="321">
        <f t="shared" si="104"/>
        <v>1354050.6179282814</v>
      </c>
      <c r="G1722" s="322">
        <f t="shared" si="107"/>
        <v>2726746107.7448564</v>
      </c>
    </row>
    <row r="1723" spans="2:7" hidden="1" x14ac:dyDescent="0.35">
      <c r="B1723" s="305"/>
      <c r="C1723" s="306">
        <v>1710</v>
      </c>
      <c r="D1723" s="308">
        <f t="shared" si="105"/>
        <v>0.32253332230809273</v>
      </c>
      <c r="E1723" s="323">
        <f t="shared" si="106"/>
        <v>0.67746667769190727</v>
      </c>
      <c r="F1723" s="321">
        <f t="shared" si="104"/>
        <v>1353930.2255689169</v>
      </c>
      <c r="G1723" s="322">
        <f t="shared" si="107"/>
        <v>2728100037.9704251</v>
      </c>
    </row>
    <row r="1724" spans="2:7" hidden="1" x14ac:dyDescent="0.35">
      <c r="B1724" s="305"/>
      <c r="C1724" s="306">
        <v>1711</v>
      </c>
      <c r="D1724" s="308">
        <f t="shared" si="105"/>
        <v>0.32250466174928111</v>
      </c>
      <c r="E1724" s="323">
        <f t="shared" si="106"/>
        <v>0.67749533825071895</v>
      </c>
      <c r="F1724" s="321">
        <f t="shared" si="104"/>
        <v>1353809.9142888945</v>
      </c>
      <c r="G1724" s="322">
        <f t="shared" si="107"/>
        <v>2729453847.8847141</v>
      </c>
    </row>
    <row r="1725" spans="2:7" hidden="1" x14ac:dyDescent="0.35">
      <c r="B1725" s="305"/>
      <c r="C1725" s="306">
        <v>1712</v>
      </c>
      <c r="D1725" s="308">
        <f t="shared" si="105"/>
        <v>0.32247602048090956</v>
      </c>
      <c r="E1725" s="323">
        <f t="shared" si="106"/>
        <v>0.67752397951909038</v>
      </c>
      <c r="F1725" s="321">
        <f t="shared" si="104"/>
        <v>1353689.6839862722</v>
      </c>
      <c r="G1725" s="322">
        <f t="shared" si="107"/>
        <v>2730807537.5687003</v>
      </c>
    </row>
    <row r="1726" spans="2:7" hidden="1" x14ac:dyDescent="0.35">
      <c r="B1726" s="305"/>
      <c r="C1726" s="306">
        <v>1713</v>
      </c>
      <c r="D1726" s="308">
        <f t="shared" si="105"/>
        <v>0.32244739847873777</v>
      </c>
      <c r="E1726" s="323">
        <f t="shared" si="106"/>
        <v>0.67755260152126229</v>
      </c>
      <c r="F1726" s="321">
        <f t="shared" si="104"/>
        <v>1353569.5345592939</v>
      </c>
      <c r="G1726" s="322">
        <f t="shared" si="107"/>
        <v>2732161107.1032596</v>
      </c>
    </row>
    <row r="1727" spans="2:7" hidden="1" x14ac:dyDescent="0.35">
      <c r="B1727" s="305"/>
      <c r="C1727" s="306">
        <v>1714</v>
      </c>
      <c r="D1727" s="308">
        <f t="shared" si="105"/>
        <v>0.32241879571857029</v>
      </c>
      <c r="E1727" s="323">
        <f t="shared" si="106"/>
        <v>0.67758120428142976</v>
      </c>
      <c r="F1727" s="321">
        <f t="shared" si="104"/>
        <v>1353449.4659063923</v>
      </c>
      <c r="G1727" s="322">
        <f t="shared" si="107"/>
        <v>2733514556.5691662</v>
      </c>
    </row>
    <row r="1728" spans="2:7" hidden="1" x14ac:dyDescent="0.35">
      <c r="B1728" s="305"/>
      <c r="C1728" s="306">
        <v>1715</v>
      </c>
      <c r="D1728" s="308">
        <f t="shared" si="105"/>
        <v>0.32239021217625613</v>
      </c>
      <c r="E1728" s="323">
        <f t="shared" si="106"/>
        <v>0.67760978782374393</v>
      </c>
      <c r="F1728" s="321">
        <f t="shared" si="104"/>
        <v>1353329.4779261861</v>
      </c>
      <c r="G1728" s="322">
        <f t="shared" si="107"/>
        <v>2734867886.0470924</v>
      </c>
    </row>
    <row r="1729" spans="2:7" hidden="1" x14ac:dyDescent="0.35">
      <c r="B1729" s="305"/>
      <c r="C1729" s="306">
        <v>1716</v>
      </c>
      <c r="D1729" s="308">
        <f t="shared" si="105"/>
        <v>0.32236164782768828</v>
      </c>
      <c r="E1729" s="323">
        <f t="shared" si="106"/>
        <v>0.67763835217231172</v>
      </c>
      <c r="F1729" s="321">
        <f t="shared" si="104"/>
        <v>1353209.5705174787</v>
      </c>
      <c r="G1729" s="322">
        <f t="shared" si="107"/>
        <v>2736221095.61761</v>
      </c>
    </row>
    <row r="1730" spans="2:7" hidden="1" x14ac:dyDescent="0.35">
      <c r="B1730" s="305"/>
      <c r="C1730" s="306">
        <v>1717</v>
      </c>
      <c r="D1730" s="308">
        <f t="shared" si="105"/>
        <v>0.32233310264880455</v>
      </c>
      <c r="E1730" s="323">
        <f t="shared" si="106"/>
        <v>0.67766689735119545</v>
      </c>
      <c r="F1730" s="321">
        <f t="shared" si="104"/>
        <v>1353089.7435792624</v>
      </c>
      <c r="G1730" s="322">
        <f t="shared" si="107"/>
        <v>2737574185.3611894</v>
      </c>
    </row>
    <row r="1731" spans="2:7" hidden="1" x14ac:dyDescent="0.35">
      <c r="B1731" s="305"/>
      <c r="C1731" s="306">
        <v>1718</v>
      </c>
      <c r="D1731" s="308">
        <f t="shared" si="105"/>
        <v>0.32230457661558659</v>
      </c>
      <c r="E1731" s="323">
        <f t="shared" si="106"/>
        <v>0.67769542338441346</v>
      </c>
      <c r="F1731" s="321">
        <f t="shared" si="104"/>
        <v>1352969.9970107125</v>
      </c>
      <c r="G1731" s="322">
        <f t="shared" si="107"/>
        <v>2738927155.3582001</v>
      </c>
    </row>
    <row r="1732" spans="2:7" hidden="1" x14ac:dyDescent="0.35">
      <c r="B1732" s="305"/>
      <c r="C1732" s="306">
        <v>1719</v>
      </c>
      <c r="D1732" s="308">
        <f t="shared" si="105"/>
        <v>0.32227606970406025</v>
      </c>
      <c r="E1732" s="323">
        <f t="shared" si="106"/>
        <v>0.67772393029593969</v>
      </c>
      <c r="F1732" s="321">
        <f t="shared" si="104"/>
        <v>1352850.3307111906</v>
      </c>
      <c r="G1732" s="322">
        <f t="shared" si="107"/>
        <v>2740280005.6889114</v>
      </c>
    </row>
    <row r="1733" spans="2:7" hidden="1" x14ac:dyDescent="0.35">
      <c r="B1733" s="305"/>
      <c r="C1733" s="306">
        <v>1720</v>
      </c>
      <c r="D1733" s="308">
        <f t="shared" si="105"/>
        <v>0.32224758189029512</v>
      </c>
      <c r="E1733" s="323">
        <f t="shared" si="106"/>
        <v>0.67775241810970488</v>
      </c>
      <c r="F1733" s="321">
        <f t="shared" si="104"/>
        <v>1352730.7445802414</v>
      </c>
      <c r="G1733" s="322">
        <f t="shared" si="107"/>
        <v>2741632736.4334917</v>
      </c>
    </row>
    <row r="1734" spans="2:7" hidden="1" x14ac:dyDescent="0.35">
      <c r="B1734" s="305"/>
      <c r="C1734" s="306">
        <v>1721</v>
      </c>
      <c r="D1734" s="308">
        <f t="shared" si="105"/>
        <v>0.32221911315040475</v>
      </c>
      <c r="E1734" s="323">
        <f t="shared" si="106"/>
        <v>0.67778088684959525</v>
      </c>
      <c r="F1734" s="321">
        <f t="shared" si="104"/>
        <v>1352611.2385175945</v>
      </c>
      <c r="G1734" s="322">
        <f t="shared" si="107"/>
        <v>2742985347.6720095</v>
      </c>
    </row>
    <row r="1735" spans="2:7" hidden="1" x14ac:dyDescent="0.35">
      <c r="B1735" s="305"/>
      <c r="C1735" s="306">
        <v>1722</v>
      </c>
      <c r="D1735" s="308">
        <f t="shared" si="105"/>
        <v>0.32219066346054659</v>
      </c>
      <c r="E1735" s="323">
        <f t="shared" si="106"/>
        <v>0.67780933653945341</v>
      </c>
      <c r="F1735" s="321">
        <f t="shared" si="104"/>
        <v>1352491.8124231638</v>
      </c>
      <c r="G1735" s="322">
        <f t="shared" si="107"/>
        <v>2744337839.4844327</v>
      </c>
    </row>
    <row r="1736" spans="2:7" hidden="1" x14ac:dyDescent="0.35">
      <c r="B1736" s="305"/>
      <c r="C1736" s="306">
        <v>1723</v>
      </c>
      <c r="D1736" s="308">
        <f t="shared" si="105"/>
        <v>0.32216223279692141</v>
      </c>
      <c r="E1736" s="323">
        <f t="shared" si="106"/>
        <v>0.67783776720307864</v>
      </c>
      <c r="F1736" s="321">
        <f t="shared" si="104"/>
        <v>1352372.4661970448</v>
      </c>
      <c r="G1736" s="322">
        <f t="shared" si="107"/>
        <v>2745690211.9506297</v>
      </c>
    </row>
    <row r="1737" spans="2:7" hidden="1" x14ac:dyDescent="0.35">
      <c r="B1737" s="305"/>
      <c r="C1737" s="306">
        <v>1724</v>
      </c>
      <c r="D1737" s="308">
        <f t="shared" si="105"/>
        <v>0.32213382113577366</v>
      </c>
      <c r="E1737" s="323">
        <f t="shared" si="106"/>
        <v>0.6778661788642264</v>
      </c>
      <c r="F1737" s="321">
        <f t="shared" si="104"/>
        <v>1352253.1997395165</v>
      </c>
      <c r="G1737" s="322">
        <f t="shared" si="107"/>
        <v>2747042465.1503692</v>
      </c>
    </row>
    <row r="1738" spans="2:7" hidden="1" x14ac:dyDescent="0.35">
      <c r="B1738" s="305"/>
      <c r="C1738" s="306">
        <v>1725</v>
      </c>
      <c r="D1738" s="308">
        <f t="shared" si="105"/>
        <v>0.32210542845339124</v>
      </c>
      <c r="E1738" s="323">
        <f t="shared" si="106"/>
        <v>0.6778945715466087</v>
      </c>
      <c r="F1738" s="321">
        <f t="shared" si="104"/>
        <v>1352134.0129510399</v>
      </c>
      <c r="G1738" s="322">
        <f t="shared" si="107"/>
        <v>2748394599.1633201</v>
      </c>
    </row>
    <row r="1739" spans="2:7" hidden="1" x14ac:dyDescent="0.35">
      <c r="B1739" s="305"/>
      <c r="C1739" s="306">
        <v>1726</v>
      </c>
      <c r="D1739" s="308">
        <f t="shared" si="105"/>
        <v>0.32207705472610532</v>
      </c>
      <c r="E1739" s="323">
        <f t="shared" si="106"/>
        <v>0.67792294527389463</v>
      </c>
      <c r="F1739" s="321">
        <f t="shared" si="104"/>
        <v>1352014.9057322585</v>
      </c>
      <c r="G1739" s="322">
        <f t="shared" si="107"/>
        <v>2749746614.0690522</v>
      </c>
    </row>
    <row r="1740" spans="2:7" hidden="1" x14ac:dyDescent="0.35">
      <c r="B1740" s="305"/>
      <c r="C1740" s="306">
        <v>1727</v>
      </c>
      <c r="D1740" s="308">
        <f t="shared" si="105"/>
        <v>0.32204869993029028</v>
      </c>
      <c r="E1740" s="323">
        <f t="shared" si="106"/>
        <v>0.67795130006970972</v>
      </c>
      <c r="F1740" s="321">
        <f t="shared" si="104"/>
        <v>1351895.8779839964</v>
      </c>
      <c r="G1740" s="322">
        <f t="shared" si="107"/>
        <v>2751098509.9470363</v>
      </c>
    </row>
    <row r="1741" spans="2:7" hidden="1" x14ac:dyDescent="0.35">
      <c r="B1741" s="305"/>
      <c r="C1741" s="306">
        <v>1728</v>
      </c>
      <c r="D1741" s="308">
        <f t="shared" si="105"/>
        <v>0.32202036404236362</v>
      </c>
      <c r="E1741" s="323">
        <f t="shared" si="106"/>
        <v>0.67797963595763644</v>
      </c>
      <c r="F1741" s="321">
        <f t="shared" si="104"/>
        <v>1351776.9296072591</v>
      </c>
      <c r="G1741" s="322">
        <f t="shared" si="107"/>
        <v>2752450286.8766437</v>
      </c>
    </row>
    <row r="1742" spans="2:7" hidden="1" x14ac:dyDescent="0.35">
      <c r="B1742" s="305"/>
      <c r="C1742" s="306">
        <v>1729</v>
      </c>
      <c r="D1742" s="308">
        <f t="shared" si="105"/>
        <v>0.3219920470387857</v>
      </c>
      <c r="E1742" s="323">
        <f t="shared" si="106"/>
        <v>0.6780079529612143</v>
      </c>
      <c r="F1742" s="321">
        <f t="shared" ref="F1742:F1805" si="108">$G$12*D1742</f>
        <v>1351658.0605032318</v>
      </c>
      <c r="G1742" s="322">
        <f t="shared" si="107"/>
        <v>2753801944.9371467</v>
      </c>
    </row>
    <row r="1743" spans="2:7" hidden="1" x14ac:dyDescent="0.35">
      <c r="B1743" s="305"/>
      <c r="C1743" s="306">
        <v>1730</v>
      </c>
      <c r="D1743" s="308">
        <f t="shared" ref="D1743:D1806" si="109">C1743^(-C$11)</f>
        <v>0.32196374889606005</v>
      </c>
      <c r="E1743" s="323">
        <f t="shared" ref="E1743:E1806" si="110">1 - D1743</f>
        <v>0.67803625110393995</v>
      </c>
      <c r="F1743" s="321">
        <f t="shared" si="108"/>
        <v>1351539.2705732812</v>
      </c>
      <c r="G1743" s="322">
        <f t="shared" ref="G1743:G1806" si="111">F1743+G1742</f>
        <v>2755153484.2077198</v>
      </c>
    </row>
    <row r="1744" spans="2:7" hidden="1" x14ac:dyDescent="0.35">
      <c r="B1744" s="305"/>
      <c r="C1744" s="306">
        <v>1731</v>
      </c>
      <c r="D1744" s="308">
        <f t="shared" si="109"/>
        <v>0.32193546959073288</v>
      </c>
      <c r="E1744" s="323">
        <f t="shared" si="110"/>
        <v>0.67806453040926717</v>
      </c>
      <c r="F1744" s="321">
        <f t="shared" si="108"/>
        <v>1351420.559718953</v>
      </c>
      <c r="G1744" s="322">
        <f t="shared" si="111"/>
        <v>2756504904.7674389</v>
      </c>
    </row>
    <row r="1745" spans="2:7" hidden="1" x14ac:dyDescent="0.35">
      <c r="B1745" s="305"/>
      <c r="C1745" s="306">
        <v>1732</v>
      </c>
      <c r="D1745" s="308">
        <f t="shared" si="109"/>
        <v>0.32190720909939291</v>
      </c>
      <c r="E1745" s="323">
        <f t="shared" si="110"/>
        <v>0.67809279090060715</v>
      </c>
      <c r="F1745" s="321">
        <f t="shared" si="108"/>
        <v>1351301.9278419712</v>
      </c>
      <c r="G1745" s="322">
        <f t="shared" si="111"/>
        <v>2757856206.695281</v>
      </c>
    </row>
    <row r="1746" spans="2:7" hidden="1" x14ac:dyDescent="0.35">
      <c r="B1746" s="305"/>
      <c r="C1746" s="306">
        <v>1733</v>
      </c>
      <c r="D1746" s="308">
        <f t="shared" si="109"/>
        <v>0.32187896739867172</v>
      </c>
      <c r="E1746" s="323">
        <f t="shared" si="110"/>
        <v>0.67812103260132828</v>
      </c>
      <c r="F1746" s="321">
        <f t="shared" si="108"/>
        <v>1351183.3748442396</v>
      </c>
      <c r="G1746" s="322">
        <f t="shared" si="111"/>
        <v>2759207390.0701251</v>
      </c>
    </row>
    <row r="1747" spans="2:7" hidden="1" x14ac:dyDescent="0.35">
      <c r="B1747" s="305"/>
      <c r="C1747" s="306">
        <v>1734</v>
      </c>
      <c r="D1747" s="308">
        <f t="shared" si="109"/>
        <v>0.3218507444652432</v>
      </c>
      <c r="E1747" s="323">
        <f t="shared" si="110"/>
        <v>0.6781492555347568</v>
      </c>
      <c r="F1747" s="321">
        <f t="shared" si="108"/>
        <v>1351064.9006278403</v>
      </c>
      <c r="G1747" s="322">
        <f t="shared" si="111"/>
        <v>2760558454.9707527</v>
      </c>
    </row>
    <row r="1748" spans="2:7" hidden="1" x14ac:dyDescent="0.35">
      <c r="B1748" s="305"/>
      <c r="C1748" s="306">
        <v>1735</v>
      </c>
      <c r="D1748" s="308">
        <f t="shared" si="109"/>
        <v>0.32182254027582374</v>
      </c>
      <c r="E1748" s="323">
        <f t="shared" si="110"/>
        <v>0.67817745972417631</v>
      </c>
      <c r="F1748" s="321">
        <f t="shared" si="108"/>
        <v>1350946.5050950334</v>
      </c>
      <c r="G1748" s="322">
        <f t="shared" si="111"/>
        <v>2761909401.4758477</v>
      </c>
    </row>
    <row r="1749" spans="2:7" hidden="1" x14ac:dyDescent="0.35">
      <c r="B1749" s="305"/>
      <c r="C1749" s="306">
        <v>1736</v>
      </c>
      <c r="D1749" s="308">
        <f t="shared" si="109"/>
        <v>0.32179435480717195</v>
      </c>
      <c r="E1749" s="323">
        <f t="shared" si="110"/>
        <v>0.678205645192828</v>
      </c>
      <c r="F1749" s="321">
        <f t="shared" si="108"/>
        <v>1350828.1881482559</v>
      </c>
      <c r="G1749" s="322">
        <f t="shared" si="111"/>
        <v>2763260229.6639957</v>
      </c>
    </row>
    <row r="1750" spans="2:7" hidden="1" x14ac:dyDescent="0.35">
      <c r="B1750" s="305"/>
      <c r="C1750" s="306">
        <v>1737</v>
      </c>
      <c r="D1750" s="308">
        <f t="shared" si="109"/>
        <v>0.3217661880360887</v>
      </c>
      <c r="E1750" s="323">
        <f t="shared" si="110"/>
        <v>0.6782338119639113</v>
      </c>
      <c r="F1750" s="321">
        <f t="shared" si="108"/>
        <v>1350709.9496901226</v>
      </c>
      <c r="G1750" s="322">
        <f t="shared" si="111"/>
        <v>2764610939.6136861</v>
      </c>
    </row>
    <row r="1751" spans="2:7" hidden="1" x14ac:dyDescent="0.35">
      <c r="B1751" s="305"/>
      <c r="C1751" s="306">
        <v>1738</v>
      </c>
      <c r="D1751" s="308">
        <f t="shared" si="109"/>
        <v>0.32173803993941674</v>
      </c>
      <c r="E1751" s="323">
        <f t="shared" si="110"/>
        <v>0.67826196006058326</v>
      </c>
      <c r="F1751" s="321">
        <f t="shared" si="108"/>
        <v>1350591.7896234242</v>
      </c>
      <c r="G1751" s="322">
        <f t="shared" si="111"/>
        <v>2765961531.4033093</v>
      </c>
    </row>
    <row r="1752" spans="2:7" hidden="1" x14ac:dyDescent="0.35">
      <c r="B1752" s="305"/>
      <c r="C1752" s="306">
        <v>1739</v>
      </c>
      <c r="D1752" s="308">
        <f t="shared" si="109"/>
        <v>0.32170991049404107</v>
      </c>
      <c r="E1752" s="323">
        <f t="shared" si="110"/>
        <v>0.67829008950595893</v>
      </c>
      <c r="F1752" s="321">
        <f t="shared" si="108"/>
        <v>1350473.7078511284</v>
      </c>
      <c r="G1752" s="322">
        <f t="shared" si="111"/>
        <v>2767312005.1111603</v>
      </c>
    </row>
    <row r="1753" spans="2:7" hidden="1" x14ac:dyDescent="0.35">
      <c r="B1753" s="305"/>
      <c r="C1753" s="306">
        <v>1740</v>
      </c>
      <c r="D1753" s="308">
        <f t="shared" si="109"/>
        <v>0.32168179967688842</v>
      </c>
      <c r="E1753" s="323">
        <f t="shared" si="110"/>
        <v>0.67831820032311163</v>
      </c>
      <c r="F1753" s="321">
        <f t="shared" si="108"/>
        <v>1350355.7042763783</v>
      </c>
      <c r="G1753" s="322">
        <f t="shared" si="111"/>
        <v>2768662360.8154368</v>
      </c>
    </row>
    <row r="1754" spans="2:7" hidden="1" x14ac:dyDescent="0.35">
      <c r="B1754" s="305"/>
      <c r="C1754" s="306">
        <v>1741</v>
      </c>
      <c r="D1754" s="308">
        <f t="shared" si="109"/>
        <v>0.32165370746492744</v>
      </c>
      <c r="E1754" s="323">
        <f t="shared" si="110"/>
        <v>0.6783462925350725</v>
      </c>
      <c r="F1754" s="321">
        <f t="shared" si="108"/>
        <v>1350237.7788024927</v>
      </c>
      <c r="G1754" s="322">
        <f t="shared" si="111"/>
        <v>2770012598.5942392</v>
      </c>
    </row>
    <row r="1755" spans="2:7" hidden="1" x14ac:dyDescent="0.35">
      <c r="B1755" s="305"/>
      <c r="C1755" s="306">
        <v>1742</v>
      </c>
      <c r="D1755" s="308">
        <f t="shared" si="109"/>
        <v>0.32162563383516807</v>
      </c>
      <c r="E1755" s="323">
        <f t="shared" si="110"/>
        <v>0.67837436616483193</v>
      </c>
      <c r="F1755" s="321">
        <f t="shared" si="108"/>
        <v>1350119.9313329642</v>
      </c>
      <c r="G1755" s="322">
        <f t="shared" si="111"/>
        <v>2771362718.5255723</v>
      </c>
    </row>
    <row r="1756" spans="2:7" hidden="1" x14ac:dyDescent="0.35">
      <c r="B1756" s="305"/>
      <c r="C1756" s="306">
        <v>1743</v>
      </c>
      <c r="D1756" s="308">
        <f t="shared" si="109"/>
        <v>0.3215975787646625</v>
      </c>
      <c r="E1756" s="323">
        <f t="shared" si="110"/>
        <v>0.67840242123533745</v>
      </c>
      <c r="F1756" s="321">
        <f t="shared" si="108"/>
        <v>1350002.1617714623</v>
      </c>
      <c r="G1756" s="322">
        <f t="shared" si="111"/>
        <v>2772712720.6873436</v>
      </c>
    </row>
    <row r="1757" spans="2:7" hidden="1" x14ac:dyDescent="0.35">
      <c r="B1757" s="305"/>
      <c r="C1757" s="306">
        <v>1744</v>
      </c>
      <c r="D1757" s="308">
        <f t="shared" si="109"/>
        <v>0.32156954223050371</v>
      </c>
      <c r="E1757" s="323">
        <f t="shared" si="110"/>
        <v>0.67843045776949629</v>
      </c>
      <c r="F1757" s="321">
        <f t="shared" si="108"/>
        <v>1349884.4700218281</v>
      </c>
      <c r="G1757" s="322">
        <f t="shared" si="111"/>
        <v>2774062605.1573653</v>
      </c>
    </row>
    <row r="1758" spans="2:7" hidden="1" x14ac:dyDescent="0.35">
      <c r="B1758" s="305"/>
      <c r="C1758" s="306">
        <v>1745</v>
      </c>
      <c r="D1758" s="308">
        <f t="shared" si="109"/>
        <v>0.32154152420982657</v>
      </c>
      <c r="E1758" s="323">
        <f t="shared" si="110"/>
        <v>0.67845847579017349</v>
      </c>
      <c r="F1758" s="321">
        <f t="shared" si="108"/>
        <v>1349766.8559880783</v>
      </c>
      <c r="G1758" s="322">
        <f t="shared" si="111"/>
        <v>2775412372.0133533</v>
      </c>
    </row>
    <row r="1759" spans="2:7" hidden="1" x14ac:dyDescent="0.35">
      <c r="B1759" s="305"/>
      <c r="C1759" s="306">
        <v>1746</v>
      </c>
      <c r="D1759" s="308">
        <f t="shared" si="109"/>
        <v>0.32151352467980693</v>
      </c>
      <c r="E1759" s="323">
        <f t="shared" si="110"/>
        <v>0.67848647532019313</v>
      </c>
      <c r="F1759" s="321">
        <f t="shared" si="108"/>
        <v>1349649.3195744015</v>
      </c>
      <c r="G1759" s="322">
        <f t="shared" si="111"/>
        <v>2776762021.3329277</v>
      </c>
    </row>
    <row r="1760" spans="2:7" hidden="1" x14ac:dyDescent="0.35">
      <c r="B1760" s="305"/>
      <c r="C1760" s="306">
        <v>1747</v>
      </c>
      <c r="D1760" s="308">
        <f t="shared" si="109"/>
        <v>0.32148554361766207</v>
      </c>
      <c r="E1760" s="323">
        <f t="shared" si="110"/>
        <v>0.67851445638233798</v>
      </c>
      <c r="F1760" s="321">
        <f t="shared" si="108"/>
        <v>1349531.8606851608</v>
      </c>
      <c r="G1760" s="322">
        <f t="shared" si="111"/>
        <v>2778111553.1936131</v>
      </c>
    </row>
    <row r="1761" spans="2:7" hidden="1" x14ac:dyDescent="0.35">
      <c r="B1761" s="305"/>
      <c r="C1761" s="306">
        <v>1748</v>
      </c>
      <c r="D1761" s="308">
        <f t="shared" si="109"/>
        <v>0.32145758100065019</v>
      </c>
      <c r="E1761" s="323">
        <f t="shared" si="110"/>
        <v>0.67854241899934986</v>
      </c>
      <c r="F1761" s="321">
        <f t="shared" si="108"/>
        <v>1349414.4792248905</v>
      </c>
      <c r="G1761" s="322">
        <f t="shared" si="111"/>
        <v>2779460967.6728377</v>
      </c>
    </row>
    <row r="1762" spans="2:7" hidden="1" x14ac:dyDescent="0.35">
      <c r="B1762" s="305"/>
      <c r="C1762" s="306">
        <v>1749</v>
      </c>
      <c r="D1762" s="308">
        <f t="shared" si="109"/>
        <v>0.32142963680607056</v>
      </c>
      <c r="E1762" s="323">
        <f t="shared" si="110"/>
        <v>0.67857036319392949</v>
      </c>
      <c r="F1762" s="321">
        <f t="shared" si="108"/>
        <v>1349297.1750982972</v>
      </c>
      <c r="G1762" s="322">
        <f t="shared" si="111"/>
        <v>2780810264.8479362</v>
      </c>
    </row>
    <row r="1763" spans="2:7" hidden="1" x14ac:dyDescent="0.35">
      <c r="B1763" s="305"/>
      <c r="C1763" s="306">
        <v>1750</v>
      </c>
      <c r="D1763" s="308">
        <f t="shared" si="109"/>
        <v>0.3214017110112633</v>
      </c>
      <c r="E1763" s="323">
        <f t="shared" si="110"/>
        <v>0.67859828898873675</v>
      </c>
      <c r="F1763" s="321">
        <f t="shared" si="108"/>
        <v>1349179.9482102597</v>
      </c>
      <c r="G1763" s="322">
        <f t="shared" si="111"/>
        <v>2782159444.7961464</v>
      </c>
    </row>
    <row r="1764" spans="2:7" hidden="1" x14ac:dyDescent="0.35">
      <c r="B1764" s="305"/>
      <c r="C1764" s="306">
        <v>1751</v>
      </c>
      <c r="D1764" s="308">
        <f t="shared" si="109"/>
        <v>0.32137380359360934</v>
      </c>
      <c r="E1764" s="323">
        <f t="shared" si="110"/>
        <v>0.67862619640639066</v>
      </c>
      <c r="F1764" s="321">
        <f t="shared" si="108"/>
        <v>1349062.7984658275</v>
      </c>
      <c r="G1764" s="322">
        <f t="shared" si="111"/>
        <v>2783508507.5946121</v>
      </c>
    </row>
    <row r="1765" spans="2:7" hidden="1" x14ac:dyDescent="0.35">
      <c r="B1765" s="305"/>
      <c r="C1765" s="306">
        <v>1752</v>
      </c>
      <c r="D1765" s="308">
        <f t="shared" si="109"/>
        <v>0.32134591453053046</v>
      </c>
      <c r="E1765" s="323">
        <f t="shared" si="110"/>
        <v>0.67865408546946959</v>
      </c>
      <c r="F1765" s="321">
        <f t="shared" si="108"/>
        <v>1348945.7257702216</v>
      </c>
      <c r="G1765" s="322">
        <f t="shared" si="111"/>
        <v>2784857453.3203821</v>
      </c>
    </row>
    <row r="1766" spans="2:7" hidden="1" x14ac:dyDescent="0.35">
      <c r="B1766" s="305"/>
      <c r="C1766" s="306">
        <v>1753</v>
      </c>
      <c r="D1766" s="308">
        <f t="shared" si="109"/>
        <v>0.3213180437994887</v>
      </c>
      <c r="E1766" s="323">
        <f t="shared" si="110"/>
        <v>0.6786819562005113</v>
      </c>
      <c r="F1766" s="321">
        <f t="shared" si="108"/>
        <v>1348828.7300288326</v>
      </c>
      <c r="G1766" s="322">
        <f t="shared" si="111"/>
        <v>2786206282.0504107</v>
      </c>
    </row>
    <row r="1767" spans="2:7" hidden="1" x14ac:dyDescent="0.35">
      <c r="B1767" s="305"/>
      <c r="C1767" s="306">
        <v>1754</v>
      </c>
      <c r="D1767" s="308">
        <f t="shared" si="109"/>
        <v>0.32129019137798709</v>
      </c>
      <c r="E1767" s="323">
        <f t="shared" si="110"/>
        <v>0.67870980862201291</v>
      </c>
      <c r="F1767" s="321">
        <f t="shared" si="108"/>
        <v>1348711.8111472223</v>
      </c>
      <c r="G1767" s="322">
        <f t="shared" si="111"/>
        <v>2787554993.861558</v>
      </c>
    </row>
    <row r="1768" spans="2:7" hidden="1" x14ac:dyDescent="0.35">
      <c r="B1768" s="305"/>
      <c r="C1768" s="306">
        <v>1755</v>
      </c>
      <c r="D1768" s="308">
        <f t="shared" si="109"/>
        <v>0.32126235724356861</v>
      </c>
      <c r="E1768" s="323">
        <f t="shared" si="110"/>
        <v>0.67873764275643134</v>
      </c>
      <c r="F1768" s="321">
        <f t="shared" si="108"/>
        <v>1348594.9690311207</v>
      </c>
      <c r="G1768" s="322">
        <f t="shared" si="111"/>
        <v>2788903588.8305893</v>
      </c>
    </row>
    <row r="1769" spans="2:7" hidden="1" x14ac:dyDescent="0.35">
      <c r="B1769" s="305"/>
      <c r="C1769" s="306">
        <v>1756</v>
      </c>
      <c r="D1769" s="308">
        <f t="shared" si="109"/>
        <v>0.3212345413738168</v>
      </c>
      <c r="E1769" s="323">
        <f t="shared" si="110"/>
        <v>0.6787654586261832</v>
      </c>
      <c r="F1769" s="321">
        <f t="shared" si="108"/>
        <v>1348478.2035864282</v>
      </c>
      <c r="G1769" s="322">
        <f t="shared" si="111"/>
        <v>2790252067.0341759</v>
      </c>
    </row>
    <row r="1770" spans="2:7" hidden="1" x14ac:dyDescent="0.35">
      <c r="B1770" s="305"/>
      <c r="C1770" s="306">
        <v>1757</v>
      </c>
      <c r="D1770" s="308">
        <f t="shared" si="109"/>
        <v>0.32120674374635544</v>
      </c>
      <c r="E1770" s="323">
        <f t="shared" si="110"/>
        <v>0.67879325625364451</v>
      </c>
      <c r="F1770" s="321">
        <f t="shared" si="108"/>
        <v>1348361.5147192138</v>
      </c>
      <c r="G1770" s="322">
        <f t="shared" si="111"/>
        <v>2791600428.5488949</v>
      </c>
    </row>
    <row r="1771" spans="2:7" hidden="1" x14ac:dyDescent="0.35">
      <c r="B1771" s="305"/>
      <c r="C1771" s="306">
        <v>1758</v>
      </c>
      <c r="D1771" s="308">
        <f t="shared" si="109"/>
        <v>0.32117896433884841</v>
      </c>
      <c r="E1771" s="323">
        <f t="shared" si="110"/>
        <v>0.67882103566115159</v>
      </c>
      <c r="F1771" s="321">
        <f t="shared" si="108"/>
        <v>1348244.9023357148</v>
      </c>
      <c r="G1771" s="322">
        <f t="shared" si="111"/>
        <v>2792948673.4512305</v>
      </c>
    </row>
    <row r="1772" spans="2:7" hidden="1" x14ac:dyDescent="0.35">
      <c r="B1772" s="305"/>
      <c r="C1772" s="306">
        <v>1759</v>
      </c>
      <c r="D1772" s="308">
        <f t="shared" si="109"/>
        <v>0.32115120312899947</v>
      </c>
      <c r="E1772" s="323">
        <f t="shared" si="110"/>
        <v>0.67884879687100053</v>
      </c>
      <c r="F1772" s="321">
        <f t="shared" si="108"/>
        <v>1348128.3663423364</v>
      </c>
      <c r="G1772" s="322">
        <f t="shared" si="111"/>
        <v>2794296801.8175731</v>
      </c>
    </row>
    <row r="1773" spans="2:7" hidden="1" x14ac:dyDescent="0.35">
      <c r="B1773" s="305"/>
      <c r="C1773" s="306">
        <v>1760</v>
      </c>
      <c r="D1773" s="308">
        <f t="shared" si="109"/>
        <v>0.32112346009455262</v>
      </c>
      <c r="E1773" s="323">
        <f t="shared" si="110"/>
        <v>0.67887653990544738</v>
      </c>
      <c r="F1773" s="321">
        <f t="shared" si="108"/>
        <v>1348011.9066456519</v>
      </c>
      <c r="G1773" s="322">
        <f t="shared" si="111"/>
        <v>2795644813.7242188</v>
      </c>
    </row>
    <row r="1774" spans="2:7" hidden="1" x14ac:dyDescent="0.35">
      <c r="B1774" s="305"/>
      <c r="C1774" s="306">
        <v>1761</v>
      </c>
      <c r="D1774" s="308">
        <f t="shared" si="109"/>
        <v>0.32109573521329138</v>
      </c>
      <c r="E1774" s="323">
        <f t="shared" si="110"/>
        <v>0.67890426478670862</v>
      </c>
      <c r="F1774" s="321">
        <f t="shared" si="108"/>
        <v>1347895.5231524014</v>
      </c>
      <c r="G1774" s="322">
        <f t="shared" si="111"/>
        <v>2796992709.2473712</v>
      </c>
    </row>
    <row r="1775" spans="2:7" hidden="1" x14ac:dyDescent="0.35">
      <c r="B1775" s="305"/>
      <c r="C1775" s="306">
        <v>1762</v>
      </c>
      <c r="D1775" s="308">
        <f t="shared" si="109"/>
        <v>0.32106802846303939</v>
      </c>
      <c r="E1775" s="323">
        <f t="shared" si="110"/>
        <v>0.67893197153696061</v>
      </c>
      <c r="F1775" s="321">
        <f t="shared" si="108"/>
        <v>1347779.215769493</v>
      </c>
      <c r="G1775" s="322">
        <f t="shared" si="111"/>
        <v>2798340488.4631405</v>
      </c>
    </row>
    <row r="1776" spans="2:7" hidden="1" x14ac:dyDescent="0.35">
      <c r="B1776" s="305"/>
      <c r="C1776" s="306">
        <v>1763</v>
      </c>
      <c r="D1776" s="308">
        <f t="shared" si="109"/>
        <v>0.32104033982165953</v>
      </c>
      <c r="E1776" s="323">
        <f t="shared" si="110"/>
        <v>0.67895966017834053</v>
      </c>
      <c r="F1776" s="321">
        <f t="shared" si="108"/>
        <v>1347662.9844039991</v>
      </c>
      <c r="G1776" s="322">
        <f t="shared" si="111"/>
        <v>2799688151.4475446</v>
      </c>
    </row>
    <row r="1777" spans="2:7" hidden="1" x14ac:dyDescent="0.35">
      <c r="B1777" s="305"/>
      <c r="C1777" s="306">
        <v>1764</v>
      </c>
      <c r="D1777" s="308">
        <f t="shared" si="109"/>
        <v>0.32101266926705446</v>
      </c>
      <c r="E1777" s="323">
        <f t="shared" si="110"/>
        <v>0.67898733073294548</v>
      </c>
      <c r="F1777" s="321">
        <f t="shared" si="108"/>
        <v>1347546.8289631598</v>
      </c>
      <c r="G1777" s="322">
        <f t="shared" si="111"/>
        <v>2801035698.2765079</v>
      </c>
    </row>
    <row r="1778" spans="2:7" hidden="1" x14ac:dyDescent="0.35">
      <c r="B1778" s="305"/>
      <c r="C1778" s="306">
        <v>1765</v>
      </c>
      <c r="D1778" s="308">
        <f t="shared" si="109"/>
        <v>0.3209850167771664</v>
      </c>
      <c r="E1778" s="323">
        <f t="shared" si="110"/>
        <v>0.6790149832228336</v>
      </c>
      <c r="F1778" s="321">
        <f t="shared" si="108"/>
        <v>1347430.7493543809</v>
      </c>
      <c r="G1778" s="322">
        <f t="shared" si="111"/>
        <v>2802383129.0258622</v>
      </c>
    </row>
    <row r="1779" spans="2:7" hidden="1" x14ac:dyDescent="0.35">
      <c r="B1779" s="305"/>
      <c r="C1779" s="306">
        <v>1766</v>
      </c>
      <c r="D1779" s="308">
        <f t="shared" si="109"/>
        <v>0.32095738232997689</v>
      </c>
      <c r="E1779" s="323">
        <f t="shared" si="110"/>
        <v>0.67904261767002305</v>
      </c>
      <c r="F1779" s="321">
        <f t="shared" si="108"/>
        <v>1347314.7454852334</v>
      </c>
      <c r="G1779" s="322">
        <f t="shared" si="111"/>
        <v>2803730443.7713475</v>
      </c>
    </row>
    <row r="1780" spans="2:7" hidden="1" x14ac:dyDescent="0.35">
      <c r="B1780" s="305"/>
      <c r="C1780" s="306">
        <v>1767</v>
      </c>
      <c r="D1780" s="308">
        <f t="shared" si="109"/>
        <v>0.32092976590350658</v>
      </c>
      <c r="E1780" s="323">
        <f t="shared" si="110"/>
        <v>0.67907023409649336</v>
      </c>
      <c r="F1780" s="321">
        <f t="shared" si="108"/>
        <v>1347198.8172634521</v>
      </c>
      <c r="G1780" s="322">
        <f t="shared" si="111"/>
        <v>2805077642.5886111</v>
      </c>
    </row>
    <row r="1781" spans="2:7" hidden="1" x14ac:dyDescent="0.35">
      <c r="B1781" s="305"/>
      <c r="C1781" s="306">
        <v>1768</v>
      </c>
      <c r="D1781" s="308">
        <f t="shared" si="109"/>
        <v>0.32090216747581563</v>
      </c>
      <c r="E1781" s="323">
        <f t="shared" si="110"/>
        <v>0.67909783252418432</v>
      </c>
      <c r="F1781" s="321">
        <f t="shared" si="108"/>
        <v>1347082.9645969383</v>
      </c>
      <c r="G1781" s="322">
        <f t="shared" si="111"/>
        <v>2806424725.5532079</v>
      </c>
    </row>
    <row r="1782" spans="2:7" hidden="1" x14ac:dyDescent="0.35">
      <c r="B1782" s="305"/>
      <c r="C1782" s="306">
        <v>1769</v>
      </c>
      <c r="D1782" s="308">
        <f t="shared" si="109"/>
        <v>0.32087458702500293</v>
      </c>
      <c r="E1782" s="323">
        <f t="shared" si="110"/>
        <v>0.67912541297499707</v>
      </c>
      <c r="F1782" s="321">
        <f t="shared" si="108"/>
        <v>1346967.1873937554</v>
      </c>
      <c r="G1782" s="322">
        <f t="shared" si="111"/>
        <v>2807771692.7406015</v>
      </c>
    </row>
    <row r="1783" spans="2:7" hidden="1" x14ac:dyDescent="0.35">
      <c r="B1783" s="305"/>
      <c r="C1783" s="306">
        <v>1770</v>
      </c>
      <c r="D1783" s="308">
        <f t="shared" si="109"/>
        <v>0.32084702452920671</v>
      </c>
      <c r="E1783" s="323">
        <f t="shared" si="110"/>
        <v>0.67915297547079323</v>
      </c>
      <c r="F1783" s="321">
        <f t="shared" si="108"/>
        <v>1346851.485562132</v>
      </c>
      <c r="G1783" s="322">
        <f t="shared" si="111"/>
        <v>2809118544.2261639</v>
      </c>
    </row>
    <row r="1784" spans="2:7" hidden="1" x14ac:dyDescent="0.35">
      <c r="B1784" s="305"/>
      <c r="C1784" s="306">
        <v>1771</v>
      </c>
      <c r="D1784" s="308">
        <f t="shared" si="109"/>
        <v>0.32081947996660387</v>
      </c>
      <c r="E1784" s="323">
        <f t="shared" si="110"/>
        <v>0.67918052003339613</v>
      </c>
      <c r="F1784" s="321">
        <f t="shared" si="108"/>
        <v>1346735.8590104592</v>
      </c>
      <c r="G1784" s="322">
        <f t="shared" si="111"/>
        <v>2810465280.0851746</v>
      </c>
    </row>
    <row r="1785" spans="2:7" hidden="1" x14ac:dyDescent="0.35">
      <c r="B1785" s="305"/>
      <c r="C1785" s="306">
        <v>1772</v>
      </c>
      <c r="D1785" s="308">
        <f t="shared" si="109"/>
        <v>0.32079195331541044</v>
      </c>
      <c r="E1785" s="323">
        <f t="shared" si="110"/>
        <v>0.67920804668458956</v>
      </c>
      <c r="F1785" s="321">
        <f t="shared" si="108"/>
        <v>1346620.3076472923</v>
      </c>
      <c r="G1785" s="322">
        <f t="shared" si="111"/>
        <v>2811811900.3928218</v>
      </c>
    </row>
    <row r="1786" spans="2:7" hidden="1" x14ac:dyDescent="0.35">
      <c r="B1786" s="305"/>
      <c r="C1786" s="306">
        <v>1773</v>
      </c>
      <c r="D1786" s="308">
        <f t="shared" si="109"/>
        <v>0.32076444455388087</v>
      </c>
      <c r="E1786" s="323">
        <f t="shared" si="110"/>
        <v>0.67923555544611913</v>
      </c>
      <c r="F1786" s="321">
        <f t="shared" si="108"/>
        <v>1346504.8313813475</v>
      </c>
      <c r="G1786" s="322">
        <f t="shared" si="111"/>
        <v>2813158405.2242031</v>
      </c>
    </row>
    <row r="1787" spans="2:7" hidden="1" x14ac:dyDescent="0.35">
      <c r="B1787" s="305"/>
      <c r="C1787" s="306">
        <v>1774</v>
      </c>
      <c r="D1787" s="308">
        <f t="shared" si="109"/>
        <v>0.3207369536603083</v>
      </c>
      <c r="E1787" s="323">
        <f t="shared" si="110"/>
        <v>0.6792630463396917</v>
      </c>
      <c r="F1787" s="321">
        <f t="shared" si="108"/>
        <v>1346389.4301215042</v>
      </c>
      <c r="G1787" s="322">
        <f t="shared" si="111"/>
        <v>2814504794.6543245</v>
      </c>
    </row>
    <row r="1788" spans="2:7" hidden="1" x14ac:dyDescent="0.35">
      <c r="B1788" s="305"/>
      <c r="C1788" s="306">
        <v>1775</v>
      </c>
      <c r="D1788" s="308">
        <f t="shared" si="109"/>
        <v>0.32070948061302468</v>
      </c>
      <c r="E1788" s="323">
        <f t="shared" si="110"/>
        <v>0.67929051938697538</v>
      </c>
      <c r="F1788" s="321">
        <f t="shared" si="108"/>
        <v>1346274.1037768042</v>
      </c>
      <c r="G1788" s="322">
        <f t="shared" si="111"/>
        <v>2815851068.7581015</v>
      </c>
    </row>
    <row r="1789" spans="2:7" hidden="1" x14ac:dyDescent="0.35">
      <c r="B1789" s="305"/>
      <c r="C1789" s="306">
        <v>1776</v>
      </c>
      <c r="D1789" s="308">
        <f t="shared" si="109"/>
        <v>0.32068202539040019</v>
      </c>
      <c r="E1789" s="323">
        <f t="shared" si="110"/>
        <v>0.67931797460959986</v>
      </c>
      <c r="F1789" s="321">
        <f t="shared" si="108"/>
        <v>1346158.8522564496</v>
      </c>
      <c r="G1789" s="322">
        <f t="shared" si="111"/>
        <v>2817197227.6103578</v>
      </c>
    </row>
    <row r="1790" spans="2:7" hidden="1" x14ac:dyDescent="0.35">
      <c r="B1790" s="305"/>
      <c r="C1790" s="306">
        <v>1777</v>
      </c>
      <c r="D1790" s="308">
        <f t="shared" si="109"/>
        <v>0.32065458797084345</v>
      </c>
      <c r="E1790" s="323">
        <f t="shared" si="110"/>
        <v>0.67934541202915655</v>
      </c>
      <c r="F1790" s="321">
        <f t="shared" si="108"/>
        <v>1346043.6754698043</v>
      </c>
      <c r="G1790" s="322">
        <f t="shared" si="111"/>
        <v>2818543271.2858276</v>
      </c>
    </row>
    <row r="1791" spans="2:7" hidden="1" x14ac:dyDescent="0.35">
      <c r="B1791" s="305"/>
      <c r="C1791" s="306">
        <v>1778</v>
      </c>
      <c r="D1791" s="308">
        <f t="shared" si="109"/>
        <v>0.32062716833280136</v>
      </c>
      <c r="E1791" s="323">
        <f t="shared" si="110"/>
        <v>0.67937283166719864</v>
      </c>
      <c r="F1791" s="321">
        <f t="shared" si="108"/>
        <v>1345928.5733263926</v>
      </c>
      <c r="G1791" s="322">
        <f t="shared" si="111"/>
        <v>2819889199.8591542</v>
      </c>
    </row>
    <row r="1792" spans="2:7" hidden="1" x14ac:dyDescent="0.35">
      <c r="B1792" s="305"/>
      <c r="C1792" s="306">
        <v>1779</v>
      </c>
      <c r="D1792" s="308">
        <f t="shared" si="109"/>
        <v>0.32059976645475907</v>
      </c>
      <c r="E1792" s="323">
        <f t="shared" si="110"/>
        <v>0.67940023354524093</v>
      </c>
      <c r="F1792" s="321">
        <f t="shared" si="108"/>
        <v>1345813.5457358996</v>
      </c>
      <c r="G1792" s="322">
        <f t="shared" si="111"/>
        <v>2821235013.4048901</v>
      </c>
    </row>
    <row r="1793" spans="2:7" hidden="1" x14ac:dyDescent="0.35">
      <c r="B1793" s="305"/>
      <c r="C1793" s="306">
        <v>1780</v>
      </c>
      <c r="D1793" s="308">
        <f t="shared" si="109"/>
        <v>0.32057238231523971</v>
      </c>
      <c r="E1793" s="323">
        <f t="shared" si="110"/>
        <v>0.67942761768476023</v>
      </c>
      <c r="F1793" s="321">
        <f t="shared" si="108"/>
        <v>1345698.5926081697</v>
      </c>
      <c r="G1793" s="322">
        <f t="shared" si="111"/>
        <v>2822580711.997498</v>
      </c>
    </row>
    <row r="1794" spans="2:7" hidden="1" x14ac:dyDescent="0.35">
      <c r="B1794" s="305"/>
      <c r="C1794" s="306">
        <v>1781</v>
      </c>
      <c r="D1794" s="308">
        <f t="shared" si="109"/>
        <v>0.3205450158928046</v>
      </c>
      <c r="E1794" s="323">
        <f t="shared" si="110"/>
        <v>0.6794549841071954</v>
      </c>
      <c r="F1794" s="321">
        <f t="shared" si="108"/>
        <v>1345583.7138532074</v>
      </c>
      <c r="G1794" s="322">
        <f t="shared" si="111"/>
        <v>2823926295.7113514</v>
      </c>
    </row>
    <row r="1795" spans="2:7" hidden="1" x14ac:dyDescent="0.35">
      <c r="B1795" s="305"/>
      <c r="C1795" s="306">
        <v>1782</v>
      </c>
      <c r="D1795" s="308">
        <f t="shared" si="109"/>
        <v>0.32051766716605279</v>
      </c>
      <c r="E1795" s="323">
        <f t="shared" si="110"/>
        <v>0.67948233283394721</v>
      </c>
      <c r="F1795" s="321">
        <f t="shared" si="108"/>
        <v>1345468.9093811761</v>
      </c>
      <c r="G1795" s="322">
        <f t="shared" si="111"/>
        <v>2825271764.6207328</v>
      </c>
    </row>
    <row r="1796" spans="2:7" hidden="1" x14ac:dyDescent="0.35">
      <c r="B1796" s="305"/>
      <c r="C1796" s="306">
        <v>1783</v>
      </c>
      <c r="D1796" s="308">
        <f t="shared" si="109"/>
        <v>0.32049033611362138</v>
      </c>
      <c r="E1796" s="323">
        <f t="shared" si="110"/>
        <v>0.67950966388637868</v>
      </c>
      <c r="F1796" s="321">
        <f t="shared" si="108"/>
        <v>1345354.1791023982</v>
      </c>
      <c r="G1796" s="322">
        <f t="shared" si="111"/>
        <v>2826617118.7998352</v>
      </c>
    </row>
    <row r="1797" spans="2:7" hidden="1" x14ac:dyDescent="0.35">
      <c r="B1797" s="305"/>
      <c r="C1797" s="306">
        <v>1784</v>
      </c>
      <c r="D1797" s="308">
        <f t="shared" si="109"/>
        <v>0.32046302271418509</v>
      </c>
      <c r="E1797" s="323">
        <f t="shared" si="110"/>
        <v>0.67953697728581486</v>
      </c>
      <c r="F1797" s="321">
        <f t="shared" si="108"/>
        <v>1345239.522927355</v>
      </c>
      <c r="G1797" s="322">
        <f t="shared" si="111"/>
        <v>2827962358.3227625</v>
      </c>
    </row>
    <row r="1798" spans="2:7" hidden="1" x14ac:dyDescent="0.35">
      <c r="B1798" s="305"/>
      <c r="C1798" s="306">
        <v>1785</v>
      </c>
      <c r="D1798" s="308">
        <f t="shared" si="109"/>
        <v>0.32043572694645628</v>
      </c>
      <c r="E1798" s="323">
        <f t="shared" si="110"/>
        <v>0.67956427305354372</v>
      </c>
      <c r="F1798" s="321">
        <f t="shared" si="108"/>
        <v>1345124.9407666852</v>
      </c>
      <c r="G1798" s="322">
        <f t="shared" si="111"/>
        <v>2829307483.2635293</v>
      </c>
    </row>
    <row r="1799" spans="2:7" hidden="1" x14ac:dyDescent="0.35">
      <c r="B1799" s="305"/>
      <c r="C1799" s="306">
        <v>1786</v>
      </c>
      <c r="D1799" s="308">
        <f t="shared" si="109"/>
        <v>0.32040844878918506</v>
      </c>
      <c r="E1799" s="323">
        <f t="shared" si="110"/>
        <v>0.67959155121081494</v>
      </c>
      <c r="F1799" s="321">
        <f t="shared" si="108"/>
        <v>1345010.4325311854</v>
      </c>
      <c r="G1799" s="322">
        <f t="shared" si="111"/>
        <v>2830652493.6960607</v>
      </c>
    </row>
    <row r="1800" spans="2:7" hidden="1" x14ac:dyDescent="0.35">
      <c r="B1800" s="305"/>
      <c r="C1800" s="306">
        <v>1787</v>
      </c>
      <c r="D1800" s="308">
        <f t="shared" si="109"/>
        <v>0.32038118822115891</v>
      </c>
      <c r="E1800" s="323">
        <f t="shared" si="110"/>
        <v>0.67961881177884109</v>
      </c>
      <c r="F1800" s="321">
        <f t="shared" si="108"/>
        <v>1344895.9981318105</v>
      </c>
      <c r="G1800" s="322">
        <f t="shared" si="111"/>
        <v>2831997389.6941924</v>
      </c>
    </row>
    <row r="1801" spans="2:7" hidden="1" x14ac:dyDescent="0.35">
      <c r="B1801" s="305"/>
      <c r="C1801" s="306">
        <v>1788</v>
      </c>
      <c r="D1801" s="308">
        <f t="shared" si="109"/>
        <v>0.3203539452212027</v>
      </c>
      <c r="E1801" s="323">
        <f t="shared" si="110"/>
        <v>0.67964605477879725</v>
      </c>
      <c r="F1801" s="321">
        <f t="shared" si="108"/>
        <v>1344781.6374796708</v>
      </c>
      <c r="G1801" s="322">
        <f t="shared" si="111"/>
        <v>2833342171.3316722</v>
      </c>
    </row>
    <row r="1802" spans="2:7" hidden="1" x14ac:dyDescent="0.35">
      <c r="B1802" s="305"/>
      <c r="C1802" s="306">
        <v>1789</v>
      </c>
      <c r="D1802" s="308">
        <f t="shared" si="109"/>
        <v>0.3203267197681785</v>
      </c>
      <c r="E1802" s="323">
        <f t="shared" si="110"/>
        <v>0.6796732802318215</v>
      </c>
      <c r="F1802" s="321">
        <f t="shared" si="108"/>
        <v>1344667.3504860341</v>
      </c>
      <c r="G1802" s="322">
        <f t="shared" si="111"/>
        <v>2834686838.682158</v>
      </c>
    </row>
    <row r="1803" spans="2:7" hidden="1" x14ac:dyDescent="0.35">
      <c r="B1803" s="305"/>
      <c r="C1803" s="306">
        <v>1790</v>
      </c>
      <c r="D1803" s="308">
        <f t="shared" si="109"/>
        <v>0.32029951184098593</v>
      </c>
      <c r="E1803" s="323">
        <f t="shared" si="110"/>
        <v>0.67970048815901407</v>
      </c>
      <c r="F1803" s="321">
        <f t="shared" si="108"/>
        <v>1344553.1370623249</v>
      </c>
      <c r="G1803" s="322">
        <f t="shared" si="111"/>
        <v>2836031391.8192205</v>
      </c>
    </row>
    <row r="1804" spans="2:7" hidden="1" x14ac:dyDescent="0.35">
      <c r="B1804" s="305"/>
      <c r="C1804" s="306">
        <v>1791</v>
      </c>
      <c r="D1804" s="308">
        <f t="shared" si="109"/>
        <v>0.3202723214185616</v>
      </c>
      <c r="E1804" s="323">
        <f t="shared" si="110"/>
        <v>0.67972767858143834</v>
      </c>
      <c r="F1804" s="321">
        <f t="shared" si="108"/>
        <v>1344438.9971201234</v>
      </c>
      <c r="G1804" s="322">
        <f t="shared" si="111"/>
        <v>2837375830.8163404</v>
      </c>
    </row>
    <row r="1805" spans="2:7" hidden="1" x14ac:dyDescent="0.35">
      <c r="B1805" s="305"/>
      <c r="C1805" s="306">
        <v>1792</v>
      </c>
      <c r="D1805" s="308">
        <f t="shared" si="109"/>
        <v>0.320245148479879</v>
      </c>
      <c r="E1805" s="323">
        <f t="shared" si="110"/>
        <v>0.67975485152012105</v>
      </c>
      <c r="F1805" s="321">
        <f t="shared" si="108"/>
        <v>1344324.9305711647</v>
      </c>
      <c r="G1805" s="322">
        <f t="shared" si="111"/>
        <v>2838720155.7469115</v>
      </c>
    </row>
    <row r="1806" spans="2:7" hidden="1" x14ac:dyDescent="0.35">
      <c r="B1806" s="305"/>
      <c r="C1806" s="306">
        <v>1793</v>
      </c>
      <c r="D1806" s="308">
        <f t="shared" si="109"/>
        <v>0.32021799300394888</v>
      </c>
      <c r="E1806" s="323">
        <f t="shared" si="110"/>
        <v>0.67978200699605118</v>
      </c>
      <c r="F1806" s="321">
        <f t="shared" ref="F1806:F1869" si="112">$G$12*D1806</f>
        <v>1344210.9373273398</v>
      </c>
      <c r="G1806" s="322">
        <f t="shared" si="111"/>
        <v>2840064366.6842389</v>
      </c>
    </row>
    <row r="1807" spans="2:7" hidden="1" x14ac:dyDescent="0.35">
      <c r="B1807" s="305"/>
      <c r="C1807" s="306">
        <v>1794</v>
      </c>
      <c r="D1807" s="308">
        <f t="shared" ref="D1807:D1870" si="113">C1807^(-C$11)</f>
        <v>0.32019085496981858</v>
      </c>
      <c r="E1807" s="323">
        <f t="shared" ref="E1807:E1870" si="114">1 - D1807</f>
        <v>0.67980914503018142</v>
      </c>
      <c r="F1807" s="321">
        <f t="shared" si="112"/>
        <v>1344097.017300694</v>
      </c>
      <c r="G1807" s="322">
        <f t="shared" ref="G1807:G1870" si="115">F1807+G1806</f>
        <v>2841408463.7015395</v>
      </c>
    </row>
    <row r="1808" spans="2:7" hidden="1" x14ac:dyDescent="0.35">
      <c r="B1808" s="305"/>
      <c r="C1808" s="306">
        <v>1795</v>
      </c>
      <c r="D1808" s="308">
        <f t="shared" si="113"/>
        <v>0.32016373435657253</v>
      </c>
      <c r="E1808" s="323">
        <f t="shared" si="114"/>
        <v>0.67983626564342747</v>
      </c>
      <c r="F1808" s="321">
        <f t="shared" si="112"/>
        <v>1343983.1704034274</v>
      </c>
      <c r="G1808" s="322">
        <f t="shared" si="115"/>
        <v>2842752446.871943</v>
      </c>
    </row>
    <row r="1809" spans="2:7" hidden="1" x14ac:dyDescent="0.35">
      <c r="B1809" s="305"/>
      <c r="C1809" s="306">
        <v>1796</v>
      </c>
      <c r="D1809" s="308">
        <f t="shared" si="113"/>
        <v>0.32013663114333174</v>
      </c>
      <c r="E1809" s="323">
        <f t="shared" si="114"/>
        <v>0.6798633688566682</v>
      </c>
      <c r="F1809" s="321">
        <f t="shared" si="112"/>
        <v>1343869.3965478949</v>
      </c>
      <c r="G1809" s="322">
        <f t="shared" si="115"/>
        <v>2844096316.2684908</v>
      </c>
    </row>
    <row r="1810" spans="2:7" hidden="1" x14ac:dyDescent="0.35">
      <c r="B1810" s="305"/>
      <c r="C1810" s="306">
        <v>1797</v>
      </c>
      <c r="D1810" s="308">
        <f t="shared" si="113"/>
        <v>0.3201095453092539</v>
      </c>
      <c r="E1810" s="323">
        <f t="shared" si="114"/>
        <v>0.67989045469074605</v>
      </c>
      <c r="F1810" s="321">
        <f t="shared" si="112"/>
        <v>1343755.6956466041</v>
      </c>
      <c r="G1810" s="322">
        <f t="shared" si="115"/>
        <v>2845440071.9641376</v>
      </c>
    </row>
    <row r="1811" spans="2:7" hidden="1" x14ac:dyDescent="0.35">
      <c r="B1811" s="305"/>
      <c r="C1811" s="306">
        <v>1798</v>
      </c>
      <c r="D1811" s="308">
        <f t="shared" si="113"/>
        <v>0.32008247683353303</v>
      </c>
      <c r="E1811" s="323">
        <f t="shared" si="114"/>
        <v>0.67991752316646692</v>
      </c>
      <c r="F1811" s="321">
        <f t="shared" si="112"/>
        <v>1343642.0676122159</v>
      </c>
      <c r="G1811" s="322">
        <f t="shared" si="115"/>
        <v>2846783714.0317497</v>
      </c>
    </row>
    <row r="1812" spans="2:7" hidden="1" x14ac:dyDescent="0.35">
      <c r="B1812" s="305"/>
      <c r="C1812" s="306">
        <v>1799</v>
      </c>
      <c r="D1812" s="308">
        <f t="shared" si="113"/>
        <v>0.32005542569539991</v>
      </c>
      <c r="E1812" s="323">
        <f t="shared" si="114"/>
        <v>0.67994457430460009</v>
      </c>
      <c r="F1812" s="321">
        <f t="shared" si="112"/>
        <v>1343528.5123575453</v>
      </c>
      <c r="G1812" s="322">
        <f t="shared" si="115"/>
        <v>2848127242.5441074</v>
      </c>
    </row>
    <row r="1813" spans="2:7" x14ac:dyDescent="0.35">
      <c r="B1813" s="305"/>
      <c r="C1813" s="306">
        <v>1800</v>
      </c>
      <c r="D1813" s="308">
        <f t="shared" si="113"/>
        <v>0.32002839187412158</v>
      </c>
      <c r="E1813" s="323">
        <f t="shared" si="114"/>
        <v>0.67997160812587842</v>
      </c>
      <c r="F1813" s="321">
        <f t="shared" si="112"/>
        <v>1343415.0297955594</v>
      </c>
      <c r="G1813" s="322">
        <f t="shared" si="115"/>
        <v>2849470657.5739031</v>
      </c>
    </row>
    <row r="1814" spans="2:7" hidden="1" x14ac:dyDescent="0.35">
      <c r="B1814" s="305"/>
      <c r="C1814" s="306">
        <v>1801</v>
      </c>
      <c r="D1814" s="308">
        <f t="shared" si="113"/>
        <v>0.32000137534900142</v>
      </c>
      <c r="E1814" s="323">
        <f t="shared" si="114"/>
        <v>0.67999862465099858</v>
      </c>
      <c r="F1814" s="321">
        <f t="shared" si="112"/>
        <v>1343301.6198393779</v>
      </c>
      <c r="G1814" s="322">
        <f t="shared" si="115"/>
        <v>2850813959.1937423</v>
      </c>
    </row>
    <row r="1815" spans="2:7" hidden="1" x14ac:dyDescent="0.35">
      <c r="B1815" s="305"/>
      <c r="C1815" s="306">
        <v>1802</v>
      </c>
      <c r="D1815" s="308">
        <f t="shared" si="113"/>
        <v>0.31997437609937884</v>
      </c>
      <c r="E1815" s="323">
        <f t="shared" si="114"/>
        <v>0.68002562390062116</v>
      </c>
      <c r="F1815" s="321">
        <f t="shared" si="112"/>
        <v>1343188.2824022719</v>
      </c>
      <c r="G1815" s="322">
        <f t="shared" si="115"/>
        <v>2852157147.4761443</v>
      </c>
    </row>
    <row r="1816" spans="2:7" hidden="1" x14ac:dyDescent="0.35">
      <c r="B1816" s="305"/>
      <c r="C1816" s="306">
        <v>1803</v>
      </c>
      <c r="D1816" s="308">
        <f t="shared" si="113"/>
        <v>0.31994739410462958</v>
      </c>
      <c r="E1816" s="323">
        <f t="shared" si="114"/>
        <v>0.68005260589537042</v>
      </c>
      <c r="F1816" s="321">
        <f t="shared" si="112"/>
        <v>1343075.0173976647</v>
      </c>
      <c r="G1816" s="322">
        <f t="shared" si="115"/>
        <v>2853500222.4935422</v>
      </c>
    </row>
    <row r="1817" spans="2:7" hidden="1" x14ac:dyDescent="0.35">
      <c r="B1817" s="305"/>
      <c r="C1817" s="306">
        <v>1804</v>
      </c>
      <c r="D1817" s="308">
        <f t="shared" si="113"/>
        <v>0.31992042934416537</v>
      </c>
      <c r="E1817" s="323">
        <f t="shared" si="114"/>
        <v>0.68007957065583469</v>
      </c>
      <c r="F1817" s="321">
        <f t="shared" si="112"/>
        <v>1342961.8247391311</v>
      </c>
      <c r="G1817" s="322">
        <f t="shared" si="115"/>
        <v>2854843184.3182812</v>
      </c>
    </row>
    <row r="1818" spans="2:7" hidden="1" x14ac:dyDescent="0.35">
      <c r="B1818" s="305"/>
      <c r="C1818" s="306">
        <v>1805</v>
      </c>
      <c r="D1818" s="308">
        <f t="shared" si="113"/>
        <v>0.31989348179743377</v>
      </c>
      <c r="E1818" s="323">
        <f t="shared" si="114"/>
        <v>0.68010651820256629</v>
      </c>
      <c r="F1818" s="321">
        <f t="shared" si="112"/>
        <v>1342848.704340396</v>
      </c>
      <c r="G1818" s="322">
        <f t="shared" si="115"/>
        <v>2856186033.0226216</v>
      </c>
    </row>
    <row r="1819" spans="2:7" hidden="1" x14ac:dyDescent="0.35">
      <c r="B1819" s="305"/>
      <c r="C1819" s="306">
        <v>1806</v>
      </c>
      <c r="D1819" s="308">
        <f t="shared" si="113"/>
        <v>0.31986655144391851</v>
      </c>
      <c r="E1819" s="323">
        <f t="shared" si="114"/>
        <v>0.68013344855608149</v>
      </c>
      <c r="F1819" s="321">
        <f t="shared" si="112"/>
        <v>1342735.6561153363</v>
      </c>
      <c r="G1819" s="322">
        <f t="shared" si="115"/>
        <v>2857528768.6787372</v>
      </c>
    </row>
    <row r="1820" spans="2:7" hidden="1" x14ac:dyDescent="0.35">
      <c r="B1820" s="305"/>
      <c r="C1820" s="306">
        <v>1807</v>
      </c>
      <c r="D1820" s="308">
        <f t="shared" si="113"/>
        <v>0.31983963826313883</v>
      </c>
      <c r="E1820" s="323">
        <f t="shared" si="114"/>
        <v>0.68016036173686123</v>
      </c>
      <c r="F1820" s="321">
        <f t="shared" si="112"/>
        <v>1342622.6799779776</v>
      </c>
      <c r="G1820" s="322">
        <f t="shared" si="115"/>
        <v>2858871391.3587151</v>
      </c>
    </row>
    <row r="1821" spans="2:7" hidden="1" x14ac:dyDescent="0.35">
      <c r="B1821" s="305"/>
      <c r="C1821" s="306">
        <v>1808</v>
      </c>
      <c r="D1821" s="308">
        <f t="shared" si="113"/>
        <v>0.31981274223464978</v>
      </c>
      <c r="E1821" s="323">
        <f t="shared" si="114"/>
        <v>0.68018725776535027</v>
      </c>
      <c r="F1821" s="321">
        <f t="shared" si="112"/>
        <v>1342509.7758424964</v>
      </c>
      <c r="G1821" s="322">
        <f t="shared" si="115"/>
        <v>2860213901.1345577</v>
      </c>
    </row>
    <row r="1822" spans="2:7" hidden="1" x14ac:dyDescent="0.35">
      <c r="B1822" s="305"/>
      <c r="C1822" s="306">
        <v>1809</v>
      </c>
      <c r="D1822" s="308">
        <f t="shared" si="113"/>
        <v>0.3197858633380421</v>
      </c>
      <c r="E1822" s="323">
        <f t="shared" si="114"/>
        <v>0.68021413666195785</v>
      </c>
      <c r="F1822" s="321">
        <f t="shared" si="112"/>
        <v>1342396.9436232187</v>
      </c>
      <c r="G1822" s="322">
        <f t="shared" si="115"/>
        <v>2861556298.0781808</v>
      </c>
    </row>
    <row r="1823" spans="2:7" hidden="1" x14ac:dyDescent="0.35">
      <c r="B1823" s="305"/>
      <c r="C1823" s="306">
        <v>1810</v>
      </c>
      <c r="D1823" s="308">
        <f t="shared" si="113"/>
        <v>0.31975900155294201</v>
      </c>
      <c r="E1823" s="323">
        <f t="shared" si="114"/>
        <v>0.68024099844705799</v>
      </c>
      <c r="F1823" s="321">
        <f t="shared" si="112"/>
        <v>1342284.183234619</v>
      </c>
      <c r="G1823" s="322">
        <f t="shared" si="115"/>
        <v>2862898582.2614155</v>
      </c>
    </row>
    <row r="1824" spans="2:7" hidden="1" x14ac:dyDescent="0.35">
      <c r="B1824" s="305"/>
      <c r="C1824" s="306">
        <v>1811</v>
      </c>
      <c r="D1824" s="308">
        <f t="shared" si="113"/>
        <v>0.31973215685901119</v>
      </c>
      <c r="E1824" s="323">
        <f t="shared" si="114"/>
        <v>0.68026784314098876</v>
      </c>
      <c r="F1824" s="321">
        <f t="shared" si="112"/>
        <v>1342171.4945913218</v>
      </c>
      <c r="G1824" s="322">
        <f t="shared" si="115"/>
        <v>2864240753.7560067</v>
      </c>
    </row>
    <row r="1825" spans="2:7" hidden="1" x14ac:dyDescent="0.35">
      <c r="B1825" s="305"/>
      <c r="C1825" s="306">
        <v>1812</v>
      </c>
      <c r="D1825" s="308">
        <f t="shared" si="113"/>
        <v>0.31970532923594674</v>
      </c>
      <c r="E1825" s="323">
        <f t="shared" si="114"/>
        <v>0.68029467076405326</v>
      </c>
      <c r="F1825" s="321">
        <f t="shared" si="112"/>
        <v>1342058.877608099</v>
      </c>
      <c r="G1825" s="322">
        <f t="shared" si="115"/>
        <v>2865582812.633615</v>
      </c>
    </row>
    <row r="1826" spans="2:7" hidden="1" x14ac:dyDescent="0.35">
      <c r="B1826" s="305"/>
      <c r="C1826" s="306">
        <v>1813</v>
      </c>
      <c r="D1826" s="308">
        <f t="shared" si="113"/>
        <v>0.31967851866348107</v>
      </c>
      <c r="E1826" s="323">
        <f t="shared" si="114"/>
        <v>0.68032148133651893</v>
      </c>
      <c r="F1826" s="321">
        <f t="shared" si="112"/>
        <v>1341946.3321998718</v>
      </c>
      <c r="G1826" s="322">
        <f t="shared" si="115"/>
        <v>2866924758.9658151</v>
      </c>
    </row>
    <row r="1827" spans="2:7" hidden="1" x14ac:dyDescent="0.35">
      <c r="B1827" s="305"/>
      <c r="C1827" s="306">
        <v>1814</v>
      </c>
      <c r="D1827" s="308">
        <f t="shared" si="113"/>
        <v>0.31965172512138196</v>
      </c>
      <c r="E1827" s="323">
        <f t="shared" si="114"/>
        <v>0.68034827487861804</v>
      </c>
      <c r="F1827" s="321">
        <f t="shared" si="112"/>
        <v>1341833.858281709</v>
      </c>
      <c r="G1827" s="322">
        <f t="shared" si="115"/>
        <v>2868266592.8240967</v>
      </c>
    </row>
    <row r="1828" spans="2:7" hidden="1" x14ac:dyDescent="0.35">
      <c r="B1828" s="305"/>
      <c r="C1828" s="306">
        <v>1815</v>
      </c>
      <c r="D1828" s="308">
        <f t="shared" si="113"/>
        <v>0.31962494858945195</v>
      </c>
      <c r="E1828" s="323">
        <f t="shared" si="114"/>
        <v>0.68037505141054799</v>
      </c>
      <c r="F1828" s="321">
        <f t="shared" si="112"/>
        <v>1341721.455768826</v>
      </c>
      <c r="G1828" s="322">
        <f t="shared" si="115"/>
        <v>2869608314.2798657</v>
      </c>
    </row>
    <row r="1829" spans="2:7" hidden="1" x14ac:dyDescent="0.35">
      <c r="B1829" s="305"/>
      <c r="C1829" s="306">
        <v>1816</v>
      </c>
      <c r="D1829" s="308">
        <f t="shared" si="113"/>
        <v>0.31959818904752896</v>
      </c>
      <c r="E1829" s="323">
        <f t="shared" si="114"/>
        <v>0.68040181095247099</v>
      </c>
      <c r="F1829" s="321">
        <f t="shared" si="112"/>
        <v>1341609.1245765861</v>
      </c>
      <c r="G1829" s="322">
        <f t="shared" si="115"/>
        <v>2870949923.4044423</v>
      </c>
    </row>
    <row r="1830" spans="2:7" hidden="1" x14ac:dyDescent="0.35">
      <c r="B1830" s="305"/>
      <c r="C1830" s="306">
        <v>1817</v>
      </c>
      <c r="D1830" s="308">
        <f t="shared" si="113"/>
        <v>0.31957144647548585</v>
      </c>
      <c r="E1830" s="323">
        <f t="shared" si="114"/>
        <v>0.68042855352451415</v>
      </c>
      <c r="F1830" s="321">
        <f t="shared" si="112"/>
        <v>1341496.8646205</v>
      </c>
      <c r="G1830" s="322">
        <f t="shared" si="115"/>
        <v>2872291420.269063</v>
      </c>
    </row>
    <row r="1831" spans="2:7" hidden="1" x14ac:dyDescent="0.35">
      <c r="B1831" s="305"/>
      <c r="C1831" s="306">
        <v>1818</v>
      </c>
      <c r="D1831" s="308">
        <f t="shared" si="113"/>
        <v>0.31954472085323032</v>
      </c>
      <c r="E1831" s="323">
        <f t="shared" si="114"/>
        <v>0.68045527914676973</v>
      </c>
      <c r="F1831" s="321">
        <f t="shared" si="112"/>
        <v>1341384.6758162242</v>
      </c>
      <c r="G1831" s="322">
        <f t="shared" si="115"/>
        <v>2873632804.9448791</v>
      </c>
    </row>
    <row r="1832" spans="2:7" hidden="1" x14ac:dyDescent="0.35">
      <c r="B1832" s="305"/>
      <c r="C1832" s="306">
        <v>1819</v>
      </c>
      <c r="D1832" s="308">
        <f t="shared" si="113"/>
        <v>0.31951801216070491</v>
      </c>
      <c r="E1832" s="323">
        <f t="shared" si="114"/>
        <v>0.68048198783929514</v>
      </c>
      <c r="F1832" s="321">
        <f t="shared" si="112"/>
        <v>1341272.558079561</v>
      </c>
      <c r="G1832" s="322">
        <f t="shared" si="115"/>
        <v>2874974077.5029588</v>
      </c>
    </row>
    <row r="1833" spans="2:7" hidden="1" x14ac:dyDescent="0.35">
      <c r="B1833" s="305"/>
      <c r="C1833" s="306">
        <v>1820</v>
      </c>
      <c r="D1833" s="308">
        <f t="shared" si="113"/>
        <v>0.31949132037788697</v>
      </c>
      <c r="E1833" s="323">
        <f t="shared" si="114"/>
        <v>0.68050867962211303</v>
      </c>
      <c r="F1833" s="321">
        <f t="shared" si="112"/>
        <v>1341160.5113264599</v>
      </c>
      <c r="G1833" s="322">
        <f t="shared" si="115"/>
        <v>2876315238.0142851</v>
      </c>
    </row>
    <row r="1834" spans="2:7" hidden="1" x14ac:dyDescent="0.35">
      <c r="B1834" s="305"/>
      <c r="C1834" s="306">
        <v>1821</v>
      </c>
      <c r="D1834" s="308">
        <f t="shared" si="113"/>
        <v>0.31946464548478831</v>
      </c>
      <c r="E1834" s="323">
        <f t="shared" si="114"/>
        <v>0.68053535451521174</v>
      </c>
      <c r="F1834" s="321">
        <f t="shared" si="112"/>
        <v>1341048.5354730145</v>
      </c>
      <c r="G1834" s="322">
        <f t="shared" si="115"/>
        <v>2877656286.549758</v>
      </c>
    </row>
    <row r="1835" spans="2:7" hidden="1" x14ac:dyDescent="0.35">
      <c r="B1835" s="305"/>
      <c r="C1835" s="306">
        <v>1822</v>
      </c>
      <c r="D1835" s="308">
        <f t="shared" si="113"/>
        <v>0.31943798746145569</v>
      </c>
      <c r="E1835" s="323">
        <f t="shared" si="114"/>
        <v>0.68056201253854431</v>
      </c>
      <c r="F1835" s="321">
        <f t="shared" si="112"/>
        <v>1340936.6304354644</v>
      </c>
      <c r="G1835" s="322">
        <f t="shared" si="115"/>
        <v>2878997223.1801934</v>
      </c>
    </row>
    <row r="1836" spans="2:7" hidden="1" x14ac:dyDescent="0.35">
      <c r="B1836" s="305"/>
      <c r="C1836" s="306">
        <v>1823</v>
      </c>
      <c r="D1836" s="308">
        <f t="shared" si="113"/>
        <v>0.31941134628797008</v>
      </c>
      <c r="E1836" s="323">
        <f t="shared" si="114"/>
        <v>0.68058865371202992</v>
      </c>
      <c r="F1836" s="321">
        <f t="shared" si="112"/>
        <v>1340824.7961301943</v>
      </c>
      <c r="G1836" s="322">
        <f t="shared" si="115"/>
        <v>2880338047.9763236</v>
      </c>
    </row>
    <row r="1837" spans="2:7" hidden="1" x14ac:dyDescent="0.35">
      <c r="B1837" s="305"/>
      <c r="C1837" s="306">
        <v>1824</v>
      </c>
      <c r="D1837" s="308">
        <f t="shared" si="113"/>
        <v>0.31938472194444684</v>
      </c>
      <c r="E1837" s="323">
        <f t="shared" si="114"/>
        <v>0.68061527805555322</v>
      </c>
      <c r="F1837" s="321">
        <f t="shared" si="112"/>
        <v>1340713.0324737323</v>
      </c>
      <c r="G1837" s="322">
        <f t="shared" si="115"/>
        <v>2881678761.0087972</v>
      </c>
    </row>
    <row r="1838" spans="2:7" hidden="1" x14ac:dyDescent="0.35">
      <c r="B1838" s="305"/>
      <c r="C1838" s="306">
        <v>1825</v>
      </c>
      <c r="D1838" s="308">
        <f t="shared" si="113"/>
        <v>0.31935811441103595</v>
      </c>
      <c r="E1838" s="323">
        <f t="shared" si="114"/>
        <v>0.68064188558896399</v>
      </c>
      <c r="F1838" s="321">
        <f t="shared" si="112"/>
        <v>1340601.3393827516</v>
      </c>
      <c r="G1838" s="322">
        <f t="shared" si="115"/>
        <v>2883019362.3481798</v>
      </c>
    </row>
    <row r="1839" spans="2:7" hidden="1" x14ac:dyDescent="0.35">
      <c r="B1839" s="305"/>
      <c r="C1839" s="306">
        <v>1826</v>
      </c>
      <c r="D1839" s="308">
        <f t="shared" si="113"/>
        <v>0.31933152366792145</v>
      </c>
      <c r="E1839" s="323">
        <f t="shared" si="114"/>
        <v>0.6806684763320785</v>
      </c>
      <c r="F1839" s="321">
        <f t="shared" si="112"/>
        <v>1340489.7167740692</v>
      </c>
      <c r="G1839" s="322">
        <f t="shared" si="115"/>
        <v>2884359852.0649538</v>
      </c>
    </row>
    <row r="1840" spans="2:7" hidden="1" x14ac:dyDescent="0.35">
      <c r="B1840" s="305"/>
      <c r="C1840" s="306">
        <v>1827</v>
      </c>
      <c r="D1840" s="308">
        <f t="shared" si="113"/>
        <v>0.31930494969532175</v>
      </c>
      <c r="E1840" s="323">
        <f t="shared" si="114"/>
        <v>0.68069505030467825</v>
      </c>
      <c r="F1840" s="321">
        <f t="shared" si="112"/>
        <v>1340378.1645646456</v>
      </c>
      <c r="G1840" s="322">
        <f t="shared" si="115"/>
        <v>2885700230.2295184</v>
      </c>
    </row>
    <row r="1841" spans="2:7" hidden="1" x14ac:dyDescent="0.35">
      <c r="B1841" s="305"/>
      <c r="C1841" s="306">
        <v>1828</v>
      </c>
      <c r="D1841" s="308">
        <f t="shared" si="113"/>
        <v>0.3192783924734891</v>
      </c>
      <c r="E1841" s="323">
        <f t="shared" si="114"/>
        <v>0.6807216075265109</v>
      </c>
      <c r="F1841" s="321">
        <f t="shared" si="112"/>
        <v>1340266.682671584</v>
      </c>
      <c r="G1841" s="322">
        <f t="shared" si="115"/>
        <v>2887040496.91219</v>
      </c>
    </row>
    <row r="1842" spans="2:7" hidden="1" x14ac:dyDescent="0.35">
      <c r="B1842" s="305"/>
      <c r="C1842" s="306">
        <v>1829</v>
      </c>
      <c r="D1842" s="308">
        <f t="shared" si="113"/>
        <v>0.31925185198271011</v>
      </c>
      <c r="E1842" s="323">
        <f t="shared" si="114"/>
        <v>0.68074814801728989</v>
      </c>
      <c r="F1842" s="321">
        <f t="shared" si="112"/>
        <v>1340155.2710121314</v>
      </c>
      <c r="G1842" s="322">
        <f t="shared" si="115"/>
        <v>2888380652.1832023</v>
      </c>
    </row>
    <row r="1843" spans="2:7" hidden="1" x14ac:dyDescent="0.35">
      <c r="B1843" s="305"/>
      <c r="C1843" s="306">
        <v>1830</v>
      </c>
      <c r="D1843" s="308">
        <f t="shared" si="113"/>
        <v>0.31922532820330513</v>
      </c>
      <c r="E1843" s="323">
        <f t="shared" si="114"/>
        <v>0.68077467179669493</v>
      </c>
      <c r="F1843" s="321">
        <f t="shared" si="112"/>
        <v>1340043.9295036765</v>
      </c>
      <c r="G1843" s="322">
        <f t="shared" si="115"/>
        <v>2889720696.1127057</v>
      </c>
    </row>
    <row r="1844" spans="2:7" hidden="1" x14ac:dyDescent="0.35">
      <c r="B1844" s="305"/>
      <c r="C1844" s="306">
        <v>1831</v>
      </c>
      <c r="D1844" s="308">
        <f t="shared" si="113"/>
        <v>0.31919882111562853</v>
      </c>
      <c r="E1844" s="323">
        <f t="shared" si="114"/>
        <v>0.68080117888437153</v>
      </c>
      <c r="F1844" s="321">
        <f t="shared" si="112"/>
        <v>1339932.6580637512</v>
      </c>
      <c r="G1844" s="322">
        <f t="shared" si="115"/>
        <v>2891060628.7707696</v>
      </c>
    </row>
    <row r="1845" spans="2:7" hidden="1" x14ac:dyDescent="0.35">
      <c r="B1845" s="305"/>
      <c r="C1845" s="306">
        <v>1832</v>
      </c>
      <c r="D1845" s="308">
        <f t="shared" si="113"/>
        <v>0.31917233070006834</v>
      </c>
      <c r="E1845" s="323">
        <f t="shared" si="114"/>
        <v>0.68082766929993166</v>
      </c>
      <c r="F1845" s="321">
        <f t="shared" si="112"/>
        <v>1339821.4566100279</v>
      </c>
      <c r="G1845" s="322">
        <f t="shared" si="115"/>
        <v>2892400450.2273798</v>
      </c>
    </row>
    <row r="1846" spans="2:7" hidden="1" x14ac:dyDescent="0.35">
      <c r="B1846" s="305"/>
      <c r="C1846" s="306">
        <v>1833</v>
      </c>
      <c r="D1846" s="308">
        <f t="shared" si="113"/>
        <v>0.31914585693704645</v>
      </c>
      <c r="E1846" s="323">
        <f t="shared" si="114"/>
        <v>0.68085414306295355</v>
      </c>
      <c r="F1846" s="321">
        <f t="shared" si="112"/>
        <v>1339710.3250603222</v>
      </c>
      <c r="G1846" s="322">
        <f t="shared" si="115"/>
        <v>2893740160.5524402</v>
      </c>
    </row>
    <row r="1847" spans="2:7" hidden="1" x14ac:dyDescent="0.35">
      <c r="B1847" s="305"/>
      <c r="C1847" s="306">
        <v>1834</v>
      </c>
      <c r="D1847" s="308">
        <f t="shared" si="113"/>
        <v>0.31911939980701831</v>
      </c>
      <c r="E1847" s="323">
        <f t="shared" si="114"/>
        <v>0.68088060019298169</v>
      </c>
      <c r="F1847" s="321">
        <f t="shared" si="112"/>
        <v>1339599.2633325895</v>
      </c>
      <c r="G1847" s="322">
        <f t="shared" si="115"/>
        <v>2895079759.8157725</v>
      </c>
    </row>
    <row r="1848" spans="2:7" hidden="1" x14ac:dyDescent="0.35">
      <c r="B1848" s="305"/>
      <c r="C1848" s="306">
        <v>1835</v>
      </c>
      <c r="D1848" s="308">
        <f t="shared" si="113"/>
        <v>0.3190929592904731</v>
      </c>
      <c r="E1848" s="323">
        <f t="shared" si="114"/>
        <v>0.6809070407095269</v>
      </c>
      <c r="F1848" s="321">
        <f t="shared" si="112"/>
        <v>1339488.2713449274</v>
      </c>
      <c r="G1848" s="322">
        <f t="shared" si="115"/>
        <v>2896419248.0871177</v>
      </c>
    </row>
    <row r="1849" spans="2:7" hidden="1" x14ac:dyDescent="0.35">
      <c r="B1849" s="305"/>
      <c r="C1849" s="306">
        <v>1836</v>
      </c>
      <c r="D1849" s="308">
        <f t="shared" si="113"/>
        <v>0.31906653536793339</v>
      </c>
      <c r="E1849" s="323">
        <f t="shared" si="114"/>
        <v>0.68093346463206661</v>
      </c>
      <c r="F1849" s="321">
        <f t="shared" si="112"/>
        <v>1339377.3490155737</v>
      </c>
      <c r="G1849" s="322">
        <f t="shared" si="115"/>
        <v>2897758625.4361334</v>
      </c>
    </row>
    <row r="1850" spans="2:7" hidden="1" x14ac:dyDescent="0.35">
      <c r="B1850" s="305"/>
      <c r="C1850" s="306">
        <v>1837</v>
      </c>
      <c r="D1850" s="308">
        <f t="shared" si="113"/>
        <v>0.31904012801995518</v>
      </c>
      <c r="E1850" s="323">
        <f t="shared" si="114"/>
        <v>0.68095987198004482</v>
      </c>
      <c r="F1850" s="321">
        <f t="shared" si="112"/>
        <v>1339266.4962629064</v>
      </c>
      <c r="G1850" s="322">
        <f t="shared" si="115"/>
        <v>2899097891.9323964</v>
      </c>
    </row>
    <row r="1851" spans="2:7" hidden="1" x14ac:dyDescent="0.35">
      <c r="B1851" s="305"/>
      <c r="C1851" s="306">
        <v>1838</v>
      </c>
      <c r="D1851" s="308">
        <f t="shared" si="113"/>
        <v>0.31901373722712784</v>
      </c>
      <c r="E1851" s="323">
        <f t="shared" si="114"/>
        <v>0.68098626277287222</v>
      </c>
      <c r="F1851" s="321">
        <f t="shared" si="112"/>
        <v>1339155.7130054431</v>
      </c>
      <c r="G1851" s="322">
        <f t="shared" si="115"/>
        <v>2900437047.645402</v>
      </c>
    </row>
    <row r="1852" spans="2:7" hidden="1" x14ac:dyDescent="0.35">
      <c r="B1852" s="305"/>
      <c r="C1852" s="306">
        <v>1839</v>
      </c>
      <c r="D1852" s="308">
        <f t="shared" si="113"/>
        <v>0.31898736297007396</v>
      </c>
      <c r="E1852" s="323">
        <f t="shared" si="114"/>
        <v>0.68101263702992609</v>
      </c>
      <c r="F1852" s="321">
        <f t="shared" si="112"/>
        <v>1339044.999161842</v>
      </c>
      <c r="G1852" s="322">
        <f t="shared" si="115"/>
        <v>2901776092.6445637</v>
      </c>
    </row>
    <row r="1853" spans="2:7" hidden="1" x14ac:dyDescent="0.35">
      <c r="B1853" s="305"/>
      <c r="C1853" s="306">
        <v>1840</v>
      </c>
      <c r="D1853" s="308">
        <f t="shared" si="113"/>
        <v>0.31896100522944948</v>
      </c>
      <c r="E1853" s="323">
        <f t="shared" si="114"/>
        <v>0.68103899477055052</v>
      </c>
      <c r="F1853" s="321">
        <f t="shared" si="112"/>
        <v>1338934.3546509005</v>
      </c>
      <c r="G1853" s="322">
        <f t="shared" si="115"/>
        <v>2903115026.9992146</v>
      </c>
    </row>
    <row r="1854" spans="2:7" hidden="1" x14ac:dyDescent="0.35">
      <c r="B1854" s="305"/>
      <c r="C1854" s="306">
        <v>1841</v>
      </c>
      <c r="D1854" s="308">
        <f t="shared" si="113"/>
        <v>0.31893466398594333</v>
      </c>
      <c r="E1854" s="323">
        <f t="shared" si="114"/>
        <v>0.68106533601405661</v>
      </c>
      <c r="F1854" s="321">
        <f t="shared" si="112"/>
        <v>1338823.7793915542</v>
      </c>
      <c r="G1854" s="322">
        <f t="shared" si="115"/>
        <v>2904453850.7786064</v>
      </c>
    </row>
    <row r="1855" spans="2:7" hidden="1" x14ac:dyDescent="0.35">
      <c r="B1855" s="305"/>
      <c r="C1855" s="306">
        <v>1842</v>
      </c>
      <c r="D1855" s="308">
        <f t="shared" si="113"/>
        <v>0.31890833922027745</v>
      </c>
      <c r="E1855" s="323">
        <f t="shared" si="114"/>
        <v>0.68109166077972261</v>
      </c>
      <c r="F1855" s="321">
        <f t="shared" si="112"/>
        <v>1338713.2733028778</v>
      </c>
      <c r="G1855" s="322">
        <f t="shared" si="115"/>
        <v>2905792564.0519094</v>
      </c>
    </row>
    <row r="1856" spans="2:7" hidden="1" x14ac:dyDescent="0.35">
      <c r="B1856" s="305"/>
      <c r="C1856" s="306">
        <v>1843</v>
      </c>
      <c r="D1856" s="308">
        <f t="shared" si="113"/>
        <v>0.3188820309132071</v>
      </c>
      <c r="E1856" s="323">
        <f t="shared" si="114"/>
        <v>0.6811179690867929</v>
      </c>
      <c r="F1856" s="321">
        <f t="shared" si="112"/>
        <v>1338602.8363040858</v>
      </c>
      <c r="G1856" s="322">
        <f t="shared" si="115"/>
        <v>2907131166.8882136</v>
      </c>
    </row>
    <row r="1857" spans="2:7" hidden="1" x14ac:dyDescent="0.35">
      <c r="B1857" s="305"/>
      <c r="C1857" s="306">
        <v>1844</v>
      </c>
      <c r="D1857" s="308">
        <f t="shared" si="113"/>
        <v>0.31885573904551995</v>
      </c>
      <c r="E1857" s="323">
        <f t="shared" si="114"/>
        <v>0.68114426095448</v>
      </c>
      <c r="F1857" s="321">
        <f t="shared" si="112"/>
        <v>1338492.4683145287</v>
      </c>
      <c r="G1857" s="322">
        <f t="shared" si="115"/>
        <v>2908469659.3565283</v>
      </c>
    </row>
    <row r="1858" spans="2:7" hidden="1" x14ac:dyDescent="0.35">
      <c r="B1858" s="305"/>
      <c r="C1858" s="306">
        <v>1845</v>
      </c>
      <c r="D1858" s="308">
        <f t="shared" si="113"/>
        <v>0.31882946359803677</v>
      </c>
      <c r="E1858" s="323">
        <f t="shared" si="114"/>
        <v>0.68117053640196323</v>
      </c>
      <c r="F1858" s="321">
        <f t="shared" si="112"/>
        <v>1338382.169253696</v>
      </c>
      <c r="G1858" s="322">
        <f t="shared" si="115"/>
        <v>2909808041.5257821</v>
      </c>
    </row>
    <row r="1859" spans="2:7" hidden="1" x14ac:dyDescent="0.35">
      <c r="B1859" s="305"/>
      <c r="C1859" s="306">
        <v>1846</v>
      </c>
      <c r="D1859" s="308">
        <f t="shared" si="113"/>
        <v>0.31880320455161115</v>
      </c>
      <c r="E1859" s="323">
        <f t="shared" si="114"/>
        <v>0.68119679544838885</v>
      </c>
      <c r="F1859" s="321">
        <f t="shared" si="112"/>
        <v>1338271.939041215</v>
      </c>
      <c r="G1859" s="322">
        <f t="shared" si="115"/>
        <v>2911146313.4648232</v>
      </c>
    </row>
    <row r="1860" spans="2:7" hidden="1" x14ac:dyDescent="0.35">
      <c r="B1860" s="305"/>
      <c r="C1860" s="306">
        <v>1847</v>
      </c>
      <c r="D1860" s="308">
        <f t="shared" si="113"/>
        <v>0.31877696188712917</v>
      </c>
      <c r="E1860" s="323">
        <f t="shared" si="114"/>
        <v>0.68122303811287077</v>
      </c>
      <c r="F1860" s="321">
        <f t="shared" si="112"/>
        <v>1338161.777596849</v>
      </c>
      <c r="G1860" s="322">
        <f t="shared" si="115"/>
        <v>2912484475.2424202</v>
      </c>
    </row>
    <row r="1861" spans="2:7" hidden="1" x14ac:dyDescent="0.35">
      <c r="B1861" s="305"/>
      <c r="C1861" s="306">
        <v>1848</v>
      </c>
      <c r="D1861" s="308">
        <f t="shared" si="113"/>
        <v>0.31875073558550976</v>
      </c>
      <c r="E1861" s="323">
        <f t="shared" si="114"/>
        <v>0.6812492644144903</v>
      </c>
      <c r="F1861" s="321">
        <f t="shared" si="112"/>
        <v>1338051.6848404997</v>
      </c>
      <c r="G1861" s="322">
        <f t="shared" si="115"/>
        <v>2913822526.9272609</v>
      </c>
    </row>
    <row r="1862" spans="2:7" hidden="1" x14ac:dyDescent="0.35">
      <c r="B1862" s="305"/>
      <c r="C1862" s="306">
        <v>1849</v>
      </c>
      <c r="D1862" s="308">
        <f t="shared" si="113"/>
        <v>0.31872452562770398</v>
      </c>
      <c r="E1862" s="323">
        <f t="shared" si="114"/>
        <v>0.68127547437229596</v>
      </c>
      <c r="F1862" s="321">
        <f t="shared" si="112"/>
        <v>1337941.6606922033</v>
      </c>
      <c r="G1862" s="322">
        <f t="shared" si="115"/>
        <v>2915160468.5879531</v>
      </c>
    </row>
    <row r="1863" spans="2:7" hidden="1" x14ac:dyDescent="0.35">
      <c r="B1863" s="305"/>
      <c r="C1863" s="306">
        <v>1850</v>
      </c>
      <c r="D1863" s="308">
        <f t="shared" si="113"/>
        <v>0.31869833199469588</v>
      </c>
      <c r="E1863" s="323">
        <f t="shared" si="114"/>
        <v>0.68130166800530412</v>
      </c>
      <c r="F1863" s="321">
        <f t="shared" si="112"/>
        <v>1337831.705072135</v>
      </c>
      <c r="G1863" s="322">
        <f t="shared" si="115"/>
        <v>2916498300.293025</v>
      </c>
    </row>
    <row r="1864" spans="2:7" hidden="1" x14ac:dyDescent="0.35">
      <c r="B1864" s="305"/>
      <c r="C1864" s="306">
        <v>1851</v>
      </c>
      <c r="D1864" s="308">
        <f t="shared" si="113"/>
        <v>0.31867215466750148</v>
      </c>
      <c r="E1864" s="323">
        <f t="shared" si="114"/>
        <v>0.68132784533249846</v>
      </c>
      <c r="F1864" s="321">
        <f t="shared" si="112"/>
        <v>1337721.8179006034</v>
      </c>
      <c r="G1864" s="322">
        <f t="shared" si="115"/>
        <v>2917836022.1109257</v>
      </c>
    </row>
    <row r="1865" spans="2:7" hidden="1" x14ac:dyDescent="0.35">
      <c r="B1865" s="305"/>
      <c r="C1865" s="306">
        <v>1852</v>
      </c>
      <c r="D1865" s="308">
        <f t="shared" si="113"/>
        <v>0.31864599362716933</v>
      </c>
      <c r="E1865" s="323">
        <f t="shared" si="114"/>
        <v>0.68135400637283072</v>
      </c>
      <c r="F1865" s="321">
        <f t="shared" si="112"/>
        <v>1337611.9990980544</v>
      </c>
      <c r="G1865" s="322">
        <f t="shared" si="115"/>
        <v>2919173634.1100235</v>
      </c>
    </row>
    <row r="1866" spans="2:7" hidden="1" x14ac:dyDescent="0.35">
      <c r="B1866" s="305"/>
      <c r="C1866" s="306">
        <v>1853</v>
      </c>
      <c r="D1866" s="308">
        <f t="shared" si="113"/>
        <v>0.31861984885478017</v>
      </c>
      <c r="E1866" s="323">
        <f t="shared" si="114"/>
        <v>0.68138015114521977</v>
      </c>
      <c r="F1866" s="321">
        <f t="shared" si="112"/>
        <v>1337502.2485850686</v>
      </c>
      <c r="G1866" s="322">
        <f t="shared" si="115"/>
        <v>2920511136.3586087</v>
      </c>
    </row>
    <row r="1867" spans="2:7" hidden="1" x14ac:dyDescent="0.35">
      <c r="B1867" s="305"/>
      <c r="C1867" s="306">
        <v>1854</v>
      </c>
      <c r="D1867" s="308">
        <f t="shared" si="113"/>
        <v>0.31859372033144684</v>
      </c>
      <c r="E1867" s="323">
        <f t="shared" si="114"/>
        <v>0.68140627966855316</v>
      </c>
      <c r="F1867" s="321">
        <f t="shared" si="112"/>
        <v>1337392.5662823617</v>
      </c>
      <c r="G1867" s="322">
        <f t="shared" si="115"/>
        <v>2921848528.924891</v>
      </c>
    </row>
    <row r="1868" spans="2:7" hidden="1" x14ac:dyDescent="0.35">
      <c r="B1868" s="305"/>
      <c r="C1868" s="306">
        <v>1855</v>
      </c>
      <c r="D1868" s="308">
        <f t="shared" si="113"/>
        <v>0.31856760803831435</v>
      </c>
      <c r="E1868" s="323">
        <f t="shared" si="114"/>
        <v>0.68143239196168559</v>
      </c>
      <c r="F1868" s="321">
        <f t="shared" si="112"/>
        <v>1337282.9521107839</v>
      </c>
      <c r="G1868" s="322">
        <f t="shared" si="115"/>
        <v>2923185811.8770018</v>
      </c>
    </row>
    <row r="1869" spans="2:7" hidden="1" x14ac:dyDescent="0.35">
      <c r="B1869" s="305"/>
      <c r="C1869" s="306">
        <v>1856</v>
      </c>
      <c r="D1869" s="308">
        <f t="shared" si="113"/>
        <v>0.31854151195655978</v>
      </c>
      <c r="E1869" s="323">
        <f t="shared" si="114"/>
        <v>0.68145848804344022</v>
      </c>
      <c r="F1869" s="321">
        <f t="shared" si="112"/>
        <v>1337173.4059913207</v>
      </c>
      <c r="G1869" s="322">
        <f t="shared" si="115"/>
        <v>2924522985.2829933</v>
      </c>
    </row>
    <row r="1870" spans="2:7" hidden="1" x14ac:dyDescent="0.35">
      <c r="B1870" s="305"/>
      <c r="C1870" s="306">
        <v>1857</v>
      </c>
      <c r="D1870" s="308">
        <f t="shared" si="113"/>
        <v>0.31851543206739202</v>
      </c>
      <c r="E1870" s="323">
        <f t="shared" si="114"/>
        <v>0.68148456793260803</v>
      </c>
      <c r="F1870" s="321">
        <f t="shared" ref="F1870:F1933" si="116">$G$12*D1870</f>
        <v>1337063.9278450906</v>
      </c>
      <c r="G1870" s="322">
        <f t="shared" si="115"/>
        <v>2925860049.2108383</v>
      </c>
    </row>
    <row r="1871" spans="2:7" hidden="1" x14ac:dyDescent="0.35">
      <c r="B1871" s="305"/>
      <c r="C1871" s="306">
        <v>1858</v>
      </c>
      <c r="D1871" s="308">
        <f t="shared" ref="D1871:D1934" si="117">C1871^(-C$11)</f>
        <v>0.31848936835205227</v>
      </c>
      <c r="E1871" s="323">
        <f t="shared" ref="E1871:E1934" si="118">1 - D1871</f>
        <v>0.68151063164794778</v>
      </c>
      <c r="F1871" s="321">
        <f t="shared" si="116"/>
        <v>1336954.5175933482</v>
      </c>
      <c r="G1871" s="322">
        <f t="shared" ref="G1871:G1934" si="119">F1871+G1870</f>
        <v>2927197003.7284317</v>
      </c>
    </row>
    <row r="1872" spans="2:7" hidden="1" x14ac:dyDescent="0.35">
      <c r="B1872" s="305"/>
      <c r="C1872" s="306">
        <v>1859</v>
      </c>
      <c r="D1872" s="308">
        <f t="shared" si="117"/>
        <v>0.31846332079181283</v>
      </c>
      <c r="E1872" s="323">
        <f t="shared" si="118"/>
        <v>0.68153667920818717</v>
      </c>
      <c r="F1872" s="321">
        <f t="shared" si="116"/>
        <v>1336845.1751574778</v>
      </c>
      <c r="G1872" s="322">
        <f t="shared" si="119"/>
        <v>2928533848.9035892</v>
      </c>
    </row>
    <row r="1873" spans="2:7" hidden="1" x14ac:dyDescent="0.35">
      <c r="B1873" s="305"/>
      <c r="C1873" s="306">
        <v>1860</v>
      </c>
      <c r="D1873" s="308">
        <f t="shared" si="117"/>
        <v>0.31843728936797827</v>
      </c>
      <c r="E1873" s="323">
        <f t="shared" si="118"/>
        <v>0.68156271063202167</v>
      </c>
      <c r="F1873" s="321">
        <f t="shared" si="116"/>
        <v>1336735.9004590001</v>
      </c>
      <c r="G1873" s="322">
        <f t="shared" si="119"/>
        <v>2929870584.8040481</v>
      </c>
    </row>
    <row r="1874" spans="2:7" hidden="1" x14ac:dyDescent="0.35">
      <c r="B1874" s="305"/>
      <c r="C1874" s="306">
        <v>1861</v>
      </c>
      <c r="D1874" s="308">
        <f t="shared" si="117"/>
        <v>0.31841127406188474</v>
      </c>
      <c r="E1874" s="323">
        <f t="shared" si="118"/>
        <v>0.68158872593811526</v>
      </c>
      <c r="F1874" s="321">
        <f t="shared" si="116"/>
        <v>1336626.693419568</v>
      </c>
      <c r="G1874" s="322">
        <f t="shared" si="119"/>
        <v>2931207211.4974675</v>
      </c>
    </row>
    <row r="1875" spans="2:7" hidden="1" x14ac:dyDescent="0.35">
      <c r="B1875" s="305"/>
      <c r="C1875" s="306">
        <v>1862</v>
      </c>
      <c r="D1875" s="308">
        <f t="shared" si="117"/>
        <v>0.31838527485489998</v>
      </c>
      <c r="E1875" s="323">
        <f t="shared" si="118"/>
        <v>0.68161472514510002</v>
      </c>
      <c r="F1875" s="321">
        <f t="shared" si="116"/>
        <v>1336517.5539609671</v>
      </c>
      <c r="G1875" s="322">
        <f t="shared" si="119"/>
        <v>2932543729.0514283</v>
      </c>
    </row>
    <row r="1876" spans="2:7" hidden="1" x14ac:dyDescent="0.35">
      <c r="B1876" s="305"/>
      <c r="C1876" s="306">
        <v>1863</v>
      </c>
      <c r="D1876" s="308">
        <f t="shared" si="117"/>
        <v>0.31835929172842303</v>
      </c>
      <c r="E1876" s="323">
        <f t="shared" si="118"/>
        <v>0.68164070827157697</v>
      </c>
      <c r="F1876" s="321">
        <f t="shared" si="116"/>
        <v>1336408.482005114</v>
      </c>
      <c r="G1876" s="322">
        <f t="shared" si="119"/>
        <v>2933880137.5334334</v>
      </c>
    </row>
    <row r="1877" spans="2:7" hidden="1" x14ac:dyDescent="0.35">
      <c r="B1877" s="305"/>
      <c r="C1877" s="306">
        <v>1864</v>
      </c>
      <c r="D1877" s="308">
        <f t="shared" si="117"/>
        <v>0.31833332466388481</v>
      </c>
      <c r="E1877" s="323">
        <f t="shared" si="118"/>
        <v>0.68166667533611514</v>
      </c>
      <c r="F1877" s="321">
        <f t="shared" si="116"/>
        <v>1336299.4774740597</v>
      </c>
      <c r="G1877" s="322">
        <f t="shared" si="119"/>
        <v>2935216437.0109076</v>
      </c>
    </row>
    <row r="1878" spans="2:7" hidden="1" x14ac:dyDescent="0.35">
      <c r="B1878" s="305"/>
      <c r="C1878" s="306">
        <v>1865</v>
      </c>
      <c r="D1878" s="308">
        <f t="shared" si="117"/>
        <v>0.3183073736427473</v>
      </c>
      <c r="E1878" s="323">
        <f t="shared" si="118"/>
        <v>0.6816926263572527</v>
      </c>
      <c r="F1878" s="321">
        <f t="shared" si="116"/>
        <v>1336190.5402899852</v>
      </c>
      <c r="G1878" s="322">
        <f t="shared" si="119"/>
        <v>2936552627.5511975</v>
      </c>
    </row>
    <row r="1879" spans="2:7" hidden="1" x14ac:dyDescent="0.35">
      <c r="B1879" s="305"/>
      <c r="C1879" s="306">
        <v>1866</v>
      </c>
      <c r="D1879" s="308">
        <f t="shared" si="117"/>
        <v>0.31828143864650393</v>
      </c>
      <c r="E1879" s="323">
        <f t="shared" si="118"/>
        <v>0.68171856135349607</v>
      </c>
      <c r="F1879" s="321">
        <f t="shared" si="116"/>
        <v>1336081.6703752035</v>
      </c>
      <c r="G1879" s="322">
        <f t="shared" si="119"/>
        <v>2937888709.2215729</v>
      </c>
    </row>
    <row r="1880" spans="2:7" hidden="1" x14ac:dyDescent="0.35">
      <c r="B1880" s="305"/>
      <c r="C1880" s="306">
        <v>1867</v>
      </c>
      <c r="D1880" s="308">
        <f t="shared" si="117"/>
        <v>0.31825551965667936</v>
      </c>
      <c r="E1880" s="323">
        <f t="shared" si="118"/>
        <v>0.68174448034332058</v>
      </c>
      <c r="F1880" s="321">
        <f t="shared" si="116"/>
        <v>1335972.867652159</v>
      </c>
      <c r="G1880" s="322">
        <f t="shared" si="119"/>
        <v>2939224682.0892248</v>
      </c>
    </row>
    <row r="1881" spans="2:7" hidden="1" x14ac:dyDescent="0.35">
      <c r="B1881" s="305"/>
      <c r="C1881" s="306">
        <v>1868</v>
      </c>
      <c r="D1881" s="308">
        <f t="shared" si="117"/>
        <v>0.31822961665482946</v>
      </c>
      <c r="E1881" s="323">
        <f t="shared" si="118"/>
        <v>0.68177038334517048</v>
      </c>
      <c r="F1881" s="321">
        <f t="shared" si="116"/>
        <v>1335864.1320434271</v>
      </c>
      <c r="G1881" s="322">
        <f t="shared" si="119"/>
        <v>2940560546.2212682</v>
      </c>
    </row>
    <row r="1882" spans="2:7" hidden="1" x14ac:dyDescent="0.35">
      <c r="B1882" s="305"/>
      <c r="C1882" s="306">
        <v>1869</v>
      </c>
      <c r="D1882" s="308">
        <f t="shared" si="117"/>
        <v>0.31820372962254106</v>
      </c>
      <c r="E1882" s="323">
        <f t="shared" si="118"/>
        <v>0.68179627037745894</v>
      </c>
      <c r="F1882" s="321">
        <f t="shared" si="116"/>
        <v>1335755.4634717125</v>
      </c>
      <c r="G1882" s="322">
        <f t="shared" si="119"/>
        <v>2941896301.6847401</v>
      </c>
    </row>
    <row r="1883" spans="2:7" hidden="1" x14ac:dyDescent="0.35">
      <c r="B1883" s="305"/>
      <c r="C1883" s="306">
        <v>1870</v>
      </c>
      <c r="D1883" s="308">
        <f t="shared" si="117"/>
        <v>0.31817785854143232</v>
      </c>
      <c r="E1883" s="323">
        <f t="shared" si="118"/>
        <v>0.68182214145856768</v>
      </c>
      <c r="F1883" s="321">
        <f t="shared" si="116"/>
        <v>1335646.8618598524</v>
      </c>
      <c r="G1883" s="322">
        <f t="shared" si="119"/>
        <v>2943231948.5465999</v>
      </c>
    </row>
    <row r="1884" spans="2:7" hidden="1" x14ac:dyDescent="0.35">
      <c r="B1884" s="305"/>
      <c r="C1884" s="306">
        <v>1871</v>
      </c>
      <c r="D1884" s="308">
        <f t="shared" si="117"/>
        <v>0.31815200339315225</v>
      </c>
      <c r="E1884" s="323">
        <f t="shared" si="118"/>
        <v>0.68184799660684781</v>
      </c>
      <c r="F1884" s="321">
        <f t="shared" si="116"/>
        <v>1335538.3271308127</v>
      </c>
      <c r="G1884" s="322">
        <f t="shared" si="119"/>
        <v>2944567486.8737307</v>
      </c>
    </row>
    <row r="1885" spans="2:7" hidden="1" x14ac:dyDescent="0.35">
      <c r="B1885" s="305"/>
      <c r="C1885" s="306">
        <v>1872</v>
      </c>
      <c r="D1885" s="308">
        <f t="shared" si="117"/>
        <v>0.31812616415938061</v>
      </c>
      <c r="E1885" s="323">
        <f t="shared" si="118"/>
        <v>0.68187383584061934</v>
      </c>
      <c r="F1885" s="321">
        <f t="shared" si="116"/>
        <v>1335429.8592076891</v>
      </c>
      <c r="G1885" s="322">
        <f t="shared" si="119"/>
        <v>2945902916.7329383</v>
      </c>
    </row>
    <row r="1886" spans="2:7" hidden="1" x14ac:dyDescent="0.35">
      <c r="B1886" s="305"/>
      <c r="C1886" s="306">
        <v>1873</v>
      </c>
      <c r="D1886" s="308">
        <f t="shared" si="117"/>
        <v>0.31810034082182803</v>
      </c>
      <c r="E1886" s="323">
        <f t="shared" si="118"/>
        <v>0.68189965917817197</v>
      </c>
      <c r="F1886" s="321">
        <f t="shared" si="116"/>
        <v>1335321.4580137059</v>
      </c>
      <c r="G1886" s="322">
        <f t="shared" si="119"/>
        <v>2947238238.1909518</v>
      </c>
    </row>
    <row r="1887" spans="2:7" hidden="1" x14ac:dyDescent="0.35">
      <c r="B1887" s="305"/>
      <c r="C1887" s="306">
        <v>1874</v>
      </c>
      <c r="D1887" s="308">
        <f t="shared" si="117"/>
        <v>0.31807453336223612</v>
      </c>
      <c r="E1887" s="323">
        <f t="shared" si="118"/>
        <v>0.68192546663776388</v>
      </c>
      <c r="F1887" s="321">
        <f t="shared" si="116"/>
        <v>1335213.1234722186</v>
      </c>
      <c r="G1887" s="322">
        <f t="shared" si="119"/>
        <v>2948573451.314424</v>
      </c>
    </row>
    <row r="1888" spans="2:7" hidden="1" x14ac:dyDescent="0.35">
      <c r="B1888" s="305"/>
      <c r="C1888" s="306">
        <v>1875</v>
      </c>
      <c r="D1888" s="308">
        <f t="shared" si="117"/>
        <v>0.31804874176237707</v>
      </c>
      <c r="E1888" s="323">
        <f t="shared" si="118"/>
        <v>0.68195125823762293</v>
      </c>
      <c r="F1888" s="321">
        <f t="shared" si="116"/>
        <v>1335104.8555067102</v>
      </c>
      <c r="G1888" s="322">
        <f t="shared" si="119"/>
        <v>2949908556.1699309</v>
      </c>
    </row>
    <row r="1889" spans="2:7" hidden="1" x14ac:dyDescent="0.35">
      <c r="B1889" s="305"/>
      <c r="C1889" s="306">
        <v>1876</v>
      </c>
      <c r="D1889" s="308">
        <f t="shared" si="117"/>
        <v>0.31802296600405366</v>
      </c>
      <c r="E1889" s="323">
        <f t="shared" si="118"/>
        <v>0.68197703399594634</v>
      </c>
      <c r="F1889" s="321">
        <f t="shared" si="116"/>
        <v>1334996.6540407927</v>
      </c>
      <c r="G1889" s="322">
        <f t="shared" si="119"/>
        <v>2951243552.8239717</v>
      </c>
    </row>
    <row r="1890" spans="2:7" hidden="1" x14ac:dyDescent="0.35">
      <c r="B1890" s="305"/>
      <c r="C1890" s="306">
        <v>1877</v>
      </c>
      <c r="D1890" s="308">
        <f t="shared" si="117"/>
        <v>0.31799720606909937</v>
      </c>
      <c r="E1890" s="323">
        <f t="shared" si="118"/>
        <v>0.68200279393090057</v>
      </c>
      <c r="F1890" s="321">
        <f t="shared" si="116"/>
        <v>1334888.5189982064</v>
      </c>
      <c r="G1890" s="322">
        <f t="shared" si="119"/>
        <v>2952578441.3429699</v>
      </c>
    </row>
    <row r="1891" spans="2:7" hidden="1" x14ac:dyDescent="0.35">
      <c r="B1891" s="305"/>
      <c r="C1891" s="306">
        <v>1878</v>
      </c>
      <c r="D1891" s="308">
        <f t="shared" si="117"/>
        <v>0.31797146193937792</v>
      </c>
      <c r="E1891" s="323">
        <f t="shared" si="118"/>
        <v>0.68202853806062214</v>
      </c>
      <c r="F1891" s="321">
        <f t="shared" si="116"/>
        <v>1334780.4503028188</v>
      </c>
      <c r="G1891" s="322">
        <f t="shared" si="119"/>
        <v>2953913221.7932725</v>
      </c>
    </row>
    <row r="1892" spans="2:7" hidden="1" x14ac:dyDescent="0.35">
      <c r="B1892" s="305"/>
      <c r="C1892" s="306">
        <v>1879</v>
      </c>
      <c r="D1892" s="308">
        <f t="shared" si="117"/>
        <v>0.3179457335967838</v>
      </c>
      <c r="E1892" s="323">
        <f t="shared" si="118"/>
        <v>0.6820542664032162</v>
      </c>
      <c r="F1892" s="321">
        <f t="shared" si="116"/>
        <v>1334672.4478786266</v>
      </c>
      <c r="G1892" s="322">
        <f t="shared" si="119"/>
        <v>2955247894.2411513</v>
      </c>
    </row>
    <row r="1893" spans="2:7" hidden="1" x14ac:dyDescent="0.35">
      <c r="B1893" s="305"/>
      <c r="C1893" s="306">
        <v>1880</v>
      </c>
      <c r="D1893" s="308">
        <f t="shared" si="117"/>
        <v>0.31792002102324146</v>
      </c>
      <c r="E1893" s="323">
        <f t="shared" si="118"/>
        <v>0.68207997897675854</v>
      </c>
      <c r="F1893" s="321">
        <f t="shared" si="116"/>
        <v>1334564.5116497527</v>
      </c>
      <c r="G1893" s="322">
        <f t="shared" si="119"/>
        <v>2956582458.7528009</v>
      </c>
    </row>
    <row r="1894" spans="2:7" hidden="1" x14ac:dyDescent="0.35">
      <c r="B1894" s="305"/>
      <c r="C1894" s="306">
        <v>1881</v>
      </c>
      <c r="D1894" s="308">
        <f t="shared" si="117"/>
        <v>0.31789432420070612</v>
      </c>
      <c r="E1894" s="323">
        <f t="shared" si="118"/>
        <v>0.68210567579929382</v>
      </c>
      <c r="F1894" s="321">
        <f t="shared" si="116"/>
        <v>1334456.6415404484</v>
      </c>
      <c r="G1894" s="322">
        <f t="shared" si="119"/>
        <v>2957916915.3943415</v>
      </c>
    </row>
    <row r="1895" spans="2:7" hidden="1" x14ac:dyDescent="0.35">
      <c r="B1895" s="305"/>
      <c r="C1895" s="306">
        <v>1882</v>
      </c>
      <c r="D1895" s="308">
        <f t="shared" si="117"/>
        <v>0.31786864311116275</v>
      </c>
      <c r="E1895" s="323">
        <f t="shared" si="118"/>
        <v>0.68213135688883719</v>
      </c>
      <c r="F1895" s="321">
        <f t="shared" si="116"/>
        <v>1334348.8374750901</v>
      </c>
      <c r="G1895" s="322">
        <f t="shared" si="119"/>
        <v>2959251264.2318168</v>
      </c>
    </row>
    <row r="1896" spans="2:7" hidden="1" x14ac:dyDescent="0.35">
      <c r="B1896" s="305"/>
      <c r="C1896" s="306">
        <v>1883</v>
      </c>
      <c r="D1896" s="308">
        <f t="shared" si="117"/>
        <v>0.31784297773662684</v>
      </c>
      <c r="E1896" s="323">
        <f t="shared" si="118"/>
        <v>0.68215702226337316</v>
      </c>
      <c r="F1896" s="321">
        <f t="shared" si="116"/>
        <v>1334241.0993781828</v>
      </c>
      <c r="G1896" s="322">
        <f t="shared" si="119"/>
        <v>2960585505.3311949</v>
      </c>
    </row>
    <row r="1897" spans="2:7" hidden="1" x14ac:dyDescent="0.35">
      <c r="B1897" s="305"/>
      <c r="C1897" s="306">
        <v>1884</v>
      </c>
      <c r="D1897" s="308">
        <f t="shared" si="117"/>
        <v>0.31781732805914387</v>
      </c>
      <c r="E1897" s="323">
        <f t="shared" si="118"/>
        <v>0.68218267194085613</v>
      </c>
      <c r="F1897" s="321">
        <f t="shared" si="116"/>
        <v>1334133.4271743565</v>
      </c>
      <c r="G1897" s="322">
        <f t="shared" si="119"/>
        <v>2961919638.7583694</v>
      </c>
    </row>
    <row r="1898" spans="2:7" hidden="1" x14ac:dyDescent="0.35">
      <c r="B1898" s="305"/>
      <c r="C1898" s="306">
        <v>1885</v>
      </c>
      <c r="D1898" s="308">
        <f t="shared" si="117"/>
        <v>0.31779169406078928</v>
      </c>
      <c r="E1898" s="323">
        <f t="shared" si="118"/>
        <v>0.68220830593921078</v>
      </c>
      <c r="F1898" s="321">
        <f t="shared" si="116"/>
        <v>1334025.8207883679</v>
      </c>
      <c r="G1898" s="322">
        <f t="shared" si="119"/>
        <v>2963253664.5791578</v>
      </c>
    </row>
    <row r="1899" spans="2:7" hidden="1" x14ac:dyDescent="0.35">
      <c r="B1899" s="305"/>
      <c r="C1899" s="306">
        <v>1886</v>
      </c>
      <c r="D1899" s="308">
        <f t="shared" si="117"/>
        <v>0.31776607572366844</v>
      </c>
      <c r="E1899" s="323">
        <f t="shared" si="118"/>
        <v>0.68223392427633156</v>
      </c>
      <c r="F1899" s="321">
        <f t="shared" si="116"/>
        <v>1333918.2801450989</v>
      </c>
      <c r="G1899" s="322">
        <f t="shared" si="119"/>
        <v>2964587582.859303</v>
      </c>
    </row>
    <row r="1900" spans="2:7" hidden="1" x14ac:dyDescent="0.35">
      <c r="B1900" s="305"/>
      <c r="C1900" s="306">
        <v>1887</v>
      </c>
      <c r="D1900" s="308">
        <f t="shared" si="117"/>
        <v>0.31774047302991687</v>
      </c>
      <c r="E1900" s="323">
        <f t="shared" si="118"/>
        <v>0.68225952697008307</v>
      </c>
      <c r="F1900" s="321">
        <f t="shared" si="116"/>
        <v>1333810.8051695579</v>
      </c>
      <c r="G1900" s="322">
        <f t="shared" si="119"/>
        <v>2965921393.6644726</v>
      </c>
    </row>
    <row r="1901" spans="2:7" hidden="1" x14ac:dyDescent="0.35">
      <c r="B1901" s="305"/>
      <c r="C1901" s="306">
        <v>1888</v>
      </c>
      <c r="D1901" s="308">
        <f t="shared" si="117"/>
        <v>0.31771488596169961</v>
      </c>
      <c r="E1901" s="323">
        <f t="shared" si="118"/>
        <v>0.68228511403830039</v>
      </c>
      <c r="F1901" s="321">
        <f t="shared" si="116"/>
        <v>1333703.3957868773</v>
      </c>
      <c r="G1901" s="322">
        <f t="shared" si="119"/>
        <v>2967255097.0602593</v>
      </c>
    </row>
    <row r="1902" spans="2:7" hidden="1" x14ac:dyDescent="0.35">
      <c r="B1902" s="305"/>
      <c r="C1902" s="306">
        <v>1889</v>
      </c>
      <c r="D1902" s="308">
        <f t="shared" si="117"/>
        <v>0.31768931450121168</v>
      </c>
      <c r="E1902" s="323">
        <f t="shared" si="118"/>
        <v>0.68231068549878837</v>
      </c>
      <c r="F1902" s="321">
        <f t="shared" si="116"/>
        <v>1333596.0519223153</v>
      </c>
      <c r="G1902" s="322">
        <f t="shared" si="119"/>
        <v>2968588693.1121817</v>
      </c>
    </row>
    <row r="1903" spans="2:7" hidden="1" x14ac:dyDescent="0.35">
      <c r="B1903" s="305"/>
      <c r="C1903" s="306">
        <v>1890</v>
      </c>
      <c r="D1903" s="308">
        <f t="shared" si="117"/>
        <v>0.31766375863067764</v>
      </c>
      <c r="E1903" s="323">
        <f t="shared" si="118"/>
        <v>0.68233624136932236</v>
      </c>
      <c r="F1903" s="321">
        <f t="shared" si="116"/>
        <v>1333488.7735012544</v>
      </c>
      <c r="G1903" s="322">
        <f t="shared" si="119"/>
        <v>2969922181.8856831</v>
      </c>
    </row>
    <row r="1904" spans="2:7" hidden="1" x14ac:dyDescent="0.35">
      <c r="B1904" s="305"/>
      <c r="C1904" s="306">
        <v>1891</v>
      </c>
      <c r="D1904" s="308">
        <f t="shared" si="117"/>
        <v>0.3176382183323519</v>
      </c>
      <c r="E1904" s="323">
        <f t="shared" si="118"/>
        <v>0.68236178166764816</v>
      </c>
      <c r="F1904" s="321">
        <f t="shared" si="116"/>
        <v>1333381.5604492018</v>
      </c>
      <c r="G1904" s="322">
        <f t="shared" si="119"/>
        <v>2971255563.4461322</v>
      </c>
    </row>
    <row r="1905" spans="2:7" hidden="1" x14ac:dyDescent="0.35">
      <c r="B1905" s="305"/>
      <c r="C1905" s="306">
        <v>1892</v>
      </c>
      <c r="D1905" s="308">
        <f t="shared" si="117"/>
        <v>0.31761269358851824</v>
      </c>
      <c r="E1905" s="323">
        <f t="shared" si="118"/>
        <v>0.68238730641148182</v>
      </c>
      <c r="F1905" s="321">
        <f t="shared" si="116"/>
        <v>1333274.4126917887</v>
      </c>
      <c r="G1905" s="322">
        <f t="shared" si="119"/>
        <v>2972588837.8588238</v>
      </c>
    </row>
    <row r="1906" spans="2:7" hidden="1" x14ac:dyDescent="0.35">
      <c r="B1906" s="305"/>
      <c r="C1906" s="306">
        <v>1893</v>
      </c>
      <c r="D1906" s="308">
        <f t="shared" si="117"/>
        <v>0.31758718438148997</v>
      </c>
      <c r="E1906" s="323">
        <f t="shared" si="118"/>
        <v>0.68241281561851008</v>
      </c>
      <c r="F1906" s="321">
        <f t="shared" si="116"/>
        <v>1333167.3301547701</v>
      </c>
      <c r="G1906" s="322">
        <f t="shared" si="119"/>
        <v>2973922005.1889787</v>
      </c>
    </row>
    <row r="1907" spans="2:7" hidden="1" x14ac:dyDescent="0.35">
      <c r="B1907" s="305"/>
      <c r="C1907" s="306">
        <v>1894</v>
      </c>
      <c r="D1907" s="308">
        <f t="shared" si="117"/>
        <v>0.3175616906936099</v>
      </c>
      <c r="E1907" s="323">
        <f t="shared" si="118"/>
        <v>0.68243830930639016</v>
      </c>
      <c r="F1907" s="321">
        <f t="shared" si="116"/>
        <v>1333060.3127640239</v>
      </c>
      <c r="G1907" s="322">
        <f t="shared" si="119"/>
        <v>2975255065.5017428</v>
      </c>
    </row>
    <row r="1908" spans="2:7" hidden="1" x14ac:dyDescent="0.35">
      <c r="B1908" s="305"/>
      <c r="C1908" s="306">
        <v>1895</v>
      </c>
      <c r="D1908" s="308">
        <f t="shared" si="117"/>
        <v>0.31753621250725028</v>
      </c>
      <c r="E1908" s="323">
        <f t="shared" si="118"/>
        <v>0.68246378749274972</v>
      </c>
      <c r="F1908" s="321">
        <f t="shared" si="116"/>
        <v>1332953.360445553</v>
      </c>
      <c r="G1908" s="322">
        <f t="shared" si="119"/>
        <v>2976588018.8621883</v>
      </c>
    </row>
    <row r="1909" spans="2:7" hidden="1" x14ac:dyDescent="0.35">
      <c r="B1909" s="305"/>
      <c r="C1909" s="306">
        <v>1896</v>
      </c>
      <c r="D1909" s="308">
        <f t="shared" si="117"/>
        <v>0.31751074980481253</v>
      </c>
      <c r="E1909" s="323">
        <f t="shared" si="118"/>
        <v>0.68248925019518747</v>
      </c>
      <c r="F1909" s="321">
        <f t="shared" si="116"/>
        <v>1332846.473125482</v>
      </c>
      <c r="G1909" s="322">
        <f t="shared" si="119"/>
        <v>2977920865.3353138</v>
      </c>
    </row>
    <row r="1910" spans="2:7" hidden="1" x14ac:dyDescent="0.35">
      <c r="B1910" s="305"/>
      <c r="C1910" s="306">
        <v>1897</v>
      </c>
      <c r="D1910" s="308">
        <f t="shared" si="117"/>
        <v>0.31748530256872748</v>
      </c>
      <c r="E1910" s="323">
        <f t="shared" si="118"/>
        <v>0.68251469743127258</v>
      </c>
      <c r="F1910" s="321">
        <f t="shared" si="116"/>
        <v>1332739.6507300588</v>
      </c>
      <c r="G1910" s="322">
        <f t="shared" si="119"/>
        <v>2979253604.9860439</v>
      </c>
    </row>
    <row r="1911" spans="2:7" hidden="1" x14ac:dyDescent="0.35">
      <c r="B1911" s="305"/>
      <c r="C1911" s="306">
        <v>1898</v>
      </c>
      <c r="D1911" s="308">
        <f t="shared" si="117"/>
        <v>0.31745987078145488</v>
      </c>
      <c r="E1911" s="323">
        <f t="shared" si="118"/>
        <v>0.68254012921854512</v>
      </c>
      <c r="F1911" s="321">
        <f t="shared" si="116"/>
        <v>1332632.8931856533</v>
      </c>
      <c r="G1911" s="322">
        <f t="shared" si="119"/>
        <v>2980586237.8792295</v>
      </c>
    </row>
    <row r="1912" spans="2:7" hidden="1" x14ac:dyDescent="0.35">
      <c r="B1912" s="305"/>
      <c r="C1912" s="306">
        <v>1899</v>
      </c>
      <c r="D1912" s="308">
        <f t="shared" si="117"/>
        <v>0.31743445442548385</v>
      </c>
      <c r="E1912" s="323">
        <f t="shared" si="118"/>
        <v>0.6825655455745161</v>
      </c>
      <c r="F1912" s="321">
        <f t="shared" si="116"/>
        <v>1332526.2004187577</v>
      </c>
      <c r="G1912" s="322">
        <f t="shared" si="119"/>
        <v>2981918764.0796485</v>
      </c>
    </row>
    <row r="1913" spans="2:7" x14ac:dyDescent="0.35">
      <c r="B1913" s="305"/>
      <c r="C1913" s="306">
        <v>1900</v>
      </c>
      <c r="D1913" s="308">
        <f t="shared" si="117"/>
        <v>0.31740905348333254</v>
      </c>
      <c r="E1913" s="323">
        <f t="shared" si="118"/>
        <v>0.68259094651666752</v>
      </c>
      <c r="F1913" s="321">
        <f t="shared" si="116"/>
        <v>1332419.5723559875</v>
      </c>
      <c r="G1913" s="322">
        <f t="shared" si="119"/>
        <v>2983251183.6520047</v>
      </c>
    </row>
    <row r="1914" spans="2:7" hidden="1" x14ac:dyDescent="0.35">
      <c r="B1914" s="305"/>
      <c r="C1914" s="306">
        <v>1901</v>
      </c>
      <c r="D1914" s="308">
        <f t="shared" si="117"/>
        <v>0.31738366793754802</v>
      </c>
      <c r="E1914" s="323">
        <f t="shared" si="118"/>
        <v>0.68261633206245198</v>
      </c>
      <c r="F1914" s="324">
        <f t="shared" si="116"/>
        <v>1332313.0089240784</v>
      </c>
      <c r="G1914" s="325">
        <f t="shared" si="119"/>
        <v>2984583496.6609287</v>
      </c>
    </row>
    <row r="1915" spans="2:7" hidden="1" x14ac:dyDescent="0.35">
      <c r="B1915" s="305"/>
      <c r="C1915" s="306">
        <v>1902</v>
      </c>
      <c r="D1915" s="308">
        <f t="shared" si="117"/>
        <v>0.31735829777070618</v>
      </c>
      <c r="E1915" s="323">
        <f t="shared" si="118"/>
        <v>0.68264170222929388</v>
      </c>
      <c r="F1915" s="324">
        <f t="shared" si="116"/>
        <v>1332206.5100498872</v>
      </c>
      <c r="G1915" s="325">
        <f t="shared" si="119"/>
        <v>2985915703.1709785</v>
      </c>
    </row>
    <row r="1916" spans="2:7" hidden="1" x14ac:dyDescent="0.35">
      <c r="B1916" s="305"/>
      <c r="C1916" s="306">
        <v>1903</v>
      </c>
      <c r="D1916" s="308">
        <f t="shared" si="117"/>
        <v>0.31733294296541203</v>
      </c>
      <c r="E1916" s="323">
        <f t="shared" si="118"/>
        <v>0.68266705703458797</v>
      </c>
      <c r="F1916" s="324">
        <f t="shared" si="116"/>
        <v>1332100.0756603938</v>
      </c>
      <c r="G1916" s="325">
        <f t="shared" si="119"/>
        <v>2987247803.2466388</v>
      </c>
    </row>
    <row r="1917" spans="2:7" hidden="1" x14ac:dyDescent="0.35">
      <c r="B1917" s="305"/>
      <c r="C1917" s="306">
        <v>1904</v>
      </c>
      <c r="D1917" s="308">
        <f t="shared" si="117"/>
        <v>0.31730760350429921</v>
      </c>
      <c r="E1917" s="323">
        <f t="shared" si="118"/>
        <v>0.68269239649570079</v>
      </c>
      <c r="F1917" s="324">
        <f t="shared" si="116"/>
        <v>1331993.7056826975</v>
      </c>
      <c r="G1917" s="325">
        <f t="shared" si="119"/>
        <v>2988579796.9523215</v>
      </c>
    </row>
    <row r="1918" spans="2:7" hidden="1" x14ac:dyDescent="0.35">
      <c r="B1918" s="305"/>
      <c r="C1918" s="306">
        <v>1905</v>
      </c>
      <c r="D1918" s="308">
        <f t="shared" si="117"/>
        <v>0.31728227937003017</v>
      </c>
      <c r="E1918" s="323">
        <f t="shared" si="118"/>
        <v>0.68271772062996983</v>
      </c>
      <c r="F1918" s="324">
        <f t="shared" si="116"/>
        <v>1331887.4000440184</v>
      </c>
      <c r="G1918" s="325">
        <f t="shared" si="119"/>
        <v>2989911684.3523655</v>
      </c>
    </row>
    <row r="1919" spans="2:7" hidden="1" x14ac:dyDescent="0.35">
      <c r="B1919" s="305"/>
      <c r="C1919" s="306">
        <v>1906</v>
      </c>
      <c r="D1919" s="308">
        <f t="shared" si="117"/>
        <v>0.317256970545296</v>
      </c>
      <c r="E1919" s="323">
        <f t="shared" si="118"/>
        <v>0.682743029454704</v>
      </c>
      <c r="F1919" s="324">
        <f t="shared" si="116"/>
        <v>1331781.1586716976</v>
      </c>
      <c r="G1919" s="325">
        <f t="shared" si="119"/>
        <v>2991243465.5110373</v>
      </c>
    </row>
    <row r="1920" spans="2:7" hidden="1" x14ac:dyDescent="0.35">
      <c r="B1920" s="305"/>
      <c r="C1920" s="306">
        <v>1907</v>
      </c>
      <c r="D1920" s="308">
        <f t="shared" si="117"/>
        <v>0.3172316770128164</v>
      </c>
      <c r="E1920" s="323">
        <f t="shared" si="118"/>
        <v>0.6827683229871836</v>
      </c>
      <c r="F1920" s="324">
        <f t="shared" si="116"/>
        <v>1331674.9814931955</v>
      </c>
      <c r="G1920" s="325">
        <f t="shared" si="119"/>
        <v>2992575140.4925303</v>
      </c>
    </row>
    <row r="1921" spans="2:7" hidden="1" x14ac:dyDescent="0.35">
      <c r="B1921" s="305"/>
      <c r="C1921" s="306">
        <v>1908</v>
      </c>
      <c r="D1921" s="308">
        <f t="shared" si="117"/>
        <v>0.31720639875533968</v>
      </c>
      <c r="E1921" s="323">
        <f t="shared" si="118"/>
        <v>0.68279360124466026</v>
      </c>
      <c r="F1921" s="324">
        <f t="shared" si="116"/>
        <v>1331568.8684360934</v>
      </c>
      <c r="G1921" s="325">
        <f t="shared" si="119"/>
        <v>2993906709.3609662</v>
      </c>
    </row>
    <row r="1922" spans="2:7" hidden="1" x14ac:dyDescent="0.35">
      <c r="B1922" s="305"/>
      <c r="C1922" s="306">
        <v>1909</v>
      </c>
      <c r="D1922" s="308">
        <f t="shared" si="117"/>
        <v>0.31718113575564255</v>
      </c>
      <c r="E1922" s="323">
        <f t="shared" si="118"/>
        <v>0.68281886424435745</v>
      </c>
      <c r="F1922" s="324">
        <f t="shared" si="116"/>
        <v>1331462.8194280909</v>
      </c>
      <c r="G1922" s="325">
        <f t="shared" si="119"/>
        <v>2995238172.1803942</v>
      </c>
    </row>
    <row r="1923" spans="2:7" hidden="1" x14ac:dyDescent="0.35">
      <c r="B1923" s="305"/>
      <c r="C1923" s="306">
        <v>1910</v>
      </c>
      <c r="D1923" s="308">
        <f t="shared" si="117"/>
        <v>0.31715588799653033</v>
      </c>
      <c r="E1923" s="323">
        <f t="shared" si="118"/>
        <v>0.68284411200346962</v>
      </c>
      <c r="F1923" s="324">
        <f t="shared" si="116"/>
        <v>1331356.8343970086</v>
      </c>
      <c r="G1923" s="325">
        <f t="shared" si="119"/>
        <v>2996569529.014791</v>
      </c>
    </row>
    <row r="1924" spans="2:7" hidden="1" x14ac:dyDescent="0.35">
      <c r="B1924" s="305"/>
      <c r="C1924" s="306">
        <v>1911</v>
      </c>
      <c r="D1924" s="308">
        <f t="shared" si="117"/>
        <v>0.31713065546083635</v>
      </c>
      <c r="E1924" s="323">
        <f t="shared" si="118"/>
        <v>0.68286934453916359</v>
      </c>
      <c r="F1924" s="324">
        <f t="shared" si="116"/>
        <v>1331250.9132707841</v>
      </c>
      <c r="G1924" s="325">
        <f t="shared" si="119"/>
        <v>2997900779.928062</v>
      </c>
    </row>
    <row r="1925" spans="2:7" hidden="1" x14ac:dyDescent="0.35">
      <c r="B1925" s="305"/>
      <c r="C1925" s="306">
        <v>1912</v>
      </c>
      <c r="D1925" s="308">
        <f t="shared" si="117"/>
        <v>0.31710543813142278</v>
      </c>
      <c r="E1925" s="323">
        <f t="shared" si="118"/>
        <v>0.68289456186857722</v>
      </c>
      <c r="F1925" s="324">
        <f t="shared" si="116"/>
        <v>1331145.0559774761</v>
      </c>
      <c r="G1925" s="325">
        <f t="shared" si="119"/>
        <v>2999231924.9840393</v>
      </c>
    </row>
    <row r="1926" spans="2:7" hidden="1" x14ac:dyDescent="0.35">
      <c r="B1926" s="305"/>
      <c r="C1926" s="306">
        <v>1913</v>
      </c>
      <c r="D1926" s="308">
        <f t="shared" si="117"/>
        <v>0.3170802359911794</v>
      </c>
      <c r="E1926" s="323">
        <f t="shared" si="118"/>
        <v>0.6829197640088206</v>
      </c>
      <c r="F1926" s="324">
        <f t="shared" si="116"/>
        <v>1331039.2624452594</v>
      </c>
      <c r="G1926" s="325">
        <f t="shared" si="119"/>
        <v>3000562964.2464848</v>
      </c>
    </row>
    <row r="1927" spans="2:7" hidden="1" x14ac:dyDescent="0.35">
      <c r="B1927" s="305"/>
      <c r="C1927" s="306">
        <v>1914</v>
      </c>
      <c r="D1927" s="308">
        <f t="shared" si="117"/>
        <v>0.31705504902302473</v>
      </c>
      <c r="E1927" s="323">
        <f t="shared" si="118"/>
        <v>0.68294495097697527</v>
      </c>
      <c r="F1927" s="324">
        <f t="shared" si="116"/>
        <v>1330933.5326024296</v>
      </c>
      <c r="G1927" s="325">
        <f t="shared" si="119"/>
        <v>3001893897.7790871</v>
      </c>
    </row>
    <row r="1928" spans="2:7" hidden="1" x14ac:dyDescent="0.35">
      <c r="B1928" s="305"/>
      <c r="C1928" s="306">
        <v>1915</v>
      </c>
      <c r="D1928" s="308">
        <f t="shared" si="117"/>
        <v>0.31702987720990511</v>
      </c>
      <c r="E1928" s="323">
        <f t="shared" si="118"/>
        <v>0.68297012279009484</v>
      </c>
      <c r="F1928" s="324">
        <f t="shared" si="116"/>
        <v>1330827.8663773984</v>
      </c>
      <c r="G1928" s="325">
        <f t="shared" si="119"/>
        <v>3003224725.6454644</v>
      </c>
    </row>
    <row r="1929" spans="2:7" hidden="1" x14ac:dyDescent="0.35">
      <c r="B1929" s="305"/>
      <c r="C1929" s="306">
        <v>1916</v>
      </c>
      <c r="D1929" s="308">
        <f t="shared" si="117"/>
        <v>0.317004720534795</v>
      </c>
      <c r="E1929" s="323">
        <f t="shared" si="118"/>
        <v>0.682995279465205</v>
      </c>
      <c r="F1929" s="324">
        <f t="shared" si="116"/>
        <v>1330722.2636986964</v>
      </c>
      <c r="G1929" s="325">
        <f t="shared" si="119"/>
        <v>3004555447.909163</v>
      </c>
    </row>
    <row r="1930" spans="2:7" hidden="1" x14ac:dyDescent="0.35">
      <c r="B1930" s="305"/>
      <c r="C1930" s="306">
        <v>1917</v>
      </c>
      <c r="D1930" s="308">
        <f t="shared" si="117"/>
        <v>0.31697957898069701</v>
      </c>
      <c r="E1930" s="323">
        <f t="shared" si="118"/>
        <v>0.68302042101930294</v>
      </c>
      <c r="F1930" s="324">
        <f t="shared" si="116"/>
        <v>1330616.7244949718</v>
      </c>
      <c r="G1930" s="325">
        <f t="shared" si="119"/>
        <v>3005886064.6336579</v>
      </c>
    </row>
    <row r="1931" spans="2:7" hidden="1" x14ac:dyDescent="0.35">
      <c r="B1931" s="305"/>
      <c r="C1931" s="306">
        <v>1918</v>
      </c>
      <c r="D1931" s="308">
        <f t="shared" si="117"/>
        <v>0.31695445253064131</v>
      </c>
      <c r="E1931" s="323">
        <f t="shared" si="118"/>
        <v>0.68304554746935864</v>
      </c>
      <c r="F1931" s="324">
        <f t="shared" si="116"/>
        <v>1330511.2486949887</v>
      </c>
      <c r="G1931" s="325">
        <f t="shared" si="119"/>
        <v>3007216575.8823528</v>
      </c>
    </row>
    <row r="1932" spans="2:7" hidden="1" x14ac:dyDescent="0.35">
      <c r="B1932" s="305"/>
      <c r="C1932" s="306">
        <v>1919</v>
      </c>
      <c r="D1932" s="308">
        <f t="shared" si="117"/>
        <v>0.31692934116768645</v>
      </c>
      <c r="E1932" s="323">
        <f t="shared" si="118"/>
        <v>0.68307065883231355</v>
      </c>
      <c r="F1932" s="324">
        <f t="shared" si="116"/>
        <v>1330405.8362276303</v>
      </c>
      <c r="G1932" s="325">
        <f t="shared" si="119"/>
        <v>3008546981.7185802</v>
      </c>
    </row>
    <row r="1933" spans="2:7" hidden="1" x14ac:dyDescent="0.35">
      <c r="B1933" s="305"/>
      <c r="C1933" s="306">
        <v>1920</v>
      </c>
      <c r="D1933" s="308">
        <f t="shared" si="117"/>
        <v>0.31690424487491842</v>
      </c>
      <c r="E1933" s="323">
        <f t="shared" si="118"/>
        <v>0.68309575512508158</v>
      </c>
      <c r="F1933" s="324">
        <f t="shared" si="116"/>
        <v>1330300.4870218949</v>
      </c>
      <c r="G1933" s="325">
        <f t="shared" si="119"/>
        <v>3009877282.2056022</v>
      </c>
    </row>
    <row r="1934" spans="2:7" hidden="1" x14ac:dyDescent="0.35">
      <c r="B1934" s="305"/>
      <c r="C1934" s="306">
        <v>1921</v>
      </c>
      <c r="D1934" s="308">
        <f t="shared" si="117"/>
        <v>0.31687916363545104</v>
      </c>
      <c r="E1934" s="323">
        <f t="shared" si="118"/>
        <v>0.6831208363645489</v>
      </c>
      <c r="F1934" s="324">
        <f t="shared" ref="F1934:F1997" si="120">$G$12*D1934</f>
        <v>1330195.2010068977</v>
      </c>
      <c r="G1934" s="325">
        <f t="shared" si="119"/>
        <v>3011207477.4066091</v>
      </c>
    </row>
    <row r="1935" spans="2:7" hidden="1" x14ac:dyDescent="0.35">
      <c r="B1935" s="305"/>
      <c r="C1935" s="306">
        <v>1922</v>
      </c>
      <c r="D1935" s="308">
        <f t="shared" ref="D1935:D1998" si="121">C1935^(-C$11)</f>
        <v>0.31685409743242599</v>
      </c>
      <c r="E1935" s="323">
        <f t="shared" ref="E1935:E1998" si="122">1 - D1935</f>
        <v>0.68314590256757401</v>
      </c>
      <c r="F1935" s="324">
        <f t="shared" si="120"/>
        <v>1330089.9781118708</v>
      </c>
      <c r="G1935" s="325">
        <f t="shared" ref="G1935:G1998" si="123">F1935+G1934</f>
        <v>3012537567.3847208</v>
      </c>
    </row>
    <row r="1936" spans="2:7" hidden="1" x14ac:dyDescent="0.35">
      <c r="B1936" s="305"/>
      <c r="C1936" s="306">
        <v>1923</v>
      </c>
      <c r="D1936" s="308">
        <f t="shared" si="121"/>
        <v>0.31682904624901242</v>
      </c>
      <c r="E1936" s="323">
        <f t="shared" si="122"/>
        <v>0.68317095375098758</v>
      </c>
      <c r="F1936" s="324">
        <f t="shared" si="120"/>
        <v>1329984.818266162</v>
      </c>
      <c r="G1936" s="325">
        <f t="shared" si="123"/>
        <v>3013867552.2029872</v>
      </c>
    </row>
    <row r="1937" spans="2:7" hidden="1" x14ac:dyDescent="0.35">
      <c r="B1937" s="305"/>
      <c r="C1937" s="306">
        <v>1924</v>
      </c>
      <c r="D1937" s="308">
        <f t="shared" si="121"/>
        <v>0.31680401006840714</v>
      </c>
      <c r="E1937" s="323">
        <f t="shared" si="122"/>
        <v>0.68319598993159292</v>
      </c>
      <c r="F1937" s="324">
        <f t="shared" si="120"/>
        <v>1329879.7213992346</v>
      </c>
      <c r="G1937" s="325">
        <f t="shared" si="123"/>
        <v>3015197431.9243865</v>
      </c>
    </row>
    <row r="1938" spans="2:7" hidden="1" x14ac:dyDescent="0.35">
      <c r="B1938" s="305"/>
      <c r="C1938" s="306">
        <v>1925</v>
      </c>
      <c r="D1938" s="308">
        <f t="shared" si="121"/>
        <v>0.31677898887383449</v>
      </c>
      <c r="E1938" s="323">
        <f t="shared" si="122"/>
        <v>0.68322101112616551</v>
      </c>
      <c r="F1938" s="324">
        <f t="shared" si="120"/>
        <v>1329774.6874406675</v>
      </c>
      <c r="G1938" s="325">
        <f t="shared" si="123"/>
        <v>3016527206.6118274</v>
      </c>
    </row>
    <row r="1939" spans="2:7" hidden="1" x14ac:dyDescent="0.35">
      <c r="B1939" s="305"/>
      <c r="C1939" s="306">
        <v>1926</v>
      </c>
      <c r="D1939" s="308">
        <f t="shared" si="121"/>
        <v>0.31675398264854615</v>
      </c>
      <c r="E1939" s="323">
        <f t="shared" si="122"/>
        <v>0.68324601735145385</v>
      </c>
      <c r="F1939" s="324">
        <f t="shared" si="120"/>
        <v>1329669.7163201552</v>
      </c>
      <c r="G1939" s="325">
        <f t="shared" si="123"/>
        <v>3017856876.3281474</v>
      </c>
    </row>
    <row r="1940" spans="2:7" hidden="1" x14ac:dyDescent="0.35">
      <c r="B1940" s="305"/>
      <c r="C1940" s="306">
        <v>1927</v>
      </c>
      <c r="D1940" s="308">
        <f t="shared" si="121"/>
        <v>0.31672899137582144</v>
      </c>
      <c r="E1940" s="323">
        <f t="shared" si="122"/>
        <v>0.68327100862417856</v>
      </c>
      <c r="F1940" s="324">
        <f t="shared" si="120"/>
        <v>1329564.8079675073</v>
      </c>
      <c r="G1940" s="325">
        <f t="shared" si="123"/>
        <v>3019186441.1361151</v>
      </c>
    </row>
    <row r="1941" spans="2:7" hidden="1" x14ac:dyDescent="0.35">
      <c r="B1941" s="305"/>
      <c r="C1941" s="306">
        <v>1928</v>
      </c>
      <c r="D1941" s="308">
        <f t="shared" si="121"/>
        <v>0.31670401503896667</v>
      </c>
      <c r="E1941" s="323">
        <f t="shared" si="122"/>
        <v>0.68329598496103339</v>
      </c>
      <c r="F1941" s="324">
        <f t="shared" si="120"/>
        <v>1329459.9623126469</v>
      </c>
      <c r="G1941" s="325">
        <f t="shared" si="123"/>
        <v>3020515901.0984278</v>
      </c>
    </row>
    <row r="1942" spans="2:7" hidden="1" x14ac:dyDescent="0.35">
      <c r="B1942" s="305"/>
      <c r="C1942" s="306">
        <v>1929</v>
      </c>
      <c r="D1942" s="308">
        <f t="shared" si="121"/>
        <v>0.31667905362131576</v>
      </c>
      <c r="E1942" s="323">
        <f t="shared" si="122"/>
        <v>0.68332094637868424</v>
      </c>
      <c r="F1942" s="324">
        <f t="shared" si="120"/>
        <v>1329355.1792856134</v>
      </c>
      <c r="G1942" s="325">
        <f t="shared" si="123"/>
        <v>3021845256.2777133</v>
      </c>
    </row>
    <row r="1943" spans="2:7" hidden="1" x14ac:dyDescent="0.35">
      <c r="B1943" s="305"/>
      <c r="C1943" s="306">
        <v>1930</v>
      </c>
      <c r="D1943" s="308">
        <f t="shared" si="121"/>
        <v>0.31665410710622971</v>
      </c>
      <c r="E1943" s="323">
        <f t="shared" si="122"/>
        <v>0.68334589289377035</v>
      </c>
      <c r="F1943" s="324">
        <f t="shared" si="120"/>
        <v>1329250.4588165595</v>
      </c>
      <c r="G1943" s="325">
        <f t="shared" si="123"/>
        <v>3023174506.7365298</v>
      </c>
    </row>
    <row r="1944" spans="2:7" hidden="1" x14ac:dyDescent="0.35">
      <c r="B1944" s="305"/>
      <c r="C1944" s="306">
        <v>1931</v>
      </c>
      <c r="D1944" s="308">
        <f t="shared" si="121"/>
        <v>0.31662917547709674</v>
      </c>
      <c r="E1944" s="323">
        <f t="shared" si="122"/>
        <v>0.68337082452290332</v>
      </c>
      <c r="F1944" s="324">
        <f t="shared" si="120"/>
        <v>1329145.8008357524</v>
      </c>
      <c r="G1944" s="325">
        <f t="shared" si="123"/>
        <v>3024503652.5373654</v>
      </c>
    </row>
    <row r="1945" spans="2:7" hidden="1" x14ac:dyDescent="0.35">
      <c r="B1945" s="305"/>
      <c r="C1945" s="306">
        <v>1932</v>
      </c>
      <c r="D1945" s="308">
        <f t="shared" si="121"/>
        <v>0.31660425871733217</v>
      </c>
      <c r="E1945" s="323">
        <f t="shared" si="122"/>
        <v>0.68339574128266789</v>
      </c>
      <c r="F1945" s="324">
        <f t="shared" si="120"/>
        <v>1329041.2052735726</v>
      </c>
      <c r="G1945" s="325">
        <f t="shared" si="123"/>
        <v>3025832693.7426391</v>
      </c>
    </row>
    <row r="1946" spans="2:7" hidden="1" x14ac:dyDescent="0.35">
      <c r="B1946" s="305"/>
      <c r="C1946" s="306">
        <v>1933</v>
      </c>
      <c r="D1946" s="308">
        <f t="shared" si="121"/>
        <v>0.31657935681037824</v>
      </c>
      <c r="E1946" s="323">
        <f t="shared" si="122"/>
        <v>0.6834206431896217</v>
      </c>
      <c r="F1946" s="324">
        <f t="shared" si="120"/>
        <v>1328936.6720605143</v>
      </c>
      <c r="G1946" s="325">
        <f t="shared" si="123"/>
        <v>3027161630.4146996</v>
      </c>
    </row>
    <row r="1947" spans="2:7" hidden="1" x14ac:dyDescent="0.35">
      <c r="B1947" s="305"/>
      <c r="C1947" s="306">
        <v>1934</v>
      </c>
      <c r="D1947" s="308">
        <f t="shared" si="121"/>
        <v>0.3165544697397043</v>
      </c>
      <c r="E1947" s="323">
        <f t="shared" si="122"/>
        <v>0.68344553026029575</v>
      </c>
      <c r="F1947" s="324">
        <f t="shared" si="120"/>
        <v>1328832.201127185</v>
      </c>
      <c r="G1947" s="325">
        <f t="shared" si="123"/>
        <v>3028490462.6158266</v>
      </c>
    </row>
    <row r="1948" spans="2:7" hidden="1" x14ac:dyDescent="0.35">
      <c r="B1948" s="305"/>
      <c r="C1948" s="306">
        <v>1935</v>
      </c>
      <c r="D1948" s="308">
        <f t="shared" si="121"/>
        <v>0.31652959748880671</v>
      </c>
      <c r="E1948" s="323">
        <f t="shared" si="122"/>
        <v>0.68347040251119329</v>
      </c>
      <c r="F1948" s="324">
        <f t="shared" si="120"/>
        <v>1328727.7924043059</v>
      </c>
      <c r="G1948" s="325">
        <f t="shared" si="123"/>
        <v>3029819190.4082308</v>
      </c>
    </row>
    <row r="1949" spans="2:7" hidden="1" x14ac:dyDescent="0.35">
      <c r="B1949" s="305"/>
      <c r="C1949" s="306">
        <v>1936</v>
      </c>
      <c r="D1949" s="308">
        <f t="shared" si="121"/>
        <v>0.31650474004120849</v>
      </c>
      <c r="E1949" s="323">
        <f t="shared" si="122"/>
        <v>0.68349525995879157</v>
      </c>
      <c r="F1949" s="324">
        <f t="shared" si="120"/>
        <v>1328623.4458227097</v>
      </c>
      <c r="G1949" s="325">
        <f t="shared" si="123"/>
        <v>3031147813.8540535</v>
      </c>
    </row>
    <row r="1950" spans="2:7" hidden="1" x14ac:dyDescent="0.35">
      <c r="B1950" s="305"/>
      <c r="C1950" s="306">
        <v>1937</v>
      </c>
      <c r="D1950" s="308">
        <f t="shared" si="121"/>
        <v>0.31647989738045978</v>
      </c>
      <c r="E1950" s="323">
        <f t="shared" si="122"/>
        <v>0.68352010261954022</v>
      </c>
      <c r="F1950" s="324">
        <f t="shared" si="120"/>
        <v>1328519.1613133431</v>
      </c>
      <c r="G1950" s="325">
        <f t="shared" si="123"/>
        <v>3032476333.015367</v>
      </c>
    </row>
    <row r="1951" spans="2:7" hidden="1" x14ac:dyDescent="0.35">
      <c r="B1951" s="305"/>
      <c r="C1951" s="306">
        <v>1938</v>
      </c>
      <c r="D1951" s="308">
        <f t="shared" si="121"/>
        <v>0.31645506949013708</v>
      </c>
      <c r="E1951" s="323">
        <f t="shared" si="122"/>
        <v>0.68354493050986287</v>
      </c>
      <c r="F1951" s="324">
        <f t="shared" si="120"/>
        <v>1328414.938807264</v>
      </c>
      <c r="G1951" s="325">
        <f t="shared" si="123"/>
        <v>3033804747.9541745</v>
      </c>
    </row>
    <row r="1952" spans="2:7" hidden="1" x14ac:dyDescent="0.35">
      <c r="B1952" s="305"/>
      <c r="C1952" s="306">
        <v>1939</v>
      </c>
      <c r="D1952" s="308">
        <f t="shared" si="121"/>
        <v>0.31643025635384403</v>
      </c>
      <c r="E1952" s="323">
        <f t="shared" si="122"/>
        <v>0.68356974364615597</v>
      </c>
      <c r="F1952" s="324">
        <f t="shared" si="120"/>
        <v>1328310.7782356432</v>
      </c>
      <c r="G1952" s="325">
        <f t="shared" si="123"/>
        <v>3035133058.73241</v>
      </c>
    </row>
    <row r="1953" spans="2:7" hidden="1" x14ac:dyDescent="0.35">
      <c r="B1953" s="305"/>
      <c r="C1953" s="306">
        <v>1940</v>
      </c>
      <c r="D1953" s="308">
        <f t="shared" si="121"/>
        <v>0.31640545795521052</v>
      </c>
      <c r="E1953" s="323">
        <f t="shared" si="122"/>
        <v>0.68359454204478953</v>
      </c>
      <c r="F1953" s="324">
        <f t="shared" si="120"/>
        <v>1328206.6795297628</v>
      </c>
      <c r="G1953" s="325">
        <f t="shared" si="123"/>
        <v>3036461265.4119396</v>
      </c>
    </row>
    <row r="1954" spans="2:7" hidden="1" x14ac:dyDescent="0.35">
      <c r="B1954" s="305"/>
      <c r="C1954" s="306">
        <v>1941</v>
      </c>
      <c r="D1954" s="308">
        <f t="shared" si="121"/>
        <v>0.31638067427789335</v>
      </c>
      <c r="E1954" s="323">
        <f t="shared" si="122"/>
        <v>0.6836193257221066</v>
      </c>
      <c r="F1954" s="324">
        <f t="shared" si="120"/>
        <v>1328102.6426210168</v>
      </c>
      <c r="G1954" s="325">
        <f t="shared" si="123"/>
        <v>3037789368.0545607</v>
      </c>
    </row>
    <row r="1955" spans="2:7" hidden="1" x14ac:dyDescent="0.35">
      <c r="B1955" s="305"/>
      <c r="C1955" s="306">
        <v>1942</v>
      </c>
      <c r="D1955" s="308">
        <f t="shared" si="121"/>
        <v>0.31635590530557567</v>
      </c>
      <c r="E1955" s="323">
        <f t="shared" si="122"/>
        <v>0.68364409469442433</v>
      </c>
      <c r="F1955" s="324">
        <f t="shared" si="120"/>
        <v>1327998.6674409108</v>
      </c>
      <c r="G1955" s="325">
        <f t="shared" si="123"/>
        <v>3039117366.7220016</v>
      </c>
    </row>
    <row r="1956" spans="2:7" hidden="1" x14ac:dyDescent="0.35">
      <c r="B1956" s="305"/>
      <c r="C1956" s="306">
        <v>1943</v>
      </c>
      <c r="D1956" s="308">
        <f t="shared" si="121"/>
        <v>0.31633115102196702</v>
      </c>
      <c r="E1956" s="323">
        <f t="shared" si="122"/>
        <v>0.68366884897803293</v>
      </c>
      <c r="F1956" s="324">
        <f t="shared" si="120"/>
        <v>1327894.7539210606</v>
      </c>
      <c r="G1956" s="325">
        <f t="shared" si="123"/>
        <v>3040445261.4759226</v>
      </c>
    </row>
    <row r="1957" spans="2:7" hidden="1" x14ac:dyDescent="0.35">
      <c r="B1957" s="305"/>
      <c r="C1957" s="306">
        <v>1944</v>
      </c>
      <c r="D1957" s="308">
        <f t="shared" si="121"/>
        <v>0.31630641141080373</v>
      </c>
      <c r="E1957" s="323">
        <f t="shared" si="122"/>
        <v>0.68369358858919627</v>
      </c>
      <c r="F1957" s="324">
        <f t="shared" si="120"/>
        <v>1327790.9019931944</v>
      </c>
      <c r="G1957" s="325">
        <f t="shared" si="123"/>
        <v>3041773052.3779159</v>
      </c>
    </row>
    <row r="1958" spans="2:7" hidden="1" x14ac:dyDescent="0.35">
      <c r="B1958" s="305"/>
      <c r="C1958" s="306">
        <v>1945</v>
      </c>
      <c r="D1958" s="308">
        <f t="shared" si="121"/>
        <v>0.31628168645584809</v>
      </c>
      <c r="E1958" s="323">
        <f t="shared" si="122"/>
        <v>0.68371831354415191</v>
      </c>
      <c r="F1958" s="324">
        <f t="shared" si="120"/>
        <v>1327687.1115891496</v>
      </c>
      <c r="G1958" s="325">
        <f t="shared" si="123"/>
        <v>3043100739.4895048</v>
      </c>
    </row>
    <row r="1959" spans="2:7" hidden="1" x14ac:dyDescent="0.35">
      <c r="B1959" s="305"/>
      <c r="C1959" s="306">
        <v>1946</v>
      </c>
      <c r="D1959" s="308">
        <f t="shared" si="121"/>
        <v>0.31625697614088888</v>
      </c>
      <c r="E1959" s="323">
        <f t="shared" si="122"/>
        <v>0.68374302385911112</v>
      </c>
      <c r="F1959" s="324">
        <f t="shared" si="120"/>
        <v>1327583.3826408747</v>
      </c>
      <c r="G1959" s="325">
        <f t="shared" si="123"/>
        <v>3044428322.8721457</v>
      </c>
    </row>
    <row r="1960" spans="2:7" hidden="1" x14ac:dyDescent="0.35">
      <c r="B1960" s="305"/>
      <c r="C1960" s="306">
        <v>1947</v>
      </c>
      <c r="D1960" s="308">
        <f t="shared" si="121"/>
        <v>0.31623228044974117</v>
      </c>
      <c r="E1960" s="323">
        <f t="shared" si="122"/>
        <v>0.68376771955025883</v>
      </c>
      <c r="F1960" s="324">
        <f t="shared" si="120"/>
        <v>1327479.7150804286</v>
      </c>
      <c r="G1960" s="325">
        <f t="shared" si="123"/>
        <v>3045755802.5872259</v>
      </c>
    </row>
    <row r="1961" spans="2:7" hidden="1" x14ac:dyDescent="0.35">
      <c r="B1961" s="305"/>
      <c r="C1961" s="306">
        <v>1948</v>
      </c>
      <c r="D1961" s="308">
        <f t="shared" si="121"/>
        <v>0.31620759936624604</v>
      </c>
      <c r="E1961" s="323">
        <f t="shared" si="122"/>
        <v>0.68379240063375391</v>
      </c>
      <c r="F1961" s="324">
        <f t="shared" si="120"/>
        <v>1327376.1088399799</v>
      </c>
      <c r="G1961" s="325">
        <f t="shared" si="123"/>
        <v>3047083178.6960659</v>
      </c>
    </row>
    <row r="1962" spans="2:7" hidden="1" x14ac:dyDescent="0.35">
      <c r="B1962" s="305"/>
      <c r="C1962" s="306">
        <v>1949</v>
      </c>
      <c r="D1962" s="308">
        <f t="shared" si="121"/>
        <v>0.31618293287427096</v>
      </c>
      <c r="E1962" s="323">
        <f t="shared" si="122"/>
        <v>0.68381706712572909</v>
      </c>
      <c r="F1962" s="324">
        <f t="shared" si="120"/>
        <v>1327272.5638518068</v>
      </c>
      <c r="G1962" s="325">
        <f t="shared" si="123"/>
        <v>3048410451.2599177</v>
      </c>
    </row>
    <row r="1963" spans="2:7" hidden="1" x14ac:dyDescent="0.35">
      <c r="B1963" s="305"/>
      <c r="C1963" s="306">
        <v>1950</v>
      </c>
      <c r="D1963" s="308">
        <f t="shared" si="121"/>
        <v>0.3161582809577092</v>
      </c>
      <c r="E1963" s="323">
        <f t="shared" si="122"/>
        <v>0.68384171904229074</v>
      </c>
      <c r="F1963" s="324">
        <f t="shared" si="120"/>
        <v>1327169.0800482966</v>
      </c>
      <c r="G1963" s="325">
        <f t="shared" si="123"/>
        <v>3049737620.3399658</v>
      </c>
    </row>
    <row r="1964" spans="2:7" hidden="1" x14ac:dyDescent="0.35">
      <c r="B1964" s="305"/>
      <c r="C1964" s="306">
        <v>1951</v>
      </c>
      <c r="D1964" s="308">
        <f t="shared" si="121"/>
        <v>0.31613364360048035</v>
      </c>
      <c r="E1964" s="323">
        <f t="shared" si="122"/>
        <v>0.68386635639951965</v>
      </c>
      <c r="F1964" s="324">
        <f t="shared" si="120"/>
        <v>1327065.6573619475</v>
      </c>
      <c r="G1964" s="325">
        <f t="shared" si="123"/>
        <v>3051064685.9973278</v>
      </c>
    </row>
    <row r="1965" spans="2:7" hidden="1" x14ac:dyDescent="0.35">
      <c r="B1965" s="305"/>
      <c r="C1965" s="306">
        <v>1952</v>
      </c>
      <c r="D1965" s="308">
        <f t="shared" si="121"/>
        <v>0.3161090207865298</v>
      </c>
      <c r="E1965" s="323">
        <f t="shared" si="122"/>
        <v>0.6838909792134702</v>
      </c>
      <c r="F1965" s="324">
        <f t="shared" si="120"/>
        <v>1326962.2957253647</v>
      </c>
      <c r="G1965" s="325">
        <f t="shared" si="123"/>
        <v>3052391648.2930532</v>
      </c>
    </row>
    <row r="1966" spans="2:7" hidden="1" x14ac:dyDescent="0.35">
      <c r="B1966" s="305"/>
      <c r="C1966" s="306">
        <v>1953</v>
      </c>
      <c r="D1966" s="308">
        <f t="shared" si="121"/>
        <v>0.31608441249982883</v>
      </c>
      <c r="E1966" s="323">
        <f t="shared" si="122"/>
        <v>0.68391558750017123</v>
      </c>
      <c r="F1966" s="324">
        <f t="shared" si="120"/>
        <v>1326858.9950712633</v>
      </c>
      <c r="G1966" s="325">
        <f t="shared" si="123"/>
        <v>3053718507.2881246</v>
      </c>
    </row>
    <row r="1967" spans="2:7" hidden="1" x14ac:dyDescent="0.35">
      <c r="B1967" s="305"/>
      <c r="C1967" s="306">
        <v>1954</v>
      </c>
      <c r="D1967" s="308">
        <f t="shared" si="121"/>
        <v>0.31605981872437466</v>
      </c>
      <c r="E1967" s="323">
        <f t="shared" si="122"/>
        <v>0.68394018127562539</v>
      </c>
      <c r="F1967" s="324">
        <f t="shared" si="120"/>
        <v>1326755.7553324669</v>
      </c>
      <c r="G1967" s="325">
        <f t="shared" si="123"/>
        <v>3055045263.043457</v>
      </c>
    </row>
    <row r="1968" spans="2:7" hidden="1" x14ac:dyDescent="0.35">
      <c r="B1968" s="305"/>
      <c r="C1968" s="306">
        <v>1955</v>
      </c>
      <c r="D1968" s="308">
        <f t="shared" si="121"/>
        <v>0.31603523944419037</v>
      </c>
      <c r="E1968" s="323">
        <f t="shared" si="122"/>
        <v>0.68396476055580968</v>
      </c>
      <c r="F1968" s="324">
        <f t="shared" si="120"/>
        <v>1326652.5764419073</v>
      </c>
      <c r="G1968" s="325">
        <f t="shared" si="123"/>
        <v>3056371915.6198988</v>
      </c>
    </row>
    <row r="1969" spans="2:7" hidden="1" x14ac:dyDescent="0.35">
      <c r="B1969" s="305"/>
      <c r="C1969" s="306">
        <v>1956</v>
      </c>
      <c r="D1969" s="308">
        <f t="shared" si="121"/>
        <v>0.31601067464332466</v>
      </c>
      <c r="E1969" s="323">
        <f t="shared" si="122"/>
        <v>0.68398932535667534</v>
      </c>
      <c r="F1969" s="324">
        <f t="shared" si="120"/>
        <v>1326549.4583326243</v>
      </c>
      <c r="G1969" s="325">
        <f t="shared" si="123"/>
        <v>3057698465.0782313</v>
      </c>
    </row>
    <row r="1970" spans="2:7" hidden="1" x14ac:dyDescent="0.35">
      <c r="B1970" s="305"/>
      <c r="C1970" s="306">
        <v>1957</v>
      </c>
      <c r="D1970" s="308">
        <f t="shared" si="121"/>
        <v>0.31598612430585193</v>
      </c>
      <c r="E1970" s="323">
        <f t="shared" si="122"/>
        <v>0.68401387569414807</v>
      </c>
      <c r="F1970" s="324">
        <f t="shared" si="120"/>
        <v>1326446.4009377654</v>
      </c>
      <c r="G1970" s="325">
        <f t="shared" si="123"/>
        <v>3059024911.4791689</v>
      </c>
    </row>
    <row r="1971" spans="2:7" hidden="1" x14ac:dyDescent="0.35">
      <c r="B1971" s="305"/>
      <c r="C1971" s="306">
        <v>1958</v>
      </c>
      <c r="D1971" s="308">
        <f t="shared" si="121"/>
        <v>0.31596158841587235</v>
      </c>
      <c r="E1971" s="323">
        <f t="shared" si="122"/>
        <v>0.68403841158412759</v>
      </c>
      <c r="F1971" s="324">
        <f t="shared" si="120"/>
        <v>1326343.4041905864</v>
      </c>
      <c r="G1971" s="325">
        <f t="shared" si="123"/>
        <v>3060351254.8833594</v>
      </c>
    </row>
    <row r="1972" spans="2:7" hidden="1" x14ac:dyDescent="0.35">
      <c r="B1972" s="305"/>
      <c r="C1972" s="306">
        <v>1959</v>
      </c>
      <c r="D1972" s="308">
        <f t="shared" si="121"/>
        <v>0.31593706695751161</v>
      </c>
      <c r="E1972" s="323">
        <f t="shared" si="122"/>
        <v>0.68406293304248833</v>
      </c>
      <c r="F1972" s="324">
        <f t="shared" si="120"/>
        <v>1326240.4680244499</v>
      </c>
      <c r="G1972" s="325">
        <f t="shared" si="123"/>
        <v>3061677495.3513837</v>
      </c>
    </row>
    <row r="1973" spans="2:7" hidden="1" x14ac:dyDescent="0.35">
      <c r="B1973" s="305"/>
      <c r="C1973" s="306">
        <v>1960</v>
      </c>
      <c r="D1973" s="308">
        <f t="shared" si="121"/>
        <v>0.31591255991492095</v>
      </c>
      <c r="E1973" s="323">
        <f t="shared" si="122"/>
        <v>0.68408744008507905</v>
      </c>
      <c r="F1973" s="324">
        <f t="shared" si="120"/>
        <v>1326137.5923728263</v>
      </c>
      <c r="G1973" s="325">
        <f t="shared" si="123"/>
        <v>3063003632.9437566</v>
      </c>
    </row>
    <row r="1974" spans="2:7" hidden="1" x14ac:dyDescent="0.35">
      <c r="B1974" s="305"/>
      <c r="C1974" s="306">
        <v>1961</v>
      </c>
      <c r="D1974" s="308">
        <f t="shared" si="121"/>
        <v>0.31588806727227692</v>
      </c>
      <c r="E1974" s="323">
        <f t="shared" si="122"/>
        <v>0.68411193272772308</v>
      </c>
      <c r="F1974" s="324">
        <f t="shared" si="120"/>
        <v>1326034.7771692916</v>
      </c>
      <c r="G1974" s="325">
        <f t="shared" si="123"/>
        <v>3064329667.7209258</v>
      </c>
    </row>
    <row r="1975" spans="2:7" hidden="1" x14ac:dyDescent="0.35">
      <c r="B1975" s="305"/>
      <c r="C1975" s="306">
        <v>1962</v>
      </c>
      <c r="D1975" s="308">
        <f t="shared" si="121"/>
        <v>0.31586358901378186</v>
      </c>
      <c r="E1975" s="323">
        <f t="shared" si="122"/>
        <v>0.68413641098621814</v>
      </c>
      <c r="F1975" s="324">
        <f t="shared" si="120"/>
        <v>1325932.0223475306</v>
      </c>
      <c r="G1975" s="325">
        <f t="shared" si="123"/>
        <v>3065655599.7432733</v>
      </c>
    </row>
    <row r="1976" spans="2:7" hidden="1" x14ac:dyDescent="0.35">
      <c r="B1976" s="305"/>
      <c r="C1976" s="306">
        <v>1963</v>
      </c>
      <c r="D1976" s="308">
        <f t="shared" si="121"/>
        <v>0.31583912512366302</v>
      </c>
      <c r="E1976" s="323">
        <f t="shared" si="122"/>
        <v>0.68416087487633703</v>
      </c>
      <c r="F1976" s="324">
        <f t="shared" si="120"/>
        <v>1325829.3278413324</v>
      </c>
      <c r="G1976" s="325">
        <f t="shared" si="123"/>
        <v>3066981429.0711145</v>
      </c>
    </row>
    <row r="1977" spans="2:7" hidden="1" x14ac:dyDescent="0.35">
      <c r="B1977" s="305"/>
      <c r="C1977" s="306">
        <v>1964</v>
      </c>
      <c r="D1977" s="308">
        <f t="shared" si="121"/>
        <v>0.31581467558617343</v>
      </c>
      <c r="E1977" s="323">
        <f t="shared" si="122"/>
        <v>0.68418532441382651</v>
      </c>
      <c r="F1977" s="324">
        <f t="shared" si="120"/>
        <v>1325726.6935845944</v>
      </c>
      <c r="G1977" s="325">
        <f t="shared" si="123"/>
        <v>3068307155.764699</v>
      </c>
    </row>
    <row r="1978" spans="2:7" hidden="1" x14ac:dyDescent="0.35">
      <c r="B1978" s="305"/>
      <c r="C1978" s="306">
        <v>1965</v>
      </c>
      <c r="D1978" s="308">
        <f t="shared" si="121"/>
        <v>0.31579024038559111</v>
      </c>
      <c r="E1978" s="323">
        <f t="shared" si="122"/>
        <v>0.68420975961440889</v>
      </c>
      <c r="F1978" s="324">
        <f t="shared" si="120"/>
        <v>1325624.1195113189</v>
      </c>
      <c r="G1978" s="325">
        <f t="shared" si="123"/>
        <v>3069632779.8842101</v>
      </c>
    </row>
    <row r="1979" spans="2:7" hidden="1" x14ac:dyDescent="0.35">
      <c r="B1979" s="305"/>
      <c r="C1979" s="306">
        <v>1966</v>
      </c>
      <c r="D1979" s="308">
        <f t="shared" si="121"/>
        <v>0.31576581950621935</v>
      </c>
      <c r="E1979" s="323">
        <f t="shared" si="122"/>
        <v>0.6842341804937806</v>
      </c>
      <c r="F1979" s="324">
        <f t="shared" si="120"/>
        <v>1325521.605555614</v>
      </c>
      <c r="G1979" s="325">
        <f t="shared" si="123"/>
        <v>3070958301.4897656</v>
      </c>
    </row>
    <row r="1980" spans="2:7" hidden="1" x14ac:dyDescent="0.35">
      <c r="B1980" s="305"/>
      <c r="C1980" s="306">
        <v>1967</v>
      </c>
      <c r="D1980" s="308">
        <f t="shared" si="121"/>
        <v>0.31574141293238656</v>
      </c>
      <c r="E1980" s="323">
        <f t="shared" si="122"/>
        <v>0.68425858706761344</v>
      </c>
      <c r="F1980" s="324">
        <f t="shared" si="120"/>
        <v>1325419.151651694</v>
      </c>
      <c r="G1980" s="325">
        <f t="shared" si="123"/>
        <v>3072283720.6414175</v>
      </c>
    </row>
    <row r="1981" spans="2:7" hidden="1" x14ac:dyDescent="0.35">
      <c r="B1981" s="305"/>
      <c r="C1981" s="306">
        <v>1968</v>
      </c>
      <c r="D1981" s="308">
        <f t="shared" si="121"/>
        <v>0.31571702064844637</v>
      </c>
      <c r="E1981" s="323">
        <f t="shared" si="122"/>
        <v>0.68428297935155369</v>
      </c>
      <c r="F1981" s="324">
        <f t="shared" si="120"/>
        <v>1325316.7577338782</v>
      </c>
      <c r="G1981" s="325">
        <f t="shared" si="123"/>
        <v>3073609037.3991513</v>
      </c>
    </row>
    <row r="1982" spans="2:7" hidden="1" x14ac:dyDescent="0.35">
      <c r="B1982" s="305"/>
      <c r="C1982" s="306">
        <v>1969</v>
      </c>
      <c r="D1982" s="308">
        <f t="shared" si="121"/>
        <v>0.31569264263877728</v>
      </c>
      <c r="E1982" s="323">
        <f t="shared" si="122"/>
        <v>0.68430735736122272</v>
      </c>
      <c r="F1982" s="324">
        <f t="shared" si="120"/>
        <v>1325214.4237365907</v>
      </c>
      <c r="G1982" s="325">
        <f t="shared" si="123"/>
        <v>3074934251.8228879</v>
      </c>
    </row>
    <row r="1983" spans="2:7" hidden="1" x14ac:dyDescent="0.35">
      <c r="B1983" s="305"/>
      <c r="C1983" s="306">
        <v>1970</v>
      </c>
      <c r="D1983" s="308">
        <f t="shared" si="121"/>
        <v>0.31566827888778298</v>
      </c>
      <c r="E1983" s="323">
        <f t="shared" si="122"/>
        <v>0.68433172111221707</v>
      </c>
      <c r="F1983" s="324">
        <f t="shared" si="120"/>
        <v>1325112.1495943614</v>
      </c>
      <c r="G1983" s="325">
        <f t="shared" si="123"/>
        <v>3076259363.9724822</v>
      </c>
    </row>
    <row r="1984" spans="2:7" hidden="1" x14ac:dyDescent="0.35">
      <c r="B1984" s="305"/>
      <c r="C1984" s="306">
        <v>1971</v>
      </c>
      <c r="D1984" s="308">
        <f t="shared" si="121"/>
        <v>0.31564392937989205</v>
      </c>
      <c r="E1984" s="323">
        <f t="shared" si="122"/>
        <v>0.68435607062010795</v>
      </c>
      <c r="F1984" s="324">
        <f t="shared" si="120"/>
        <v>1325009.9352418247</v>
      </c>
      <c r="G1984" s="325">
        <f t="shared" si="123"/>
        <v>3077584373.9077239</v>
      </c>
    </row>
    <row r="1985" spans="2:7" hidden="1" x14ac:dyDescent="0.35">
      <c r="B1985" s="305"/>
      <c r="C1985" s="306">
        <v>1972</v>
      </c>
      <c r="D1985" s="308">
        <f t="shared" si="121"/>
        <v>0.31561959409955792</v>
      </c>
      <c r="E1985" s="323">
        <f t="shared" si="122"/>
        <v>0.68438040590044213</v>
      </c>
      <c r="F1985" s="324">
        <f t="shared" si="120"/>
        <v>1324907.780613719</v>
      </c>
      <c r="G1985" s="325">
        <f t="shared" si="123"/>
        <v>3078909281.6883378</v>
      </c>
    </row>
    <row r="1986" spans="2:7" hidden="1" x14ac:dyDescent="0.35">
      <c r="B1986" s="305"/>
      <c r="C1986" s="306">
        <v>1973</v>
      </c>
      <c r="D1986" s="308">
        <f t="shared" si="121"/>
        <v>0.31559527303125884</v>
      </c>
      <c r="E1986" s="323">
        <f t="shared" si="122"/>
        <v>0.68440472696874122</v>
      </c>
      <c r="F1986" s="324">
        <f t="shared" si="120"/>
        <v>1324805.6856448872</v>
      </c>
      <c r="G1986" s="325">
        <f t="shared" si="123"/>
        <v>3080234087.3739829</v>
      </c>
    </row>
    <row r="1987" spans="2:7" hidden="1" x14ac:dyDescent="0.35">
      <c r="B1987" s="305"/>
      <c r="C1987" s="306">
        <v>1974</v>
      </c>
      <c r="D1987" s="308">
        <f t="shared" si="121"/>
        <v>0.31557096615949787</v>
      </c>
      <c r="E1987" s="323">
        <f t="shared" si="122"/>
        <v>0.68442903384050213</v>
      </c>
      <c r="F1987" s="324">
        <f t="shared" si="120"/>
        <v>1324703.6502702762</v>
      </c>
      <c r="G1987" s="325">
        <f t="shared" si="123"/>
        <v>3081558791.0242534</v>
      </c>
    </row>
    <row r="1988" spans="2:7" hidden="1" x14ac:dyDescent="0.35">
      <c r="B1988" s="305"/>
      <c r="C1988" s="306">
        <v>1975</v>
      </c>
      <c r="D1988" s="308">
        <f t="shared" si="121"/>
        <v>0.31554667346880289</v>
      </c>
      <c r="E1988" s="323">
        <f t="shared" si="122"/>
        <v>0.68445332653119717</v>
      </c>
      <c r="F1988" s="324">
        <f t="shared" si="120"/>
        <v>1324601.6744249375</v>
      </c>
      <c r="G1988" s="325">
        <f t="shared" si="123"/>
        <v>3082883392.6986785</v>
      </c>
    </row>
    <row r="1989" spans="2:7" hidden="1" x14ac:dyDescent="0.35">
      <c r="B1989" s="305"/>
      <c r="C1989" s="306">
        <v>1976</v>
      </c>
      <c r="D1989" s="308">
        <f t="shared" si="121"/>
        <v>0.31552239494372641</v>
      </c>
      <c r="E1989" s="323">
        <f t="shared" si="122"/>
        <v>0.68447760505627353</v>
      </c>
      <c r="F1989" s="324">
        <f t="shared" si="120"/>
        <v>1324499.7580440249</v>
      </c>
      <c r="G1989" s="325">
        <f t="shared" si="123"/>
        <v>3084207892.4567227</v>
      </c>
    </row>
    <row r="1990" spans="2:7" hidden="1" x14ac:dyDescent="0.35">
      <c r="B1990" s="305"/>
      <c r="C1990" s="306">
        <v>1977</v>
      </c>
      <c r="D1990" s="308">
        <f t="shared" si="121"/>
        <v>0.31549813056884557</v>
      </c>
      <c r="E1990" s="323">
        <f t="shared" si="122"/>
        <v>0.68450186943115443</v>
      </c>
      <c r="F1990" s="324">
        <f t="shared" si="120"/>
        <v>1324397.9010627971</v>
      </c>
      <c r="G1990" s="325">
        <f t="shared" si="123"/>
        <v>3085532290.3577857</v>
      </c>
    </row>
    <row r="1991" spans="2:7" hidden="1" x14ac:dyDescent="0.35">
      <c r="B1991" s="305"/>
      <c r="C1991" s="306">
        <v>1978</v>
      </c>
      <c r="D1991" s="308">
        <f t="shared" si="121"/>
        <v>0.31547388032876206</v>
      </c>
      <c r="E1991" s="323">
        <f t="shared" si="122"/>
        <v>0.684526119671238</v>
      </c>
      <c r="F1991" s="324">
        <f t="shared" si="120"/>
        <v>1324296.1034166147</v>
      </c>
      <c r="G1991" s="325">
        <f t="shared" si="123"/>
        <v>3086856586.4612021</v>
      </c>
    </row>
    <row r="1992" spans="2:7" hidden="1" x14ac:dyDescent="0.35">
      <c r="B1992" s="305"/>
      <c r="C1992" s="306">
        <v>1979</v>
      </c>
      <c r="D1992" s="308">
        <f t="shared" si="121"/>
        <v>0.31544964420810218</v>
      </c>
      <c r="E1992" s="323">
        <f t="shared" si="122"/>
        <v>0.68455035579189782</v>
      </c>
      <c r="F1992" s="324">
        <f t="shared" si="120"/>
        <v>1324194.3650409419</v>
      </c>
      <c r="G1992" s="325">
        <f t="shared" si="123"/>
        <v>3088180780.8262429</v>
      </c>
    </row>
    <row r="1993" spans="2:7" hidden="1" x14ac:dyDescent="0.35">
      <c r="B1993" s="305"/>
      <c r="C1993" s="306">
        <v>1980</v>
      </c>
      <c r="D1993" s="308">
        <f t="shared" si="121"/>
        <v>0.31542542219151654</v>
      </c>
      <c r="E1993" s="323">
        <f t="shared" si="122"/>
        <v>0.68457457780848352</v>
      </c>
      <c r="F1993" s="324">
        <f t="shared" si="120"/>
        <v>1324092.6858713452</v>
      </c>
      <c r="G1993" s="325">
        <f t="shared" si="123"/>
        <v>3089504873.512114</v>
      </c>
    </row>
    <row r="1994" spans="2:7" hidden="1" x14ac:dyDescent="0.35">
      <c r="B1994" s="305"/>
      <c r="C1994" s="306">
        <v>1981</v>
      </c>
      <c r="D1994" s="308">
        <f t="shared" si="121"/>
        <v>0.31540121426368045</v>
      </c>
      <c r="E1994" s="323">
        <f t="shared" si="122"/>
        <v>0.6845987857363196</v>
      </c>
      <c r="F1994" s="324">
        <f t="shared" si="120"/>
        <v>1323991.0658434948</v>
      </c>
      <c r="G1994" s="325">
        <f t="shared" si="123"/>
        <v>3090828864.5779576</v>
      </c>
    </row>
    <row r="1995" spans="2:7" hidden="1" x14ac:dyDescent="0.35">
      <c r="B1995" s="305"/>
      <c r="C1995" s="306">
        <v>1982</v>
      </c>
      <c r="D1995" s="308">
        <f t="shared" si="121"/>
        <v>0.31537702040929327</v>
      </c>
      <c r="E1995" s="323">
        <f t="shared" si="122"/>
        <v>0.68462297959070673</v>
      </c>
      <c r="F1995" s="324">
        <f t="shared" si="120"/>
        <v>1323889.5048931614</v>
      </c>
      <c r="G1995" s="325">
        <f t="shared" si="123"/>
        <v>3092152754.0828509</v>
      </c>
    </row>
    <row r="1996" spans="2:7" hidden="1" x14ac:dyDescent="0.35">
      <c r="B1996" s="305"/>
      <c r="C1996" s="306">
        <v>1983</v>
      </c>
      <c r="D1996" s="308">
        <f t="shared" si="121"/>
        <v>0.31535284061307906</v>
      </c>
      <c r="E1996" s="323">
        <f t="shared" si="122"/>
        <v>0.684647159386921</v>
      </c>
      <c r="F1996" s="324">
        <f t="shared" si="120"/>
        <v>1323788.0029562197</v>
      </c>
      <c r="G1996" s="325">
        <f t="shared" si="123"/>
        <v>3093476542.0858073</v>
      </c>
    </row>
    <row r="1997" spans="2:7" hidden="1" x14ac:dyDescent="0.35">
      <c r="B1997" s="305"/>
      <c r="C1997" s="306">
        <v>1984</v>
      </c>
      <c r="D1997" s="308">
        <f t="shared" si="121"/>
        <v>0.31532867485978594</v>
      </c>
      <c r="E1997" s="323">
        <f t="shared" si="122"/>
        <v>0.68467132514021412</v>
      </c>
      <c r="F1997" s="324">
        <f t="shared" si="120"/>
        <v>1323686.5599686455</v>
      </c>
      <c r="G1997" s="325">
        <f t="shared" si="123"/>
        <v>3094800228.6457758</v>
      </c>
    </row>
    <row r="1998" spans="2:7" hidden="1" x14ac:dyDescent="0.35">
      <c r="B1998" s="305"/>
      <c r="C1998" s="306">
        <v>1985</v>
      </c>
      <c r="D1998" s="308">
        <f t="shared" si="121"/>
        <v>0.31530452313418605</v>
      </c>
      <c r="E1998" s="323">
        <f t="shared" si="122"/>
        <v>0.684695476865814</v>
      </c>
      <c r="F1998" s="324">
        <f t="shared" ref="F1998:F2013" si="124">$G$12*D1998</f>
        <v>1323585.1758665149</v>
      </c>
      <c r="G1998" s="325">
        <f t="shared" si="123"/>
        <v>3096123813.8216424</v>
      </c>
    </row>
    <row r="1999" spans="2:7" hidden="1" x14ac:dyDescent="0.35">
      <c r="B1999" s="305"/>
      <c r="C1999" s="306">
        <v>1986</v>
      </c>
      <c r="D1999" s="308">
        <f t="shared" ref="D1999:D2013" si="125">C1999^(-C$11)</f>
        <v>0.31528038542107617</v>
      </c>
      <c r="E1999" s="323">
        <f t="shared" ref="E1999:E2013" si="126">1 - D1999</f>
        <v>0.68471961457892383</v>
      </c>
      <c r="F1999" s="324">
        <f t="shared" si="124"/>
        <v>1323483.8505860085</v>
      </c>
      <c r="G1999" s="325">
        <f t="shared" ref="G1999:G2013" si="127">F1999+G1998</f>
        <v>3097447297.6722283</v>
      </c>
    </row>
    <row r="2000" spans="2:7" hidden="1" x14ac:dyDescent="0.35">
      <c r="B2000" s="305"/>
      <c r="C2000" s="306">
        <v>1987</v>
      </c>
      <c r="D2000" s="308">
        <f t="shared" si="125"/>
        <v>0.31525626170527676</v>
      </c>
      <c r="E2000" s="323">
        <f t="shared" si="126"/>
        <v>0.68474373829472324</v>
      </c>
      <c r="F2000" s="324">
        <f t="shared" si="124"/>
        <v>1323382.5840634049</v>
      </c>
      <c r="G2000" s="325">
        <f t="shared" si="127"/>
        <v>3098770680.2562919</v>
      </c>
    </row>
    <row r="2001" spans="2:7" hidden="1" x14ac:dyDescent="0.35">
      <c r="B2001" s="305"/>
      <c r="C2001" s="306">
        <v>1988</v>
      </c>
      <c r="D2001" s="308">
        <f t="shared" si="125"/>
        <v>0.31523215197163268</v>
      </c>
      <c r="E2001" s="323">
        <f t="shared" si="126"/>
        <v>0.68476784802836732</v>
      </c>
      <c r="F2001" s="324">
        <f t="shared" si="124"/>
        <v>1323281.3762350865</v>
      </c>
      <c r="G2001" s="325">
        <f t="shared" si="127"/>
        <v>3100093961.6325269</v>
      </c>
    </row>
    <row r="2002" spans="2:7" hidden="1" x14ac:dyDescent="0.35">
      <c r="B2002" s="305"/>
      <c r="C2002" s="306">
        <v>1989</v>
      </c>
      <c r="D2002" s="308">
        <f t="shared" si="125"/>
        <v>0.31520805620501269</v>
      </c>
      <c r="E2002" s="323">
        <f t="shared" si="126"/>
        <v>0.68479194379498731</v>
      </c>
      <c r="F2002" s="324">
        <f t="shared" si="124"/>
        <v>1323180.227037535</v>
      </c>
      <c r="G2002" s="325">
        <f t="shared" si="127"/>
        <v>3101417141.8595643</v>
      </c>
    </row>
    <row r="2003" spans="2:7" hidden="1" x14ac:dyDescent="0.35">
      <c r="B2003" s="305"/>
      <c r="C2003" s="306">
        <v>1990</v>
      </c>
      <c r="D2003" s="308">
        <f t="shared" si="125"/>
        <v>0.31518397439030937</v>
      </c>
      <c r="E2003" s="323">
        <f t="shared" si="126"/>
        <v>0.68481602560969068</v>
      </c>
      <c r="F2003" s="324">
        <f t="shared" si="124"/>
        <v>1323079.1364073327</v>
      </c>
      <c r="G2003" s="325">
        <f t="shared" si="127"/>
        <v>3102740220.9959717</v>
      </c>
    </row>
    <row r="2004" spans="2:7" hidden="1" x14ac:dyDescent="0.35">
      <c r="B2004" s="305"/>
      <c r="C2004" s="306">
        <v>1991</v>
      </c>
      <c r="D2004" s="308">
        <f t="shared" si="125"/>
        <v>0.31515990651243947</v>
      </c>
      <c r="E2004" s="323">
        <f t="shared" si="126"/>
        <v>0.68484009348756048</v>
      </c>
      <c r="F2004" s="324">
        <f t="shared" si="124"/>
        <v>1322978.1042811631</v>
      </c>
      <c r="G2004" s="325">
        <f t="shared" si="127"/>
        <v>3104063199.1002526</v>
      </c>
    </row>
    <row r="2005" spans="2:7" hidden="1" x14ac:dyDescent="0.35">
      <c r="B2005" s="305"/>
      <c r="C2005" s="306">
        <v>1992</v>
      </c>
      <c r="D2005" s="308">
        <f t="shared" si="125"/>
        <v>0.31513585255634347</v>
      </c>
      <c r="E2005" s="323">
        <f t="shared" si="126"/>
        <v>0.68486414744365653</v>
      </c>
      <c r="F2005" s="324">
        <f t="shared" si="124"/>
        <v>1322877.1305958093</v>
      </c>
      <c r="G2005" s="325">
        <f t="shared" si="127"/>
        <v>3105386076.2308483</v>
      </c>
    </row>
    <row r="2006" spans="2:7" hidden="1" x14ac:dyDescent="0.35">
      <c r="B2006" s="305"/>
      <c r="C2006" s="306">
        <v>1993</v>
      </c>
      <c r="D2006" s="308">
        <f t="shared" si="125"/>
        <v>0.31511181250698572</v>
      </c>
      <c r="E2006" s="323">
        <f t="shared" si="126"/>
        <v>0.68488818749301428</v>
      </c>
      <c r="F2006" s="324">
        <f t="shared" si="124"/>
        <v>1322776.2152881545</v>
      </c>
      <c r="G2006" s="325">
        <f t="shared" si="127"/>
        <v>3106708852.4461365</v>
      </c>
    </row>
    <row r="2007" spans="2:7" hidden="1" x14ac:dyDescent="0.35">
      <c r="B2007" s="305"/>
      <c r="C2007" s="306">
        <v>1994</v>
      </c>
      <c r="D2007" s="308">
        <f t="shared" si="125"/>
        <v>0.31508778634935436</v>
      </c>
      <c r="E2007" s="323">
        <f t="shared" si="126"/>
        <v>0.68491221365064558</v>
      </c>
      <c r="F2007" s="324">
        <f t="shared" si="124"/>
        <v>1322675.3582951822</v>
      </c>
      <c r="G2007" s="325">
        <f t="shared" si="127"/>
        <v>3108031527.8044314</v>
      </c>
    </row>
    <row r="2008" spans="2:7" hidden="1" x14ac:dyDescent="0.35">
      <c r="B2008" s="305"/>
      <c r="C2008" s="306">
        <v>1995</v>
      </c>
      <c r="D2008" s="308">
        <f t="shared" si="125"/>
        <v>0.31506377406846114</v>
      </c>
      <c r="E2008" s="323">
        <f t="shared" si="126"/>
        <v>0.6849362259315388</v>
      </c>
      <c r="F2008" s="324">
        <f t="shared" si="124"/>
        <v>1322574.5595539745</v>
      </c>
      <c r="G2008" s="325">
        <f t="shared" si="127"/>
        <v>3109354102.3639855</v>
      </c>
    </row>
    <row r="2009" spans="2:7" hidden="1" x14ac:dyDescent="0.35">
      <c r="B2009" s="305"/>
      <c r="C2009" s="306">
        <v>1996</v>
      </c>
      <c r="D2009" s="308">
        <f t="shared" si="125"/>
        <v>0.31503977564934171</v>
      </c>
      <c r="E2009" s="323">
        <f t="shared" si="126"/>
        <v>0.68496022435065829</v>
      </c>
      <c r="F2009" s="324">
        <f t="shared" si="124"/>
        <v>1322473.8190017142</v>
      </c>
      <c r="G2009" s="325">
        <f t="shared" si="127"/>
        <v>3110676576.1829872</v>
      </c>
    </row>
    <row r="2010" spans="2:7" hidden="1" x14ac:dyDescent="0.35">
      <c r="B2010" s="305"/>
      <c r="C2010" s="306">
        <v>1997</v>
      </c>
      <c r="D2010" s="308">
        <f t="shared" si="125"/>
        <v>0.31501579107705507</v>
      </c>
      <c r="E2010" s="323">
        <f t="shared" si="126"/>
        <v>0.68498420892294498</v>
      </c>
      <c r="F2010" s="324">
        <f t="shared" si="124"/>
        <v>1322373.1365756819</v>
      </c>
      <c r="G2010" s="325">
        <f t="shared" si="127"/>
        <v>3111998949.3195629</v>
      </c>
    </row>
    <row r="2011" spans="2:7" hidden="1" x14ac:dyDescent="0.35">
      <c r="B2011" s="305"/>
      <c r="C2011" s="306">
        <v>1998</v>
      </c>
      <c r="D2011" s="308">
        <f t="shared" si="125"/>
        <v>0.31499182033668394</v>
      </c>
      <c r="E2011" s="323">
        <f t="shared" si="126"/>
        <v>0.68500817966331606</v>
      </c>
      <c r="F2011" s="324">
        <f t="shared" si="124"/>
        <v>1322272.5122132578</v>
      </c>
      <c r="G2011" s="325">
        <f t="shared" si="127"/>
        <v>3113321221.8317761</v>
      </c>
    </row>
    <row r="2012" spans="2:7" hidden="1" x14ac:dyDescent="0.35">
      <c r="B2012" s="305"/>
      <c r="C2012" s="306">
        <v>1999</v>
      </c>
      <c r="D2012" s="308">
        <f t="shared" si="125"/>
        <v>0.31496786341333455</v>
      </c>
      <c r="E2012" s="323">
        <f t="shared" si="126"/>
        <v>0.6850321365866654</v>
      </c>
      <c r="F2012" s="324">
        <f t="shared" si="124"/>
        <v>1322171.9458519211</v>
      </c>
      <c r="G2012" s="325">
        <f t="shared" si="127"/>
        <v>3114643393.7776279</v>
      </c>
    </row>
    <row r="2013" spans="2:7" x14ac:dyDescent="0.35">
      <c r="C2013" s="306">
        <v>2000</v>
      </c>
      <c r="D2013" s="308">
        <f t="shared" si="125"/>
        <v>0.31494392029213669</v>
      </c>
      <c r="E2013" s="323">
        <f t="shared" si="126"/>
        <v>0.68505607970786331</v>
      </c>
      <c r="F2013" s="324">
        <f t="shared" si="124"/>
        <v>1322071.4374292495</v>
      </c>
      <c r="G2013" s="325">
        <f t="shared" si="127"/>
        <v>3115965465.2150574</v>
      </c>
    </row>
    <row r="2014" spans="2:7" x14ac:dyDescent="0.35">
      <c r="B2014" s="305"/>
      <c r="C2014" s="306"/>
      <c r="D2014" s="305"/>
      <c r="E2014" s="307"/>
      <c r="F2014" s="305"/>
      <c r="G2014" s="3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B3"/>
  <sheetViews>
    <sheetView workbookViewId="0">
      <selection activeCell="B2" sqref="B2"/>
    </sheetView>
  </sheetViews>
  <sheetFormatPr defaultColWidth="8.81640625" defaultRowHeight="14.5" x14ac:dyDescent="0.35"/>
  <sheetData>
    <row r="2" spans="2:2" x14ac:dyDescent="0.35">
      <c r="B2" t="s">
        <v>863</v>
      </c>
    </row>
    <row r="3" spans="2:2" x14ac:dyDescent="0.35">
      <c r="B3" t="s">
        <v>864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46</vt:i4>
      </vt:variant>
    </vt:vector>
  </HeadingPairs>
  <TitlesOfParts>
    <vt:vector size="53" baseType="lpstr">
      <vt:lpstr>Document Summary</vt:lpstr>
      <vt:lpstr>LCOE Metrics</vt:lpstr>
      <vt:lpstr>Resource&amp;Performance - Wave</vt:lpstr>
      <vt:lpstr>Resource&amp;Performance - Current</vt:lpstr>
      <vt:lpstr>Cost Breakdown Structure_043018</vt:lpstr>
      <vt:lpstr>REF Cost models</vt:lpstr>
      <vt:lpstr>Hidden</vt:lpstr>
      <vt:lpstr>Applicant</vt:lpstr>
      <vt:lpstr>ArrayAEP</vt:lpstr>
      <vt:lpstr>ArrayCapacity</vt:lpstr>
      <vt:lpstr>ArrayCapEx</vt:lpstr>
      <vt:lpstr>ArrayEfficiency</vt:lpstr>
      <vt:lpstr>ArrayLCOE</vt:lpstr>
      <vt:lpstr>ArrayLossFactor</vt:lpstr>
      <vt:lpstr>ArrayOM</vt:lpstr>
      <vt:lpstr>Availability</vt:lpstr>
      <vt:lpstr>CapacityFactor</vt:lpstr>
      <vt:lpstr>ControlNo</vt:lpstr>
      <vt:lpstr>'Resource&amp;Performance - Wave'!CurrentResource</vt:lpstr>
      <vt:lpstr>CurrentResource</vt:lpstr>
      <vt:lpstr>CurrentResourceNormalizer</vt:lpstr>
      <vt:lpstr>'Resource&amp;Performance - Wave'!CurrentSingleDeviceAEP</vt:lpstr>
      <vt:lpstr>CurrentSingleDeviceAEP</vt:lpstr>
      <vt:lpstr>CurrentSingleDeviceAEPImproved</vt:lpstr>
      <vt:lpstr>CurrentTheoreticalAEP</vt:lpstr>
      <vt:lpstr>Device</vt:lpstr>
      <vt:lpstr>Device_Technology_Type</vt:lpstr>
      <vt:lpstr>DeviceAEP</vt:lpstr>
      <vt:lpstr>DeviceCapEx</vt:lpstr>
      <vt:lpstr>DeviceLCOE</vt:lpstr>
      <vt:lpstr>DeviceOM</vt:lpstr>
      <vt:lpstr>DeviceRating</vt:lpstr>
      <vt:lpstr>'Resource&amp;Performance - Wave'!ElectricalPowerMatrix</vt:lpstr>
      <vt:lpstr>FixedChargeRate</vt:lpstr>
      <vt:lpstr>HoursPerYear</vt:lpstr>
      <vt:lpstr>NumberOfDevices</vt:lpstr>
      <vt:lpstr>proposed_num</vt:lpstr>
      <vt:lpstr>RotorArea</vt:lpstr>
      <vt:lpstr>SingleDeviceAEP</vt:lpstr>
      <vt:lpstr>SingleDeviceAEP_baseline</vt:lpstr>
      <vt:lpstr>SingleDeviceRating</vt:lpstr>
      <vt:lpstr>TechType</vt:lpstr>
      <vt:lpstr>TheoreticalAEP</vt:lpstr>
      <vt:lpstr>TransmissionLoss</vt:lpstr>
      <vt:lpstr>WaterDensity</vt:lpstr>
      <vt:lpstr>'Resource&amp;Performance - Wave'!WaveApplicantResource</vt:lpstr>
      <vt:lpstr>'Resource&amp;Performance - Wave'!WaveDevicePowerCapture</vt:lpstr>
      <vt:lpstr>WaveDevicePowerCaptureImproved</vt:lpstr>
      <vt:lpstr>WaveImprovedDevicePerformance</vt:lpstr>
      <vt:lpstr>WaveImprovedDevicePowerCapture</vt:lpstr>
      <vt:lpstr>'Resource&amp;Performance - Wave'!WaveResource</vt:lpstr>
      <vt:lpstr>'Resource&amp;Performance - Wave'!WaveResourceNormalizer</vt:lpstr>
      <vt:lpstr>WaveTheoreticalAEP</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Lawson, Michael (CONTR)</dc:creator>
  <cp:lastModifiedBy>Cian Marnagh</cp:lastModifiedBy>
  <dcterms:created xsi:type="dcterms:W3CDTF">2012-12-20T02:01:31Z</dcterms:created>
  <dcterms:modified xsi:type="dcterms:W3CDTF">2018-08-08T14:29:42Z</dcterms:modified>
</cp:coreProperties>
</file>