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J:\Project_Data\1310_Survivability\Reporting\D10 MHKDR Content Model\"/>
    </mc:Choice>
  </mc:AlternateContent>
  <bookViews>
    <workbookView xWindow="0" yWindow="0" windowWidth="28800" windowHeight="16110"/>
  </bookViews>
  <sheets>
    <sheet name="Metadata" sheetId="5" r:id="rId1"/>
    <sheet name="Setup" sheetId="7" r:id="rId2"/>
    <sheet name="Characteristics" sheetId="6" r:id="rId3"/>
    <sheet name="Data" sheetId="1" r:id="rId4"/>
    <sheet name="Field Values" sheetId="3" r:id="rId5"/>
    <sheet name="About" sheetId="4"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S15" i="1" l="1"/>
  <c r="BS13" i="1"/>
  <c r="BS14" i="1"/>
  <c r="BS16" i="1"/>
  <c r="BS17" i="1"/>
  <c r="BS18" i="1"/>
  <c r="BS19" i="1"/>
  <c r="BS20" i="1"/>
  <c r="BS21" i="1"/>
  <c r="R14" i="1"/>
  <c r="R15" i="1"/>
  <c r="R16" i="1"/>
  <c r="R17" i="1"/>
  <c r="R18" i="1"/>
  <c r="R19" i="1"/>
  <c r="R20" i="1"/>
  <c r="R21" i="1"/>
  <c r="R13" i="1"/>
  <c r="Q14" i="1"/>
  <c r="Q15" i="1"/>
  <c r="Q16" i="1"/>
  <c r="Q17" i="1"/>
  <c r="Q18" i="1"/>
  <c r="Q19" i="1"/>
  <c r="Q20" i="1"/>
  <c r="Q21" i="1"/>
  <c r="Q13" i="1"/>
  <c r="M14" i="1"/>
  <c r="M15" i="1"/>
  <c r="M16" i="1"/>
  <c r="M17" i="1"/>
  <c r="M18" i="1"/>
  <c r="M19" i="1"/>
  <c r="M20" i="1"/>
  <c r="M21" i="1"/>
  <c r="M13" i="1"/>
  <c r="K17" i="1"/>
  <c r="K18" i="1"/>
  <c r="K16" i="1"/>
  <c r="J17" i="1"/>
  <c r="J18" i="1"/>
  <c r="J16" i="1"/>
  <c r="G20" i="1"/>
  <c r="G21" i="1"/>
  <c r="G19" i="1"/>
  <c r="G17" i="1"/>
  <c r="G18" i="1"/>
  <c r="G16" i="1"/>
  <c r="G15" i="1"/>
  <c r="G14" i="1"/>
  <c r="G13" i="1"/>
  <c r="H13" i="6"/>
  <c r="G13" i="6"/>
  <c r="P14" i="6"/>
  <c r="P13" i="6"/>
  <c r="H14" i="6"/>
  <c r="G14" i="6"/>
  <c r="B5" i="4"/>
</calcChain>
</file>

<file path=xl/sharedStrings.xml><?xml version="1.0" encoding="utf-8"?>
<sst xmlns="http://schemas.openxmlformats.org/spreadsheetml/2006/main" count="919" uniqueCount="573">
  <si>
    <t>WEC Identifier</t>
  </si>
  <si>
    <t>WEC Status</t>
  </si>
  <si>
    <t>Average</t>
  </si>
  <si>
    <t>Std Dev</t>
  </si>
  <si>
    <t>Max</t>
  </si>
  <si>
    <t>Y-M-DTHH:MM:SS+000</t>
  </si>
  <si>
    <t>Timestamp</t>
  </si>
  <si>
    <t>Notes</t>
  </si>
  <si>
    <t>As per IEC/TS 62600-100, Section 7.5</t>
  </si>
  <si>
    <t>As per  IEC/TS 62600-100, Section 9.2.3</t>
  </si>
  <si>
    <r>
      <t>Wave Direction
(</t>
    </r>
    <r>
      <rPr>
        <sz val="11"/>
        <color theme="1"/>
        <rFont val="Calibri"/>
        <family val="2"/>
      </rPr>
      <t>°</t>
    </r>
    <r>
      <rPr>
        <sz val="11"/>
        <color theme="1"/>
        <rFont val="Calibri"/>
        <family val="2"/>
        <scheme val="minor"/>
      </rPr>
      <t>)</t>
    </r>
  </si>
  <si>
    <t>Point Absorber</t>
  </si>
  <si>
    <t>Operating – Waiting for Waves</t>
  </si>
  <si>
    <t>Wave field is too small for generation, however, WEC is fully operational and connected to the grid</t>
  </si>
  <si>
    <t>Operating – Normal Generation/Full Performance</t>
  </si>
  <si>
    <t>WEC is operational, connected to the grid and producing power as per specifications/normal operations</t>
  </si>
  <si>
    <t>Operating – Reduced Generation/Partial Performance</t>
  </si>
  <si>
    <t>WEC is operational, connected to the grid and producing power, but the power production is reduced from specification for some reason</t>
  </si>
  <si>
    <t>Operating – Start up</t>
  </si>
  <si>
    <t>WEC is transitioning between waiting for waves and generating</t>
  </si>
  <si>
    <t>Reported Status</t>
  </si>
  <si>
    <t>Definition</t>
  </si>
  <si>
    <t xml:space="preserve">Attenuator </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</si>
  <si>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</si>
  <si>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</si>
  <si>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</si>
  <si>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</si>
  <si>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</si>
  <si>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</si>
  <si>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Bulge Wave</t>
  </si>
  <si>
    <t>Rotating Mass</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</si>
  <si>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</si>
  <si>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</si>
  <si>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</si>
  <si>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</si>
  <si>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</si>
  <si>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</si>
  <si>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</si>
  <si>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</si>
  <si>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</si>
  <si>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</si>
  <si>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</si>
  <si>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</si>
  <si>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</si>
  <si>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</si>
  <si>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</si>
  <si>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</si>
  <si>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</si>
  <si>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</si>
  <si>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</si>
  <si>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</si>
  <si>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</si>
  <si>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WEC Metadata</t>
  </si>
  <si>
    <t>datetime</t>
  </si>
  <si>
    <t>significantWaveHeight</t>
  </si>
  <si>
    <t>waveDirection</t>
  </si>
  <si>
    <t>waveEnergyFlux</t>
  </si>
  <si>
    <t>tidalHeight</t>
  </si>
  <si>
    <t>A13</t>
  </si>
  <si>
    <t>Submerged Pressure Differential</t>
  </si>
  <si>
    <t>WEC Make</t>
  </si>
  <si>
    <t>WEC Model</t>
  </si>
  <si>
    <t>Date of Manufacture 
(Y-M-D)</t>
  </si>
  <si>
    <t>Date when manufacturing of the WEC was completed</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</si>
  <si>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</si>
  <si>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</si>
  <si>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</si>
  <si>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</si>
  <si>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Floating - Flexible mooring</t>
  </si>
  <si>
    <t>he device is tethered via a cable/chain to the seabed allowing considerable freedom of movement. This allows a device to swing as the tidal current direction changes with the tide</t>
  </si>
  <si>
    <t>Floating - Rigid mooring</t>
  </si>
  <si>
    <t>The device is secured into position using a fixed mooring system, allowing minimal leeway</t>
  </si>
  <si>
    <t>Floating - Floating structure</t>
  </si>
  <si>
    <t xml:space="preserve">This principle is analogous to that used to mount most large wind turbines, whereby the device is attached to a pole penetrating the ocean floor. </t>
  </si>
  <si>
    <t>This allows several WECs to be mounted to a single platform</t>
  </si>
  <si>
    <t>Mounting method, one of the values defined on the Field Values tab</t>
  </si>
  <si>
    <t>Test Facility Name</t>
  </si>
  <si>
    <t>Name of facility where the WEC is tested</t>
  </si>
  <si>
    <t>Name of Test Tank</t>
  </si>
  <si>
    <t>Name of the tank where the WEC is tested</t>
  </si>
  <si>
    <t>Type of test tank, one of the values defined on the Field Values tab</t>
  </si>
  <si>
    <t>Shape of test tank, one of the values defined on the Field Values tab</t>
  </si>
  <si>
    <t>Length of tank (for circular or  sector of circle, enter diameter)</t>
  </si>
  <si>
    <t>Width (for circular or  sector of circle, enter diameter, enter the inscribed angle)</t>
  </si>
  <si>
    <t>Project Title</t>
  </si>
  <si>
    <t>DOE Project Title</t>
  </si>
  <si>
    <t>DOE Award Number</t>
  </si>
  <si>
    <t>Award Start Date</t>
  </si>
  <si>
    <t>Award End Date</t>
  </si>
  <si>
    <t>The date work on the project completed, or is scheduled to complete</t>
  </si>
  <si>
    <t>WEC Name</t>
  </si>
  <si>
    <t>Water Depth
(m)</t>
  </si>
  <si>
    <t>UTC timestamp at start of test
(ISO-8601)</t>
  </si>
  <si>
    <t>Test duration
(s)</t>
  </si>
  <si>
    <t>testDuration</t>
  </si>
  <si>
    <t>waveType</t>
  </si>
  <si>
    <t>Wave Spectrum Type</t>
  </si>
  <si>
    <t>PTO Mode</t>
  </si>
  <si>
    <t>Type</t>
  </si>
  <si>
    <t>Model Scale PTO implementation</t>
  </si>
  <si>
    <t>Pierson-Moskowitz</t>
  </si>
  <si>
    <t>JONSWAP</t>
  </si>
  <si>
    <t>Bretschneider Spectrum</t>
  </si>
  <si>
    <t>Custom</t>
  </si>
  <si>
    <t>Type of Spectrum</t>
  </si>
  <si>
    <t>PTO Type at Full Scale - the expected type of PTO that is expected to be used in the full scale device</t>
  </si>
  <si>
    <t>Gearbox to rotary generator</t>
  </si>
  <si>
    <t>Gearbox to linear generator</t>
  </si>
  <si>
    <t>Rotary Direct Drive</t>
  </si>
  <si>
    <t xml:space="preserve">Linear Direct Drive </t>
  </si>
  <si>
    <t>Hydraulic</t>
  </si>
  <si>
    <t>Wells Turbine</t>
  </si>
  <si>
    <t>Other Turbine</t>
  </si>
  <si>
    <t>Linear Damper</t>
  </si>
  <si>
    <t>Orifice</t>
  </si>
  <si>
    <t>None</t>
  </si>
  <si>
    <t>Other Damper</t>
  </si>
  <si>
    <t xml:space="preserve">Water depth at WEC </t>
  </si>
  <si>
    <t>Shape of the tank</t>
  </si>
  <si>
    <t>Circular</t>
  </si>
  <si>
    <t>Rectangular</t>
  </si>
  <si>
    <t>Square</t>
  </si>
  <si>
    <t>Long and Narrow</t>
  </si>
  <si>
    <t>Length &gt;&gt; Width</t>
  </si>
  <si>
    <t>Semi-circle</t>
  </si>
  <si>
    <t>Part of circle</t>
  </si>
  <si>
    <t>Half a circle</t>
  </si>
  <si>
    <r>
      <t xml:space="preserve">Length </t>
    </r>
    <r>
      <rPr>
        <sz val="11"/>
        <color theme="1"/>
        <rFont val="Calibri"/>
        <family val="2"/>
      </rPr>
      <t>≠</t>
    </r>
    <r>
      <rPr>
        <sz val="9.35"/>
        <color theme="1"/>
        <rFont val="Calibri"/>
        <family val="2"/>
      </rPr>
      <t xml:space="preserve"> Width</t>
    </r>
  </si>
  <si>
    <t>Length = Width</t>
  </si>
  <si>
    <t>A fraction of a circle</t>
  </si>
  <si>
    <t>Linear Damping</t>
  </si>
  <si>
    <t>Nonlinear Damping</t>
  </si>
  <si>
    <t>Custom Controller</t>
  </si>
  <si>
    <t>Locked</t>
  </si>
  <si>
    <t>One of either Force  (N) or Torque (Nm)</t>
  </si>
  <si>
    <t>One of the values defined on the Field Values tab.</t>
  </si>
  <si>
    <t>i.e. layout of array and where is the device located in the array and what are the array dimensions</t>
  </si>
  <si>
    <t>Impulse Turbine</t>
  </si>
  <si>
    <t>Savonius rotor</t>
  </si>
  <si>
    <t xml:space="preserve">Capture Length
(m) </t>
  </si>
  <si>
    <t>Award Number</t>
  </si>
  <si>
    <t>The date work on the project officially began</t>
  </si>
  <si>
    <t>Purpose of Test</t>
  </si>
  <si>
    <t>e.g. linear damping coefficient and such</t>
  </si>
  <si>
    <t>Pneumatic</t>
  </si>
  <si>
    <t xml:space="preserve">Wave Energy Flux
(W/m) </t>
  </si>
  <si>
    <t>ptoMode</t>
  </si>
  <si>
    <t>ptoSetting</t>
  </si>
  <si>
    <t>arrayConfig</t>
  </si>
  <si>
    <t>waveSpectrumType</t>
  </si>
  <si>
    <t>wecLabTesting</t>
  </si>
  <si>
    <t>WEC Laboratory Testing</t>
  </si>
  <si>
    <t>The Wave Energy Converter (WEC)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WEC technology under test, and the test setup. These metadata provide critical contextual data that are needed to understand the test and interpret the test data. For runs with constant wave characteristics, a single entry should be provided for each test and include the average wave conditions and device performance that are calculated over valid times within each run, after steady state has been reached. For longer tests or test with changing conditions, separate entries should be provided for each wave condition/sea state. Where possible, data are defined per IEC and NDBC as outlined in the spreadsheet. Please strictly adhere to the units to ensure consistency between all submissions.</t>
  </si>
  <si>
    <t>Name of the technology (as applicable)</t>
  </si>
  <si>
    <t>Name of the WEC line/type as specified by the manufacturer/developer (as applicable)</t>
  </si>
  <si>
    <t>Name of the technology manufacturer/developer (as applicable)</t>
  </si>
  <si>
    <t>Unique identifier used to identify the specific unit for which this data applies, serial number, unit number, etc. (as applicable)</t>
  </si>
  <si>
    <t>Purpose of test/run, one or more of the values defined on the Field Values tab, use comma's to separate field values</t>
  </si>
  <si>
    <t>Report of each individual test/run or different environmental condition within a test/run</t>
  </si>
  <si>
    <t>Min</t>
  </si>
  <si>
    <t>Status of the WEC - one of the values defined on the Field Values tab.</t>
  </si>
  <si>
    <t>Enter any relevant notes to help understand the data in the content model</t>
  </si>
  <si>
    <t>Type of PTO, one of the values defined on the Field Values tab</t>
  </si>
  <si>
    <t>Type of Test Tank</t>
  </si>
  <si>
    <t>Tow Tank</t>
  </si>
  <si>
    <t>A long and narrow basin that is equipped with a towing carriage that runs the length of the tank</t>
  </si>
  <si>
    <t>Rotating Arm</t>
  </si>
  <si>
    <t>A circular tank the uses an arm, that behaves as a tow carriage, which rotates about the center of the tank</t>
  </si>
  <si>
    <t>Flow Channel</t>
  </si>
  <si>
    <t>A flow channel with three sides - the top is exposed to air. Water is pumped through the channel to create a current</t>
  </si>
  <si>
    <t>Cavitation Tunnel</t>
  </si>
  <si>
    <t xml:space="preserve">An fully enclosed flow channel </t>
  </si>
  <si>
    <t>Wave Flume</t>
  </si>
  <si>
    <t>A long and narrow basin that generates 2D waves (also know as a wave channel)</t>
  </si>
  <si>
    <t>Wave Basin</t>
  </si>
  <si>
    <t>A wave tank which has a width and length of comparable magnitude and is able to generate 3D waves</t>
  </si>
  <si>
    <t>Power Performance</t>
  </si>
  <si>
    <t>Response Performance</t>
  </si>
  <si>
    <t>Noise</t>
  </si>
  <si>
    <t>Power Quality</t>
  </si>
  <si>
    <t>Safety and Function</t>
  </si>
  <si>
    <t>Control Development</t>
  </si>
  <si>
    <t>Develop, test and tune controllers</t>
  </si>
  <si>
    <t>Demonstration</t>
  </si>
  <si>
    <t>Numerical Model Validation</t>
  </si>
  <si>
    <t>Collect data to validate a numerical model(s)</t>
  </si>
  <si>
    <t>Type of Control for Run</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</si>
  <si>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</si>
  <si>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</si>
  <si>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</si>
  <si>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</si>
  <si>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</si>
  <si>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</si>
  <si>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</si>
  <si>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</si>
  <si>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</si>
  <si>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</si>
  <si>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</si>
  <si>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</si>
  <si>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</si>
  <si>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</si>
  <si>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</si>
  <si>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</si>
  <si>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</si>
  <si>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</si>
  <si>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 xml:space="preserve">Measure the WEC power performance </t>
  </si>
  <si>
    <t>Measure the structural loads on the WEC</t>
  </si>
  <si>
    <t>Measure and characterize the noise produced by the WEC</t>
  </si>
  <si>
    <t>Characterize the power quality of the power produced by the WEC</t>
  </si>
  <si>
    <t>Verify that the WEC has adequate provisions to operate safely under all conditions</t>
  </si>
  <si>
    <t>Demonstrate the WEC technology</t>
  </si>
  <si>
    <t>WEC Control</t>
  </si>
  <si>
    <t>Self-Assessed Technology Performance Level based on DOE definitions (1-9)</t>
  </si>
  <si>
    <t>Scale of device relative to full scale (ratio), i.e. 1:2  based on expected initial commercial deployments sites or initial target market</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</si>
  <si>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</si>
  <si>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</si>
  <si>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</si>
  <si>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</si>
  <si>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</si>
  <si>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</si>
  <si>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</si>
  <si>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</si>
  <si>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</si>
  <si>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</si>
  <si>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</si>
  <si>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</si>
  <si>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status</t>
  </si>
  <si>
    <t>control</t>
  </si>
  <si>
    <t>testPurpose</t>
  </si>
  <si>
    <t>captureLengthAvg</t>
  </si>
  <si>
    <t>Test Overview</t>
  </si>
  <si>
    <t>Test Environment</t>
  </si>
  <si>
    <t>Configuration Description</t>
  </si>
  <si>
    <t>Number of Bodies
(integer)</t>
  </si>
  <si>
    <t>Number of bodies in the WEC, these should include bodies such as hulls, flaps and floats</t>
  </si>
  <si>
    <t>Total mass of the device, including all ballast, NOT including mooring</t>
  </si>
  <si>
    <t>Total Mass
(kg)</t>
  </si>
  <si>
    <t>Overall Device Characteristics</t>
  </si>
  <si>
    <t>Name of Body
(text)</t>
  </si>
  <si>
    <t>Short description of the device configuration such as the operating mode, e.g. normal operation - heavy seas)</t>
  </si>
  <si>
    <t>Description of Configuration
(text)</t>
  </si>
  <si>
    <t>The name of the body (e.g. Float 1, barge, etc.)</t>
  </si>
  <si>
    <t>Mass
(kg)</t>
  </si>
  <si>
    <t>Please list in the following order: Ixx, Iyy, Izz, Ixy, Ixz, Iyz</t>
  </si>
  <si>
    <t>Total mass of the body, including ballast and entrained water (exclude added mass)</t>
  </si>
  <si>
    <t>Body 1</t>
  </si>
  <si>
    <t>numberBodies</t>
  </si>
  <si>
    <t>mountingMethod</t>
  </si>
  <si>
    <t>ptoImplementation</t>
  </si>
  <si>
    <t>totalMass</t>
  </si>
  <si>
    <t>body1Name</t>
  </si>
  <si>
    <t>body1mass</t>
  </si>
  <si>
    <t>body1MassMoments</t>
  </si>
  <si>
    <t>body2Name</t>
  </si>
  <si>
    <t>body2mass</t>
  </si>
  <si>
    <t>body2MassMoments</t>
  </si>
  <si>
    <t>Wave Energy Period, Te
(s)</t>
  </si>
  <si>
    <t>Wave Peak Period, Tp
(s)</t>
  </si>
  <si>
    <t>spectral width</t>
  </si>
  <si>
    <t>Peak enhancement factor
(gamma)</t>
  </si>
  <si>
    <t>Steepness</t>
  </si>
  <si>
    <t>Relative to forward direction of device, positive about z-axis pointing down using RHR</t>
  </si>
  <si>
    <t>Spreading Exponent</t>
  </si>
  <si>
    <t>deviceConfiguration</t>
  </si>
  <si>
    <r>
      <t>Water Density
(kg/m</t>
    </r>
    <r>
      <rPr>
        <vertAlign val="superscript"/>
        <sz val="11"/>
        <color theme="1"/>
        <rFont val="Calibri"/>
        <family val="2"/>
        <scheme val="minor"/>
      </rPr>
      <t>3</t>
    </r>
    <r>
      <rPr>
        <sz val="11"/>
        <color theme="1"/>
        <rFont val="Calibri"/>
        <family val="2"/>
        <scheme val="minor"/>
      </rPr>
      <t>)</t>
    </r>
  </si>
  <si>
    <t>Tank Overview</t>
  </si>
  <si>
    <t>tankType</t>
  </si>
  <si>
    <t>tankShape</t>
  </si>
  <si>
    <t>tankLength</t>
  </si>
  <si>
    <t>tankWidth</t>
  </si>
  <si>
    <t>Tank Width 
(m)</t>
  </si>
  <si>
    <t>Tank Length
(m)</t>
  </si>
  <si>
    <t>Tank Depth
(m)</t>
  </si>
  <si>
    <t>Type of Tank
(m)</t>
  </si>
  <si>
    <t>Array</t>
  </si>
  <si>
    <t>Array or Single Device
(text)</t>
  </si>
  <si>
    <t>Choose one of either Array or Single Device</t>
  </si>
  <si>
    <t>Number of WECs in Test
(integer)</t>
  </si>
  <si>
    <t>isArray</t>
  </si>
  <si>
    <t>numWecs</t>
  </si>
  <si>
    <t>Typical Depth of Tank</t>
  </si>
  <si>
    <t>Shape of Tank
(text)</t>
  </si>
  <si>
    <t>Mounting Method
(text)</t>
  </si>
  <si>
    <t xml:space="preserve">The maximum peak output of the installed generator or other representative system for the model. For multiple generators, use the sum of generator peak outputs. </t>
  </si>
  <si>
    <t>Target peak output power 
(W)</t>
  </si>
  <si>
    <t>PTO Type at Full Scale
(text)</t>
  </si>
  <si>
    <t>Device Scale 
(ratio)</t>
  </si>
  <si>
    <t>Model Scale PTO implementation
(text)</t>
  </si>
  <si>
    <t>deviceScale</t>
  </si>
  <si>
    <t>ptoTypeFullScale</t>
  </si>
  <si>
    <t>targetPeakPower</t>
  </si>
  <si>
    <t>targetMaximumPower</t>
  </si>
  <si>
    <t>wavePeakednessFactor</t>
  </si>
  <si>
    <t>waveSteepness</t>
  </si>
  <si>
    <t>waveSpreadingMethod</t>
  </si>
  <si>
    <t>waveSpreadingExponent</t>
  </si>
  <si>
    <t>waveEnergyPeriod</t>
  </si>
  <si>
    <t>waveSpectralWidth</t>
  </si>
  <si>
    <t>waterDensity</t>
  </si>
  <si>
    <t>Tank Configuration Identifier
(integer)</t>
  </si>
  <si>
    <t>tankDepth</t>
  </si>
  <si>
    <t>deviceConfigurationID</t>
  </si>
  <si>
    <t>tankConfigurationID</t>
  </si>
  <si>
    <t>DeviceconfigurationID</t>
  </si>
  <si>
    <t>estimate of the maximum sustained power output by the WEC (all generators) that is used to determine the capacity of the supporting electrical infrastructure</t>
  </si>
  <si>
    <t>Target maximum sustained power 
(W)</t>
  </si>
  <si>
    <t>Type of Wave
(text)</t>
  </si>
  <si>
    <t>Wave Spectrum Type
(text)</t>
  </si>
  <si>
    <t>Enter method for calculating spreading, such as Cosine-Squared or Cosine-2s</t>
  </si>
  <si>
    <t>Tank configuration identifier from column A on the Setup Tab</t>
  </si>
  <si>
    <t>Device configuration identifier from column A on the Characteristics Tab</t>
  </si>
  <si>
    <t xml:space="preserve">Array Configuration 
(if applicable, text)
</t>
  </si>
  <si>
    <t>Oscillating Surge Wave Converter</t>
  </si>
  <si>
    <r>
      <t>Mass Moment of Inertias 
(kg m</t>
    </r>
    <r>
      <rPr>
        <vertAlign val="superscript"/>
        <sz val="11"/>
        <color theme="1"/>
        <rFont val="Calibri"/>
        <family val="2"/>
        <scheme val="minor"/>
      </rPr>
      <t>2</t>
    </r>
    <r>
      <rPr>
        <sz val="11"/>
        <color theme="1"/>
        <rFont val="Calibri"/>
        <family val="2"/>
        <scheme val="minor"/>
      </rPr>
      <t>, list)</t>
    </r>
  </si>
  <si>
    <t>Body 2, if applicable</t>
  </si>
  <si>
    <t>Number  used to identify specific tank setup/configuration. Start at 1 and increase for each unique tank configuration</t>
  </si>
  <si>
    <t>Number  used to identify specific device configuration. Start at 1 and increase for each unique device configuration</t>
  </si>
  <si>
    <t>Device Configuration Identifier
(integer)</t>
  </si>
  <si>
    <t>Tank Configuration Identifier
(Integer)</t>
  </si>
  <si>
    <t>Device Configuration Identifier
(Integer)</t>
  </si>
  <si>
    <t>UTC timestamp at start of testing and after wave ramping
(ISO-8601)</t>
  </si>
  <si>
    <t>primaryMotion1</t>
  </si>
  <si>
    <t>primaryMotion1StdDev</t>
  </si>
  <si>
    <t>primaryMotion1Max</t>
  </si>
  <si>
    <t>primaryMotion1Min</t>
  </si>
  <si>
    <t>primaryMotion2</t>
  </si>
  <si>
    <t>primaryMotion2Max</t>
  </si>
  <si>
    <t>primaryMotion2StdDev</t>
  </si>
  <si>
    <t>primaryMotion2Min</t>
  </si>
  <si>
    <t>The name of the body (e.g. Float 2, barge, etc.)</t>
  </si>
  <si>
    <t>datetimeTestStart</t>
  </si>
  <si>
    <r>
      <t>Water Temperature
(</t>
    </r>
    <r>
      <rPr>
        <sz val="11"/>
        <color theme="1"/>
        <rFont val="Calibri"/>
        <family val="2"/>
      </rPr>
      <t>°C)</t>
    </r>
  </si>
  <si>
    <t>waterTemp</t>
  </si>
  <si>
    <t>wavePeakPeriod</t>
  </si>
  <si>
    <t>Number of Mooring lines
(integer, if applicable)</t>
  </si>
  <si>
    <t>numberOfMooringLines</t>
  </si>
  <si>
    <t>numPTO</t>
  </si>
  <si>
    <t>Number of PTOs
(integer)</t>
  </si>
  <si>
    <t>ptoLoadType1</t>
  </si>
  <si>
    <t>ptoLoadAvg1</t>
  </si>
  <si>
    <t>ptoLoadStdDev1</t>
  </si>
  <si>
    <t>ptoLoadStdMax1</t>
  </si>
  <si>
    <t>ptoLoadType2</t>
  </si>
  <si>
    <t>ptoLoadAvg2</t>
  </si>
  <si>
    <t>ptoLoadStdDev2</t>
  </si>
  <si>
    <t>ptoLoadStdMax2</t>
  </si>
  <si>
    <t>Mooring Load - Line 1
(N)</t>
  </si>
  <si>
    <t>Mooring Load  - Line 2
(N)</t>
  </si>
  <si>
    <t>mooringLoadStdDev1</t>
  </si>
  <si>
    <t>mooringLoadMax1</t>
  </si>
  <si>
    <t>mooringLoadMin1</t>
  </si>
  <si>
    <t>mooringLoadStdDev2</t>
  </si>
  <si>
    <t>mooringLoadMax2</t>
  </si>
  <si>
    <t>mooringLoadMin2</t>
  </si>
  <si>
    <t xml:space="preserve">Power at First Stage of Conversion - PTO 1
(Wave Power Input to Device)
(W) </t>
  </si>
  <si>
    <t>Power at Final Stage of Conversion - PTO 1 
(Power Input to Generator)  
(W)</t>
  </si>
  <si>
    <r>
      <t xml:space="preserve">Estimated power transfer, derived from measurements, such as: </t>
    </r>
    <r>
      <rPr>
        <sz val="11"/>
        <color theme="1"/>
        <rFont val="Calibri"/>
        <family val="2"/>
      </rPr>
      <t xml:space="preserve">τ·ω, F·v, or p·Q  </t>
    </r>
  </si>
  <si>
    <t>firstStagePowerXferStdDev1</t>
  </si>
  <si>
    <t>finalStagePowerXferStdDev1</t>
  </si>
  <si>
    <t>Power at Intermediate Stage of Conversion - PTO 1
(Intermediate Stage 2, if applicable)
(W)</t>
  </si>
  <si>
    <t>Power at Intermediate Stage of Conversion - PTO 1
(Intermediate Stage 1, if applicable)
(W)</t>
  </si>
  <si>
    <t xml:space="preserve">Power at First Stage of Conversion - PTO 2
(Wave Power Input to Device)
(W) </t>
  </si>
  <si>
    <t>Power at Intermediate Stage of Conversion - PTO 2
(Intermediate Stage 1, if applicable)
(W)</t>
  </si>
  <si>
    <t>Power at Intermediate Stage of Conversion - PTO 2
(Intermediate Stage 2, if applicable)
(W)</t>
  </si>
  <si>
    <t>Power at Final Stage of Conversion - PTO 2 
(Power Input to Generator)  
(W)</t>
  </si>
  <si>
    <t>firstStagePowerXferStdDev2</t>
  </si>
  <si>
    <t>finalStagePowerXferStdDev2</t>
  </si>
  <si>
    <t>Array Device Identifier
(Integer, if applicable)</t>
  </si>
  <si>
    <t>arrayDeviceID</t>
  </si>
  <si>
    <t>testFacilityName</t>
  </si>
  <si>
    <t>testTankName</t>
  </si>
  <si>
    <t>Scale PTO Setting Description 
(text)</t>
  </si>
  <si>
    <t>Number of PTO chains in the WEC. A PTO chain is a sequential elements from the absorbing element to the generator</t>
  </si>
  <si>
    <t>Wave Height (if Regular Waves) / Significant Wave Height (if Irregular Waves)
(m)</t>
  </si>
  <si>
    <t>Directional Spreading Method
(text)</t>
  </si>
  <si>
    <t>As per IEC/TS 62600-101, Section 7.5</t>
  </si>
  <si>
    <t>Type of Wavemaker, one of the values defined on the Field Values tab</t>
  </si>
  <si>
    <t>Type of Wavemaker</t>
  </si>
  <si>
    <t>Single Piston Paddle - linear</t>
  </si>
  <si>
    <t>Multiple Piston Paddles - linear</t>
  </si>
  <si>
    <t>Single Piston Paddle - complex</t>
  </si>
  <si>
    <t>Multiple Piston Paddles - complex</t>
  </si>
  <si>
    <t>Paddle rotates about a pin, typically at the bottom</t>
  </si>
  <si>
    <t>Paddle can translate and rotate</t>
  </si>
  <si>
    <t xml:space="preserve">Single Chamber Pneumatic </t>
  </si>
  <si>
    <t xml:space="preserve">Multiple Chamber Pneumatic </t>
  </si>
  <si>
    <t>Single Hinge Paddle</t>
  </si>
  <si>
    <t>Multiple Hinge Paddles</t>
  </si>
  <si>
    <t>Paddle only translates  forward and backward, but does not rotate</t>
  </si>
  <si>
    <t>wavemakerType</t>
  </si>
  <si>
    <t>Number of Wavemaker Banks
(integer)</t>
  </si>
  <si>
    <t>numberWavemakerBanks</t>
  </si>
  <si>
    <t>tankDirection</t>
  </si>
  <si>
    <t>The range of wave directions that can be produced by the tank, for unidirectional wavemakers, enter 0.0° to 0.0°</t>
  </si>
  <si>
    <t>Wavemaker Type
(text)</t>
  </si>
  <si>
    <t>Wind</t>
  </si>
  <si>
    <t>Ice</t>
  </si>
  <si>
    <t>Current</t>
  </si>
  <si>
    <t>otherTankCapablities</t>
  </si>
  <si>
    <t>otherTankCapablitiesUsed</t>
  </si>
  <si>
    <t>Wave Absorption
(text)</t>
  </si>
  <si>
    <t>One of Active or Passive</t>
  </si>
  <si>
    <t>waveAbsorption</t>
  </si>
  <si>
    <t>Slope of bottom near WEC</t>
  </si>
  <si>
    <t>bottomSlope</t>
  </si>
  <si>
    <t>Bottom Slope
(xx.x°)</t>
  </si>
  <si>
    <t>Bottom Type
(text)</t>
  </si>
  <si>
    <t>One of hard or sediment</t>
  </si>
  <si>
    <r>
      <t>Tank Directional Capabilities
(xx.x</t>
    </r>
    <r>
      <rPr>
        <sz val="11"/>
        <color theme="1"/>
        <rFont val="Calibri"/>
        <family val="2"/>
      </rPr>
      <t xml:space="preserve">° to xx.x°) </t>
    </r>
  </si>
  <si>
    <t>Other Tank Capabilities
(text, list)</t>
  </si>
  <si>
    <t>Other Tank Capabilities Used
(text, list)</t>
  </si>
  <si>
    <t>Other capabilities, one of the values defined on the Field Values tab</t>
  </si>
  <si>
    <t>Other capabilities used in the test, one of the values defined on the Field Values tab - only list capabilities used</t>
  </si>
  <si>
    <t>bottomType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</si>
  <si>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For multidirectional waves: for tests with multidirectional waves, add an additional line for each additional wave and leave all column entries blank for the additional rows, except for the wave parameters. For array tests, only do this for the first row of each test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62600-100 refers to IEC Technical Specification IEC/TS 62600-100, Marine energy – Wave, tidal and other water current converts- Part 100: Electricity producing wave energy converts – Power performance assessment, Edition 1.0 2012 - 08.  https://webstore.iec.ch/publication/7241&amp;preview=1 
IEC/TS 62600-101 refers to IEC Technical Specification IEC/TS 62600-101, Marine energy - Wave, tidal and other water current converters - Part 101: Wave energy resource assessment and characterization, Edition 1.0 2015 - 06.  https://webstore.iec.ch/publication/22593
ISO-8601 refers to the ISO date and time format standard, http://www.iso.org/iso/home/standards/iso8601.htm
NDBC Technical Document 96-01 refers to the NDBC Technical Document 96-01, Nondirectional and Directional Wave Data Analysis Procedures (http://www.ndbc.noaa.gov/wavemeas.pdf)
Std deviation should be expressed in the same units as the associated value</t>
    </r>
  </si>
  <si>
    <t>This is the time after the basin has reached a steady state and after which, the data are used for analysis
Y-M-DTHH:MM:SS+000</t>
  </si>
  <si>
    <t>Other Tank Capabilities</t>
  </si>
  <si>
    <t>Type of Wave</t>
  </si>
  <si>
    <t>monochromatic head-on</t>
  </si>
  <si>
    <t>monochromatic off-head</t>
  </si>
  <si>
    <t>bichromatic head-on</t>
  </si>
  <si>
    <t>bichromatic varying heads</t>
  </si>
  <si>
    <t>polychromatic long-crested head-on</t>
  </si>
  <si>
    <t>polychromatic long-crested off head</t>
  </si>
  <si>
    <t>polychromatic short crested head-on</t>
  </si>
  <si>
    <t>polychromatic short crested off-head</t>
  </si>
  <si>
    <t>bimodal polychromatic long-crested</t>
  </si>
  <si>
    <t>bimodal polychromatic short-crested</t>
  </si>
  <si>
    <t>Performance</t>
  </si>
  <si>
    <t>WEC Type/Classification (Based on EMEC definitions, http://www.emec.org.uk/marine-energy/wave-devices/ and International Energy Agencies implementing agreement on Ocean Energy Systems (IEA-OES))</t>
  </si>
  <si>
    <t xml:space="preserve">An attenuator is a floating device which operates parallel to the wave direction and effectively rides the waves. Passing waves cause movements along the length of the device. Energy is extracted from this motion.  These types of devices are typically long multi-segment structures. The device motion follows the motion of the waves. </t>
  </si>
  <si>
    <t>Hydraulic without accumulator</t>
  </si>
  <si>
    <t>Hydraulic with accumulator</t>
  </si>
  <si>
    <t>All types of gear boxes</t>
  </si>
  <si>
    <t>Loads - Normal Operation</t>
  </si>
  <si>
    <t>Loads - Ultimate</t>
  </si>
  <si>
    <t>Measure the WEC motion response - seakeeping</t>
  </si>
  <si>
    <t>Primary Motion that affects energy generation
choose one of surge, sway, heave (m), roll, pitch, yaw (deg)</t>
  </si>
  <si>
    <t>WEC Status
(text)</t>
  </si>
  <si>
    <t>PTO Mode
(text)</t>
  </si>
  <si>
    <t>WEC Controller
(test, list)</t>
  </si>
  <si>
    <t>WEC Controller - one or more of the values defined on the Field Values tab.</t>
  </si>
  <si>
    <t>Control Objective
(text)</t>
  </si>
  <si>
    <t xml:space="preserve">Rate of Controller
(Hz)
</t>
  </si>
  <si>
    <t>One or more of the values defined on the Field Values tab.</t>
  </si>
  <si>
    <t>controlObjective</t>
  </si>
  <si>
    <t>controlForeknowledge</t>
  </si>
  <si>
    <t>controlerRate</t>
  </si>
  <si>
    <t>One of Amplitude of motion, phase of motion, both amplitude and phase, or other</t>
  </si>
  <si>
    <t>The rate at which the control parameters (damping, spring, etc.) are updated</t>
  </si>
  <si>
    <t>Wave Controller Foreknowledge
(text)</t>
  </si>
  <si>
    <t>Primary Motion that affects energy generation, if applicable
choose one of surge, sway, heave (m), roll, pitch, yaw (deg), but must be different than in columns AF-AJ</t>
  </si>
  <si>
    <t>PTO Load (dynamic side of power) - PTO 1</t>
  </si>
  <si>
    <t>PTO Load (dynamic side of power) - PTO 2</t>
  </si>
  <si>
    <t>One of surge, sway, heave, roll, pitch, yaw</t>
  </si>
  <si>
    <t>Tow in/out</t>
  </si>
  <si>
    <t>Installation</t>
  </si>
  <si>
    <t>Measure the and response in survival conditions</t>
  </si>
  <si>
    <t>Wave Foreknowledge</t>
  </si>
  <si>
    <t>Spectral</t>
  </si>
  <si>
    <t>Spectral methods assume stationarity in the sea state on the time scale of minutes</t>
  </si>
  <si>
    <t>Estimators</t>
  </si>
  <si>
    <t>Estimators produce limited duration wave foreknowledge with a lower fidelity</t>
  </si>
  <si>
    <t>Deterministic</t>
  </si>
  <si>
    <t>Deterministic foreknowledge identifies the wave height as a function of time at a particular location (i.e. wave-­‐by-­‐wave prediction with correct phasing)</t>
  </si>
  <si>
    <t>Shutdown - not generating</t>
  </si>
  <si>
    <t>Shutdown - safe mode</t>
  </si>
  <si>
    <t>Mode not covered above</t>
  </si>
  <si>
    <t>WEC is not operating and is not in a safe mode</t>
  </si>
  <si>
    <t>WEC is not operating and is in a safe mode</t>
  </si>
  <si>
    <t>WEC Type
(text)</t>
  </si>
  <si>
    <t>Technology Readiness Level
(integer)</t>
  </si>
  <si>
    <t>Technology Performance Level
(integer)</t>
  </si>
  <si>
    <t>Self assessed technology readiness level based on DOE classification (1-9)</t>
  </si>
  <si>
    <t>deviceType</t>
  </si>
  <si>
    <t>technologyReadinessLevel</t>
  </si>
  <si>
    <t>technologyPerformanceLevel</t>
  </si>
  <si>
    <t>Type of WEC classification, one of the values defined on the Field Values tab</t>
  </si>
  <si>
    <r>
      <t xml:space="preserve">Please provide a new row for each unique test setup (e.g. where the device is moved to a new location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</si>
  <si>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WEC and to the seafloor (tank floor).   Please include the appropriate device configuration ID in the metadata for any files submitted that reference one of the device configurations referenced below.
Note: columns are included for 3 bodies, please insert additional columns for additional bodies, but please keep the same formats.
</t>
    </r>
  </si>
  <si>
    <t>Purpose of test/run
(text, list)</t>
  </si>
  <si>
    <t>primaryMotion1Avg</t>
  </si>
  <si>
    <t>primaryMotion2Avg</t>
  </si>
  <si>
    <t>mooringLoadAvg1</t>
  </si>
  <si>
    <t>mooringLoadAvg2</t>
  </si>
  <si>
    <t>firstStagePowerXferAvg1</t>
  </si>
  <si>
    <t>intStage1PowerXferAvg1</t>
  </si>
  <si>
    <t>intStage1PowerXferStdDev1</t>
  </si>
  <si>
    <t>intStage2PowerXferAvg1</t>
  </si>
  <si>
    <t>intStage2PowerXferStdDev1</t>
  </si>
  <si>
    <t>finalStagePowerXferAvg1</t>
  </si>
  <si>
    <t>firstStagePowerXferAvg2</t>
  </si>
  <si>
    <t>intStage1PowerXferAvg2</t>
  </si>
  <si>
    <t>intStage1PowerXferStdDev2</t>
  </si>
  <si>
    <t>intStage2PowerXferAvg2</t>
  </si>
  <si>
    <t>intStage2PowerXferStdDe2</t>
  </si>
  <si>
    <t>finalStagePowerXferAvg2</t>
  </si>
  <si>
    <t>Data</t>
  </si>
  <si>
    <t>Rick Driscoll, Debbie Brodt-Giles</t>
  </si>
  <si>
    <t>Triton</t>
  </si>
  <si>
    <t>Oscilla Power, Inc.</t>
  </si>
  <si>
    <t>N/A</t>
  </si>
  <si>
    <t>April 1 2016</t>
  </si>
  <si>
    <t>June 30 2018</t>
  </si>
  <si>
    <t>1:30 Prototype</t>
  </si>
  <si>
    <t>Surface Float</t>
  </si>
  <si>
    <t>Reaction Ring</t>
  </si>
  <si>
    <t>Oregon State University</t>
  </si>
  <si>
    <t>Large Wave Flume</t>
  </si>
  <si>
    <t>Passive</t>
  </si>
  <si>
    <t xml:space="preserve">This content model summarizes laboratory testing data for the Triton WEC conducted at 1:30 scale. The WEC was tested in large operational waves and in wave conditions along the 1 in 50 year wave contour at the DoE reference location in Humbolt Bay, CA. The WEC was tested in both its operational and survival configuration. The aims of the dataset are (i) To demonstrate that the survival strategy devised for the Triton WEC improves survivability and reduces loads in extreme wave environments, and (ii) To determine the ultimate design loads for the WEC. </t>
  </si>
  <si>
    <t xml:space="preserve">N/A (Full-scale system). 2018-02-01 (1:30 Prototype). </t>
  </si>
  <si>
    <r>
      <t>0.0</t>
    </r>
    <r>
      <rPr>
        <sz val="11"/>
        <color theme="1"/>
        <rFont val="Calibri"/>
        <family val="2"/>
      </rPr>
      <t xml:space="preserve">° to 0.0° </t>
    </r>
  </si>
  <si>
    <t>Hard</t>
  </si>
  <si>
    <t xml:space="preserve">0.0° </t>
  </si>
  <si>
    <t>Single Device</t>
  </si>
  <si>
    <t>Operational (Floating)</t>
  </si>
  <si>
    <t>Survival (Submerged)</t>
  </si>
  <si>
    <t>Floating - flexible mooring</t>
  </si>
  <si>
    <t>1.18, 2.25, 3.13, 0, 0, 0</t>
  </si>
  <si>
    <t>10.95, 10.95, 17.90, 0, 0, 0</t>
  </si>
  <si>
    <t>2.03, 7.44, 8.27, 0, 0, 0</t>
  </si>
  <si>
    <t>Linear damping coefficient = 0.345 Nm/rad/s (model scale at rotary oil damper)</t>
  </si>
  <si>
    <t>Polychromatic long-crested head-on</t>
  </si>
  <si>
    <t>Bretschneider</t>
  </si>
  <si>
    <r>
      <t>180</t>
    </r>
    <r>
      <rPr>
        <sz val="11"/>
        <color theme="1"/>
        <rFont val="Calibri"/>
        <family val="2"/>
      </rPr>
      <t>°</t>
    </r>
  </si>
  <si>
    <t>Heave</t>
  </si>
  <si>
    <t>Pitch</t>
  </si>
  <si>
    <t>Piich</t>
  </si>
  <si>
    <t>Force</t>
  </si>
  <si>
    <t>2018-03-13 23:03:39.751</t>
  </si>
  <si>
    <t>2018-03-13 23:20:44.164</t>
  </si>
  <si>
    <t>2018-03-13 23:40:37.394</t>
  </si>
  <si>
    <t>2018-03-15 18:22:38.285</t>
  </si>
  <si>
    <t>2018-03-15 18:42:53.252</t>
  </si>
  <si>
    <t>2018-03-15 19:09:13.328</t>
  </si>
  <si>
    <t>2018-03-15 21:13:50.155</t>
  </si>
  <si>
    <t>2018-03-15 22:26:21.529</t>
  </si>
  <si>
    <t>2018-03-15 22:45:48.090</t>
  </si>
  <si>
    <t>2018-03-13 23:04:59.000</t>
  </si>
  <si>
    <t>2018-03-13 23:21:54.000</t>
  </si>
  <si>
    <t>2018-03-13 23:41:42.000</t>
  </si>
  <si>
    <t>2018-03-15 21:15:00.000</t>
  </si>
  <si>
    <t>2018-03-15 22:27:26.000</t>
  </si>
  <si>
    <t>2018-03-15 22:47:03.000</t>
  </si>
  <si>
    <t>2018-03-15 18:23:48.000</t>
  </si>
  <si>
    <t>2018-03-15 18:44:03.000</t>
  </si>
  <si>
    <t>2018-03-15 19:10:13.000</t>
  </si>
  <si>
    <t>(Force is translated so that it is effective at tether)</t>
  </si>
  <si>
    <t>-</t>
  </si>
  <si>
    <t>(Lost motion tracking for last two tests)</t>
  </si>
  <si>
    <t>Test Data File (.txt)</t>
  </si>
  <si>
    <t>WT16-01.mat</t>
  </si>
  <si>
    <t>WT17-01.mat</t>
  </si>
  <si>
    <t>WT18-01.mat</t>
  </si>
  <si>
    <t>WT23-01.mat</t>
  </si>
  <si>
    <t>WT24-01.mat</t>
  </si>
  <si>
    <t>WT25-01.mat</t>
  </si>
  <si>
    <t>WT26-01.mat</t>
  </si>
  <si>
    <t>WT27-02.mat</t>
  </si>
  <si>
    <t>WT28-01.mat</t>
  </si>
  <si>
    <t>Test Data File (.mat)</t>
  </si>
  <si>
    <t>41710.9608_pxi3_analog_off.txt</t>
  </si>
  <si>
    <t>41710.9727_pxi3_analog_off.txt</t>
  </si>
  <si>
    <t>41710.9865_pxi3_analog_off.txt</t>
  </si>
  <si>
    <t>41712.7657_pxi3_analog_off.txt</t>
  </si>
  <si>
    <t>41712.7797_pxi3_analog_off.txt</t>
  </si>
  <si>
    <t>41712.7980_pxi3_analog_off.txt</t>
  </si>
  <si>
    <t>41712.8846_pxi3_analog_off.txt</t>
  </si>
  <si>
    <t>41712.9349_pxi3_analog_off.txt</t>
  </si>
  <si>
    <t>41712.9484_pxi3_analog_off.txt</t>
  </si>
  <si>
    <t>EE0007346</t>
  </si>
  <si>
    <t>DE-FOA-0001310: Next Generation Marine Energy Systems - Durability &amp; Survivability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</si>
</sst>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4" x14ac:knownFonts="1">
    <font>
      <sz val="11"/>
      <color theme="1"/>
      <name val="Calibri"/>
      <family val="2"/>
      <scheme val="minor"/>
    </font>
    <font>
      <sz val="11"/>
      <name val="Calibri"/>
      <family val="2"/>
      <scheme val="minor"/>
    </font>
    <font>
      <sz val="11"/>
      <color theme="1"/>
      <name val="Calibri"/>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sz val="9.35"/>
      <color theme="1"/>
      <name val="Calibri"/>
      <family val="2"/>
    </font>
    <font>
      <vertAlign val="superscript"/>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4" borderId="0" xfId="0" applyFill="1" applyAlignment="1">
      <alignment wrapText="1"/>
    </xf>
    <xf numFmtId="0" fontId="0" fillId="2" borderId="1" xfId="0" applyFont="1" applyFill="1" applyBorder="1" applyAlignment="1">
      <alignment vertical="center" wrapText="1"/>
    </xf>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10" fillId="5" borderId="1" xfId="0" applyFont="1" applyFill="1" applyBorder="1" applyAlignment="1"/>
    <xf numFmtId="0" fontId="10" fillId="0" borderId="0" xfId="0" applyFont="1" applyFill="1" applyAlignment="1"/>
    <xf numFmtId="0" fontId="10" fillId="5"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0" fillId="0" borderId="17" xfId="0" applyBorder="1"/>
    <xf numFmtId="0" fontId="0" fillId="0" borderId="17" xfId="0" applyBorder="1" applyAlignment="1">
      <alignment vertical="center" wrapText="1"/>
    </xf>
    <xf numFmtId="0" fontId="0" fillId="7" borderId="1" xfId="0" applyFill="1" applyBorder="1" applyAlignment="1">
      <alignment vertical="top" wrapText="1"/>
    </xf>
    <xf numFmtId="0" fontId="1" fillId="7" borderId="1" xfId="0" applyFont="1" applyFill="1" applyBorder="1" applyAlignment="1">
      <alignment vertical="top"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5" fillId="4" borderId="0" xfId="0" applyFont="1" applyFill="1" applyAlignment="1">
      <alignment wrapText="1"/>
    </xf>
    <xf numFmtId="0" fontId="10" fillId="5" borderId="1" xfId="0" applyFont="1" applyFill="1" applyBorder="1" applyAlignment="1">
      <alignment wrapText="1"/>
    </xf>
    <xf numFmtId="0" fontId="0" fillId="8" borderId="1" xfId="0" applyFill="1" applyBorder="1" applyAlignment="1">
      <alignment wrapText="1"/>
    </xf>
    <xf numFmtId="0" fontId="0" fillId="8"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xf numFmtId="0" fontId="0" fillId="2" borderId="2" xfId="0" applyFill="1" applyBorder="1" applyAlignment="1">
      <alignment wrapText="1"/>
    </xf>
    <xf numFmtId="0" fontId="0" fillId="0" borderId="0" xfId="0"/>
    <xf numFmtId="0" fontId="0" fillId="5" borderId="0" xfId="0" applyFill="1" applyAlignment="1">
      <alignment wrapText="1"/>
    </xf>
    <xf numFmtId="0" fontId="0" fillId="0" borderId="0" xfId="0"/>
    <xf numFmtId="0" fontId="0" fillId="5" borderId="0" xfId="0" applyFill="1" applyAlignment="1">
      <alignment wrapText="1"/>
    </xf>
    <xf numFmtId="0" fontId="0" fillId="7" borderId="1" xfId="0" applyFill="1" applyBorder="1" applyAlignment="1">
      <alignment horizontal="left" vertical="top"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3" fillId="0" borderId="1" xfId="37"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6" fillId="0" borderId="0" xfId="0" applyFont="1" applyBorder="1" applyAlignment="1">
      <alignment horizontal="left"/>
    </xf>
    <xf numFmtId="0" fontId="0" fillId="2" borderId="6" xfId="0" applyFill="1" applyBorder="1" applyAlignment="1">
      <alignment horizontal="center" vertical="center" wrapText="1"/>
    </xf>
    <xf numFmtId="0" fontId="5" fillId="0" borderId="1" xfId="0" quotePrefix="1" applyFont="1" applyBorder="1" applyAlignment="1">
      <alignment horizontal="left"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horizontal="left" vertical="top"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5" fillId="4" borderId="0" xfId="0" applyFont="1" applyFill="1" applyAlignment="1">
      <alignment wrapText="1"/>
    </xf>
    <xf numFmtId="0" fontId="0" fillId="8" borderId="1" xfId="0" applyFill="1" applyBorder="1" applyAlignment="1">
      <alignment wrapText="1"/>
    </xf>
    <xf numFmtId="0" fontId="10" fillId="5" borderId="1" xfId="0" applyFont="1" applyFill="1" applyBorder="1" applyAlignment="1">
      <alignment wrapText="1"/>
    </xf>
    <xf numFmtId="0" fontId="0" fillId="2" borderId="6" xfId="0" applyFill="1" applyBorder="1" applyAlignment="1">
      <alignment horizontal="center" vertical="center" wrapText="1"/>
    </xf>
    <xf numFmtId="0" fontId="0" fillId="4" borderId="0" xfId="0" applyFill="1" applyAlignment="1">
      <alignment vertical="top" wrapText="1"/>
    </xf>
    <xf numFmtId="0" fontId="0" fillId="4" borderId="19" xfId="0" applyFill="1" applyBorder="1" applyAlignment="1">
      <alignment vertical="top" wrapText="1"/>
    </xf>
    <xf numFmtId="0" fontId="13" fillId="3" borderId="2" xfId="0" applyFont="1" applyFill="1" applyBorder="1" applyAlignment="1">
      <alignment wrapText="1"/>
    </xf>
    <xf numFmtId="0" fontId="0" fillId="12" borderId="1" xfId="0" applyFill="1" applyBorder="1" applyAlignment="1">
      <alignment wrapText="1"/>
    </xf>
    <xf numFmtId="0" fontId="5" fillId="0" borderId="0" xfId="0" applyFont="1"/>
    <xf numFmtId="0" fontId="0" fillId="0" borderId="1" xfId="0" applyFill="1" applyBorder="1"/>
    <xf numFmtId="0" fontId="0" fillId="0" borderId="0" xfId="0" applyAlignment="1">
      <alignment vertical="center"/>
    </xf>
    <xf numFmtId="0" fontId="0" fillId="0" borderId="1" xfId="0" applyBorder="1" applyAlignment="1">
      <alignment vertical="center" wrapText="1"/>
    </xf>
    <xf numFmtId="20" fontId="0" fillId="0" borderId="0" xfId="0" applyNumberFormat="1" applyAlignment="1">
      <alignment wrapText="1"/>
    </xf>
    <xf numFmtId="2" fontId="0" fillId="0" borderId="0" xfId="0" applyNumberFormat="1" applyAlignment="1">
      <alignment wrapText="1"/>
    </xf>
    <xf numFmtId="0" fontId="0" fillId="0" borderId="0" xfId="0" applyAlignment="1">
      <alignment horizontal="right" wrapText="1"/>
    </xf>
    <xf numFmtId="0" fontId="0" fillId="0" borderId="20" xfId="0" applyBorder="1" applyAlignment="1">
      <alignment vertical="center" wrapText="1"/>
    </xf>
    <xf numFmtId="164" fontId="0" fillId="0" borderId="0" xfId="0" applyNumberFormat="1" applyAlignment="1">
      <alignment wrapText="1"/>
    </xf>
    <xf numFmtId="165" fontId="0" fillId="0" borderId="0" xfId="0" applyNumberFormat="1" applyAlignment="1">
      <alignment wrapText="1"/>
    </xf>
    <xf numFmtId="0" fontId="0" fillId="0" borderId="0" xfId="0" quotePrefix="1" applyAlignment="1">
      <alignment wrapText="1"/>
    </xf>
    <xf numFmtId="0" fontId="13" fillId="0" borderId="0" xfId="0" applyFont="1" applyAlignment="1">
      <alignment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6" borderId="1" xfId="0" applyFont="1" applyFill="1" applyBorder="1" applyAlignment="1">
      <alignment horizontal="left" vertical="top" wrapText="1"/>
    </xf>
    <xf numFmtId="0" fontId="9" fillId="0" borderId="0" xfId="0" applyFont="1" applyAlignment="1">
      <alignment horizontal="left" vertical="center"/>
    </xf>
    <xf numFmtId="0" fontId="0" fillId="4" borderId="0" xfId="0" applyFill="1" applyAlignment="1">
      <alignment horizontal="left" vertical="top"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18" xfId="0" applyFill="1" applyBorder="1" applyAlignment="1">
      <alignment horizontal="center" wrapText="1"/>
    </xf>
    <xf numFmtId="0" fontId="0" fillId="9" borderId="19" xfId="0" applyFill="1" applyBorder="1" applyAlignment="1">
      <alignment horizont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2" borderId="2" xfId="0" applyFill="1" applyBorder="1" applyAlignment="1">
      <alignment horizontal="center" wrapText="1"/>
    </xf>
    <xf numFmtId="0" fontId="0" fillId="12" borderId="3" xfId="0" applyFill="1" applyBorder="1" applyAlignment="1">
      <alignment horizontal="center" wrapText="1"/>
    </xf>
    <xf numFmtId="0" fontId="0" fillId="12" borderId="4" xfId="0" applyFill="1" applyBorder="1" applyAlignment="1">
      <alignment horizontal="center" wrapText="1"/>
    </xf>
    <xf numFmtId="0" fontId="0" fillId="4" borderId="0" xfId="0" applyFont="1" applyFill="1" applyAlignment="1">
      <alignment horizontal="left" vertical="top" wrapText="1"/>
    </xf>
    <xf numFmtId="0" fontId="0" fillId="4" borderId="19" xfId="0" applyFont="1" applyFill="1" applyBorder="1" applyAlignment="1">
      <alignment horizontal="left" vertical="top"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0" fillId="11" borderId="4" xfId="0"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9" borderId="1" xfId="0" applyFill="1" applyBorder="1" applyAlignment="1">
      <alignment horizont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4" borderId="19" xfId="0" applyFill="1" applyBorder="1" applyAlignment="1">
      <alignment horizontal="left" vertical="top"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vertical="center"/>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F14"/>
  <sheetViews>
    <sheetView tabSelected="1" workbookViewId="0">
      <selection activeCell="C23" sqref="C23"/>
    </sheetView>
  </sheetViews>
  <sheetFormatPr defaultColWidth="11.42578125" defaultRowHeight="15" x14ac:dyDescent="0.25"/>
  <cols>
    <col min="1" max="1" width="15.42578125" customWidth="1"/>
    <col min="2" max="2" width="39.85546875" customWidth="1"/>
    <col min="3" max="3" width="33" customWidth="1"/>
    <col min="4" max="4" width="27.140625" customWidth="1"/>
    <col min="5" max="5" width="56.140625" customWidth="1"/>
  </cols>
  <sheetData>
    <row r="1" spans="1:6" s="9" customFormat="1" ht="14.1" customHeight="1" x14ac:dyDescent="0.25">
      <c r="A1" s="103" t="s">
        <v>52</v>
      </c>
      <c r="B1" s="103"/>
      <c r="C1" s="103"/>
      <c r="D1" s="103"/>
      <c r="E1" s="103"/>
      <c r="F1" s="103"/>
    </row>
    <row r="2" spans="1:6" s="9" customFormat="1" ht="14.1" customHeight="1" x14ac:dyDescent="0.25">
      <c r="A2" s="103"/>
      <c r="B2" s="103"/>
      <c r="C2" s="103"/>
      <c r="D2" s="103"/>
      <c r="E2" s="103"/>
      <c r="F2" s="103"/>
    </row>
    <row r="3" spans="1:6" s="9" customFormat="1" x14ac:dyDescent="0.25">
      <c r="A3" s="38" t="s">
        <v>84</v>
      </c>
      <c r="B3" s="102" t="s">
        <v>572</v>
      </c>
      <c r="C3" s="102"/>
      <c r="D3" s="102"/>
      <c r="E3" s="40" t="s">
        <v>85</v>
      </c>
      <c r="F3" s="53"/>
    </row>
    <row r="4" spans="1:6" s="9" customFormat="1" x14ac:dyDescent="0.25">
      <c r="A4" s="38" t="s">
        <v>140</v>
      </c>
      <c r="B4" s="102" t="s">
        <v>571</v>
      </c>
      <c r="C4" s="102"/>
      <c r="D4" s="102"/>
      <c r="E4" s="40" t="s">
        <v>86</v>
      </c>
      <c r="F4" s="53"/>
    </row>
    <row r="5" spans="1:6" s="9" customFormat="1" ht="30" x14ac:dyDescent="0.25">
      <c r="A5" s="39" t="s">
        <v>87</v>
      </c>
      <c r="B5" s="102" t="s">
        <v>502</v>
      </c>
      <c r="C5" s="102"/>
      <c r="D5" s="102"/>
      <c r="E5" s="41" t="s">
        <v>141</v>
      </c>
      <c r="F5" s="53"/>
    </row>
    <row r="6" spans="1:6" s="9" customFormat="1" ht="30" x14ac:dyDescent="0.25">
      <c r="A6" s="38" t="s">
        <v>88</v>
      </c>
      <c r="B6" s="102" t="s">
        <v>503</v>
      </c>
      <c r="C6" s="102"/>
      <c r="D6" s="102"/>
      <c r="E6" s="40" t="s">
        <v>89</v>
      </c>
      <c r="F6" s="53"/>
    </row>
    <row r="7" spans="1:6" s="9" customFormat="1" x14ac:dyDescent="0.25">
      <c r="A7" s="38" t="s">
        <v>90</v>
      </c>
      <c r="B7" s="99" t="s">
        <v>499</v>
      </c>
      <c r="C7" s="100"/>
      <c r="D7" s="101"/>
      <c r="E7" s="40" t="s">
        <v>153</v>
      </c>
      <c r="F7" s="53"/>
    </row>
    <row r="8" spans="1:6" s="9" customFormat="1" ht="30" x14ac:dyDescent="0.25">
      <c r="A8" s="38" t="s">
        <v>60</v>
      </c>
      <c r="B8" s="102" t="s">
        <v>500</v>
      </c>
      <c r="C8" s="102"/>
      <c r="D8" s="102"/>
      <c r="E8" s="40" t="s">
        <v>155</v>
      </c>
      <c r="F8" s="28"/>
    </row>
    <row r="9" spans="1:6" s="9" customFormat="1" ht="30" x14ac:dyDescent="0.25">
      <c r="A9" s="38" t="s">
        <v>61</v>
      </c>
      <c r="B9" s="99" t="s">
        <v>499</v>
      </c>
      <c r="C9" s="100"/>
      <c r="D9" s="101"/>
      <c r="E9" s="40" t="s">
        <v>154</v>
      </c>
      <c r="F9" s="28"/>
    </row>
    <row r="10" spans="1:6" s="9" customFormat="1" ht="45" x14ac:dyDescent="0.25">
      <c r="A10" s="38" t="s">
        <v>62</v>
      </c>
      <c r="B10" s="99" t="s">
        <v>511</v>
      </c>
      <c r="C10" s="100"/>
      <c r="D10" s="101"/>
      <c r="E10" s="40" t="s">
        <v>63</v>
      </c>
      <c r="F10" s="28"/>
    </row>
    <row r="11" spans="1:6" s="9" customFormat="1" ht="45" x14ac:dyDescent="0.25">
      <c r="A11" s="38" t="s">
        <v>0</v>
      </c>
      <c r="B11" s="102" t="s">
        <v>504</v>
      </c>
      <c r="C11" s="102"/>
      <c r="D11" s="102"/>
      <c r="E11" s="40" t="s">
        <v>156</v>
      </c>
      <c r="F11" s="28"/>
    </row>
    <row r="12" spans="1:6" s="50" customFormat="1" ht="105.75" customHeight="1" x14ac:dyDescent="0.25">
      <c r="A12" s="54" t="s">
        <v>7</v>
      </c>
      <c r="B12" s="99" t="s">
        <v>510</v>
      </c>
      <c r="C12" s="100"/>
      <c r="D12" s="101"/>
      <c r="E12" s="54" t="s">
        <v>161</v>
      </c>
      <c r="F12" s="51"/>
    </row>
    <row r="13" spans="1:6" ht="15.75" customHeight="1" x14ac:dyDescent="0.25">
      <c r="A13" s="27"/>
      <c r="B13" s="27"/>
      <c r="C13" s="27"/>
      <c r="D13" s="27"/>
      <c r="E13" s="27"/>
      <c r="F13" s="28"/>
    </row>
    <row r="14" spans="1:6" x14ac:dyDescent="0.25">
      <c r="A14" s="27"/>
      <c r="B14" s="27"/>
      <c r="C14" s="27"/>
      <c r="D14" s="27"/>
      <c r="E14" s="27"/>
      <c r="F14" s="27"/>
    </row>
  </sheetData>
  <mergeCells count="11">
    <mergeCell ref="B12:D12"/>
    <mergeCell ref="B11:D11"/>
    <mergeCell ref="A1:F2"/>
    <mergeCell ref="B9:D9"/>
    <mergeCell ref="B10:D10"/>
    <mergeCell ref="B8:D8"/>
    <mergeCell ref="B3:D3"/>
    <mergeCell ref="B4:D4"/>
    <mergeCell ref="B5:D5"/>
    <mergeCell ref="B6:D6"/>
    <mergeCell ref="B7:D7"/>
  </mergeCells>
  <pageMargins left="0.75" right="0.75" top="1" bottom="1" header="0.5" footer="0.5"/>
  <pageSetup paperSize="1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S13"/>
  <sheetViews>
    <sheetView workbookViewId="0">
      <selection activeCell="B40" sqref="B40"/>
    </sheetView>
  </sheetViews>
  <sheetFormatPr defaultColWidth="8.7109375" defaultRowHeight="15" x14ac:dyDescent="0.25"/>
  <cols>
    <col min="1" max="1" width="31.42578125" style="46" customWidth="1"/>
    <col min="2" max="3" width="31.42578125" style="78" customWidth="1"/>
    <col min="4" max="7" width="22.7109375" style="46" customWidth="1"/>
    <col min="8" max="9" width="22.7109375" style="78" customWidth="1"/>
    <col min="10" max="11" width="22.140625" style="78" customWidth="1"/>
    <col min="12" max="15" width="22.7109375" style="78" customWidth="1"/>
    <col min="16" max="16" width="22.7109375" style="46" customWidth="1"/>
    <col min="17" max="17" width="26.42578125" style="46" customWidth="1"/>
    <col min="18" max="19" width="22.7109375" style="46" customWidth="1"/>
    <col min="20" max="16384" width="8.7109375" style="46"/>
  </cols>
  <sheetData>
    <row r="1" spans="1:19" x14ac:dyDescent="0.25">
      <c r="A1" s="42" t="s">
        <v>7</v>
      </c>
      <c r="B1" s="79"/>
      <c r="C1" s="79"/>
      <c r="D1" s="42"/>
      <c r="E1" s="42"/>
      <c r="F1" s="42"/>
      <c r="G1" s="42"/>
      <c r="H1" s="79"/>
      <c r="I1" s="79"/>
      <c r="J1" s="79"/>
      <c r="K1" s="79"/>
      <c r="L1" s="79"/>
      <c r="M1" s="79"/>
      <c r="N1" s="79"/>
      <c r="O1" s="79"/>
      <c r="P1" s="42"/>
      <c r="Q1" s="47"/>
      <c r="R1" s="47"/>
      <c r="S1" s="47"/>
    </row>
    <row r="2" spans="1:19" ht="15" customHeight="1" x14ac:dyDescent="0.25">
      <c r="A2" s="104" t="s">
        <v>478</v>
      </c>
      <c r="B2" s="104"/>
      <c r="C2" s="104"/>
      <c r="D2" s="104"/>
      <c r="E2" s="104"/>
      <c r="F2" s="104"/>
      <c r="G2" s="104"/>
      <c r="H2" s="104"/>
      <c r="I2" s="104"/>
      <c r="J2" s="104"/>
      <c r="K2" s="104"/>
      <c r="L2" s="104"/>
      <c r="M2" s="104"/>
      <c r="N2" s="104"/>
      <c r="O2" s="104"/>
      <c r="P2" s="104"/>
      <c r="Q2" s="47"/>
      <c r="R2" s="47"/>
      <c r="S2" s="47"/>
    </row>
    <row r="3" spans="1:19" x14ac:dyDescent="0.25">
      <c r="A3" s="104"/>
      <c r="B3" s="104"/>
      <c r="C3" s="104"/>
      <c r="D3" s="104"/>
      <c r="E3" s="104"/>
      <c r="F3" s="104"/>
      <c r="G3" s="104"/>
      <c r="H3" s="104"/>
      <c r="I3" s="104"/>
      <c r="J3" s="104"/>
      <c r="K3" s="104"/>
      <c r="L3" s="104"/>
      <c r="M3" s="104"/>
      <c r="N3" s="104"/>
      <c r="O3" s="104"/>
      <c r="P3" s="104"/>
      <c r="Q3" s="47"/>
      <c r="R3" s="47"/>
      <c r="S3" s="47"/>
    </row>
    <row r="4" spans="1:19" x14ac:dyDescent="0.25">
      <c r="A4" s="104"/>
      <c r="B4" s="104"/>
      <c r="C4" s="104"/>
      <c r="D4" s="104"/>
      <c r="E4" s="104"/>
      <c r="F4" s="104"/>
      <c r="G4" s="104"/>
      <c r="H4" s="104"/>
      <c r="I4" s="104"/>
      <c r="J4" s="104"/>
      <c r="K4" s="104"/>
      <c r="L4" s="104"/>
      <c r="M4" s="104"/>
      <c r="N4" s="104"/>
      <c r="O4" s="104"/>
      <c r="P4" s="104"/>
      <c r="Q4" s="47"/>
      <c r="R4" s="47"/>
      <c r="S4" s="47"/>
    </row>
    <row r="5" spans="1:19" x14ac:dyDescent="0.25">
      <c r="A5" s="104"/>
      <c r="B5" s="104"/>
      <c r="C5" s="104"/>
      <c r="D5" s="104"/>
      <c r="E5" s="104"/>
      <c r="F5" s="104"/>
      <c r="G5" s="104"/>
      <c r="H5" s="104"/>
      <c r="I5" s="104"/>
      <c r="J5" s="104"/>
      <c r="K5" s="104"/>
      <c r="L5" s="104"/>
      <c r="M5" s="104"/>
      <c r="N5" s="104"/>
      <c r="O5" s="104"/>
      <c r="P5" s="104"/>
      <c r="Q5" s="47"/>
      <c r="R5" s="47"/>
      <c r="S5" s="47"/>
    </row>
    <row r="6" spans="1:19" ht="17.100000000000001" customHeight="1" x14ac:dyDescent="0.25">
      <c r="A6" s="104"/>
      <c r="B6" s="104"/>
      <c r="C6" s="104"/>
      <c r="D6" s="104"/>
      <c r="E6" s="104"/>
      <c r="F6" s="104"/>
      <c r="G6" s="104"/>
      <c r="H6" s="104"/>
      <c r="I6" s="104"/>
      <c r="J6" s="104"/>
      <c r="K6" s="104"/>
      <c r="L6" s="104"/>
      <c r="M6" s="104"/>
      <c r="N6" s="104"/>
      <c r="O6" s="104"/>
      <c r="P6" s="104"/>
      <c r="Q6" s="47"/>
      <c r="R6" s="47"/>
      <c r="S6" s="47"/>
    </row>
    <row r="7" spans="1:19" ht="15.95" customHeight="1" x14ac:dyDescent="0.25">
      <c r="A7" s="104"/>
      <c r="B7" s="104"/>
      <c r="C7" s="104"/>
      <c r="D7" s="104"/>
      <c r="E7" s="104"/>
      <c r="F7" s="104"/>
      <c r="G7" s="104"/>
      <c r="H7" s="104"/>
      <c r="I7" s="104"/>
      <c r="J7" s="104"/>
      <c r="K7" s="104"/>
      <c r="L7" s="104"/>
      <c r="M7" s="104"/>
      <c r="N7" s="104"/>
      <c r="O7" s="104"/>
      <c r="P7" s="104"/>
      <c r="Q7" s="47"/>
      <c r="R7" s="47"/>
      <c r="S7" s="47"/>
    </row>
    <row r="8" spans="1:19" ht="14.1" customHeight="1" x14ac:dyDescent="0.25">
      <c r="A8" s="111" t="s">
        <v>265</v>
      </c>
      <c r="B8" s="112"/>
      <c r="C8" s="112"/>
      <c r="D8" s="112"/>
      <c r="E8" s="112"/>
      <c r="F8" s="112"/>
      <c r="G8" s="112"/>
      <c r="H8" s="112"/>
      <c r="I8" s="112"/>
      <c r="J8" s="112"/>
      <c r="K8" s="112"/>
      <c r="L8" s="112"/>
      <c r="M8" s="112"/>
      <c r="N8" s="112"/>
      <c r="O8" s="112"/>
      <c r="P8" s="113"/>
      <c r="Q8" s="107" t="s">
        <v>274</v>
      </c>
      <c r="R8" s="108"/>
      <c r="S8" s="108"/>
    </row>
    <row r="9" spans="1:19" ht="59.25" customHeight="1" x14ac:dyDescent="0.25">
      <c r="A9" s="105" t="s">
        <v>299</v>
      </c>
      <c r="B9" s="105" t="s">
        <v>76</v>
      </c>
      <c r="C9" s="105" t="s">
        <v>78</v>
      </c>
      <c r="D9" s="105" t="s">
        <v>273</v>
      </c>
      <c r="E9" s="105" t="s">
        <v>281</v>
      </c>
      <c r="F9" s="105" t="s">
        <v>271</v>
      </c>
      <c r="G9" s="105" t="s">
        <v>270</v>
      </c>
      <c r="H9" s="105" t="s">
        <v>394</v>
      </c>
      <c r="I9" s="105" t="s">
        <v>390</v>
      </c>
      <c r="J9" s="105" t="s">
        <v>408</v>
      </c>
      <c r="K9" s="105" t="s">
        <v>400</v>
      </c>
      <c r="L9" s="105" t="s">
        <v>409</v>
      </c>
      <c r="M9" s="105" t="s">
        <v>410</v>
      </c>
      <c r="N9" s="105" t="s">
        <v>272</v>
      </c>
      <c r="O9" s="105" t="s">
        <v>406</v>
      </c>
      <c r="P9" s="105" t="s">
        <v>405</v>
      </c>
      <c r="Q9" s="109" t="s">
        <v>275</v>
      </c>
      <c r="R9" s="109" t="s">
        <v>277</v>
      </c>
      <c r="S9" s="109" t="s">
        <v>311</v>
      </c>
    </row>
    <row r="10" spans="1:19" ht="26.1" customHeight="1" x14ac:dyDescent="0.25">
      <c r="A10" s="106"/>
      <c r="B10" s="106"/>
      <c r="C10" s="106"/>
      <c r="D10" s="106"/>
      <c r="E10" s="106"/>
      <c r="F10" s="106"/>
      <c r="G10" s="106"/>
      <c r="H10" s="106"/>
      <c r="I10" s="106"/>
      <c r="J10" s="106"/>
      <c r="K10" s="106"/>
      <c r="L10" s="106"/>
      <c r="M10" s="106"/>
      <c r="N10" s="106"/>
      <c r="O10" s="106"/>
      <c r="P10" s="106"/>
      <c r="Q10" s="110"/>
      <c r="R10" s="110"/>
      <c r="S10" s="110"/>
    </row>
    <row r="11" spans="1:19" ht="90" x14ac:dyDescent="0.25">
      <c r="A11" s="45" t="s">
        <v>315</v>
      </c>
      <c r="B11" s="80" t="s">
        <v>77</v>
      </c>
      <c r="C11" s="80" t="s">
        <v>79</v>
      </c>
      <c r="D11" s="45" t="s">
        <v>80</v>
      </c>
      <c r="E11" s="45" t="s">
        <v>81</v>
      </c>
      <c r="F11" s="45" t="s">
        <v>82</v>
      </c>
      <c r="G11" s="45" t="s">
        <v>83</v>
      </c>
      <c r="H11" s="80" t="s">
        <v>376</v>
      </c>
      <c r="I11" s="80"/>
      <c r="J11" s="80" t="s">
        <v>393</v>
      </c>
      <c r="K11" s="80" t="s">
        <v>401</v>
      </c>
      <c r="L11" s="80" t="s">
        <v>411</v>
      </c>
      <c r="M11" s="80" t="s">
        <v>412</v>
      </c>
      <c r="N11" s="80" t="s">
        <v>280</v>
      </c>
      <c r="O11" s="80" t="s">
        <v>407</v>
      </c>
      <c r="P11" s="45" t="s">
        <v>403</v>
      </c>
      <c r="Q11" s="72" t="s">
        <v>276</v>
      </c>
      <c r="R11" s="72"/>
      <c r="S11" s="72" t="s">
        <v>136</v>
      </c>
    </row>
    <row r="12" spans="1:19" s="31" customFormat="1" ht="12" customHeight="1" x14ac:dyDescent="0.2">
      <c r="A12" s="48" t="s">
        <v>302</v>
      </c>
      <c r="B12" s="48" t="s">
        <v>369</v>
      </c>
      <c r="C12" s="48" t="s">
        <v>370</v>
      </c>
      <c r="D12" s="48" t="s">
        <v>266</v>
      </c>
      <c r="E12" s="43" t="s">
        <v>267</v>
      </c>
      <c r="F12" s="43" t="s">
        <v>268</v>
      </c>
      <c r="G12" s="43" t="s">
        <v>269</v>
      </c>
      <c r="H12" s="81" t="s">
        <v>389</v>
      </c>
      <c r="I12" s="81" t="s">
        <v>391</v>
      </c>
      <c r="J12" s="81" t="s">
        <v>392</v>
      </c>
      <c r="K12" s="81" t="s">
        <v>402</v>
      </c>
      <c r="L12" s="81" t="s">
        <v>398</v>
      </c>
      <c r="M12" s="81" t="s">
        <v>399</v>
      </c>
      <c r="N12" s="81" t="s">
        <v>300</v>
      </c>
      <c r="O12" s="81" t="s">
        <v>413</v>
      </c>
      <c r="P12" s="43" t="s">
        <v>404</v>
      </c>
      <c r="Q12" s="48" t="s">
        <v>278</v>
      </c>
      <c r="R12" s="48" t="s">
        <v>279</v>
      </c>
      <c r="S12" s="48" t="s">
        <v>148</v>
      </c>
    </row>
    <row r="13" spans="1:19" ht="30" x14ac:dyDescent="0.25">
      <c r="A13" s="46">
        <v>1</v>
      </c>
      <c r="B13" s="78" t="s">
        <v>507</v>
      </c>
      <c r="C13" s="78" t="s">
        <v>508</v>
      </c>
      <c r="D13" s="46" t="s">
        <v>172</v>
      </c>
      <c r="E13" s="46" t="s">
        <v>122</v>
      </c>
      <c r="F13" s="46">
        <v>39.700000000000003</v>
      </c>
      <c r="G13" s="46">
        <v>3.7</v>
      </c>
      <c r="H13" s="78" t="s">
        <v>378</v>
      </c>
      <c r="I13" s="78">
        <v>1</v>
      </c>
      <c r="J13" s="78" t="s">
        <v>512</v>
      </c>
      <c r="K13" s="78" t="s">
        <v>509</v>
      </c>
      <c r="L13" s="78" t="s">
        <v>501</v>
      </c>
      <c r="M13" s="78" t="s">
        <v>501</v>
      </c>
      <c r="N13" s="78">
        <v>2.7</v>
      </c>
      <c r="O13" s="78" t="s">
        <v>513</v>
      </c>
      <c r="P13" s="46" t="s">
        <v>514</v>
      </c>
      <c r="Q13" s="46" t="s">
        <v>515</v>
      </c>
      <c r="R13" s="46">
        <v>1</v>
      </c>
      <c r="S13" s="46" t="s">
        <v>501</v>
      </c>
    </row>
  </sheetData>
  <mergeCells count="22">
    <mergeCell ref="H9:H10"/>
    <mergeCell ref="I9:I10"/>
    <mergeCell ref="J9:J10"/>
    <mergeCell ref="L9:L10"/>
    <mergeCell ref="M9:M10"/>
    <mergeCell ref="K9:K10"/>
    <mergeCell ref="A2:P7"/>
    <mergeCell ref="A9:A10"/>
    <mergeCell ref="D9:D10"/>
    <mergeCell ref="P9:P10"/>
    <mergeCell ref="Q8:S8"/>
    <mergeCell ref="S9:S10"/>
    <mergeCell ref="A8:P8"/>
    <mergeCell ref="Q9:Q10"/>
    <mergeCell ref="R9:R10"/>
    <mergeCell ref="B9:B10"/>
    <mergeCell ref="C9:C10"/>
    <mergeCell ref="G9:G10"/>
    <mergeCell ref="F9:F10"/>
    <mergeCell ref="E9:E10"/>
    <mergeCell ref="N9:N10"/>
    <mergeCell ref="O9:O10"/>
  </mergeCells>
  <pageMargins left="0.7" right="0.7" top="0.75" bottom="0.75" header="0.3" footer="0.3"/>
  <pageSetup paperSize="17" fitToWidth="2"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V14"/>
  <sheetViews>
    <sheetView topLeftCell="I1" zoomScale="96" zoomScaleNormal="96" zoomScalePageLayoutView="96" workbookViewId="0">
      <selection activeCell="K15" sqref="K15"/>
    </sheetView>
  </sheetViews>
  <sheetFormatPr defaultColWidth="8.85546875" defaultRowHeight="15" x14ac:dyDescent="0.25"/>
  <cols>
    <col min="1" max="1" width="30.85546875" style="74" customWidth="1"/>
    <col min="2" max="2" width="27.42578125" style="46" customWidth="1"/>
    <col min="3" max="5" width="31.42578125" style="78" customWidth="1"/>
    <col min="6" max="8" width="31.42578125" style="46" customWidth="1"/>
    <col min="9" max="9" width="31.42578125" style="78" customWidth="1"/>
    <col min="10" max="10" width="31.42578125" style="46" customWidth="1"/>
    <col min="11" max="11" width="31.42578125" style="78" customWidth="1"/>
    <col min="12" max="13" width="22.7109375" style="46" customWidth="1"/>
    <col min="14" max="14" width="28.5703125" style="46" customWidth="1"/>
    <col min="15" max="15" width="22.7109375" style="78" customWidth="1"/>
    <col min="16" max="20" width="22.7109375" style="46" customWidth="1"/>
    <col min="21" max="21" width="22.7109375" customWidth="1"/>
    <col min="22" max="22" width="24.28515625" customWidth="1"/>
  </cols>
  <sheetData>
    <row r="1" spans="1:22" x14ac:dyDescent="0.25">
      <c r="A1" s="73" t="s">
        <v>7</v>
      </c>
      <c r="B1" s="42"/>
      <c r="C1" s="79"/>
      <c r="D1" s="79"/>
      <c r="E1" s="79"/>
      <c r="F1" s="42"/>
      <c r="G1" s="42"/>
      <c r="H1" s="42"/>
      <c r="I1" s="79"/>
      <c r="J1" s="42"/>
      <c r="K1" s="79"/>
      <c r="L1" s="47"/>
      <c r="M1" s="47"/>
      <c r="N1" s="47"/>
      <c r="O1" s="47"/>
      <c r="P1" s="47"/>
      <c r="Q1" s="47"/>
      <c r="R1" s="47"/>
      <c r="S1" s="47"/>
      <c r="T1" s="47"/>
    </row>
    <row r="2" spans="1:22" ht="14.45" customHeight="1" x14ac:dyDescent="0.25">
      <c r="A2" s="124" t="s">
        <v>479</v>
      </c>
      <c r="B2" s="124"/>
      <c r="C2" s="124"/>
      <c r="D2" s="124"/>
      <c r="E2" s="124"/>
      <c r="F2" s="124"/>
      <c r="G2" s="124"/>
      <c r="H2" s="124"/>
      <c r="I2" s="124"/>
      <c r="J2" s="83"/>
      <c r="K2" s="83"/>
      <c r="L2" s="83"/>
      <c r="M2" s="83"/>
      <c r="N2" s="83"/>
      <c r="O2" s="83"/>
      <c r="P2" s="83"/>
      <c r="Q2" s="83"/>
      <c r="R2" s="83"/>
      <c r="S2" s="83"/>
      <c r="T2" s="83"/>
      <c r="U2" s="83"/>
      <c r="V2" s="83"/>
    </row>
    <row r="3" spans="1:22" x14ac:dyDescent="0.25">
      <c r="A3" s="124"/>
      <c r="B3" s="124"/>
      <c r="C3" s="124"/>
      <c r="D3" s="124"/>
      <c r="E3" s="124"/>
      <c r="F3" s="124"/>
      <c r="G3" s="124"/>
      <c r="H3" s="124"/>
      <c r="I3" s="124"/>
      <c r="J3" s="83"/>
      <c r="K3" s="83"/>
      <c r="L3" s="83"/>
      <c r="M3" s="83"/>
      <c r="N3" s="83"/>
      <c r="O3" s="83"/>
      <c r="P3" s="83"/>
      <c r="Q3" s="83"/>
      <c r="R3" s="83"/>
      <c r="S3" s="83"/>
      <c r="T3" s="83"/>
      <c r="U3" s="83"/>
      <c r="V3" s="83"/>
    </row>
    <row r="4" spans="1:22" x14ac:dyDescent="0.25">
      <c r="A4" s="124"/>
      <c r="B4" s="124"/>
      <c r="C4" s="124"/>
      <c r="D4" s="124"/>
      <c r="E4" s="124"/>
      <c r="F4" s="124"/>
      <c r="G4" s="124"/>
      <c r="H4" s="124"/>
      <c r="I4" s="124"/>
      <c r="J4" s="83"/>
      <c r="K4" s="83"/>
      <c r="L4" s="83"/>
      <c r="M4" s="83"/>
      <c r="N4" s="83"/>
      <c r="O4" s="83"/>
      <c r="P4" s="83"/>
      <c r="Q4" s="83"/>
      <c r="R4" s="83"/>
      <c r="S4" s="83"/>
      <c r="T4" s="83"/>
      <c r="U4" s="83"/>
      <c r="V4" s="83"/>
    </row>
    <row r="5" spans="1:22" x14ac:dyDescent="0.25">
      <c r="A5" s="124"/>
      <c r="B5" s="124"/>
      <c r="C5" s="124"/>
      <c r="D5" s="124"/>
      <c r="E5" s="124"/>
      <c r="F5" s="124"/>
      <c r="G5" s="124"/>
      <c r="H5" s="124"/>
      <c r="I5" s="124"/>
      <c r="J5" s="83"/>
      <c r="K5" s="83"/>
      <c r="L5" s="83"/>
      <c r="M5" s="83"/>
      <c r="N5" s="83"/>
      <c r="O5" s="83"/>
      <c r="P5" s="83"/>
      <c r="Q5" s="83"/>
      <c r="R5" s="83"/>
      <c r="S5" s="83"/>
      <c r="T5" s="83"/>
      <c r="U5" s="83"/>
      <c r="V5" s="83"/>
    </row>
    <row r="6" spans="1:22" x14ac:dyDescent="0.25">
      <c r="A6" s="124"/>
      <c r="B6" s="124"/>
      <c r="C6" s="124"/>
      <c r="D6" s="124"/>
      <c r="E6" s="124"/>
      <c r="F6" s="124"/>
      <c r="G6" s="124"/>
      <c r="H6" s="124"/>
      <c r="I6" s="124"/>
      <c r="J6" s="83"/>
      <c r="K6" s="83"/>
      <c r="L6" s="83"/>
      <c r="M6" s="83"/>
      <c r="N6" s="83"/>
      <c r="O6" s="83"/>
      <c r="P6" s="83"/>
      <c r="Q6" s="83"/>
      <c r="R6" s="83"/>
      <c r="S6" s="83"/>
      <c r="T6" s="83"/>
      <c r="U6" s="83"/>
      <c r="V6" s="83"/>
    </row>
    <row r="7" spans="1:22" ht="48.95" customHeight="1" x14ac:dyDescent="0.25">
      <c r="A7" s="125"/>
      <c r="B7" s="125"/>
      <c r="C7" s="125"/>
      <c r="D7" s="125"/>
      <c r="E7" s="125"/>
      <c r="F7" s="125"/>
      <c r="G7" s="125"/>
      <c r="H7" s="125"/>
      <c r="I7" s="125"/>
      <c r="J7" s="84"/>
      <c r="K7" s="84"/>
      <c r="L7" s="84"/>
      <c r="M7" s="84"/>
      <c r="N7" s="84"/>
      <c r="O7" s="84"/>
      <c r="P7" s="84"/>
      <c r="Q7" s="84"/>
      <c r="R7" s="84"/>
      <c r="S7" s="84"/>
      <c r="T7" s="83"/>
      <c r="U7" s="83"/>
      <c r="V7" s="83"/>
    </row>
    <row r="8" spans="1:22" ht="15" customHeight="1" x14ac:dyDescent="0.25">
      <c r="A8" s="121" t="s">
        <v>232</v>
      </c>
      <c r="B8" s="122"/>
      <c r="C8" s="122"/>
      <c r="D8" s="122"/>
      <c r="E8" s="122"/>
      <c r="F8" s="122"/>
      <c r="G8" s="122"/>
      <c r="H8" s="122"/>
      <c r="I8" s="122"/>
      <c r="J8" s="122"/>
      <c r="K8" s="123"/>
      <c r="L8" s="135" t="s">
        <v>237</v>
      </c>
      <c r="M8" s="136"/>
      <c r="N8" s="136"/>
      <c r="O8" s="136"/>
      <c r="P8" s="137"/>
      <c r="Q8" s="118" t="s">
        <v>245</v>
      </c>
      <c r="R8" s="119"/>
      <c r="S8" s="120"/>
      <c r="T8" s="128" t="s">
        <v>314</v>
      </c>
      <c r="U8" s="129"/>
      <c r="V8" s="130"/>
    </row>
    <row r="9" spans="1:22" ht="15" customHeight="1" x14ac:dyDescent="0.25">
      <c r="A9" s="116" t="s">
        <v>317</v>
      </c>
      <c r="B9" s="116" t="s">
        <v>240</v>
      </c>
      <c r="C9" s="116" t="s">
        <v>470</v>
      </c>
      <c r="D9" s="116" t="s">
        <v>471</v>
      </c>
      <c r="E9" s="116" t="s">
        <v>472</v>
      </c>
      <c r="F9" s="116" t="s">
        <v>286</v>
      </c>
      <c r="G9" s="116" t="s">
        <v>284</v>
      </c>
      <c r="H9" s="116" t="s">
        <v>305</v>
      </c>
      <c r="I9" s="116" t="s">
        <v>285</v>
      </c>
      <c r="J9" s="116" t="s">
        <v>282</v>
      </c>
      <c r="K9" s="116" t="s">
        <v>334</v>
      </c>
      <c r="L9" s="114" t="s">
        <v>233</v>
      </c>
      <c r="M9" s="114" t="s">
        <v>287</v>
      </c>
      <c r="N9" s="114" t="s">
        <v>371</v>
      </c>
      <c r="O9" s="114" t="s">
        <v>337</v>
      </c>
      <c r="P9" s="133" t="s">
        <v>236</v>
      </c>
      <c r="Q9" s="131" t="s">
        <v>238</v>
      </c>
      <c r="R9" s="131" t="s">
        <v>242</v>
      </c>
      <c r="S9" s="131" t="s">
        <v>313</v>
      </c>
      <c r="T9" s="126" t="s">
        <v>238</v>
      </c>
      <c r="U9" s="126" t="s">
        <v>242</v>
      </c>
      <c r="V9" s="126" t="s">
        <v>313</v>
      </c>
    </row>
    <row r="10" spans="1:22" ht="55.5" customHeight="1" x14ac:dyDescent="0.25">
      <c r="A10" s="117"/>
      <c r="B10" s="117"/>
      <c r="C10" s="117"/>
      <c r="D10" s="117"/>
      <c r="E10" s="117"/>
      <c r="F10" s="117"/>
      <c r="G10" s="117"/>
      <c r="H10" s="117"/>
      <c r="I10" s="117"/>
      <c r="J10" s="117"/>
      <c r="K10" s="117"/>
      <c r="L10" s="115"/>
      <c r="M10" s="115"/>
      <c r="N10" s="115"/>
      <c r="O10" s="115"/>
      <c r="P10" s="134"/>
      <c r="Q10" s="132"/>
      <c r="R10" s="132"/>
      <c r="S10" s="132"/>
      <c r="T10" s="127"/>
      <c r="U10" s="127"/>
      <c r="V10" s="127"/>
    </row>
    <row r="11" spans="1:22" ht="90" customHeight="1" x14ac:dyDescent="0.25">
      <c r="A11" s="86" t="s">
        <v>316</v>
      </c>
      <c r="B11" s="86" t="s">
        <v>239</v>
      </c>
      <c r="C11" s="86" t="s">
        <v>477</v>
      </c>
      <c r="D11" s="86" t="s">
        <v>473</v>
      </c>
      <c r="E11" s="86" t="s">
        <v>212</v>
      </c>
      <c r="F11" s="86" t="s">
        <v>213</v>
      </c>
      <c r="G11" s="86" t="s">
        <v>283</v>
      </c>
      <c r="H11" s="86" t="s">
        <v>304</v>
      </c>
      <c r="I11" s="86" t="s">
        <v>162</v>
      </c>
      <c r="J11" s="86" t="s">
        <v>75</v>
      </c>
      <c r="K11" s="86"/>
      <c r="L11" s="3" t="s">
        <v>234</v>
      </c>
      <c r="M11" s="3" t="s">
        <v>162</v>
      </c>
      <c r="N11" s="3" t="s">
        <v>143</v>
      </c>
      <c r="O11" s="3" t="s">
        <v>372</v>
      </c>
      <c r="P11" s="3" t="s">
        <v>235</v>
      </c>
      <c r="Q11" s="76" t="s">
        <v>241</v>
      </c>
      <c r="R11" s="76" t="s">
        <v>244</v>
      </c>
      <c r="S11" s="76" t="s">
        <v>243</v>
      </c>
      <c r="T11" s="77" t="s">
        <v>329</v>
      </c>
      <c r="U11" s="77" t="s">
        <v>244</v>
      </c>
      <c r="V11" s="77" t="s">
        <v>243</v>
      </c>
    </row>
    <row r="12" spans="1:22" x14ac:dyDescent="0.25">
      <c r="A12" s="48" t="s">
        <v>301</v>
      </c>
      <c r="B12" s="43" t="s">
        <v>263</v>
      </c>
      <c r="C12" s="48" t="s">
        <v>474</v>
      </c>
      <c r="D12" s="81" t="s">
        <v>475</v>
      </c>
      <c r="E12" s="81" t="s">
        <v>476</v>
      </c>
      <c r="F12" s="43" t="s">
        <v>288</v>
      </c>
      <c r="G12" s="43" t="s">
        <v>290</v>
      </c>
      <c r="H12" s="43" t="s">
        <v>291</v>
      </c>
      <c r="I12" s="81" t="s">
        <v>289</v>
      </c>
      <c r="J12" s="43" t="s">
        <v>247</v>
      </c>
      <c r="K12" s="81" t="s">
        <v>335</v>
      </c>
      <c r="L12" s="48" t="s">
        <v>246</v>
      </c>
      <c r="M12" s="48" t="s">
        <v>248</v>
      </c>
      <c r="N12" s="48" t="s">
        <v>147</v>
      </c>
      <c r="O12" s="81" t="s">
        <v>336</v>
      </c>
      <c r="P12" s="48" t="s">
        <v>249</v>
      </c>
      <c r="Q12" s="48" t="s">
        <v>250</v>
      </c>
      <c r="R12" s="48" t="s">
        <v>251</v>
      </c>
      <c r="S12" s="48" t="s">
        <v>252</v>
      </c>
      <c r="T12" s="48" t="s">
        <v>253</v>
      </c>
      <c r="U12" s="48" t="s">
        <v>254</v>
      </c>
      <c r="V12" s="48" t="s">
        <v>255</v>
      </c>
    </row>
    <row r="13" spans="1:22" ht="45" x14ac:dyDescent="0.25">
      <c r="A13" s="74">
        <v>1</v>
      </c>
      <c r="B13" s="46" t="s">
        <v>516</v>
      </c>
      <c r="C13" s="78" t="s">
        <v>11</v>
      </c>
      <c r="D13" s="78">
        <v>6</v>
      </c>
      <c r="E13" s="78">
        <v>7</v>
      </c>
      <c r="F13" s="91">
        <v>6.25E-2</v>
      </c>
      <c r="G13" s="92">
        <f>1200000/30^3.5</f>
        <v>8.1144082593357876</v>
      </c>
      <c r="H13" s="92">
        <f>600000/30^3.5</f>
        <v>4.0572041296678938</v>
      </c>
      <c r="I13" s="78" t="s">
        <v>107</v>
      </c>
      <c r="J13" s="46" t="s">
        <v>518</v>
      </c>
      <c r="K13" s="78">
        <v>2</v>
      </c>
      <c r="L13" s="46">
        <v>2</v>
      </c>
      <c r="M13" s="46" t="s">
        <v>113</v>
      </c>
      <c r="N13" s="46" t="s">
        <v>522</v>
      </c>
      <c r="O13" s="78">
        <v>3</v>
      </c>
      <c r="P13" s="46">
        <f>R13+U13</f>
        <v>72.2</v>
      </c>
      <c r="Q13" s="46" t="s">
        <v>505</v>
      </c>
      <c r="R13" s="46">
        <v>25.1</v>
      </c>
      <c r="S13" s="46" t="s">
        <v>519</v>
      </c>
      <c r="T13" s="46" t="s">
        <v>506</v>
      </c>
      <c r="U13">
        <v>47.1</v>
      </c>
      <c r="V13" s="78" t="s">
        <v>520</v>
      </c>
    </row>
    <row r="14" spans="1:22" ht="45" x14ac:dyDescent="0.25">
      <c r="A14" s="74">
        <v>2</v>
      </c>
      <c r="B14" s="46" t="s">
        <v>517</v>
      </c>
      <c r="C14" s="78" t="s">
        <v>11</v>
      </c>
      <c r="D14" s="78">
        <v>6</v>
      </c>
      <c r="E14" s="78">
        <v>7</v>
      </c>
      <c r="F14" s="91">
        <v>6.25E-2</v>
      </c>
      <c r="G14" s="92">
        <f>0.2*G13</f>
        <v>1.6228816518671576</v>
      </c>
      <c r="H14" s="92">
        <f>0.2*H13</f>
        <v>0.8114408259335788</v>
      </c>
      <c r="I14" s="78" t="s">
        <v>107</v>
      </c>
      <c r="J14" s="46" t="s">
        <v>518</v>
      </c>
      <c r="K14" s="78">
        <v>2</v>
      </c>
      <c r="L14" s="46">
        <v>2</v>
      </c>
      <c r="M14" s="46" t="s">
        <v>113</v>
      </c>
      <c r="N14" s="78" t="s">
        <v>522</v>
      </c>
      <c r="O14" s="78">
        <v>3</v>
      </c>
      <c r="P14" s="78">
        <f>R14+U14</f>
        <v>132.69999999999999</v>
      </c>
      <c r="Q14" s="46" t="s">
        <v>505</v>
      </c>
      <c r="R14" s="46">
        <v>85.6</v>
      </c>
      <c r="S14" s="46" t="s">
        <v>521</v>
      </c>
      <c r="T14" s="46" t="s">
        <v>506</v>
      </c>
      <c r="U14">
        <v>47.1</v>
      </c>
      <c r="V14" s="78" t="s">
        <v>520</v>
      </c>
    </row>
  </sheetData>
  <mergeCells count="27">
    <mergeCell ref="A2:I7"/>
    <mergeCell ref="K9:K10"/>
    <mergeCell ref="O9:O10"/>
    <mergeCell ref="V9:V10"/>
    <mergeCell ref="T8:V8"/>
    <mergeCell ref="Q9:Q10"/>
    <mergeCell ref="S9:S10"/>
    <mergeCell ref="T9:T10"/>
    <mergeCell ref="U9:U10"/>
    <mergeCell ref="I9:I10"/>
    <mergeCell ref="F9:F10"/>
    <mergeCell ref="H9:H10"/>
    <mergeCell ref="G9:G10"/>
    <mergeCell ref="P9:P10"/>
    <mergeCell ref="L8:P8"/>
    <mergeCell ref="R9:R10"/>
    <mergeCell ref="N9:N10"/>
    <mergeCell ref="J9:J10"/>
    <mergeCell ref="Q8:S8"/>
    <mergeCell ref="A9:A10"/>
    <mergeCell ref="B9:B10"/>
    <mergeCell ref="L9:L10"/>
    <mergeCell ref="M9:M10"/>
    <mergeCell ref="A8:K8"/>
    <mergeCell ref="C9:C10"/>
    <mergeCell ref="D9:D10"/>
    <mergeCell ref="E9:E10"/>
  </mergeCells>
  <pageMargins left="0.7" right="0.7" top="0.75" bottom="0.75" header="0.3" footer="0.3"/>
  <pageSetup paperSize="17" scale="76" fitToWidth="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BU24"/>
  <sheetViews>
    <sheetView workbookViewId="0">
      <selection activeCell="BU25" sqref="BU25"/>
    </sheetView>
  </sheetViews>
  <sheetFormatPr defaultColWidth="8.7109375" defaultRowHeight="15" x14ac:dyDescent="0.25"/>
  <cols>
    <col min="1" max="1" width="31.42578125" style="1" customWidth="1"/>
    <col min="2" max="4" width="31.42578125" style="78" customWidth="1"/>
    <col min="5" max="5" width="26.28515625" style="78" customWidth="1"/>
    <col min="6" max="6" width="23.140625" style="1" bestFit="1" customWidth="1"/>
    <col min="7" max="7" width="23" style="46" bestFit="1" customWidth="1"/>
    <col min="8" max="8" width="25.140625" style="1" customWidth="1"/>
    <col min="9" max="9" width="21.28515625" style="1" customWidth="1"/>
    <col min="10" max="12" width="22.7109375" style="1" customWidth="1"/>
    <col min="13" max="13" width="22.7109375" style="46" customWidth="1"/>
    <col min="14" max="14" width="22.7109375" style="1" customWidth="1"/>
    <col min="15" max="16" width="22.7109375" style="46" customWidth="1"/>
    <col min="17" max="17" width="22.7109375" style="1" customWidth="1"/>
    <col min="18" max="19" width="22.7109375" style="46" customWidth="1"/>
    <col min="20" max="20" width="22.7109375" style="1" customWidth="1"/>
    <col min="21" max="21" width="22.7109375" style="78" customWidth="1"/>
    <col min="22" max="22" width="22.7109375" style="46" customWidth="1"/>
    <col min="23" max="23" width="32.5703125" style="46" customWidth="1"/>
    <col min="24" max="24" width="22.7109375" style="46" customWidth="1"/>
    <col min="25" max="27" width="22.7109375" style="78" customWidth="1"/>
    <col min="28" max="28" width="22.7109375" style="1" customWidth="1"/>
    <col min="29" max="46" width="15.42578125" style="78" customWidth="1"/>
    <col min="47" max="54" width="14.7109375" style="78" customWidth="1"/>
    <col min="55" max="58" width="15.42578125" style="78" customWidth="1"/>
    <col min="59" max="66" width="14.7109375" style="78" customWidth="1"/>
    <col min="67" max="70" width="15.42578125" style="1" customWidth="1"/>
    <col min="71" max="71" width="16.42578125" style="1" customWidth="1"/>
    <col min="72" max="72" width="20.42578125" style="1" customWidth="1"/>
    <col min="73" max="73" width="29.140625" style="1" customWidth="1"/>
    <col min="74" max="16384" width="8.7109375" style="1"/>
  </cols>
  <sheetData>
    <row r="1" spans="1:73" x14ac:dyDescent="0.25">
      <c r="A1" s="29" t="s">
        <v>7</v>
      </c>
      <c r="B1" s="79"/>
      <c r="C1" s="79"/>
      <c r="D1" s="79"/>
      <c r="E1" s="79"/>
      <c r="F1" s="29"/>
      <c r="G1" s="42"/>
      <c r="H1" s="5"/>
      <c r="I1" s="5"/>
      <c r="J1" s="5"/>
      <c r="K1" s="5"/>
      <c r="L1" s="5"/>
      <c r="M1" s="47"/>
      <c r="N1" s="5"/>
      <c r="O1" s="47"/>
      <c r="P1" s="47"/>
      <c r="Q1" s="5"/>
      <c r="R1" s="47"/>
      <c r="S1" s="47"/>
      <c r="T1" s="5"/>
      <c r="U1" s="47"/>
      <c r="V1" s="47"/>
      <c r="W1" s="47"/>
      <c r="X1" s="47"/>
      <c r="Y1" s="47"/>
      <c r="Z1" s="47"/>
      <c r="AA1" s="47"/>
      <c r="AB1" s="5"/>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5"/>
      <c r="BP1" s="5"/>
      <c r="BQ1" s="5"/>
      <c r="BR1" s="5"/>
      <c r="BS1" s="5"/>
    </row>
    <row r="2" spans="1:73" ht="15" customHeight="1" x14ac:dyDescent="0.25">
      <c r="A2" s="104" t="s">
        <v>414</v>
      </c>
      <c r="B2" s="104"/>
      <c r="C2" s="104"/>
      <c r="D2" s="104"/>
      <c r="E2" s="104"/>
      <c r="F2" s="104"/>
      <c r="G2" s="104"/>
      <c r="H2" s="83"/>
      <c r="I2" s="83"/>
      <c r="J2" s="83"/>
      <c r="K2" s="83"/>
      <c r="L2" s="83"/>
      <c r="M2" s="83"/>
      <c r="N2" s="83"/>
      <c r="O2" s="83"/>
      <c r="P2" s="83"/>
      <c r="Q2" s="83"/>
      <c r="R2" s="75"/>
      <c r="S2" s="75"/>
      <c r="T2" s="5"/>
      <c r="U2" s="47"/>
      <c r="V2" s="47"/>
      <c r="W2" s="47"/>
      <c r="X2" s="47"/>
      <c r="Y2" s="47"/>
      <c r="Z2" s="47"/>
      <c r="AA2" s="47"/>
      <c r="AB2" s="5"/>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5"/>
      <c r="BP2" s="5"/>
      <c r="BQ2" s="5"/>
      <c r="BR2" s="5"/>
      <c r="BS2" s="5"/>
    </row>
    <row r="3" spans="1:73" x14ac:dyDescent="0.25">
      <c r="A3" s="104"/>
      <c r="B3" s="104"/>
      <c r="C3" s="104"/>
      <c r="D3" s="104"/>
      <c r="E3" s="104"/>
      <c r="F3" s="104"/>
      <c r="G3" s="104"/>
      <c r="H3" s="83"/>
      <c r="I3" s="83"/>
      <c r="J3" s="83"/>
      <c r="K3" s="83"/>
      <c r="L3" s="83"/>
      <c r="M3" s="83"/>
      <c r="N3" s="83"/>
      <c r="O3" s="83"/>
      <c r="P3" s="83"/>
      <c r="Q3" s="83"/>
      <c r="R3" s="75"/>
      <c r="S3" s="75"/>
      <c r="T3" s="5"/>
      <c r="U3" s="47"/>
      <c r="V3" s="47"/>
      <c r="W3" s="47"/>
      <c r="X3" s="47"/>
      <c r="Y3" s="47"/>
      <c r="Z3" s="47"/>
      <c r="AA3" s="47"/>
      <c r="AB3" s="5"/>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5"/>
      <c r="BP3" s="5"/>
      <c r="BQ3" s="5"/>
      <c r="BR3" s="5"/>
      <c r="BS3" s="5"/>
    </row>
    <row r="4" spans="1:73" x14ac:dyDescent="0.25">
      <c r="A4" s="104"/>
      <c r="B4" s="104"/>
      <c r="C4" s="104"/>
      <c r="D4" s="104"/>
      <c r="E4" s="104"/>
      <c r="F4" s="104"/>
      <c r="G4" s="104"/>
      <c r="H4" s="83"/>
      <c r="I4" s="83"/>
      <c r="J4" s="83"/>
      <c r="K4" s="83"/>
      <c r="L4" s="83"/>
      <c r="M4" s="83"/>
      <c r="N4" s="83"/>
      <c r="O4" s="83"/>
      <c r="P4" s="83"/>
      <c r="Q4" s="83"/>
      <c r="R4" s="75"/>
      <c r="S4" s="75"/>
      <c r="T4" s="5"/>
      <c r="U4" s="47"/>
      <c r="V4" s="47"/>
      <c r="W4" s="47"/>
      <c r="X4" s="47"/>
      <c r="Y4" s="47"/>
      <c r="Z4" s="47"/>
      <c r="AA4" s="47"/>
      <c r="AB4" s="5"/>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5"/>
      <c r="BP4" s="5"/>
      <c r="BQ4" s="5"/>
      <c r="BR4" s="5"/>
      <c r="BS4" s="5"/>
    </row>
    <row r="5" spans="1:73" x14ac:dyDescent="0.25">
      <c r="A5" s="104"/>
      <c r="B5" s="104"/>
      <c r="C5" s="104"/>
      <c r="D5" s="104"/>
      <c r="E5" s="104"/>
      <c r="F5" s="104"/>
      <c r="G5" s="104"/>
      <c r="H5" s="83"/>
      <c r="I5" s="83"/>
      <c r="J5" s="83"/>
      <c r="K5" s="83"/>
      <c r="L5" s="83"/>
      <c r="M5" s="83"/>
      <c r="N5" s="83"/>
      <c r="O5" s="83"/>
      <c r="P5" s="83"/>
      <c r="Q5" s="83"/>
      <c r="R5" s="75"/>
      <c r="S5" s="75"/>
      <c r="T5" s="5"/>
      <c r="U5" s="47"/>
      <c r="V5" s="47"/>
      <c r="W5" s="47"/>
      <c r="X5" s="47"/>
      <c r="Y5" s="47"/>
      <c r="Z5" s="47"/>
      <c r="AA5" s="47"/>
      <c r="AB5" s="5"/>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5"/>
      <c r="BP5" s="5"/>
      <c r="BQ5" s="5"/>
      <c r="BR5" s="5"/>
      <c r="BS5" s="5"/>
    </row>
    <row r="6" spans="1:73" x14ac:dyDescent="0.25">
      <c r="A6" s="104"/>
      <c r="B6" s="104"/>
      <c r="C6" s="104"/>
      <c r="D6" s="104"/>
      <c r="E6" s="104"/>
      <c r="F6" s="104"/>
      <c r="G6" s="104"/>
      <c r="H6" s="83"/>
      <c r="I6" s="83"/>
      <c r="J6" s="83"/>
      <c r="K6" s="83"/>
      <c r="L6" s="83"/>
      <c r="M6" s="83"/>
      <c r="N6" s="83"/>
      <c r="O6" s="83"/>
      <c r="P6" s="83"/>
      <c r="Q6" s="83"/>
      <c r="R6" s="75"/>
      <c r="S6" s="75"/>
      <c r="T6" s="5"/>
      <c r="U6" s="47"/>
      <c r="V6" s="47"/>
      <c r="W6" s="47"/>
      <c r="X6" s="47"/>
      <c r="Y6" s="47"/>
      <c r="Z6" s="47"/>
      <c r="AA6" s="47"/>
      <c r="AB6" s="5"/>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5"/>
      <c r="BP6" s="5"/>
      <c r="BQ6" s="5"/>
      <c r="BR6" s="5"/>
      <c r="BS6" s="5"/>
    </row>
    <row r="7" spans="1:73" ht="149.1" customHeight="1" x14ac:dyDescent="0.25">
      <c r="A7" s="150"/>
      <c r="B7" s="150"/>
      <c r="C7" s="150"/>
      <c r="D7" s="150"/>
      <c r="E7" s="150"/>
      <c r="F7" s="150"/>
      <c r="G7" s="150"/>
      <c r="H7" s="84"/>
      <c r="I7" s="84"/>
      <c r="J7" s="84"/>
      <c r="K7" s="84"/>
      <c r="L7" s="84"/>
      <c r="M7" s="84"/>
      <c r="N7" s="84"/>
      <c r="O7" s="84"/>
      <c r="P7" s="84"/>
      <c r="Q7" s="84"/>
      <c r="R7" s="75"/>
      <c r="S7" s="75"/>
      <c r="T7" s="5"/>
      <c r="U7" s="47"/>
      <c r="V7" s="47"/>
      <c r="W7" s="47"/>
      <c r="X7" s="47"/>
      <c r="Y7" s="47"/>
      <c r="Z7" s="47"/>
      <c r="AA7" s="47"/>
      <c r="AB7" s="5"/>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5"/>
      <c r="BP7" s="5"/>
      <c r="BQ7" s="5"/>
      <c r="BR7" s="5"/>
      <c r="BS7" s="5"/>
    </row>
    <row r="8" spans="1:73" ht="14.1" customHeight="1" x14ac:dyDescent="0.25">
      <c r="A8" s="138" t="s">
        <v>6</v>
      </c>
      <c r="B8" s="140"/>
      <c r="C8" s="111" t="s">
        <v>230</v>
      </c>
      <c r="D8" s="112"/>
      <c r="E8" s="112"/>
      <c r="F8" s="112"/>
      <c r="G8" s="113"/>
      <c r="H8" s="135" t="s">
        <v>231</v>
      </c>
      <c r="I8" s="136"/>
      <c r="J8" s="136"/>
      <c r="K8" s="136"/>
      <c r="L8" s="136"/>
      <c r="M8" s="136"/>
      <c r="N8" s="136"/>
      <c r="O8" s="136"/>
      <c r="P8" s="136"/>
      <c r="Q8" s="136"/>
      <c r="R8" s="136"/>
      <c r="S8" s="136"/>
      <c r="T8" s="136"/>
      <c r="U8" s="136"/>
      <c r="V8" s="136"/>
      <c r="W8" s="141"/>
      <c r="X8" s="141"/>
      <c r="Y8" s="141"/>
      <c r="Z8" s="141"/>
      <c r="AA8" s="141"/>
      <c r="AB8" s="141"/>
      <c r="AC8" s="138" t="s">
        <v>428</v>
      </c>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40"/>
    </row>
    <row r="9" spans="1:73" ht="59.25" customHeight="1" x14ac:dyDescent="0.25">
      <c r="A9" s="148" t="s">
        <v>92</v>
      </c>
      <c r="B9" s="148" t="s">
        <v>320</v>
      </c>
      <c r="C9" s="105" t="s">
        <v>318</v>
      </c>
      <c r="D9" s="105" t="s">
        <v>319</v>
      </c>
      <c r="E9" s="105" t="s">
        <v>367</v>
      </c>
      <c r="F9" s="105" t="s">
        <v>480</v>
      </c>
      <c r="G9" s="105" t="s">
        <v>93</v>
      </c>
      <c r="H9" s="114" t="s">
        <v>306</v>
      </c>
      <c r="I9" s="114" t="s">
        <v>307</v>
      </c>
      <c r="J9" s="114" t="s">
        <v>373</v>
      </c>
      <c r="K9" s="114" t="s">
        <v>257</v>
      </c>
      <c r="L9" s="114" t="s">
        <v>259</v>
      </c>
      <c r="M9" s="114" t="s">
        <v>260</v>
      </c>
      <c r="N9" s="114" t="s">
        <v>10</v>
      </c>
      <c r="O9" s="114" t="s">
        <v>374</v>
      </c>
      <c r="P9" s="114" t="s">
        <v>262</v>
      </c>
      <c r="Q9" s="114" t="s">
        <v>145</v>
      </c>
      <c r="R9" s="114" t="s">
        <v>256</v>
      </c>
      <c r="S9" s="114" t="s">
        <v>258</v>
      </c>
      <c r="T9" s="114" t="s">
        <v>91</v>
      </c>
      <c r="U9" s="114" t="s">
        <v>331</v>
      </c>
      <c r="V9" s="114" t="s">
        <v>264</v>
      </c>
      <c r="W9" s="109" t="s">
        <v>438</v>
      </c>
      <c r="X9" s="109" t="s">
        <v>440</v>
      </c>
      <c r="Y9" s="109" t="s">
        <v>442</v>
      </c>
      <c r="Z9" s="109" t="s">
        <v>450</v>
      </c>
      <c r="AA9" s="109" t="s">
        <v>443</v>
      </c>
      <c r="AB9" s="109" t="s">
        <v>439</v>
      </c>
      <c r="AC9" s="143" t="s">
        <v>437</v>
      </c>
      <c r="AD9" s="145"/>
      <c r="AE9" s="145"/>
      <c r="AF9" s="145"/>
      <c r="AG9" s="144"/>
      <c r="AH9" s="143" t="s">
        <v>451</v>
      </c>
      <c r="AI9" s="145"/>
      <c r="AJ9" s="145"/>
      <c r="AK9" s="145"/>
      <c r="AL9" s="144"/>
      <c r="AM9" s="143" t="s">
        <v>346</v>
      </c>
      <c r="AN9" s="145"/>
      <c r="AO9" s="145"/>
      <c r="AP9" s="144"/>
      <c r="AQ9" s="143" t="s">
        <v>347</v>
      </c>
      <c r="AR9" s="145"/>
      <c r="AS9" s="145"/>
      <c r="AT9" s="144"/>
      <c r="AU9" s="146" t="s">
        <v>354</v>
      </c>
      <c r="AV9" s="147"/>
      <c r="AW9" s="143" t="s">
        <v>360</v>
      </c>
      <c r="AX9" s="144"/>
      <c r="AY9" s="143" t="s">
        <v>359</v>
      </c>
      <c r="AZ9" s="144"/>
      <c r="BA9" s="143" t="s">
        <v>355</v>
      </c>
      <c r="BB9" s="144"/>
      <c r="BC9" s="143" t="s">
        <v>452</v>
      </c>
      <c r="BD9" s="145"/>
      <c r="BE9" s="145"/>
      <c r="BF9" s="144"/>
      <c r="BG9" s="146" t="s">
        <v>361</v>
      </c>
      <c r="BH9" s="147"/>
      <c r="BI9" s="143" t="s">
        <v>362</v>
      </c>
      <c r="BJ9" s="144"/>
      <c r="BK9" s="143" t="s">
        <v>363</v>
      </c>
      <c r="BL9" s="144"/>
      <c r="BM9" s="143" t="s">
        <v>364</v>
      </c>
      <c r="BN9" s="144"/>
      <c r="BO9" s="143" t="s">
        <v>453</v>
      </c>
      <c r="BP9" s="145"/>
      <c r="BQ9" s="145"/>
      <c r="BR9" s="144"/>
      <c r="BS9" s="142" t="s">
        <v>139</v>
      </c>
    </row>
    <row r="10" spans="1:73" ht="45" x14ac:dyDescent="0.25">
      <c r="A10" s="149"/>
      <c r="B10" s="149"/>
      <c r="C10" s="106"/>
      <c r="D10" s="106"/>
      <c r="E10" s="106"/>
      <c r="F10" s="106"/>
      <c r="G10" s="106"/>
      <c r="H10" s="115"/>
      <c r="I10" s="115"/>
      <c r="J10" s="115"/>
      <c r="K10" s="115"/>
      <c r="L10" s="115"/>
      <c r="M10" s="115"/>
      <c r="N10" s="115"/>
      <c r="O10" s="115"/>
      <c r="P10" s="115"/>
      <c r="Q10" s="115"/>
      <c r="R10" s="115"/>
      <c r="S10" s="115"/>
      <c r="T10" s="115"/>
      <c r="U10" s="115"/>
      <c r="V10" s="115"/>
      <c r="W10" s="110"/>
      <c r="X10" s="110"/>
      <c r="Y10" s="110"/>
      <c r="Z10" s="110"/>
      <c r="AA10" s="110"/>
      <c r="AB10" s="110"/>
      <c r="AC10" s="82" t="s">
        <v>454</v>
      </c>
      <c r="AD10" s="82" t="s">
        <v>2</v>
      </c>
      <c r="AE10" s="82" t="s">
        <v>3</v>
      </c>
      <c r="AF10" s="82" t="s">
        <v>4</v>
      </c>
      <c r="AG10" s="82" t="s">
        <v>159</v>
      </c>
      <c r="AH10" s="82" t="s">
        <v>454</v>
      </c>
      <c r="AI10" s="82" t="s">
        <v>2</v>
      </c>
      <c r="AJ10" s="82" t="s">
        <v>3</v>
      </c>
      <c r="AK10" s="82" t="s">
        <v>4</v>
      </c>
      <c r="AL10" s="82" t="s">
        <v>159</v>
      </c>
      <c r="AM10" s="82" t="s">
        <v>2</v>
      </c>
      <c r="AN10" s="82" t="s">
        <v>3</v>
      </c>
      <c r="AO10" s="82" t="s">
        <v>4</v>
      </c>
      <c r="AP10" s="82" t="s">
        <v>159</v>
      </c>
      <c r="AQ10" s="82" t="s">
        <v>2</v>
      </c>
      <c r="AR10" s="82" t="s">
        <v>3</v>
      </c>
      <c r="AS10" s="82" t="s">
        <v>4</v>
      </c>
      <c r="AT10" s="82" t="s">
        <v>159</v>
      </c>
      <c r="AU10" s="6" t="s">
        <v>2</v>
      </c>
      <c r="AV10" s="6" t="s">
        <v>3</v>
      </c>
      <c r="AW10" s="6" t="s">
        <v>2</v>
      </c>
      <c r="AX10" s="6" t="s">
        <v>3</v>
      </c>
      <c r="AY10" s="6" t="s">
        <v>2</v>
      </c>
      <c r="AZ10" s="6" t="s">
        <v>3</v>
      </c>
      <c r="BA10" s="6" t="s">
        <v>2</v>
      </c>
      <c r="BB10" s="6" t="s">
        <v>3</v>
      </c>
      <c r="BC10" s="82" t="s">
        <v>98</v>
      </c>
      <c r="BD10" s="82" t="s">
        <v>2</v>
      </c>
      <c r="BE10" s="82" t="s">
        <v>3</v>
      </c>
      <c r="BF10" s="82" t="s">
        <v>4</v>
      </c>
      <c r="BG10" s="6" t="s">
        <v>2</v>
      </c>
      <c r="BH10" s="6" t="s">
        <v>3</v>
      </c>
      <c r="BI10" s="6" t="s">
        <v>2</v>
      </c>
      <c r="BJ10" s="6" t="s">
        <v>3</v>
      </c>
      <c r="BK10" s="6" t="s">
        <v>2</v>
      </c>
      <c r="BL10" s="6" t="s">
        <v>3</v>
      </c>
      <c r="BM10" s="6" t="s">
        <v>2</v>
      </c>
      <c r="BN10" s="6" t="s">
        <v>3</v>
      </c>
      <c r="BO10" s="70" t="s">
        <v>98</v>
      </c>
      <c r="BP10" s="70" t="s">
        <v>2</v>
      </c>
      <c r="BQ10" s="70" t="s">
        <v>3</v>
      </c>
      <c r="BR10" s="70" t="s">
        <v>4</v>
      </c>
      <c r="BS10" s="142"/>
    </row>
    <row r="11" spans="1:73" ht="105" x14ac:dyDescent="0.25">
      <c r="A11" s="2" t="s">
        <v>5</v>
      </c>
      <c r="B11" s="2" t="s">
        <v>415</v>
      </c>
      <c r="C11" s="80" t="s">
        <v>309</v>
      </c>
      <c r="D11" s="80" t="s">
        <v>310</v>
      </c>
      <c r="E11" s="80"/>
      <c r="F11" s="44" t="s">
        <v>157</v>
      </c>
      <c r="G11" s="45" t="s">
        <v>158</v>
      </c>
      <c r="H11" s="3" t="s">
        <v>135</v>
      </c>
      <c r="I11" s="3" t="s">
        <v>135</v>
      </c>
      <c r="J11" s="3" t="s">
        <v>8</v>
      </c>
      <c r="K11" s="3"/>
      <c r="L11" s="3"/>
      <c r="M11" s="3"/>
      <c r="N11" s="3" t="s">
        <v>261</v>
      </c>
      <c r="O11" s="3" t="s">
        <v>308</v>
      </c>
      <c r="P11" s="3"/>
      <c r="Q11" s="3" t="s">
        <v>8</v>
      </c>
      <c r="R11" s="3" t="s">
        <v>8</v>
      </c>
      <c r="S11" s="3" t="s">
        <v>375</v>
      </c>
      <c r="T11" s="4" t="s">
        <v>117</v>
      </c>
      <c r="U11" s="4"/>
      <c r="V11" s="85"/>
      <c r="W11" s="72" t="s">
        <v>160</v>
      </c>
      <c r="X11" s="72" t="s">
        <v>441</v>
      </c>
      <c r="Y11" s="72" t="s">
        <v>448</v>
      </c>
      <c r="Z11" s="72" t="s">
        <v>444</v>
      </c>
      <c r="AA11" s="72" t="s">
        <v>449</v>
      </c>
      <c r="AB11" s="72" t="s">
        <v>135</v>
      </c>
      <c r="AC11" s="49"/>
      <c r="AD11" s="49"/>
      <c r="AE11" s="49"/>
      <c r="AF11" s="49"/>
      <c r="AG11" s="49"/>
      <c r="AH11" s="49"/>
      <c r="AI11" s="49"/>
      <c r="AJ11" s="49"/>
      <c r="AK11" s="49"/>
      <c r="AL11" s="49"/>
      <c r="AM11" s="49"/>
      <c r="AN11" s="49"/>
      <c r="AO11" s="49"/>
      <c r="AP11" s="49"/>
      <c r="AQ11" s="49"/>
      <c r="AR11" s="49"/>
      <c r="AS11" s="49"/>
      <c r="AT11" s="49"/>
      <c r="AU11" s="49" t="s">
        <v>356</v>
      </c>
      <c r="AV11" s="49"/>
      <c r="AW11" s="49"/>
      <c r="AX11" s="49"/>
      <c r="AY11" s="49"/>
      <c r="AZ11" s="49"/>
      <c r="BA11" s="49"/>
      <c r="BB11" s="49"/>
      <c r="BC11" s="49" t="s">
        <v>134</v>
      </c>
      <c r="BD11" s="49"/>
      <c r="BE11" s="49"/>
      <c r="BF11" s="49"/>
      <c r="BG11" s="49"/>
      <c r="BH11" s="49"/>
      <c r="BI11" s="49"/>
      <c r="BJ11" s="49"/>
      <c r="BK11" s="49"/>
      <c r="BL11" s="49"/>
      <c r="BM11" s="49"/>
      <c r="BN11" s="49"/>
      <c r="BO11" s="49" t="s">
        <v>134</v>
      </c>
      <c r="BP11" s="49"/>
      <c r="BQ11" s="49"/>
      <c r="BR11" s="49"/>
      <c r="BS11" s="2" t="s">
        <v>9</v>
      </c>
    </row>
    <row r="12" spans="1:73" s="31" customFormat="1" ht="12" x14ac:dyDescent="0.2">
      <c r="A12" s="30" t="s">
        <v>53</v>
      </c>
      <c r="B12" s="48" t="s">
        <v>330</v>
      </c>
      <c r="C12" s="48" t="s">
        <v>302</v>
      </c>
      <c r="D12" s="48" t="s">
        <v>303</v>
      </c>
      <c r="E12" s="48" t="s">
        <v>368</v>
      </c>
      <c r="F12" s="32" t="s">
        <v>228</v>
      </c>
      <c r="G12" s="43" t="s">
        <v>94</v>
      </c>
      <c r="H12" s="30" t="s">
        <v>95</v>
      </c>
      <c r="I12" s="30" t="s">
        <v>149</v>
      </c>
      <c r="J12" s="30" t="s">
        <v>54</v>
      </c>
      <c r="K12" s="48" t="s">
        <v>333</v>
      </c>
      <c r="L12" s="30" t="s">
        <v>292</v>
      </c>
      <c r="M12" s="48" t="s">
        <v>293</v>
      </c>
      <c r="N12" s="30" t="s">
        <v>55</v>
      </c>
      <c r="O12" s="48" t="s">
        <v>294</v>
      </c>
      <c r="P12" s="48" t="s">
        <v>295</v>
      </c>
      <c r="Q12" s="30" t="s">
        <v>56</v>
      </c>
      <c r="R12" s="48" t="s">
        <v>296</v>
      </c>
      <c r="S12" s="48" t="s">
        <v>297</v>
      </c>
      <c r="T12" s="30" t="s">
        <v>57</v>
      </c>
      <c r="U12" s="48" t="s">
        <v>332</v>
      </c>
      <c r="V12" s="48" t="s">
        <v>298</v>
      </c>
      <c r="W12" s="48" t="s">
        <v>226</v>
      </c>
      <c r="X12" s="48" t="s">
        <v>227</v>
      </c>
      <c r="Y12" s="48" t="s">
        <v>445</v>
      </c>
      <c r="Z12" s="48" t="s">
        <v>446</v>
      </c>
      <c r="AA12" s="48" t="s">
        <v>447</v>
      </c>
      <c r="AB12" s="30" t="s">
        <v>146</v>
      </c>
      <c r="AC12" s="48" t="s">
        <v>321</v>
      </c>
      <c r="AD12" s="48" t="s">
        <v>481</v>
      </c>
      <c r="AE12" s="48" t="s">
        <v>322</v>
      </c>
      <c r="AF12" s="48" t="s">
        <v>323</v>
      </c>
      <c r="AG12" s="48" t="s">
        <v>324</v>
      </c>
      <c r="AH12" s="48" t="s">
        <v>325</v>
      </c>
      <c r="AI12" s="48" t="s">
        <v>482</v>
      </c>
      <c r="AJ12" s="48" t="s">
        <v>327</v>
      </c>
      <c r="AK12" s="48" t="s">
        <v>326</v>
      </c>
      <c r="AL12" s="48" t="s">
        <v>328</v>
      </c>
      <c r="AM12" s="48" t="s">
        <v>483</v>
      </c>
      <c r="AN12" s="48" t="s">
        <v>348</v>
      </c>
      <c r="AO12" s="48" t="s">
        <v>349</v>
      </c>
      <c r="AP12" s="48" t="s">
        <v>350</v>
      </c>
      <c r="AQ12" s="48" t="s">
        <v>484</v>
      </c>
      <c r="AR12" s="48" t="s">
        <v>351</v>
      </c>
      <c r="AS12" s="48" t="s">
        <v>352</v>
      </c>
      <c r="AT12" s="48" t="s">
        <v>353</v>
      </c>
      <c r="AU12" s="48" t="s">
        <v>485</v>
      </c>
      <c r="AV12" s="48" t="s">
        <v>357</v>
      </c>
      <c r="AW12" s="48" t="s">
        <v>486</v>
      </c>
      <c r="AX12" s="48" t="s">
        <v>487</v>
      </c>
      <c r="AY12" s="48" t="s">
        <v>488</v>
      </c>
      <c r="AZ12" s="48" t="s">
        <v>489</v>
      </c>
      <c r="BA12" s="48" t="s">
        <v>490</v>
      </c>
      <c r="BB12" s="48" t="s">
        <v>358</v>
      </c>
      <c r="BC12" s="48" t="s">
        <v>338</v>
      </c>
      <c r="BD12" s="48" t="s">
        <v>339</v>
      </c>
      <c r="BE12" s="48" t="s">
        <v>340</v>
      </c>
      <c r="BF12" s="48" t="s">
        <v>341</v>
      </c>
      <c r="BG12" s="48" t="s">
        <v>491</v>
      </c>
      <c r="BH12" s="48" t="s">
        <v>365</v>
      </c>
      <c r="BI12" s="48" t="s">
        <v>492</v>
      </c>
      <c r="BJ12" s="48" t="s">
        <v>493</v>
      </c>
      <c r="BK12" s="48" t="s">
        <v>494</v>
      </c>
      <c r="BL12" s="48" t="s">
        <v>495</v>
      </c>
      <c r="BM12" s="48" t="s">
        <v>496</v>
      </c>
      <c r="BN12" s="48" t="s">
        <v>366</v>
      </c>
      <c r="BO12" s="30" t="s">
        <v>342</v>
      </c>
      <c r="BP12" s="30" t="s">
        <v>343</v>
      </c>
      <c r="BQ12" s="30" t="s">
        <v>344</v>
      </c>
      <c r="BR12" s="30" t="s">
        <v>345</v>
      </c>
      <c r="BS12" s="30" t="s">
        <v>229</v>
      </c>
      <c r="BT12" s="31" t="s">
        <v>561</v>
      </c>
      <c r="BU12" s="31" t="s">
        <v>551</v>
      </c>
    </row>
    <row r="13" spans="1:73" ht="30" x14ac:dyDescent="0.25">
      <c r="A13" s="97" t="s">
        <v>530</v>
      </c>
      <c r="B13" s="97" t="s">
        <v>539</v>
      </c>
      <c r="C13" s="78">
        <v>1</v>
      </c>
      <c r="D13" s="78">
        <v>1</v>
      </c>
      <c r="E13" s="93" t="s">
        <v>501</v>
      </c>
      <c r="F13" s="1" t="s">
        <v>435</v>
      </c>
      <c r="G13" s="46">
        <f>12*60</f>
        <v>720</v>
      </c>
      <c r="H13" s="1" t="s">
        <v>523</v>
      </c>
      <c r="I13" s="1" t="s">
        <v>524</v>
      </c>
      <c r="J13" s="1">
        <v>0.158</v>
      </c>
      <c r="K13" s="1">
        <v>1.68</v>
      </c>
      <c r="L13" s="1">
        <v>1</v>
      </c>
      <c r="M13" s="95">
        <f>2*PI()*(J13)/(9.81*K13^2)</f>
        <v>3.585497173530551E-2</v>
      </c>
      <c r="N13" s="93" t="s">
        <v>525</v>
      </c>
      <c r="O13" s="93" t="s">
        <v>501</v>
      </c>
      <c r="P13" s="46">
        <v>0</v>
      </c>
      <c r="Q13" s="96">
        <f>1000*0.5*R13*J13^2</f>
        <v>18.234573913043477</v>
      </c>
      <c r="R13" s="92">
        <f>K13/1.15</f>
        <v>1.4608695652173913</v>
      </c>
      <c r="S13" s="46">
        <v>0.33</v>
      </c>
      <c r="T13" s="1">
        <v>2.7</v>
      </c>
      <c r="U13" s="78">
        <v>15</v>
      </c>
      <c r="V13" s="46">
        <v>1000</v>
      </c>
      <c r="W13" s="94" t="s">
        <v>14</v>
      </c>
      <c r="X13" s="94" t="s">
        <v>188</v>
      </c>
      <c r="Y13" s="78" t="s">
        <v>501</v>
      </c>
      <c r="Z13" s="78" t="s">
        <v>115</v>
      </c>
      <c r="AA13" s="78">
        <v>0</v>
      </c>
      <c r="AB13" s="1" t="s">
        <v>130</v>
      </c>
      <c r="AC13" s="78" t="s">
        <v>526</v>
      </c>
      <c r="AD13" s="78">
        <v>0</v>
      </c>
      <c r="AE13" s="92">
        <v>4.1254381947588403E-2</v>
      </c>
      <c r="AF13" s="92">
        <v>0.13884623615051001</v>
      </c>
      <c r="AG13" s="92">
        <v>-0.152079917724639</v>
      </c>
      <c r="AH13" s="78" t="s">
        <v>527</v>
      </c>
      <c r="AI13" s="78">
        <v>0</v>
      </c>
      <c r="AJ13" s="92">
        <v>3.7044610834765499</v>
      </c>
      <c r="AK13" s="92">
        <v>11.8435955183517</v>
      </c>
      <c r="AL13" s="92">
        <v>-11.268720619891299</v>
      </c>
      <c r="AM13" s="92">
        <v>9.1587705503829504</v>
      </c>
      <c r="AN13" s="92">
        <v>4.8466531915355997</v>
      </c>
      <c r="AO13" s="92">
        <v>31.04889979128</v>
      </c>
      <c r="AP13" s="92">
        <v>0.23846880904000001</v>
      </c>
      <c r="AQ13" s="92">
        <v>2.57529189686678</v>
      </c>
      <c r="AR13" s="92">
        <v>1.8545756127514199</v>
      </c>
      <c r="AS13" s="92">
        <v>13.877683437</v>
      </c>
      <c r="AT13" s="92">
        <v>0</v>
      </c>
      <c r="AU13" s="95">
        <v>1.62279394785303</v>
      </c>
      <c r="AV13" s="95">
        <v>2.9864176261558302</v>
      </c>
      <c r="AW13" s="78" t="s">
        <v>501</v>
      </c>
      <c r="AX13" s="78" t="s">
        <v>501</v>
      </c>
      <c r="AY13" s="78" t="s">
        <v>501</v>
      </c>
      <c r="AZ13" s="78" t="s">
        <v>501</v>
      </c>
      <c r="BA13" s="78" t="s">
        <v>501</v>
      </c>
      <c r="BB13" s="78" t="s">
        <v>501</v>
      </c>
      <c r="BC13" s="78" t="s">
        <v>529</v>
      </c>
      <c r="BD13" s="78">
        <v>0</v>
      </c>
      <c r="BE13" s="96">
        <v>34.501726596436299</v>
      </c>
      <c r="BF13" s="96">
        <v>123.482482782289</v>
      </c>
      <c r="BG13" s="95">
        <v>0.98995374167551398</v>
      </c>
      <c r="BH13" s="95">
        <v>1.55704114424252</v>
      </c>
      <c r="BI13" s="78" t="s">
        <v>501</v>
      </c>
      <c r="BJ13" s="78" t="s">
        <v>501</v>
      </c>
      <c r="BK13" s="78" t="s">
        <v>501</v>
      </c>
      <c r="BL13" s="78" t="s">
        <v>501</v>
      </c>
      <c r="BM13" s="78" t="s">
        <v>501</v>
      </c>
      <c r="BN13" s="78" t="s">
        <v>501</v>
      </c>
      <c r="BO13" s="1" t="s">
        <v>529</v>
      </c>
      <c r="BP13" s="1">
        <v>0</v>
      </c>
      <c r="BQ13" s="96">
        <v>28.5931906697129</v>
      </c>
      <c r="BR13" s="96">
        <v>91.588341769530899</v>
      </c>
      <c r="BS13" s="95">
        <f>(AU13+2*BG13)/Q13</f>
        <v>0.19757530109475105</v>
      </c>
      <c r="BT13" s="97" t="s">
        <v>552</v>
      </c>
      <c r="BU13" s="78" t="s">
        <v>562</v>
      </c>
    </row>
    <row r="14" spans="1:73" ht="30" x14ac:dyDescent="0.25">
      <c r="A14" s="97" t="s">
        <v>531</v>
      </c>
      <c r="B14" s="97" t="s">
        <v>540</v>
      </c>
      <c r="C14" s="78">
        <v>1</v>
      </c>
      <c r="D14" s="78">
        <v>1</v>
      </c>
      <c r="E14" s="93" t="s">
        <v>501</v>
      </c>
      <c r="F14" s="78" t="s">
        <v>435</v>
      </c>
      <c r="G14" s="46">
        <f>15*60</f>
        <v>900</v>
      </c>
      <c r="H14" s="78" t="s">
        <v>523</v>
      </c>
      <c r="I14" s="1" t="s">
        <v>524</v>
      </c>
      <c r="J14" s="1">
        <v>0.17499999999999999</v>
      </c>
      <c r="K14" s="1">
        <v>2.96</v>
      </c>
      <c r="L14" s="1">
        <v>1</v>
      </c>
      <c r="M14" s="95">
        <f t="shared" ref="M14:M21" si="0">2*PI()*(J14)/(9.81*K14^2)</f>
        <v>1.2792796385018181E-2</v>
      </c>
      <c r="N14" s="93" t="s">
        <v>525</v>
      </c>
      <c r="O14" s="93" t="s">
        <v>501</v>
      </c>
      <c r="P14" s="46">
        <v>0</v>
      </c>
      <c r="Q14" s="96">
        <f t="shared" ref="Q14:Q21" si="1">1000*0.5*R14*J14^2</f>
        <v>39.413043478260867</v>
      </c>
      <c r="R14" s="92">
        <f t="shared" ref="R14:R21" si="2">K14/1.15</f>
        <v>2.5739130434782611</v>
      </c>
      <c r="S14" s="46">
        <v>0.33</v>
      </c>
      <c r="T14" s="1">
        <v>2.7</v>
      </c>
      <c r="U14" s="78">
        <v>15</v>
      </c>
      <c r="V14" s="46">
        <v>1000</v>
      </c>
      <c r="W14" s="35" t="s">
        <v>14</v>
      </c>
      <c r="X14" s="35" t="s">
        <v>188</v>
      </c>
      <c r="Y14" s="78" t="s">
        <v>501</v>
      </c>
      <c r="Z14" s="78" t="s">
        <v>115</v>
      </c>
      <c r="AA14" s="78">
        <v>0</v>
      </c>
      <c r="AB14" s="1" t="s">
        <v>130</v>
      </c>
      <c r="AC14" s="78" t="s">
        <v>526</v>
      </c>
      <c r="AD14" s="78">
        <v>0</v>
      </c>
      <c r="AE14" s="92">
        <v>5.2539937785717299E-2</v>
      </c>
      <c r="AF14" s="92">
        <v>0.19106240764740401</v>
      </c>
      <c r="AG14" s="92">
        <v>-0.206790382655968</v>
      </c>
      <c r="AH14" s="78" t="s">
        <v>527</v>
      </c>
      <c r="AI14" s="78">
        <v>0</v>
      </c>
      <c r="AJ14" s="92">
        <v>2.9865197509349999</v>
      </c>
      <c r="AK14" s="92">
        <v>11.490652803967</v>
      </c>
      <c r="AL14" s="92">
        <v>-10.437597608835</v>
      </c>
      <c r="AM14" s="92">
        <v>6.8857356700086001</v>
      </c>
      <c r="AN14" s="92">
        <v>4.2998500654913396</v>
      </c>
      <c r="AO14" s="92">
        <v>26.62197183072</v>
      </c>
      <c r="AP14" s="92">
        <v>0.61725094983999995</v>
      </c>
      <c r="AQ14" s="92">
        <v>3.6467460809707801</v>
      </c>
      <c r="AR14" s="92">
        <v>2.7330778643176301</v>
      </c>
      <c r="AS14" s="92">
        <v>18.414892076880001</v>
      </c>
      <c r="AT14" s="92">
        <v>8.2790185680001002E-2</v>
      </c>
      <c r="AU14" s="95">
        <v>0.77284529507528199</v>
      </c>
      <c r="AV14" s="95">
        <v>1.59497390929766</v>
      </c>
      <c r="AW14" s="78" t="s">
        <v>501</v>
      </c>
      <c r="AX14" s="78" t="s">
        <v>501</v>
      </c>
      <c r="AY14" s="78" t="s">
        <v>501</v>
      </c>
      <c r="AZ14" s="78" t="s">
        <v>501</v>
      </c>
      <c r="BA14" s="78" t="s">
        <v>501</v>
      </c>
      <c r="BB14" s="78" t="s">
        <v>501</v>
      </c>
      <c r="BC14" s="78" t="s">
        <v>529</v>
      </c>
      <c r="BD14" s="78">
        <v>0</v>
      </c>
      <c r="BE14" s="96">
        <v>25.410226506557901</v>
      </c>
      <c r="BF14" s="96">
        <v>107.78279545517201</v>
      </c>
      <c r="BG14" s="95">
        <v>0.40617105264120201</v>
      </c>
      <c r="BH14" s="95">
        <v>0.80741839123366999</v>
      </c>
      <c r="BI14" s="78" t="s">
        <v>501</v>
      </c>
      <c r="BJ14" s="78" t="s">
        <v>501</v>
      </c>
      <c r="BK14" s="78" t="s">
        <v>501</v>
      </c>
      <c r="BL14" s="78" t="s">
        <v>501</v>
      </c>
      <c r="BM14" s="78" t="s">
        <v>501</v>
      </c>
      <c r="BN14" s="78" t="s">
        <v>501</v>
      </c>
      <c r="BO14" s="1" t="s">
        <v>529</v>
      </c>
      <c r="BP14" s="1">
        <v>0</v>
      </c>
      <c r="BQ14" s="96">
        <v>19.639163427867299</v>
      </c>
      <c r="BR14" s="96">
        <v>85.859536406832305</v>
      </c>
      <c r="BS14" s="95">
        <f t="shared" ref="BS14:BS21" si="3">(AU14+2*BG14)/Q14</f>
        <v>4.0219867852428884E-2</v>
      </c>
      <c r="BT14" s="97" t="s">
        <v>553</v>
      </c>
      <c r="BU14" s="78" t="s">
        <v>563</v>
      </c>
    </row>
    <row r="15" spans="1:73" ht="30" x14ac:dyDescent="0.25">
      <c r="A15" s="97" t="s">
        <v>532</v>
      </c>
      <c r="B15" s="97" t="s">
        <v>541</v>
      </c>
      <c r="C15" s="78">
        <v>1</v>
      </c>
      <c r="D15" s="78">
        <v>1</v>
      </c>
      <c r="E15" s="93" t="s">
        <v>501</v>
      </c>
      <c r="F15" s="78" t="s">
        <v>435</v>
      </c>
      <c r="G15" s="46">
        <f>20*60</f>
        <v>1200</v>
      </c>
      <c r="H15" s="78" t="s">
        <v>523</v>
      </c>
      <c r="I15" s="1" t="s">
        <v>524</v>
      </c>
      <c r="J15" s="1">
        <v>0.20799999999999999</v>
      </c>
      <c r="K15" s="1">
        <v>3.47</v>
      </c>
      <c r="L15" s="1">
        <v>1</v>
      </c>
      <c r="M15" s="95">
        <f t="shared" si="0"/>
        <v>1.1064078446841709E-2</v>
      </c>
      <c r="N15" s="93" t="s">
        <v>525</v>
      </c>
      <c r="O15" s="93" t="s">
        <v>501</v>
      </c>
      <c r="P15" s="46">
        <v>0</v>
      </c>
      <c r="Q15" s="96">
        <f t="shared" si="1"/>
        <v>65.272208695652182</v>
      </c>
      <c r="R15" s="92">
        <f t="shared" si="2"/>
        <v>3.0173913043478264</v>
      </c>
      <c r="S15" s="78">
        <v>0.33</v>
      </c>
      <c r="T15" s="78">
        <v>2.7</v>
      </c>
      <c r="U15" s="78">
        <v>15</v>
      </c>
      <c r="V15" s="46">
        <v>1000</v>
      </c>
      <c r="W15" s="35" t="s">
        <v>14</v>
      </c>
      <c r="X15" s="35" t="s">
        <v>188</v>
      </c>
      <c r="Y15" s="78" t="s">
        <v>501</v>
      </c>
      <c r="Z15" s="78" t="s">
        <v>115</v>
      </c>
      <c r="AA15" s="78">
        <v>0</v>
      </c>
      <c r="AB15" s="1" t="s">
        <v>130</v>
      </c>
      <c r="AC15" s="78" t="s">
        <v>526</v>
      </c>
      <c r="AD15" s="78">
        <v>0</v>
      </c>
      <c r="AE15" s="92">
        <v>6.0193759153619499E-2</v>
      </c>
      <c r="AF15" s="92">
        <v>0.25592508824468202</v>
      </c>
      <c r="AG15" s="92">
        <v>-0.227335556657284</v>
      </c>
      <c r="AH15" s="78" t="s">
        <v>527</v>
      </c>
      <c r="AI15" s="78">
        <v>0</v>
      </c>
      <c r="AJ15" s="92">
        <v>3.07075605453123</v>
      </c>
      <c r="AK15" s="92">
        <v>11.4317010111989</v>
      </c>
      <c r="AL15" s="92">
        <v>-12.7421611069103</v>
      </c>
      <c r="AM15" s="92">
        <v>6.5196176369105796</v>
      </c>
      <c r="AN15" s="92">
        <v>4.08204172105017</v>
      </c>
      <c r="AO15" s="92">
        <v>28.86745612576</v>
      </c>
      <c r="AP15" s="92">
        <v>0</v>
      </c>
      <c r="AQ15" s="92">
        <v>3.7573043382650102</v>
      </c>
      <c r="AR15" s="92">
        <v>2.8454420772187299</v>
      </c>
      <c r="AS15" s="92">
        <v>17.935435268879999</v>
      </c>
      <c r="AT15" s="92">
        <v>7.1538236639999905E-2</v>
      </c>
      <c r="AU15" s="95">
        <v>0.68125071056572195</v>
      </c>
      <c r="AV15" s="95">
        <v>1.35024099390412</v>
      </c>
      <c r="AW15" s="78" t="s">
        <v>501</v>
      </c>
      <c r="AX15" s="78" t="s">
        <v>501</v>
      </c>
      <c r="AY15" s="78" t="s">
        <v>501</v>
      </c>
      <c r="AZ15" s="78" t="s">
        <v>501</v>
      </c>
      <c r="BA15" s="78" t="s">
        <v>501</v>
      </c>
      <c r="BB15" s="78" t="s">
        <v>501</v>
      </c>
      <c r="BC15" s="78" t="s">
        <v>529</v>
      </c>
      <c r="BD15" s="78">
        <v>0</v>
      </c>
      <c r="BE15" s="96">
        <v>24.3080801544147</v>
      </c>
      <c r="BF15" s="96">
        <v>99.412242566943505</v>
      </c>
      <c r="BG15" s="95">
        <v>0.364179452909763</v>
      </c>
      <c r="BH15" s="95">
        <v>0.68390434981512804</v>
      </c>
      <c r="BI15" s="78" t="s">
        <v>501</v>
      </c>
      <c r="BJ15" s="78" t="s">
        <v>501</v>
      </c>
      <c r="BK15" s="78" t="s">
        <v>501</v>
      </c>
      <c r="BL15" s="78" t="s">
        <v>501</v>
      </c>
      <c r="BM15" s="78" t="s">
        <v>501</v>
      </c>
      <c r="BN15" s="78" t="s">
        <v>501</v>
      </c>
      <c r="BO15" s="1" t="s">
        <v>529</v>
      </c>
      <c r="BP15" s="1">
        <v>0</v>
      </c>
      <c r="BQ15" s="96">
        <v>18.980695386405198</v>
      </c>
      <c r="BR15" s="96">
        <v>77.255271875937396</v>
      </c>
      <c r="BS15" s="95">
        <f>(AU15+2*BG15)/Q15</f>
        <v>2.159586207597021E-2</v>
      </c>
      <c r="BT15" s="97" t="s">
        <v>554</v>
      </c>
      <c r="BU15" s="78" t="s">
        <v>564</v>
      </c>
    </row>
    <row r="16" spans="1:73" ht="30" x14ac:dyDescent="0.25">
      <c r="A16" s="97" t="s">
        <v>533</v>
      </c>
      <c r="B16" s="97" t="s">
        <v>545</v>
      </c>
      <c r="C16" s="78">
        <v>1</v>
      </c>
      <c r="D16" s="78">
        <v>2</v>
      </c>
      <c r="E16" s="93" t="s">
        <v>501</v>
      </c>
      <c r="F16" s="1" t="s">
        <v>183</v>
      </c>
      <c r="G16" s="46">
        <f>G13</f>
        <v>720</v>
      </c>
      <c r="H16" s="78" t="s">
        <v>523</v>
      </c>
      <c r="I16" s="1" t="s">
        <v>524</v>
      </c>
      <c r="J16" s="1">
        <f>J13</f>
        <v>0.158</v>
      </c>
      <c r="K16" s="1">
        <f>K13</f>
        <v>1.68</v>
      </c>
      <c r="L16" s="1">
        <v>1</v>
      </c>
      <c r="M16" s="95">
        <f t="shared" si="0"/>
        <v>3.585497173530551E-2</v>
      </c>
      <c r="N16" s="93" t="s">
        <v>525</v>
      </c>
      <c r="O16" s="93" t="s">
        <v>501</v>
      </c>
      <c r="P16" s="46">
        <v>0</v>
      </c>
      <c r="Q16" s="96">
        <f t="shared" si="1"/>
        <v>18.234573913043477</v>
      </c>
      <c r="R16" s="92">
        <f t="shared" si="2"/>
        <v>1.4608695652173913</v>
      </c>
      <c r="S16" s="78">
        <v>0.33</v>
      </c>
      <c r="T16" s="78">
        <v>2.7</v>
      </c>
      <c r="U16" s="78">
        <v>15</v>
      </c>
      <c r="V16" s="78">
        <v>1000</v>
      </c>
      <c r="W16" s="35" t="s">
        <v>14</v>
      </c>
      <c r="X16" s="35" t="s">
        <v>188</v>
      </c>
      <c r="Y16" s="78" t="s">
        <v>501</v>
      </c>
      <c r="Z16" s="78" t="s">
        <v>115</v>
      </c>
      <c r="AA16" s="78">
        <v>0</v>
      </c>
      <c r="AB16" s="1" t="s">
        <v>130</v>
      </c>
      <c r="AC16" s="78" t="s">
        <v>526</v>
      </c>
      <c r="AD16" s="78">
        <v>0</v>
      </c>
      <c r="AE16" s="92">
        <v>0.142253061932856</v>
      </c>
      <c r="AF16" s="92">
        <v>0.42513725780981598</v>
      </c>
      <c r="AG16" s="92">
        <v>-0.32390961833307702</v>
      </c>
      <c r="AH16" s="78" t="s">
        <v>528</v>
      </c>
      <c r="AI16" s="78">
        <v>0</v>
      </c>
      <c r="AJ16" s="92">
        <v>2.5533211404262901</v>
      </c>
      <c r="AK16" s="92">
        <v>9.7170520293392393</v>
      </c>
      <c r="AL16" s="92">
        <v>-9.1065209337857898</v>
      </c>
      <c r="AM16" s="92">
        <v>11.761595696581301</v>
      </c>
      <c r="AN16" s="92">
        <v>4.8376173960864604</v>
      </c>
      <c r="AO16" s="92">
        <v>32.266763173679998</v>
      </c>
      <c r="AP16" s="92">
        <v>0</v>
      </c>
      <c r="AQ16" s="92">
        <v>11.1903896134815</v>
      </c>
      <c r="AR16" s="92">
        <v>4.8581946887485001</v>
      </c>
      <c r="AS16" s="92">
        <v>29.81776189128</v>
      </c>
      <c r="AT16" s="92">
        <v>0</v>
      </c>
      <c r="AU16" s="95">
        <v>5.49148215636725E-2</v>
      </c>
      <c r="AV16" s="95">
        <v>0.247913703122878</v>
      </c>
      <c r="AW16" s="78" t="s">
        <v>501</v>
      </c>
      <c r="AX16" s="78" t="s">
        <v>501</v>
      </c>
      <c r="AY16" s="78" t="s">
        <v>501</v>
      </c>
      <c r="AZ16" s="78" t="s">
        <v>501</v>
      </c>
      <c r="BA16" s="78" t="s">
        <v>501</v>
      </c>
      <c r="BB16" s="78" t="s">
        <v>501</v>
      </c>
      <c r="BC16" s="78" t="s">
        <v>529</v>
      </c>
      <c r="BD16" s="78">
        <v>0</v>
      </c>
      <c r="BE16" s="96">
        <v>8.0983160478783205</v>
      </c>
      <c r="BF16" s="96">
        <v>69.356960346722403</v>
      </c>
      <c r="BG16" s="95">
        <v>3.0982388823128201E-2</v>
      </c>
      <c r="BH16" s="95">
        <v>0.14953547734220701</v>
      </c>
      <c r="BI16" s="78" t="s">
        <v>501</v>
      </c>
      <c r="BJ16" s="78" t="s">
        <v>501</v>
      </c>
      <c r="BK16" s="78" t="s">
        <v>501</v>
      </c>
      <c r="BL16" s="78" t="s">
        <v>501</v>
      </c>
      <c r="BM16" s="78" t="s">
        <v>501</v>
      </c>
      <c r="BN16" s="78" t="s">
        <v>501</v>
      </c>
      <c r="BO16" s="78" t="s">
        <v>529</v>
      </c>
      <c r="BP16" s="1">
        <v>0</v>
      </c>
      <c r="BQ16" s="96">
        <v>6.2632193293231904</v>
      </c>
      <c r="BR16" s="96">
        <v>62.551102026682898</v>
      </c>
      <c r="BS16" s="95">
        <f t="shared" si="3"/>
        <v>6.4097795631146114E-3</v>
      </c>
      <c r="BT16" s="97" t="s">
        <v>555</v>
      </c>
      <c r="BU16" s="78" t="s">
        <v>565</v>
      </c>
    </row>
    <row r="17" spans="1:73" ht="30" x14ac:dyDescent="0.25">
      <c r="A17" s="97" t="s">
        <v>534</v>
      </c>
      <c r="B17" s="97" t="s">
        <v>546</v>
      </c>
      <c r="C17" s="78">
        <v>1</v>
      </c>
      <c r="D17" s="78">
        <v>2</v>
      </c>
      <c r="E17" s="93" t="s">
        <v>501</v>
      </c>
      <c r="F17" s="1" t="s">
        <v>183</v>
      </c>
      <c r="G17" s="78">
        <f t="shared" ref="G17:G18" si="4">G14</f>
        <v>900</v>
      </c>
      <c r="H17" s="78" t="s">
        <v>523</v>
      </c>
      <c r="I17" s="1" t="s">
        <v>524</v>
      </c>
      <c r="J17" s="78">
        <f t="shared" ref="J17:K18" si="5">J14</f>
        <v>0.17499999999999999</v>
      </c>
      <c r="K17" s="78">
        <f t="shared" si="5"/>
        <v>2.96</v>
      </c>
      <c r="L17" s="1">
        <v>1</v>
      </c>
      <c r="M17" s="95">
        <f t="shared" si="0"/>
        <v>1.2792796385018181E-2</v>
      </c>
      <c r="N17" s="93" t="s">
        <v>525</v>
      </c>
      <c r="O17" s="93" t="s">
        <v>501</v>
      </c>
      <c r="P17" s="46">
        <v>0</v>
      </c>
      <c r="Q17" s="96">
        <f t="shared" si="1"/>
        <v>39.413043478260867</v>
      </c>
      <c r="R17" s="92">
        <f t="shared" si="2"/>
        <v>2.5739130434782611</v>
      </c>
      <c r="S17" s="78">
        <v>0.33</v>
      </c>
      <c r="T17" s="78">
        <v>2.7</v>
      </c>
      <c r="U17" s="78">
        <v>15</v>
      </c>
      <c r="V17" s="78">
        <v>1000</v>
      </c>
      <c r="W17" s="35" t="s">
        <v>14</v>
      </c>
      <c r="X17" s="35" t="s">
        <v>188</v>
      </c>
      <c r="Y17" s="78" t="s">
        <v>501</v>
      </c>
      <c r="Z17" s="78" t="s">
        <v>115</v>
      </c>
      <c r="AA17" s="78">
        <v>0</v>
      </c>
      <c r="AB17" s="1" t="s">
        <v>130</v>
      </c>
      <c r="AC17" s="78" t="s">
        <v>526</v>
      </c>
      <c r="AD17" s="78">
        <v>0</v>
      </c>
      <c r="AE17" s="92">
        <v>0.18949656041896201</v>
      </c>
      <c r="AF17" s="92">
        <v>0.349319615559188</v>
      </c>
      <c r="AG17" s="92">
        <v>-0.46498733227341899</v>
      </c>
      <c r="AH17" s="78" t="s">
        <v>528</v>
      </c>
      <c r="AI17" s="78">
        <v>0</v>
      </c>
      <c r="AJ17" s="92">
        <v>4.0914609440265703</v>
      </c>
      <c r="AK17" s="92">
        <v>11.5253974717031</v>
      </c>
      <c r="AL17" s="92">
        <v>-11.147518368740601</v>
      </c>
      <c r="AM17" s="92">
        <v>9.6719806979727299</v>
      </c>
      <c r="AN17" s="92">
        <v>6.1840609018645702</v>
      </c>
      <c r="AO17" s="92">
        <v>36.5979902232</v>
      </c>
      <c r="AP17" s="92">
        <v>0</v>
      </c>
      <c r="AQ17" s="92">
        <v>9.5559795348984498</v>
      </c>
      <c r="AR17" s="92">
        <v>5.3020533229697699</v>
      </c>
      <c r="AS17" s="92">
        <v>26.2940861694</v>
      </c>
      <c r="AT17" s="92">
        <v>2.43829512E-3</v>
      </c>
      <c r="AU17" s="95">
        <v>4.3014972596188403E-2</v>
      </c>
      <c r="AV17" s="95">
        <v>0.14712219639237401</v>
      </c>
      <c r="AW17" s="78" t="s">
        <v>501</v>
      </c>
      <c r="AX17" s="78" t="s">
        <v>501</v>
      </c>
      <c r="AY17" s="78" t="s">
        <v>501</v>
      </c>
      <c r="AZ17" s="78" t="s">
        <v>501</v>
      </c>
      <c r="BA17" s="78" t="s">
        <v>501</v>
      </c>
      <c r="BB17" s="78" t="s">
        <v>501</v>
      </c>
      <c r="BC17" s="78" t="s">
        <v>529</v>
      </c>
      <c r="BD17" s="78">
        <v>0</v>
      </c>
      <c r="BE17" s="96">
        <v>7.4710755201542103</v>
      </c>
      <c r="BF17" s="96">
        <v>58.651549697790699</v>
      </c>
      <c r="BG17" s="95">
        <v>1.5408816834301399E-2</v>
      </c>
      <c r="BH17" s="95">
        <v>6.2860824095120796E-2</v>
      </c>
      <c r="BI17" s="78" t="s">
        <v>501</v>
      </c>
      <c r="BJ17" s="78" t="s">
        <v>501</v>
      </c>
      <c r="BK17" s="78" t="s">
        <v>501</v>
      </c>
      <c r="BL17" s="78" t="s">
        <v>501</v>
      </c>
      <c r="BM17" s="78" t="s">
        <v>501</v>
      </c>
      <c r="BN17" s="78" t="s">
        <v>501</v>
      </c>
      <c r="BO17" s="78" t="s">
        <v>529</v>
      </c>
      <c r="BP17" s="1">
        <v>0</v>
      </c>
      <c r="BQ17" s="96">
        <v>4.66212485235509</v>
      </c>
      <c r="BR17" s="96">
        <v>43.601688462762603</v>
      </c>
      <c r="BS17" s="95">
        <f t="shared" si="3"/>
        <v>1.8733038544844981E-3</v>
      </c>
      <c r="BT17" s="97" t="s">
        <v>556</v>
      </c>
      <c r="BU17" s="78" t="s">
        <v>566</v>
      </c>
    </row>
    <row r="18" spans="1:73" ht="30" x14ac:dyDescent="0.25">
      <c r="A18" s="97" t="s">
        <v>535</v>
      </c>
      <c r="B18" s="97" t="s">
        <v>547</v>
      </c>
      <c r="C18" s="78">
        <v>1</v>
      </c>
      <c r="D18" s="78">
        <v>2</v>
      </c>
      <c r="E18" s="93" t="s">
        <v>501</v>
      </c>
      <c r="F18" s="1" t="s">
        <v>183</v>
      </c>
      <c r="G18" s="78">
        <f t="shared" si="4"/>
        <v>1200</v>
      </c>
      <c r="H18" s="78" t="s">
        <v>523</v>
      </c>
      <c r="I18" s="1" t="s">
        <v>524</v>
      </c>
      <c r="J18" s="78">
        <f t="shared" si="5"/>
        <v>0.20799999999999999</v>
      </c>
      <c r="K18" s="78">
        <f t="shared" si="5"/>
        <v>3.47</v>
      </c>
      <c r="L18" s="1">
        <v>1</v>
      </c>
      <c r="M18" s="95">
        <f t="shared" si="0"/>
        <v>1.1064078446841709E-2</v>
      </c>
      <c r="N18" s="93" t="s">
        <v>525</v>
      </c>
      <c r="O18" s="93" t="s">
        <v>501</v>
      </c>
      <c r="P18" s="46">
        <v>0</v>
      </c>
      <c r="Q18" s="96">
        <f t="shared" si="1"/>
        <v>65.272208695652182</v>
      </c>
      <c r="R18" s="92">
        <f t="shared" si="2"/>
        <v>3.0173913043478264</v>
      </c>
      <c r="S18" s="78">
        <v>0.33</v>
      </c>
      <c r="T18" s="78">
        <v>2.7</v>
      </c>
      <c r="U18" s="78">
        <v>15</v>
      </c>
      <c r="V18" s="78">
        <v>1000</v>
      </c>
      <c r="W18" s="35" t="s">
        <v>14</v>
      </c>
      <c r="X18" s="35" t="s">
        <v>188</v>
      </c>
      <c r="Y18" s="78" t="s">
        <v>501</v>
      </c>
      <c r="Z18" s="78" t="s">
        <v>115</v>
      </c>
      <c r="AA18" s="78">
        <v>0</v>
      </c>
      <c r="AB18" s="1" t="s">
        <v>130</v>
      </c>
      <c r="AC18" s="78" t="s">
        <v>526</v>
      </c>
      <c r="AD18" s="78">
        <v>0</v>
      </c>
      <c r="AE18" s="92">
        <v>0.19043126491061901</v>
      </c>
      <c r="AF18" s="92">
        <v>0.380416274196544</v>
      </c>
      <c r="AG18" s="92">
        <v>-0.52903382515856801</v>
      </c>
      <c r="AH18" s="78" t="s">
        <v>528</v>
      </c>
      <c r="AI18" s="78">
        <v>0</v>
      </c>
      <c r="AJ18" s="92">
        <v>4.57450575064495</v>
      </c>
      <c r="AK18" s="92">
        <v>12.2527063049119</v>
      </c>
      <c r="AL18" s="92">
        <v>-12.5519411856306</v>
      </c>
      <c r="AM18" s="92">
        <v>9.0455211408853007</v>
      </c>
      <c r="AN18" s="92">
        <v>6.3401318010376002</v>
      </c>
      <c r="AO18" s="92">
        <v>33.650708304639998</v>
      </c>
      <c r="AP18" s="92">
        <v>0</v>
      </c>
      <c r="AQ18" s="92">
        <v>9.0978094017931799</v>
      </c>
      <c r="AR18" s="92">
        <v>5.3034859152410299</v>
      </c>
      <c r="AS18" s="92">
        <v>27.464434272479998</v>
      </c>
      <c r="AT18" s="92">
        <v>8.2842381600002103E-3</v>
      </c>
      <c r="AU18" s="95">
        <v>3.7399386198289399E-2</v>
      </c>
      <c r="AV18" s="95">
        <v>9.6454723868585099E-2</v>
      </c>
      <c r="AW18" s="78" t="s">
        <v>501</v>
      </c>
      <c r="AX18" s="78" t="s">
        <v>501</v>
      </c>
      <c r="AY18" s="78" t="s">
        <v>501</v>
      </c>
      <c r="AZ18" s="78" t="s">
        <v>501</v>
      </c>
      <c r="BA18" s="78" t="s">
        <v>501</v>
      </c>
      <c r="BB18" s="78" t="s">
        <v>501</v>
      </c>
      <c r="BC18" s="78" t="s">
        <v>529</v>
      </c>
      <c r="BD18" s="78">
        <v>0</v>
      </c>
      <c r="BE18" s="96">
        <v>7.1326819041437997</v>
      </c>
      <c r="BF18" s="96">
        <v>37.052409456659603</v>
      </c>
      <c r="BG18" s="95">
        <v>1.14640192391572E-2</v>
      </c>
      <c r="BH18" s="95">
        <v>3.6422360906934403E-2</v>
      </c>
      <c r="BI18" s="78" t="s">
        <v>501</v>
      </c>
      <c r="BJ18" s="78" t="s">
        <v>501</v>
      </c>
      <c r="BK18" s="78" t="s">
        <v>501</v>
      </c>
      <c r="BL18" s="78" t="s">
        <v>501</v>
      </c>
      <c r="BM18" s="78" t="s">
        <v>501</v>
      </c>
      <c r="BN18" s="78" t="s">
        <v>501</v>
      </c>
      <c r="BO18" s="78" t="s">
        <v>529</v>
      </c>
      <c r="BP18" s="1">
        <v>0</v>
      </c>
      <c r="BQ18" s="96">
        <v>4.1198272664215203</v>
      </c>
      <c r="BR18" s="96">
        <v>31.291090193837</v>
      </c>
      <c r="BS18" s="95">
        <f t="shared" si="3"/>
        <v>9.2424365410852477E-4</v>
      </c>
      <c r="BT18" s="97" t="s">
        <v>557</v>
      </c>
      <c r="BU18" s="78" t="s">
        <v>567</v>
      </c>
    </row>
    <row r="19" spans="1:73" ht="30" x14ac:dyDescent="0.25">
      <c r="A19" s="97" t="s">
        <v>536</v>
      </c>
      <c r="B19" s="97" t="s">
        <v>542</v>
      </c>
      <c r="C19" s="78">
        <v>1</v>
      </c>
      <c r="D19" s="78">
        <v>2</v>
      </c>
      <c r="E19" s="93" t="s">
        <v>501</v>
      </c>
      <c r="F19" s="1" t="s">
        <v>435</v>
      </c>
      <c r="G19" s="46">
        <f>G16</f>
        <v>720</v>
      </c>
      <c r="H19" s="78" t="s">
        <v>523</v>
      </c>
      <c r="I19" s="1" t="s">
        <v>524</v>
      </c>
      <c r="J19" s="1">
        <v>0.20799999999999999</v>
      </c>
      <c r="K19" s="1">
        <v>1.94</v>
      </c>
      <c r="L19" s="1">
        <v>1</v>
      </c>
      <c r="M19" s="95">
        <f t="shared" si="0"/>
        <v>3.5397348860287052E-2</v>
      </c>
      <c r="N19" s="93" t="s">
        <v>525</v>
      </c>
      <c r="O19" s="93" t="s">
        <v>501</v>
      </c>
      <c r="P19" s="46">
        <v>0</v>
      </c>
      <c r="Q19" s="96">
        <f t="shared" si="1"/>
        <v>36.492243478260868</v>
      </c>
      <c r="R19" s="92">
        <f t="shared" si="2"/>
        <v>1.6869565217391305</v>
      </c>
      <c r="S19" s="78">
        <v>0.33</v>
      </c>
      <c r="T19" s="78">
        <v>2.7</v>
      </c>
      <c r="U19" s="78">
        <v>15</v>
      </c>
      <c r="V19" s="78">
        <v>1000</v>
      </c>
      <c r="W19" s="35" t="s">
        <v>14</v>
      </c>
      <c r="X19" s="35" t="s">
        <v>188</v>
      </c>
      <c r="Y19" s="78" t="s">
        <v>501</v>
      </c>
      <c r="Z19" s="78" t="s">
        <v>115</v>
      </c>
      <c r="AA19" s="78">
        <v>0</v>
      </c>
      <c r="AB19" s="1" t="s">
        <v>130</v>
      </c>
      <c r="AC19" s="78" t="s">
        <v>526</v>
      </c>
      <c r="AD19" s="78">
        <v>0</v>
      </c>
      <c r="AE19" s="92">
        <v>0.198912921681592</v>
      </c>
      <c r="AF19" s="92">
        <v>0.29302613020690499</v>
      </c>
      <c r="AG19" s="92">
        <v>-0.48618023318036901</v>
      </c>
      <c r="AH19" s="78" t="s">
        <v>527</v>
      </c>
      <c r="AI19" s="78">
        <v>0</v>
      </c>
      <c r="AJ19" s="92">
        <v>3.77951769319903</v>
      </c>
      <c r="AK19" s="92">
        <v>13.139045216315299</v>
      </c>
      <c r="AL19" s="92">
        <v>-11.277325876849799</v>
      </c>
      <c r="AM19" s="92">
        <v>10.254737661201601</v>
      </c>
      <c r="AN19" s="92">
        <v>8.3544007799460491</v>
      </c>
      <c r="AO19" s="92">
        <v>71.265645247440006</v>
      </c>
      <c r="AP19" s="92">
        <v>0</v>
      </c>
      <c r="AQ19" s="92">
        <v>7.5722549729837398</v>
      </c>
      <c r="AR19" s="92">
        <v>5.93262563759213</v>
      </c>
      <c r="AS19" s="92">
        <v>31.152411565680001</v>
      </c>
      <c r="AT19" s="92">
        <v>0</v>
      </c>
      <c r="AU19" s="95">
        <v>0.29831063792889501</v>
      </c>
      <c r="AV19" s="95">
        <v>0.85165805810022199</v>
      </c>
      <c r="AW19" s="78" t="s">
        <v>501</v>
      </c>
      <c r="AX19" s="78" t="s">
        <v>501</v>
      </c>
      <c r="AY19" s="78" t="s">
        <v>501</v>
      </c>
      <c r="AZ19" s="78" t="s">
        <v>501</v>
      </c>
      <c r="BA19" s="78" t="s">
        <v>501</v>
      </c>
      <c r="BB19" s="78" t="s">
        <v>501</v>
      </c>
      <c r="BC19" s="78" t="s">
        <v>529</v>
      </c>
      <c r="BD19" s="78">
        <v>0</v>
      </c>
      <c r="BE19" s="96">
        <v>17.206723309727199</v>
      </c>
      <c r="BF19" s="96">
        <v>107.79068518998101</v>
      </c>
      <c r="BG19" s="95">
        <v>0.14843320690141701</v>
      </c>
      <c r="BH19" s="95">
        <v>0.399635075416852</v>
      </c>
      <c r="BI19" s="78" t="s">
        <v>501</v>
      </c>
      <c r="BJ19" s="78" t="s">
        <v>501</v>
      </c>
      <c r="BK19" s="78" t="s">
        <v>501</v>
      </c>
      <c r="BL19" s="78" t="s">
        <v>501</v>
      </c>
      <c r="BM19" s="78" t="s">
        <v>501</v>
      </c>
      <c r="BN19" s="78" t="s">
        <v>501</v>
      </c>
      <c r="BO19" s="78" t="s">
        <v>529</v>
      </c>
      <c r="BP19" s="1">
        <v>0</v>
      </c>
      <c r="BQ19" s="96">
        <v>12.980701950557</v>
      </c>
      <c r="BR19" s="96">
        <v>76.327577163317798</v>
      </c>
      <c r="BS19" s="95">
        <f t="shared" si="3"/>
        <v>1.630968652520055E-2</v>
      </c>
      <c r="BT19" s="97" t="s">
        <v>558</v>
      </c>
      <c r="BU19" s="78" t="s">
        <v>568</v>
      </c>
    </row>
    <row r="20" spans="1:73" ht="30" x14ac:dyDescent="0.25">
      <c r="A20" s="97" t="s">
        <v>537</v>
      </c>
      <c r="B20" s="97" t="s">
        <v>543</v>
      </c>
      <c r="C20" s="78">
        <v>1</v>
      </c>
      <c r="D20" s="78">
        <v>2</v>
      </c>
      <c r="E20" s="93" t="s">
        <v>501</v>
      </c>
      <c r="F20" s="1" t="s">
        <v>435</v>
      </c>
      <c r="G20" s="78">
        <f t="shared" ref="G20:G21" si="6">G17</f>
        <v>900</v>
      </c>
      <c r="H20" s="78" t="s">
        <v>523</v>
      </c>
      <c r="I20" s="1" t="s">
        <v>524</v>
      </c>
      <c r="J20" s="1">
        <v>0.27500000000000002</v>
      </c>
      <c r="K20" s="1">
        <v>2.7</v>
      </c>
      <c r="L20" s="1">
        <v>1</v>
      </c>
      <c r="M20" s="95">
        <f t="shared" si="0"/>
        <v>2.4161062372657811E-2</v>
      </c>
      <c r="N20" s="93" t="s">
        <v>525</v>
      </c>
      <c r="O20" s="93" t="s">
        <v>501</v>
      </c>
      <c r="P20" s="46">
        <v>0</v>
      </c>
      <c r="Q20" s="96">
        <f t="shared" si="1"/>
        <v>88.777173913043498</v>
      </c>
      <c r="R20" s="92">
        <f t="shared" si="2"/>
        <v>2.347826086956522</v>
      </c>
      <c r="S20" s="78">
        <v>0.33</v>
      </c>
      <c r="T20" s="78">
        <v>2.7</v>
      </c>
      <c r="U20" s="78">
        <v>15</v>
      </c>
      <c r="V20" s="78">
        <v>1000</v>
      </c>
      <c r="W20" s="35" t="s">
        <v>14</v>
      </c>
      <c r="X20" s="35" t="s">
        <v>188</v>
      </c>
      <c r="Y20" s="78" t="s">
        <v>501</v>
      </c>
      <c r="Z20" s="78" t="s">
        <v>115</v>
      </c>
      <c r="AA20" s="78">
        <v>0</v>
      </c>
      <c r="AB20" s="1" t="s">
        <v>130</v>
      </c>
      <c r="AC20" s="78" t="s">
        <v>526</v>
      </c>
      <c r="AD20" s="78">
        <v>0</v>
      </c>
      <c r="AE20" s="92" t="s">
        <v>549</v>
      </c>
      <c r="AF20" s="92" t="s">
        <v>549</v>
      </c>
      <c r="AG20" s="92" t="s">
        <v>549</v>
      </c>
      <c r="AH20" s="78" t="s">
        <v>527</v>
      </c>
      <c r="AI20" s="78">
        <v>0</v>
      </c>
      <c r="AJ20" s="92" t="s">
        <v>549</v>
      </c>
      <c r="AK20" s="92" t="s">
        <v>549</v>
      </c>
      <c r="AL20" s="92" t="s">
        <v>549</v>
      </c>
      <c r="AM20" s="92">
        <v>9.0425647673545804</v>
      </c>
      <c r="AN20" s="92">
        <v>10.676529182658101</v>
      </c>
      <c r="AO20" s="92">
        <v>85.399055772240004</v>
      </c>
      <c r="AP20" s="92">
        <v>0</v>
      </c>
      <c r="AQ20" s="92">
        <v>5.4782038617689999</v>
      </c>
      <c r="AR20" s="92">
        <v>4.95721877274599</v>
      </c>
      <c r="AS20" s="92">
        <v>28.184663402879998</v>
      </c>
      <c r="AT20" s="92">
        <v>0</v>
      </c>
      <c r="AU20" s="95">
        <v>0.49348492642383901</v>
      </c>
      <c r="AV20" s="95">
        <v>1.0000788347691001</v>
      </c>
      <c r="AW20" s="78" t="s">
        <v>501</v>
      </c>
      <c r="AX20" s="78" t="s">
        <v>501</v>
      </c>
      <c r="AY20" s="78" t="s">
        <v>501</v>
      </c>
      <c r="AZ20" s="78" t="s">
        <v>501</v>
      </c>
      <c r="BA20" s="78" t="s">
        <v>501</v>
      </c>
      <c r="BB20" s="78" t="s">
        <v>501</v>
      </c>
      <c r="BC20" s="78" t="s">
        <v>529</v>
      </c>
      <c r="BD20" s="78">
        <v>0</v>
      </c>
      <c r="BE20" s="96">
        <v>21.632258528451601</v>
      </c>
      <c r="BF20" s="96">
        <v>91.626805511941896</v>
      </c>
      <c r="BG20" s="95">
        <v>0.16950664955612799</v>
      </c>
      <c r="BH20" s="95">
        <v>0.37790270571705498</v>
      </c>
      <c r="BI20" s="78" t="s">
        <v>501</v>
      </c>
      <c r="BJ20" s="78" t="s">
        <v>501</v>
      </c>
      <c r="BK20" s="78" t="s">
        <v>501</v>
      </c>
      <c r="BL20" s="78" t="s">
        <v>501</v>
      </c>
      <c r="BM20" s="78" t="s">
        <v>501</v>
      </c>
      <c r="BN20" s="78" t="s">
        <v>501</v>
      </c>
      <c r="BO20" s="78" t="s">
        <v>529</v>
      </c>
      <c r="BP20" s="1">
        <v>0</v>
      </c>
      <c r="BQ20" s="96">
        <v>13.95474780907</v>
      </c>
      <c r="BR20" s="96">
        <v>64.376425741162294</v>
      </c>
      <c r="BS20" s="95">
        <f t="shared" si="3"/>
        <v>9.3773904804800388E-3</v>
      </c>
      <c r="BT20" s="97" t="s">
        <v>559</v>
      </c>
      <c r="BU20" s="78" t="s">
        <v>569</v>
      </c>
    </row>
    <row r="21" spans="1:73" ht="30" x14ac:dyDescent="0.25">
      <c r="A21" s="97" t="s">
        <v>538</v>
      </c>
      <c r="B21" s="97" t="s">
        <v>544</v>
      </c>
      <c r="C21" s="78">
        <v>1</v>
      </c>
      <c r="D21" s="78">
        <v>2</v>
      </c>
      <c r="E21" s="93" t="s">
        <v>501</v>
      </c>
      <c r="F21" s="1" t="s">
        <v>435</v>
      </c>
      <c r="G21" s="78">
        <f t="shared" si="6"/>
        <v>1200</v>
      </c>
      <c r="H21" s="78" t="s">
        <v>523</v>
      </c>
      <c r="I21" s="1" t="s">
        <v>524</v>
      </c>
      <c r="J21" s="1">
        <v>0.32500000000000001</v>
      </c>
      <c r="K21" s="1">
        <v>3.47</v>
      </c>
      <c r="L21" s="1">
        <v>1</v>
      </c>
      <c r="M21" s="95">
        <f t="shared" si="0"/>
        <v>1.7287622573190168E-2</v>
      </c>
      <c r="N21" s="93" t="s">
        <v>525</v>
      </c>
      <c r="O21" s="93" t="s">
        <v>501</v>
      </c>
      <c r="P21" s="46">
        <v>0</v>
      </c>
      <c r="Q21" s="96">
        <f t="shared" si="1"/>
        <v>159.35597826086959</v>
      </c>
      <c r="R21" s="92">
        <f t="shared" si="2"/>
        <v>3.0173913043478264</v>
      </c>
      <c r="S21" s="78">
        <v>0.33</v>
      </c>
      <c r="T21" s="78">
        <v>2.7</v>
      </c>
      <c r="U21" s="78">
        <v>15</v>
      </c>
      <c r="V21" s="78">
        <v>1000</v>
      </c>
      <c r="W21" s="35" t="s">
        <v>14</v>
      </c>
      <c r="X21" s="35" t="s">
        <v>188</v>
      </c>
      <c r="Y21" s="78" t="s">
        <v>501</v>
      </c>
      <c r="Z21" s="78" t="s">
        <v>115</v>
      </c>
      <c r="AA21" s="78">
        <v>0</v>
      </c>
      <c r="AB21" s="1" t="s">
        <v>130</v>
      </c>
      <c r="AC21" s="78" t="s">
        <v>526</v>
      </c>
      <c r="AD21" s="78">
        <v>0</v>
      </c>
      <c r="AE21" s="92" t="s">
        <v>549</v>
      </c>
      <c r="AF21" s="92" t="s">
        <v>549</v>
      </c>
      <c r="AG21" s="92" t="s">
        <v>549</v>
      </c>
      <c r="AH21" s="78" t="s">
        <v>527</v>
      </c>
      <c r="AI21" s="78">
        <v>0</v>
      </c>
      <c r="AJ21" s="92" t="s">
        <v>549</v>
      </c>
      <c r="AK21" s="92" t="s">
        <v>549</v>
      </c>
      <c r="AL21" s="92" t="s">
        <v>549</v>
      </c>
      <c r="AM21" s="92">
        <v>8.1296327647917206</v>
      </c>
      <c r="AN21" s="92">
        <v>10.0164881811952</v>
      </c>
      <c r="AO21" s="92">
        <v>83.757349485039995</v>
      </c>
      <c r="AP21" s="92">
        <v>0</v>
      </c>
      <c r="AQ21" s="92">
        <v>6.0718757711625804</v>
      </c>
      <c r="AR21" s="92">
        <v>5.3152868675631204</v>
      </c>
      <c r="AS21" s="92">
        <v>39.301723272479997</v>
      </c>
      <c r="AT21" s="92">
        <v>0</v>
      </c>
      <c r="AU21" s="95">
        <v>0.29460395317162802</v>
      </c>
      <c r="AV21" s="95">
        <v>0.63684670080568995</v>
      </c>
      <c r="AW21" s="78" t="s">
        <v>501</v>
      </c>
      <c r="AX21" s="78" t="s">
        <v>501</v>
      </c>
      <c r="AY21" s="78" t="s">
        <v>501</v>
      </c>
      <c r="AZ21" s="78" t="s">
        <v>501</v>
      </c>
      <c r="BA21" s="78" t="s">
        <v>501</v>
      </c>
      <c r="BB21" s="78" t="s">
        <v>501</v>
      </c>
      <c r="BC21" s="78" t="s">
        <v>529</v>
      </c>
      <c r="BD21" s="78">
        <v>0</v>
      </c>
      <c r="BE21" s="96">
        <v>17.3023567547582</v>
      </c>
      <c r="BF21" s="96">
        <v>87.157265612907594</v>
      </c>
      <c r="BG21" s="95">
        <v>9.0143063586468397E-2</v>
      </c>
      <c r="BH21" s="95">
        <v>0.24110903664858099</v>
      </c>
      <c r="BI21" s="78" t="s">
        <v>501</v>
      </c>
      <c r="BJ21" s="78" t="s">
        <v>501</v>
      </c>
      <c r="BK21" s="78" t="s">
        <v>501</v>
      </c>
      <c r="BL21" s="78" t="s">
        <v>501</v>
      </c>
      <c r="BM21" s="78" t="s">
        <v>501</v>
      </c>
      <c r="BN21" s="78" t="s">
        <v>501</v>
      </c>
      <c r="BO21" s="78" t="s">
        <v>529</v>
      </c>
      <c r="BP21" s="1">
        <v>0</v>
      </c>
      <c r="BQ21" s="96">
        <v>10.4448716394695</v>
      </c>
      <c r="BR21" s="96">
        <v>56.9270153267708</v>
      </c>
      <c r="BS21" s="95">
        <f t="shared" si="3"/>
        <v>2.9800581410705427E-3</v>
      </c>
      <c r="BT21" s="97" t="s">
        <v>560</v>
      </c>
      <c r="BU21" s="78" t="s">
        <v>570</v>
      </c>
    </row>
    <row r="22" spans="1:73" ht="75" x14ac:dyDescent="0.25">
      <c r="AE22" s="98" t="s">
        <v>550</v>
      </c>
      <c r="AJ22" s="98" t="s">
        <v>550</v>
      </c>
      <c r="AM22" s="92"/>
      <c r="AN22" s="92"/>
      <c r="AO22" s="92"/>
      <c r="AP22" s="92"/>
      <c r="AQ22" s="92"/>
      <c r="AR22" s="92"/>
      <c r="AS22" s="92"/>
      <c r="AT22" s="92"/>
      <c r="BC22" s="98" t="s">
        <v>548</v>
      </c>
      <c r="BE22" s="96"/>
      <c r="BF22" s="96"/>
      <c r="BG22" s="96"/>
      <c r="BH22" s="96"/>
      <c r="BO22" s="98" t="s">
        <v>548</v>
      </c>
      <c r="BQ22" s="96"/>
      <c r="BR22" s="96"/>
    </row>
    <row r="23" spans="1:73" x14ac:dyDescent="0.25">
      <c r="AM23" s="92"/>
      <c r="AN23" s="92"/>
      <c r="AO23" s="92"/>
      <c r="AP23" s="92"/>
      <c r="AQ23" s="92"/>
      <c r="AR23" s="92"/>
      <c r="AS23" s="92"/>
      <c r="AT23" s="92"/>
    </row>
    <row r="24" spans="1:73" x14ac:dyDescent="0.25">
      <c r="AM24" s="92"/>
      <c r="AN24" s="92"/>
      <c r="AO24" s="92"/>
      <c r="AP24" s="92"/>
      <c r="AQ24" s="92"/>
      <c r="AR24" s="92"/>
      <c r="AS24" s="92"/>
      <c r="AT24" s="92"/>
    </row>
  </sheetData>
  <mergeCells count="49">
    <mergeCell ref="BK9:BL9"/>
    <mergeCell ref="BM9:BN9"/>
    <mergeCell ref="AC9:AG9"/>
    <mergeCell ref="AH9:AL9"/>
    <mergeCell ref="AM9:AP9"/>
    <mergeCell ref="AQ9:AT9"/>
    <mergeCell ref="A2:G7"/>
    <mergeCell ref="U9:U10"/>
    <mergeCell ref="O9:O10"/>
    <mergeCell ref="S9:S10"/>
    <mergeCell ref="AU9:AV9"/>
    <mergeCell ref="A9:A10"/>
    <mergeCell ref="K9:K10"/>
    <mergeCell ref="N9:N10"/>
    <mergeCell ref="Q9:Q10"/>
    <mergeCell ref="I9:I10"/>
    <mergeCell ref="J9:J10"/>
    <mergeCell ref="F9:F10"/>
    <mergeCell ref="V9:V10"/>
    <mergeCell ref="R9:R10"/>
    <mergeCell ref="G9:G10"/>
    <mergeCell ref="C9:C10"/>
    <mergeCell ref="H8:V8"/>
    <mergeCell ref="A8:B8"/>
    <mergeCell ref="C8:G8"/>
    <mergeCell ref="E9:E10"/>
    <mergeCell ref="T9:T10"/>
    <mergeCell ref="M9:M10"/>
    <mergeCell ref="L9:L10"/>
    <mergeCell ref="H9:H10"/>
    <mergeCell ref="P9:P10"/>
    <mergeCell ref="D9:D10"/>
    <mergeCell ref="B9:B10"/>
    <mergeCell ref="AC8:BS8"/>
    <mergeCell ref="Y9:Y10"/>
    <mergeCell ref="Z9:Z10"/>
    <mergeCell ref="AA9:AA10"/>
    <mergeCell ref="W9:W10"/>
    <mergeCell ref="W8:AB8"/>
    <mergeCell ref="X9:X10"/>
    <mergeCell ref="AB9:AB10"/>
    <mergeCell ref="BS9:BS10"/>
    <mergeCell ref="AW9:AX9"/>
    <mergeCell ref="AY9:AZ9"/>
    <mergeCell ref="BA9:BB9"/>
    <mergeCell ref="BC9:BF9"/>
    <mergeCell ref="BG9:BH9"/>
    <mergeCell ref="BO9:BR9"/>
    <mergeCell ref="BI9:BJ9"/>
  </mergeCells>
  <pageMargins left="0.7" right="0.7" top="0.75" bottom="0.75" header="0.3" footer="0.3"/>
  <pageSetup paperSize="17" scale="40" fitToWidth="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C172"/>
  <sheetViews>
    <sheetView topLeftCell="A88" zoomScale="70" zoomScaleNormal="70" zoomScalePageLayoutView="70" workbookViewId="0">
      <selection activeCell="B156" sqref="B156"/>
    </sheetView>
  </sheetViews>
  <sheetFormatPr defaultColWidth="8.7109375" defaultRowHeight="15" x14ac:dyDescent="0.25"/>
  <cols>
    <col min="1" max="1" width="5.28515625" customWidth="1"/>
    <col min="2" max="2" width="42.140625" customWidth="1"/>
    <col min="3" max="3" width="119.7109375" customWidth="1"/>
  </cols>
  <sheetData>
    <row r="1" spans="1:3" x14ac:dyDescent="0.25">
      <c r="A1" s="153" t="s">
        <v>49</v>
      </c>
      <c r="B1" s="153"/>
      <c r="C1" s="153"/>
    </row>
    <row r="2" spans="1:3" x14ac:dyDescent="0.25">
      <c r="A2" s="153"/>
      <c r="B2" s="153"/>
      <c r="C2" s="153"/>
    </row>
    <row r="3" spans="1:3" ht="51" customHeight="1" x14ac:dyDescent="0.3">
      <c r="A3" s="152" t="s">
        <v>429</v>
      </c>
      <c r="B3" s="152"/>
      <c r="C3" s="152"/>
    </row>
    <row r="4" spans="1:3" ht="45" x14ac:dyDescent="0.25">
      <c r="B4" s="7" t="s">
        <v>22</v>
      </c>
      <c r="C4" s="10" t="s">
        <v>430</v>
      </c>
    </row>
    <row r="5" spans="1:3" ht="45" x14ac:dyDescent="0.25">
      <c r="B5" s="7" t="s">
        <v>11</v>
      </c>
      <c r="C5" s="10" t="s">
        <v>23</v>
      </c>
    </row>
    <row r="6" spans="1:3" ht="30" x14ac:dyDescent="0.25">
      <c r="B6" s="7" t="s">
        <v>312</v>
      </c>
      <c r="C6" s="10" t="s">
        <v>24</v>
      </c>
    </row>
    <row r="7" spans="1:3" ht="60" x14ac:dyDescent="0.25">
      <c r="B7" s="7" t="s">
        <v>25</v>
      </c>
      <c r="C7" s="10" t="s">
        <v>26</v>
      </c>
    </row>
    <row r="8" spans="1:3" ht="45" x14ac:dyDescent="0.25">
      <c r="B8" s="7" t="s">
        <v>27</v>
      </c>
      <c r="C8" s="10" t="s">
        <v>28</v>
      </c>
    </row>
    <row r="9" spans="1:3" ht="45" x14ac:dyDescent="0.25">
      <c r="B9" s="7" t="s">
        <v>59</v>
      </c>
      <c r="C9" s="10" t="s">
        <v>31</v>
      </c>
    </row>
    <row r="10" spans="1:3" ht="60" x14ac:dyDescent="0.25">
      <c r="B10" s="7" t="s">
        <v>29</v>
      </c>
      <c r="C10" s="10" t="s">
        <v>32</v>
      </c>
    </row>
    <row r="11" spans="1:3" ht="45" x14ac:dyDescent="0.25">
      <c r="B11" s="7" t="s">
        <v>30</v>
      </c>
      <c r="C11" s="10" t="s">
        <v>33</v>
      </c>
    </row>
    <row r="12" spans="1:3" x14ac:dyDescent="0.25">
      <c r="B12" s="7" t="s">
        <v>34</v>
      </c>
      <c r="C12" s="10"/>
    </row>
    <row r="13" spans="1:3" s="9" customFormat="1" x14ac:dyDescent="0.25">
      <c r="B13" s="33"/>
      <c r="C13" s="34"/>
    </row>
    <row r="14" spans="1:3" s="61" customFormat="1" ht="18.75" x14ac:dyDescent="0.3">
      <c r="A14" s="69" t="s">
        <v>214</v>
      </c>
      <c r="B14" s="69"/>
      <c r="C14" s="69"/>
    </row>
    <row r="15" spans="1:3" s="61" customFormat="1" x14ac:dyDescent="0.25">
      <c r="A15" s="64"/>
      <c r="B15" s="67" t="s">
        <v>215</v>
      </c>
      <c r="C15" s="66" t="s">
        <v>216</v>
      </c>
    </row>
    <row r="16" spans="1:3" s="61" customFormat="1" x14ac:dyDescent="0.25">
      <c r="A16" s="64"/>
      <c r="B16" s="67">
        <v>1</v>
      </c>
      <c r="C16" s="68" t="s">
        <v>217</v>
      </c>
    </row>
    <row r="17" spans="1:3" s="61" customFormat="1" ht="45" x14ac:dyDescent="0.25">
      <c r="A17" s="64"/>
      <c r="B17" s="67">
        <v>2</v>
      </c>
      <c r="C17" s="65" t="s">
        <v>218</v>
      </c>
    </row>
    <row r="18" spans="1:3" s="61" customFormat="1" ht="30" x14ac:dyDescent="0.25">
      <c r="A18" s="64"/>
      <c r="B18" s="67">
        <v>3</v>
      </c>
      <c r="C18" s="65" t="s">
        <v>219</v>
      </c>
    </row>
    <row r="19" spans="1:3" s="61" customFormat="1" ht="45" x14ac:dyDescent="0.25">
      <c r="A19" s="64"/>
      <c r="B19" s="67">
        <v>4</v>
      </c>
      <c r="C19" s="65" t="s">
        <v>220</v>
      </c>
    </row>
    <row r="20" spans="1:3" s="61" customFormat="1" ht="45" x14ac:dyDescent="0.25">
      <c r="A20" s="64"/>
      <c r="B20" s="67">
        <v>5</v>
      </c>
      <c r="C20" s="65" t="s">
        <v>221</v>
      </c>
    </row>
    <row r="21" spans="1:3" s="61" customFormat="1" ht="45" x14ac:dyDescent="0.25">
      <c r="A21" s="64"/>
      <c r="B21" s="67">
        <v>6</v>
      </c>
      <c r="C21" s="65" t="s">
        <v>222</v>
      </c>
    </row>
    <row r="22" spans="1:3" s="61" customFormat="1" ht="60" x14ac:dyDescent="0.25">
      <c r="A22" s="64"/>
      <c r="B22" s="67">
        <v>7</v>
      </c>
      <c r="C22" s="65" t="s">
        <v>223</v>
      </c>
    </row>
    <row r="23" spans="1:3" s="61" customFormat="1" ht="45" x14ac:dyDescent="0.25">
      <c r="A23" s="64"/>
      <c r="B23" s="67">
        <v>8</v>
      </c>
      <c r="C23" s="65" t="s">
        <v>224</v>
      </c>
    </row>
    <row r="24" spans="1:3" s="61" customFormat="1" ht="30" x14ac:dyDescent="0.25">
      <c r="A24" s="64"/>
      <c r="B24" s="67">
        <v>9</v>
      </c>
      <c r="C24" s="65" t="s">
        <v>225</v>
      </c>
    </row>
    <row r="25" spans="1:3" s="61" customFormat="1" x14ac:dyDescent="0.25">
      <c r="B25" s="33"/>
      <c r="C25" s="34"/>
    </row>
    <row r="26" spans="1:3" s="52" customFormat="1" ht="18.75" x14ac:dyDescent="0.3">
      <c r="A26" s="151" t="s">
        <v>163</v>
      </c>
      <c r="B26" s="151"/>
      <c r="C26" s="151"/>
    </row>
    <row r="27" spans="1:3" s="52" customFormat="1" x14ac:dyDescent="0.25">
      <c r="A27" s="55"/>
      <c r="B27" s="56" t="s">
        <v>164</v>
      </c>
      <c r="C27" s="57" t="s">
        <v>165</v>
      </c>
    </row>
    <row r="28" spans="1:3" s="52" customFormat="1" x14ac:dyDescent="0.25">
      <c r="A28" s="55"/>
      <c r="B28" s="56" t="s">
        <v>166</v>
      </c>
      <c r="C28" s="57" t="s">
        <v>167</v>
      </c>
    </row>
    <row r="29" spans="1:3" s="52" customFormat="1" x14ac:dyDescent="0.25">
      <c r="A29" s="55"/>
      <c r="B29" s="56" t="s">
        <v>168</v>
      </c>
      <c r="C29" s="57" t="s">
        <v>169</v>
      </c>
    </row>
    <row r="30" spans="1:3" s="52" customFormat="1" x14ac:dyDescent="0.25">
      <c r="A30" s="55"/>
      <c r="B30" s="56" t="s">
        <v>170</v>
      </c>
      <c r="C30" s="57" t="s">
        <v>171</v>
      </c>
    </row>
    <row r="31" spans="1:3" s="52" customFormat="1" x14ac:dyDescent="0.25">
      <c r="A31" s="55"/>
      <c r="B31" s="56" t="s">
        <v>172</v>
      </c>
      <c r="C31" s="57" t="s">
        <v>173</v>
      </c>
    </row>
    <row r="32" spans="1:3" s="52" customFormat="1" x14ac:dyDescent="0.25">
      <c r="A32" s="55"/>
      <c r="B32" s="56" t="s">
        <v>174</v>
      </c>
      <c r="C32" s="57" t="s">
        <v>175</v>
      </c>
    </row>
    <row r="33" spans="1:3" s="52" customFormat="1" x14ac:dyDescent="0.25">
      <c r="A33" s="55"/>
      <c r="B33" s="56" t="s">
        <v>34</v>
      </c>
      <c r="C33" s="57"/>
    </row>
    <row r="34" spans="1:3" s="52" customFormat="1" x14ac:dyDescent="0.25"/>
    <row r="35" spans="1:3" s="9" customFormat="1" ht="18.75" x14ac:dyDescent="0.3">
      <c r="A35" s="151" t="s">
        <v>118</v>
      </c>
      <c r="B35" s="151"/>
      <c r="C35" s="151"/>
    </row>
    <row r="36" spans="1:3" s="9" customFormat="1" x14ac:dyDescent="0.25">
      <c r="B36" s="7" t="s">
        <v>119</v>
      </c>
      <c r="C36" s="10" t="s">
        <v>119</v>
      </c>
    </row>
    <row r="37" spans="1:3" s="9" customFormat="1" x14ac:dyDescent="0.25">
      <c r="B37" s="7" t="s">
        <v>124</v>
      </c>
      <c r="C37" s="10" t="s">
        <v>126</v>
      </c>
    </row>
    <row r="38" spans="1:3" s="9" customFormat="1" x14ac:dyDescent="0.25">
      <c r="B38" s="7" t="s">
        <v>125</v>
      </c>
      <c r="C38" s="10" t="s">
        <v>129</v>
      </c>
    </row>
    <row r="39" spans="1:3" s="9" customFormat="1" x14ac:dyDescent="0.25">
      <c r="B39" s="7" t="s">
        <v>122</v>
      </c>
      <c r="C39" s="10" t="s">
        <v>123</v>
      </c>
    </row>
    <row r="40" spans="1:3" s="9" customFormat="1" x14ac:dyDescent="0.25">
      <c r="B40" s="7" t="s">
        <v>120</v>
      </c>
      <c r="C40" s="10" t="s">
        <v>127</v>
      </c>
    </row>
    <row r="41" spans="1:3" s="9" customFormat="1" ht="15.75" customHeight="1" x14ac:dyDescent="0.25">
      <c r="B41" s="7" t="s">
        <v>121</v>
      </c>
      <c r="C41" s="10" t="s">
        <v>128</v>
      </c>
    </row>
    <row r="42" spans="1:3" s="9" customFormat="1" x14ac:dyDescent="0.25">
      <c r="B42" s="7" t="s">
        <v>34</v>
      </c>
      <c r="C42" s="10"/>
    </row>
    <row r="43" spans="1:3" s="64" customFormat="1" x14ac:dyDescent="0.25">
      <c r="B43" s="33"/>
      <c r="C43" s="34"/>
    </row>
    <row r="44" spans="1:3" s="64" customFormat="1" ht="18.75" x14ac:dyDescent="0.3">
      <c r="A44" s="151" t="s">
        <v>377</v>
      </c>
      <c r="B44" s="151"/>
      <c r="C44" s="151"/>
    </row>
    <row r="45" spans="1:3" s="64" customFormat="1" x14ac:dyDescent="0.25">
      <c r="B45" s="62" t="s">
        <v>386</v>
      </c>
      <c r="C45" s="65" t="s">
        <v>382</v>
      </c>
    </row>
    <row r="46" spans="1:3" s="64" customFormat="1" x14ac:dyDescent="0.25">
      <c r="B46" s="62" t="s">
        <v>387</v>
      </c>
      <c r="C46" s="65" t="s">
        <v>382</v>
      </c>
    </row>
    <row r="47" spans="1:3" s="64" customFormat="1" x14ac:dyDescent="0.25">
      <c r="B47" s="62" t="s">
        <v>378</v>
      </c>
      <c r="C47" s="65" t="s">
        <v>388</v>
      </c>
    </row>
    <row r="48" spans="1:3" s="64" customFormat="1" x14ac:dyDescent="0.25">
      <c r="B48" s="62" t="s">
        <v>379</v>
      </c>
      <c r="C48" s="65" t="s">
        <v>388</v>
      </c>
    </row>
    <row r="49" spans="1:3" s="64" customFormat="1" x14ac:dyDescent="0.25">
      <c r="B49" s="62" t="s">
        <v>380</v>
      </c>
      <c r="C49" s="65" t="s">
        <v>383</v>
      </c>
    </row>
    <row r="50" spans="1:3" s="64" customFormat="1" x14ac:dyDescent="0.25">
      <c r="B50" s="62" t="s">
        <v>381</v>
      </c>
      <c r="C50" s="65" t="s">
        <v>383</v>
      </c>
    </row>
    <row r="51" spans="1:3" s="64" customFormat="1" x14ac:dyDescent="0.25">
      <c r="B51" s="62" t="s">
        <v>384</v>
      </c>
      <c r="C51" s="65"/>
    </row>
    <row r="52" spans="1:3" s="64" customFormat="1" x14ac:dyDescent="0.25">
      <c r="B52" s="62" t="s">
        <v>385</v>
      </c>
      <c r="C52" s="65"/>
    </row>
    <row r="53" spans="1:3" s="64" customFormat="1" x14ac:dyDescent="0.25">
      <c r="B53" s="62" t="s">
        <v>34</v>
      </c>
      <c r="C53" s="65"/>
    </row>
    <row r="54" spans="1:3" s="64" customFormat="1" x14ac:dyDescent="0.25">
      <c r="B54" s="33"/>
      <c r="C54" s="34"/>
    </row>
    <row r="55" spans="1:3" s="64" customFormat="1" x14ac:dyDescent="0.25">
      <c r="A55" s="87" t="s">
        <v>416</v>
      </c>
      <c r="B55" s="33"/>
      <c r="C55" s="34"/>
    </row>
    <row r="56" spans="1:3" s="64" customFormat="1" x14ac:dyDescent="0.25">
      <c r="B56" s="62" t="s">
        <v>395</v>
      </c>
      <c r="C56" s="65"/>
    </row>
    <row r="57" spans="1:3" s="64" customFormat="1" x14ac:dyDescent="0.25">
      <c r="B57" s="62" t="s">
        <v>396</v>
      </c>
      <c r="C57" s="65"/>
    </row>
    <row r="58" spans="1:3" s="64" customFormat="1" x14ac:dyDescent="0.25">
      <c r="B58" s="62" t="s">
        <v>397</v>
      </c>
      <c r="C58" s="65"/>
    </row>
    <row r="59" spans="1:3" s="64" customFormat="1" x14ac:dyDescent="0.25">
      <c r="B59" s="62"/>
      <c r="C59" s="65"/>
    </row>
    <row r="60" spans="1:3" s="64" customFormat="1" x14ac:dyDescent="0.25">
      <c r="B60" s="62"/>
      <c r="C60" s="65"/>
    </row>
    <row r="61" spans="1:3" s="64" customFormat="1" x14ac:dyDescent="0.25">
      <c r="B61" s="62"/>
      <c r="C61" s="65"/>
    </row>
    <row r="62" spans="1:3" s="64" customFormat="1" x14ac:dyDescent="0.25">
      <c r="B62" s="62"/>
      <c r="C62" s="65"/>
    </row>
    <row r="63" spans="1:3" s="64" customFormat="1" x14ac:dyDescent="0.25">
      <c r="B63" s="33"/>
      <c r="C63" s="34"/>
    </row>
    <row r="64" spans="1:3" s="9" customFormat="1" ht="18.75" x14ac:dyDescent="0.3">
      <c r="A64" s="151" t="s">
        <v>105</v>
      </c>
      <c r="B64" s="151"/>
      <c r="C64" s="151"/>
    </row>
    <row r="65" spans="1:3" s="9" customFormat="1" x14ac:dyDescent="0.25">
      <c r="B65" s="7" t="s">
        <v>108</v>
      </c>
      <c r="C65" s="10"/>
    </row>
    <row r="66" spans="1:3" s="9" customFormat="1" x14ac:dyDescent="0.25">
      <c r="B66" s="7" t="s">
        <v>109</v>
      </c>
      <c r="C66" s="10"/>
    </row>
    <row r="67" spans="1:3" s="9" customFormat="1" x14ac:dyDescent="0.25">
      <c r="B67" s="7" t="s">
        <v>106</v>
      </c>
      <c r="C67" s="10" t="s">
        <v>433</v>
      </c>
    </row>
    <row r="68" spans="1:3" s="9" customFormat="1" x14ac:dyDescent="0.25">
      <c r="B68" s="7" t="s">
        <v>107</v>
      </c>
      <c r="C68" s="65" t="s">
        <v>433</v>
      </c>
    </row>
    <row r="69" spans="1:3" s="64" customFormat="1" x14ac:dyDescent="0.25">
      <c r="B69" s="62" t="s">
        <v>431</v>
      </c>
      <c r="C69" s="65"/>
    </row>
    <row r="70" spans="1:3" s="9" customFormat="1" x14ac:dyDescent="0.25">
      <c r="B70" s="7" t="s">
        <v>432</v>
      </c>
      <c r="C70" s="10"/>
    </row>
    <row r="71" spans="1:3" s="9" customFormat="1" x14ac:dyDescent="0.25">
      <c r="B71" s="7" t="s">
        <v>144</v>
      </c>
      <c r="C71" s="10"/>
    </row>
    <row r="72" spans="1:3" s="9" customFormat="1" x14ac:dyDescent="0.25">
      <c r="B72" s="7" t="s">
        <v>111</v>
      </c>
      <c r="C72" s="10"/>
    </row>
    <row r="73" spans="1:3" s="9" customFormat="1" x14ac:dyDescent="0.25">
      <c r="B73" s="7" t="s">
        <v>137</v>
      </c>
      <c r="C73" s="10"/>
    </row>
    <row r="74" spans="1:3" s="9" customFormat="1" x14ac:dyDescent="0.25">
      <c r="B74" s="7" t="s">
        <v>138</v>
      </c>
      <c r="C74" s="10"/>
    </row>
    <row r="75" spans="1:3" s="9" customFormat="1" x14ac:dyDescent="0.25">
      <c r="B75" s="7" t="s">
        <v>112</v>
      </c>
      <c r="C75" s="10"/>
    </row>
    <row r="76" spans="1:3" s="9" customFormat="1" x14ac:dyDescent="0.25">
      <c r="B76" s="7" t="s">
        <v>34</v>
      </c>
      <c r="C76" s="10"/>
    </row>
    <row r="77" spans="1:3" s="9" customFormat="1" x14ac:dyDescent="0.25">
      <c r="B77" s="33"/>
      <c r="C77" s="34"/>
    </row>
    <row r="78" spans="1:3" s="9" customFormat="1" ht="18.75" x14ac:dyDescent="0.3">
      <c r="A78" s="151" t="s">
        <v>99</v>
      </c>
      <c r="B78" s="151"/>
      <c r="C78" s="151"/>
    </row>
    <row r="79" spans="1:3" s="9" customFormat="1" x14ac:dyDescent="0.25">
      <c r="B79" s="7" t="s">
        <v>108</v>
      </c>
      <c r="C79" s="10"/>
    </row>
    <row r="80" spans="1:3" s="9" customFormat="1" x14ac:dyDescent="0.25">
      <c r="B80" s="7" t="s">
        <v>109</v>
      </c>
      <c r="C80" s="10"/>
    </row>
    <row r="81" spans="1:3" s="9" customFormat="1" x14ac:dyDescent="0.25">
      <c r="B81" s="7" t="s">
        <v>106</v>
      </c>
      <c r="C81" s="10"/>
    </row>
    <row r="82" spans="1:3" s="9" customFormat="1" x14ac:dyDescent="0.25">
      <c r="B82" s="7" t="s">
        <v>107</v>
      </c>
      <c r="C82" s="10"/>
    </row>
    <row r="83" spans="1:3" s="9" customFormat="1" x14ac:dyDescent="0.25">
      <c r="B83" s="7" t="s">
        <v>110</v>
      </c>
      <c r="C83" s="10"/>
    </row>
    <row r="84" spans="1:3" s="9" customFormat="1" x14ac:dyDescent="0.25">
      <c r="B84" s="7" t="s">
        <v>144</v>
      </c>
      <c r="C84" s="10"/>
    </row>
    <row r="85" spans="1:3" s="9" customFormat="1" x14ac:dyDescent="0.25">
      <c r="B85" s="7" t="s">
        <v>111</v>
      </c>
      <c r="C85" s="10"/>
    </row>
    <row r="86" spans="1:3" s="9" customFormat="1" x14ac:dyDescent="0.25">
      <c r="B86" s="7" t="s">
        <v>112</v>
      </c>
      <c r="C86" s="10"/>
    </row>
    <row r="87" spans="1:3" s="9" customFormat="1" x14ac:dyDescent="0.25">
      <c r="B87" s="7" t="s">
        <v>113</v>
      </c>
      <c r="C87" s="10"/>
    </row>
    <row r="88" spans="1:3" s="9" customFormat="1" x14ac:dyDescent="0.25">
      <c r="B88" s="7" t="s">
        <v>116</v>
      </c>
      <c r="C88" s="10"/>
    </row>
    <row r="89" spans="1:3" s="9" customFormat="1" x14ac:dyDescent="0.25">
      <c r="B89" s="7" t="s">
        <v>114</v>
      </c>
      <c r="C89" s="10"/>
    </row>
    <row r="90" spans="1:3" s="9" customFormat="1" x14ac:dyDescent="0.25">
      <c r="B90" s="7" t="s">
        <v>34</v>
      </c>
      <c r="C90" s="10"/>
    </row>
    <row r="91" spans="1:3" s="9" customFormat="1" x14ac:dyDescent="0.25">
      <c r="B91" s="7" t="s">
        <v>115</v>
      </c>
      <c r="C91" s="10"/>
    </row>
    <row r="92" spans="1:3" s="9" customFormat="1" x14ac:dyDescent="0.25">
      <c r="B92" s="33"/>
      <c r="C92" s="34"/>
    </row>
    <row r="93" spans="1:3" s="9" customFormat="1" ht="18.75" x14ac:dyDescent="0.3">
      <c r="A93" s="151" t="s">
        <v>64</v>
      </c>
      <c r="B93" s="151"/>
      <c r="C93" s="151"/>
    </row>
    <row r="94" spans="1:3" s="9" customFormat="1" ht="30" x14ac:dyDescent="0.25">
      <c r="B94" s="7" t="s">
        <v>65</v>
      </c>
      <c r="C94" s="10" t="s">
        <v>66</v>
      </c>
    </row>
    <row r="95" spans="1:3" s="9" customFormat="1" ht="30" x14ac:dyDescent="0.25">
      <c r="B95" s="7" t="s">
        <v>67</v>
      </c>
      <c r="C95" s="10" t="s">
        <v>73</v>
      </c>
    </row>
    <row r="96" spans="1:3" s="9" customFormat="1" ht="30" x14ac:dyDescent="0.25">
      <c r="B96" s="7" t="s">
        <v>68</v>
      </c>
      <c r="C96" s="10" t="s">
        <v>69</v>
      </c>
    </row>
    <row r="97" spans="1:3" s="9" customFormat="1" x14ac:dyDescent="0.25">
      <c r="B97" s="7" t="s">
        <v>70</v>
      </c>
      <c r="C97" s="10" t="s">
        <v>71</v>
      </c>
    </row>
    <row r="98" spans="1:3" s="9" customFormat="1" x14ac:dyDescent="0.25">
      <c r="B98" s="7" t="s">
        <v>72</v>
      </c>
      <c r="C98" s="10" t="s">
        <v>74</v>
      </c>
    </row>
    <row r="99" spans="1:3" s="9" customFormat="1" x14ac:dyDescent="0.25">
      <c r="B99" s="7" t="s">
        <v>34</v>
      </c>
      <c r="C99" s="10"/>
    </row>
    <row r="101" spans="1:3" s="9" customFormat="1" x14ac:dyDescent="0.25"/>
    <row r="102" spans="1:3" s="55" customFormat="1" ht="18.75" x14ac:dyDescent="0.3">
      <c r="A102" s="151" t="s">
        <v>142</v>
      </c>
      <c r="B102" s="151"/>
      <c r="C102" s="151"/>
    </row>
    <row r="103" spans="1:3" s="55" customFormat="1" x14ac:dyDescent="0.25">
      <c r="A103" s="58"/>
      <c r="B103" s="59" t="s">
        <v>176</v>
      </c>
      <c r="C103" s="60" t="s">
        <v>205</v>
      </c>
    </row>
    <row r="104" spans="1:3" s="55" customFormat="1" x14ac:dyDescent="0.25">
      <c r="A104" s="58"/>
      <c r="B104" s="59" t="s">
        <v>177</v>
      </c>
      <c r="C104" s="65" t="s">
        <v>436</v>
      </c>
    </row>
    <row r="105" spans="1:3" s="55" customFormat="1" x14ac:dyDescent="0.25">
      <c r="A105" s="58"/>
      <c r="B105" s="59" t="s">
        <v>434</v>
      </c>
      <c r="C105" s="60" t="s">
        <v>206</v>
      </c>
    </row>
    <row r="106" spans="1:3" s="55" customFormat="1" x14ac:dyDescent="0.25">
      <c r="A106" s="58"/>
      <c r="B106" s="62" t="s">
        <v>435</v>
      </c>
      <c r="C106" s="60" t="s">
        <v>457</v>
      </c>
    </row>
    <row r="107" spans="1:3" s="55" customFormat="1" x14ac:dyDescent="0.25">
      <c r="A107" s="58"/>
      <c r="B107" s="59" t="s">
        <v>178</v>
      </c>
      <c r="C107" s="60" t="s">
        <v>207</v>
      </c>
    </row>
    <row r="108" spans="1:3" s="55" customFormat="1" x14ac:dyDescent="0.25">
      <c r="A108" s="58"/>
      <c r="B108" s="59" t="s">
        <v>179</v>
      </c>
      <c r="C108" s="60" t="s">
        <v>208</v>
      </c>
    </row>
    <row r="109" spans="1:3" s="55" customFormat="1" x14ac:dyDescent="0.25">
      <c r="A109" s="58"/>
      <c r="B109" s="59" t="s">
        <v>180</v>
      </c>
      <c r="C109" s="58" t="s">
        <v>209</v>
      </c>
    </row>
    <row r="110" spans="1:3" s="55" customFormat="1" x14ac:dyDescent="0.25">
      <c r="A110" s="58"/>
      <c r="B110" s="59" t="s">
        <v>181</v>
      </c>
      <c r="C110" s="60" t="s">
        <v>182</v>
      </c>
    </row>
    <row r="111" spans="1:3" s="55" customFormat="1" x14ac:dyDescent="0.25">
      <c r="A111" s="58"/>
      <c r="B111" s="59" t="s">
        <v>183</v>
      </c>
      <c r="C111" s="60" t="s">
        <v>210</v>
      </c>
    </row>
    <row r="112" spans="1:3" s="55" customFormat="1" x14ac:dyDescent="0.25">
      <c r="A112" s="58"/>
      <c r="B112" s="59" t="s">
        <v>184</v>
      </c>
      <c r="C112" s="60" t="s">
        <v>185</v>
      </c>
    </row>
    <row r="113" spans="1:3" s="64" customFormat="1" x14ac:dyDescent="0.25">
      <c r="B113" s="88" t="s">
        <v>455</v>
      </c>
      <c r="C113" s="65"/>
    </row>
    <row r="114" spans="1:3" s="64" customFormat="1" x14ac:dyDescent="0.25">
      <c r="B114" s="88" t="s">
        <v>456</v>
      </c>
      <c r="C114" s="65"/>
    </row>
    <row r="115" spans="1:3" s="55" customFormat="1" x14ac:dyDescent="0.25">
      <c r="A115" s="58"/>
      <c r="B115" s="59" t="s">
        <v>34</v>
      </c>
      <c r="C115" s="60"/>
    </row>
    <row r="116" spans="1:3" s="55" customFormat="1" x14ac:dyDescent="0.25"/>
    <row r="117" spans="1:3" s="64" customFormat="1" ht="18.75" x14ac:dyDescent="0.3">
      <c r="A117" s="151" t="s">
        <v>417</v>
      </c>
      <c r="B117" s="151"/>
    </row>
    <row r="118" spans="1:3" s="64" customFormat="1" x14ac:dyDescent="0.25">
      <c r="B118" s="62" t="s">
        <v>418</v>
      </c>
    </row>
    <row r="119" spans="1:3" s="64" customFormat="1" x14ac:dyDescent="0.25">
      <c r="B119" s="62" t="s">
        <v>419</v>
      </c>
    </row>
    <row r="120" spans="1:3" s="64" customFormat="1" x14ac:dyDescent="0.25">
      <c r="B120" s="62" t="s">
        <v>420</v>
      </c>
    </row>
    <row r="121" spans="1:3" s="64" customFormat="1" x14ac:dyDescent="0.25">
      <c r="B121" s="62" t="s">
        <v>421</v>
      </c>
    </row>
    <row r="122" spans="1:3" s="64" customFormat="1" x14ac:dyDescent="0.25">
      <c r="B122" s="62" t="s">
        <v>422</v>
      </c>
    </row>
    <row r="123" spans="1:3" s="64" customFormat="1" x14ac:dyDescent="0.25">
      <c r="B123" s="62" t="s">
        <v>423</v>
      </c>
    </row>
    <row r="124" spans="1:3" s="64" customFormat="1" x14ac:dyDescent="0.25">
      <c r="B124" s="62" t="s">
        <v>424</v>
      </c>
    </row>
    <row r="125" spans="1:3" s="64" customFormat="1" x14ac:dyDescent="0.25">
      <c r="B125" s="62" t="s">
        <v>425</v>
      </c>
    </row>
    <row r="126" spans="1:3" s="64" customFormat="1" x14ac:dyDescent="0.25">
      <c r="B126" s="62" t="s">
        <v>426</v>
      </c>
    </row>
    <row r="127" spans="1:3" s="64" customFormat="1" x14ac:dyDescent="0.25">
      <c r="B127" s="62" t="s">
        <v>427</v>
      </c>
    </row>
    <row r="128" spans="1:3" s="64" customFormat="1" x14ac:dyDescent="0.25">
      <c r="B128" s="33"/>
    </row>
    <row r="129" spans="1:3" s="9" customFormat="1" ht="18.75" x14ac:dyDescent="0.3">
      <c r="A129" s="151" t="s">
        <v>96</v>
      </c>
      <c r="B129" s="151"/>
      <c r="C129" s="151"/>
    </row>
    <row r="130" spans="1:3" s="9" customFormat="1" x14ac:dyDescent="0.25">
      <c r="B130" s="7" t="s">
        <v>104</v>
      </c>
      <c r="C130" s="36"/>
    </row>
    <row r="131" spans="1:3" s="9" customFormat="1" x14ac:dyDescent="0.25">
      <c r="B131" s="8" t="s">
        <v>100</v>
      </c>
      <c r="C131" s="37"/>
    </row>
    <row r="132" spans="1:3" s="9" customFormat="1" x14ac:dyDescent="0.25">
      <c r="B132" s="8" t="s">
        <v>101</v>
      </c>
      <c r="C132" s="37"/>
    </row>
    <row r="133" spans="1:3" s="9" customFormat="1" x14ac:dyDescent="0.25">
      <c r="B133" s="7" t="s">
        <v>102</v>
      </c>
      <c r="C133" s="37"/>
    </row>
    <row r="134" spans="1:3" s="9" customFormat="1" x14ac:dyDescent="0.25">
      <c r="B134" s="8" t="s">
        <v>103</v>
      </c>
      <c r="C134" s="37"/>
    </row>
    <row r="135" spans="1:3" s="9" customFormat="1" x14ac:dyDescent="0.25"/>
    <row r="136" spans="1:3" s="9" customFormat="1" ht="18.75" x14ac:dyDescent="0.3">
      <c r="A136" s="151" t="s">
        <v>97</v>
      </c>
      <c r="B136" s="151"/>
      <c r="C136" s="151"/>
    </row>
    <row r="137" spans="1:3" s="9" customFormat="1" x14ac:dyDescent="0.25">
      <c r="B137" s="7" t="s">
        <v>130</v>
      </c>
      <c r="C137" s="36"/>
    </row>
    <row r="138" spans="1:3" s="9" customFormat="1" x14ac:dyDescent="0.25">
      <c r="B138" s="8" t="s">
        <v>131</v>
      </c>
      <c r="C138" s="37"/>
    </row>
    <row r="139" spans="1:3" s="9" customFormat="1" x14ac:dyDescent="0.25">
      <c r="B139" s="8" t="s">
        <v>132</v>
      </c>
      <c r="C139" s="37"/>
    </row>
    <row r="140" spans="1:3" s="9" customFormat="1" x14ac:dyDescent="0.25">
      <c r="B140" s="7" t="s">
        <v>133</v>
      </c>
      <c r="C140" s="37"/>
    </row>
    <row r="141" spans="1:3" s="9" customFormat="1" x14ac:dyDescent="0.25">
      <c r="B141" s="8" t="s">
        <v>34</v>
      </c>
      <c r="C141" s="37"/>
    </row>
    <row r="142" spans="1:3" s="9" customFormat="1" x14ac:dyDescent="0.25">
      <c r="B142" s="35"/>
      <c r="C142" s="35"/>
    </row>
    <row r="143" spans="1:3" ht="18.75" x14ac:dyDescent="0.3">
      <c r="A143" s="151" t="s">
        <v>1</v>
      </c>
      <c r="B143" s="151"/>
      <c r="C143" s="151"/>
    </row>
    <row r="144" spans="1:3" x14ac:dyDescent="0.25">
      <c r="B144" s="7" t="s">
        <v>20</v>
      </c>
      <c r="C144" s="7" t="s">
        <v>21</v>
      </c>
    </row>
    <row r="145" spans="1:3" x14ac:dyDescent="0.25">
      <c r="B145" s="8" t="s">
        <v>12</v>
      </c>
      <c r="C145" s="8" t="s">
        <v>13</v>
      </c>
    </row>
    <row r="146" spans="1:3" ht="30" x14ac:dyDescent="0.25">
      <c r="B146" s="8" t="s">
        <v>14</v>
      </c>
      <c r="C146" s="8" t="s">
        <v>15</v>
      </c>
    </row>
    <row r="147" spans="1:3" ht="30" x14ac:dyDescent="0.25">
      <c r="B147" s="8" t="s">
        <v>16</v>
      </c>
      <c r="C147" s="8" t="s">
        <v>17</v>
      </c>
    </row>
    <row r="148" spans="1:3" x14ac:dyDescent="0.25">
      <c r="B148" s="8" t="s">
        <v>18</v>
      </c>
      <c r="C148" s="8" t="s">
        <v>19</v>
      </c>
    </row>
    <row r="149" spans="1:3" x14ac:dyDescent="0.25">
      <c r="B149" s="90" t="s">
        <v>465</v>
      </c>
      <c r="C149" s="90" t="s">
        <v>468</v>
      </c>
    </row>
    <row r="150" spans="1:3" x14ac:dyDescent="0.25">
      <c r="B150" s="90" t="s">
        <v>466</v>
      </c>
      <c r="C150" s="90" t="s">
        <v>469</v>
      </c>
    </row>
    <row r="151" spans="1:3" x14ac:dyDescent="0.25">
      <c r="B151" s="90" t="s">
        <v>34</v>
      </c>
      <c r="C151" s="90" t="s">
        <v>467</v>
      </c>
    </row>
    <row r="153" spans="1:3" ht="18.75" x14ac:dyDescent="0.3">
      <c r="A153" s="151" t="s">
        <v>211</v>
      </c>
      <c r="B153" s="151"/>
      <c r="C153" s="151"/>
    </row>
    <row r="154" spans="1:3" x14ac:dyDescent="0.25">
      <c r="A154" s="61"/>
      <c r="B154" s="62" t="s">
        <v>186</v>
      </c>
      <c r="C154" s="62" t="s">
        <v>21</v>
      </c>
    </row>
    <row r="155" spans="1:3" x14ac:dyDescent="0.25">
      <c r="A155" s="61"/>
      <c r="B155" s="63" t="s">
        <v>115</v>
      </c>
      <c r="C155" s="63" t="s">
        <v>187</v>
      </c>
    </row>
    <row r="156" spans="1:3" x14ac:dyDescent="0.25">
      <c r="A156" s="61"/>
      <c r="B156" s="63" t="s">
        <v>188</v>
      </c>
      <c r="C156" s="63" t="s">
        <v>189</v>
      </c>
    </row>
    <row r="157" spans="1:3" x14ac:dyDescent="0.25">
      <c r="A157" s="61"/>
      <c r="B157" s="63" t="s">
        <v>190</v>
      </c>
      <c r="C157" s="63" t="s">
        <v>191</v>
      </c>
    </row>
    <row r="158" spans="1:3" x14ac:dyDescent="0.25">
      <c r="A158" s="61"/>
      <c r="B158" s="63" t="s">
        <v>192</v>
      </c>
      <c r="C158" s="63" t="s">
        <v>193</v>
      </c>
    </row>
    <row r="159" spans="1:3" x14ac:dyDescent="0.25">
      <c r="A159" s="61"/>
      <c r="B159" s="63" t="s">
        <v>194</v>
      </c>
      <c r="C159" s="63" t="s">
        <v>195</v>
      </c>
    </row>
    <row r="160" spans="1:3" x14ac:dyDescent="0.25">
      <c r="A160" s="61"/>
      <c r="B160" s="63" t="s">
        <v>196</v>
      </c>
      <c r="C160" s="63" t="s">
        <v>197</v>
      </c>
    </row>
    <row r="161" spans="1:3" x14ac:dyDescent="0.25">
      <c r="A161" s="61"/>
      <c r="B161" s="63" t="s">
        <v>198</v>
      </c>
      <c r="C161" s="63" t="s">
        <v>199</v>
      </c>
    </row>
    <row r="162" spans="1:3" x14ac:dyDescent="0.25">
      <c r="A162" s="61"/>
      <c r="B162" s="63" t="s">
        <v>200</v>
      </c>
      <c r="C162" s="63" t="s">
        <v>201</v>
      </c>
    </row>
    <row r="163" spans="1:3" x14ac:dyDescent="0.25">
      <c r="A163" s="61"/>
      <c r="B163" s="63" t="s">
        <v>194</v>
      </c>
      <c r="C163" s="63" t="s">
        <v>202</v>
      </c>
    </row>
    <row r="164" spans="1:3" x14ac:dyDescent="0.25">
      <c r="A164" s="61"/>
      <c r="B164" s="63" t="s">
        <v>196</v>
      </c>
      <c r="C164" s="63" t="s">
        <v>203</v>
      </c>
    </row>
    <row r="165" spans="1:3" x14ac:dyDescent="0.25">
      <c r="A165" s="61"/>
      <c r="B165" s="63" t="s">
        <v>34</v>
      </c>
      <c r="C165" s="63" t="s">
        <v>204</v>
      </c>
    </row>
    <row r="167" spans="1:3" ht="18.75" x14ac:dyDescent="0.3">
      <c r="A167" s="151" t="s">
        <v>458</v>
      </c>
      <c r="B167" s="151"/>
      <c r="C167" s="64"/>
    </row>
    <row r="168" spans="1:3" x14ac:dyDescent="0.25">
      <c r="A168" s="87"/>
      <c r="B168" s="62" t="s">
        <v>186</v>
      </c>
      <c r="C168" s="62" t="s">
        <v>21</v>
      </c>
    </row>
    <row r="169" spans="1:3" x14ac:dyDescent="0.25">
      <c r="A169" s="64"/>
      <c r="B169" s="62" t="s">
        <v>115</v>
      </c>
      <c r="C169" s="62"/>
    </row>
    <row r="170" spans="1:3" x14ac:dyDescent="0.25">
      <c r="A170" s="64"/>
      <c r="B170" s="63" t="s">
        <v>459</v>
      </c>
      <c r="C170" s="89" t="s">
        <v>460</v>
      </c>
    </row>
    <row r="171" spans="1:3" x14ac:dyDescent="0.25">
      <c r="A171" s="64"/>
      <c r="B171" s="63" t="s">
        <v>461</v>
      </c>
      <c r="C171" s="89" t="s">
        <v>462</v>
      </c>
    </row>
    <row r="172" spans="1:3" ht="30" x14ac:dyDescent="0.25">
      <c r="A172" s="64"/>
      <c r="B172" s="63" t="s">
        <v>463</v>
      </c>
      <c r="C172" s="63" t="s">
        <v>464</v>
      </c>
    </row>
  </sheetData>
  <mergeCells count="15">
    <mergeCell ref="A167:B167"/>
    <mergeCell ref="A153:C153"/>
    <mergeCell ref="A3:C3"/>
    <mergeCell ref="A143:C143"/>
    <mergeCell ref="A1:C2"/>
    <mergeCell ref="A93:C93"/>
    <mergeCell ref="A129:C129"/>
    <mergeCell ref="A64:C64"/>
    <mergeCell ref="A78:C78"/>
    <mergeCell ref="A35:C35"/>
    <mergeCell ref="A136:C136"/>
    <mergeCell ref="A26:C26"/>
    <mergeCell ref="A102:C102"/>
    <mergeCell ref="A44:C44"/>
    <mergeCell ref="A117:B117"/>
  </mergeCells>
  <hyperlinks>
    <hyperlink ref="C15" r:id="rId1"/>
  </hyperlinks>
  <pageMargins left="0.7" right="0.7" top="0.75" bottom="0.75" header="0.3" footer="0.3"/>
  <pageSetup paperSize="17" scale="73" fitToHeight="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5" sqref="B5"/>
    </sheetView>
  </sheetViews>
  <sheetFormatPr defaultColWidth="11.42578125" defaultRowHeight="15" x14ac:dyDescent="0.25"/>
  <cols>
    <col min="2" max="2" width="86.42578125" customWidth="1"/>
    <col min="3" max="3" width="27.7109375" customWidth="1"/>
  </cols>
  <sheetData>
    <row r="1" spans="1:4" s="9" customFormat="1" ht="15.75" thickBot="1" x14ac:dyDescent="0.3">
      <c r="A1" s="19" t="s">
        <v>47</v>
      </c>
      <c r="B1" s="19" t="s">
        <v>150</v>
      </c>
      <c r="C1" s="19" t="s">
        <v>48</v>
      </c>
      <c r="D1" s="18"/>
    </row>
    <row r="2" spans="1:4" x14ac:dyDescent="0.25">
      <c r="A2" s="12" t="s">
        <v>35</v>
      </c>
      <c r="B2" s="13" t="s">
        <v>151</v>
      </c>
      <c r="C2" s="20" t="s">
        <v>41</v>
      </c>
      <c r="D2" s="18"/>
    </row>
    <row r="3" spans="1:4" x14ac:dyDescent="0.25">
      <c r="A3" s="14" t="s">
        <v>36</v>
      </c>
      <c r="B3" s="71">
        <v>2.1</v>
      </c>
      <c r="C3" s="21" t="s">
        <v>42</v>
      </c>
      <c r="D3" s="18"/>
    </row>
    <row r="4" spans="1:4" ht="255" x14ac:dyDescent="0.25">
      <c r="A4" s="15" t="s">
        <v>37</v>
      </c>
      <c r="B4" s="11" t="s">
        <v>152</v>
      </c>
      <c r="C4" s="22" t="s">
        <v>45</v>
      </c>
      <c r="D4" s="18"/>
    </row>
    <row r="5" spans="1:4" ht="30" x14ac:dyDescent="0.25">
      <c r="A5" s="14" t="s">
        <v>38</v>
      </c>
      <c r="B5" s="64" t="str">
        <f xml:space="preserve"> "https://mhkdr.openei.org/models/WEC%20Lab%20Testing%20Content%20Model%20v" &amp; B3 &amp; ".xlsx"</f>
        <v>https://mhkdr.openei.org/models/WEC%20Lab%20Testing%20Content%20Model%20v2.1.xlsx</v>
      </c>
      <c r="C5" s="21" t="s">
        <v>40</v>
      </c>
      <c r="D5" s="18"/>
    </row>
    <row r="6" spans="1:4" ht="45" x14ac:dyDescent="0.25">
      <c r="A6" s="14" t="s">
        <v>39</v>
      </c>
      <c r="B6" s="10" t="s">
        <v>497</v>
      </c>
      <c r="C6" s="21" t="s">
        <v>43</v>
      </c>
      <c r="D6" s="18"/>
    </row>
    <row r="7" spans="1:4" s="9" customFormat="1" x14ac:dyDescent="0.25">
      <c r="A7" s="24" t="s">
        <v>50</v>
      </c>
      <c r="B7" s="25" t="s">
        <v>58</v>
      </c>
      <c r="C7" s="26" t="s">
        <v>51</v>
      </c>
      <c r="D7" s="18"/>
    </row>
    <row r="8" spans="1:4" ht="30.75" thickBot="1" x14ac:dyDescent="0.3">
      <c r="A8" s="16" t="s">
        <v>44</v>
      </c>
      <c r="B8" s="17" t="s">
        <v>498</v>
      </c>
      <c r="C8" s="23" t="s">
        <v>46</v>
      </c>
      <c r="D8" s="18"/>
    </row>
    <row r="9" spans="1:4" x14ac:dyDescent="0.25">
      <c r="A9" s="18"/>
      <c r="B9" s="18"/>
      <c r="C9" s="18"/>
      <c r="D9" s="18"/>
    </row>
    <row r="10" spans="1:4" x14ac:dyDescent="0.2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Brian</cp:lastModifiedBy>
  <cp:lastPrinted>2016-02-11T15:41:27Z</cp:lastPrinted>
  <dcterms:created xsi:type="dcterms:W3CDTF">2015-05-28T14:50:57Z</dcterms:created>
  <dcterms:modified xsi:type="dcterms:W3CDTF">2018-10-01T18:28:36Z</dcterms:modified>
</cp:coreProperties>
</file>