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J:\Project_Data\1310_Survivability\Reporting\"/>
    </mc:Choice>
  </mc:AlternateContent>
  <bookViews>
    <workbookView xWindow="2700" yWindow="465" windowWidth="26100" windowHeight="16140" tabRatio="500"/>
  </bookViews>
  <sheets>
    <sheet name="Instrumentation List" sheetId="1" r:id="rId1"/>
    <sheet name="Damper LC" sheetId="4" r:id="rId2"/>
    <sheet name="Tendon LC" sheetId="6" r:id="rId3"/>
    <sheet name="Spring LC" sheetId="5" r:id="rId4"/>
    <sheet name="End-Stop LC" sheetId="3" r:id="rId5"/>
    <sheet name="Encoder" sheetId="8" r:id="rId6"/>
    <sheet name="Mooring LC" sheetId="7" r:id="rId7"/>
    <sheet name="Pressure" sheetId="9" r:id="rId8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2" i="5" l="1"/>
  <c r="C9" i="8" l="1"/>
  <c r="P26" i="7"/>
  <c r="L26" i="7"/>
  <c r="H26" i="7"/>
  <c r="D26" i="7"/>
  <c r="D26" i="3"/>
  <c r="H26" i="3"/>
  <c r="L26" i="3"/>
  <c r="L22" i="3"/>
  <c r="L23" i="3"/>
  <c r="L24" i="3"/>
  <c r="L25" i="3"/>
  <c r="L21" i="3"/>
  <c r="L28" i="3"/>
  <c r="H28" i="3"/>
  <c r="D28" i="3"/>
  <c r="H22" i="3"/>
  <c r="H23" i="3"/>
  <c r="H24" i="3"/>
  <c r="H25" i="3"/>
  <c r="H21" i="3"/>
  <c r="D21" i="3"/>
  <c r="D22" i="3"/>
  <c r="D23" i="3"/>
  <c r="D24" i="3"/>
  <c r="D25" i="3"/>
  <c r="L24" i="5"/>
  <c r="H24" i="5"/>
  <c r="D24" i="5"/>
  <c r="P26" i="5"/>
  <c r="P22" i="5"/>
  <c r="P23" i="5"/>
  <c r="P24" i="5"/>
  <c r="P25" i="5"/>
  <c r="P21" i="5"/>
  <c r="L26" i="5"/>
  <c r="L23" i="5"/>
  <c r="L25" i="5"/>
  <c r="L21" i="5"/>
  <c r="H26" i="5"/>
  <c r="H21" i="5"/>
  <c r="H22" i="5"/>
  <c r="H23" i="5"/>
  <c r="H25" i="5"/>
  <c r="D26" i="5"/>
  <c r="D21" i="5"/>
  <c r="D22" i="5"/>
  <c r="D23" i="5"/>
  <c r="D25" i="5"/>
  <c r="L25" i="4"/>
  <c r="L21" i="4"/>
  <c r="L22" i="4"/>
  <c r="L23" i="4"/>
  <c r="L24" i="4"/>
  <c r="L20" i="4"/>
  <c r="H25" i="4"/>
  <c r="H20" i="4"/>
  <c r="H21" i="4"/>
  <c r="H22" i="4"/>
  <c r="H23" i="4"/>
  <c r="H24" i="4"/>
  <c r="D25" i="4"/>
  <c r="D20" i="4"/>
  <c r="P27" i="6"/>
  <c r="P25" i="6"/>
  <c r="P22" i="6"/>
  <c r="P23" i="6"/>
  <c r="P24" i="6"/>
  <c r="P26" i="6"/>
  <c r="P21" i="6"/>
  <c r="D21" i="4" l="1"/>
  <c r="D22" i="4"/>
  <c r="D23" i="4"/>
  <c r="D24" i="4"/>
  <c r="L22" i="6"/>
  <c r="L23" i="6"/>
  <c r="L24" i="6"/>
  <c r="L25" i="6"/>
  <c r="L26" i="6"/>
  <c r="L27" i="6"/>
  <c r="L21" i="6"/>
  <c r="H26" i="6"/>
  <c r="H22" i="6"/>
  <c r="H23" i="6"/>
  <c r="H24" i="6"/>
  <c r="H25" i="6"/>
  <c r="H27" i="6"/>
  <c r="H21" i="6"/>
  <c r="D22" i="6"/>
  <c r="D23" i="6"/>
  <c r="D24" i="6"/>
  <c r="D25" i="6"/>
  <c r="D26" i="6"/>
  <c r="D27" i="6"/>
  <c r="D21" i="6"/>
  <c r="H76" i="1" l="1"/>
  <c r="C12" i="3"/>
  <c r="L29" i="3"/>
  <c r="C11" i="3"/>
  <c r="H29" i="3"/>
  <c r="D29" i="3"/>
  <c r="B12" i="3"/>
  <c r="B11" i="3"/>
  <c r="B10" i="3"/>
  <c r="B13" i="7"/>
  <c r="B12" i="7"/>
  <c r="B11" i="7"/>
  <c r="B10" i="7"/>
  <c r="P21" i="7"/>
  <c r="L21" i="7"/>
  <c r="H21" i="7"/>
  <c r="D21" i="7"/>
  <c r="P25" i="7"/>
  <c r="P28" i="7" s="1"/>
  <c r="C13" i="7" s="1"/>
  <c r="P24" i="7"/>
  <c r="P23" i="7"/>
  <c r="P22" i="7"/>
  <c r="L25" i="7"/>
  <c r="L24" i="7"/>
  <c r="L23" i="7"/>
  <c r="L22" i="7"/>
  <c r="H25" i="7"/>
  <c r="H24" i="7"/>
  <c r="H23" i="7"/>
  <c r="H28" i="7" s="1"/>
  <c r="C11" i="7" s="1"/>
  <c r="H22" i="7"/>
  <c r="D23" i="7"/>
  <c r="D22" i="7"/>
  <c r="D29" i="7" s="1"/>
  <c r="D24" i="7"/>
  <c r="D25" i="7"/>
  <c r="D27" i="4"/>
  <c r="C10" i="4" s="1"/>
  <c r="B12" i="4"/>
  <c r="B11" i="4"/>
  <c r="B10" i="4"/>
  <c r="D28" i="4"/>
  <c r="L27" i="4"/>
  <c r="C12" i="4" s="1"/>
  <c r="H28" i="4"/>
  <c r="B13" i="5"/>
  <c r="B12" i="5"/>
  <c r="B11" i="5"/>
  <c r="B10" i="5"/>
  <c r="B10" i="6"/>
  <c r="B13" i="6"/>
  <c r="B12" i="6"/>
  <c r="B11" i="6"/>
  <c r="H29" i="1"/>
  <c r="H28" i="1"/>
  <c r="B11" i="9"/>
  <c r="B12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H78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81" i="1"/>
  <c r="H79" i="1"/>
  <c r="H30" i="1"/>
  <c r="H35" i="1"/>
  <c r="H40" i="1"/>
  <c r="H44" i="1"/>
  <c r="H39" i="1"/>
  <c r="H34" i="1"/>
  <c r="H43" i="1"/>
  <c r="H38" i="1"/>
  <c r="H33" i="1"/>
  <c r="H42" i="1"/>
  <c r="H37" i="1"/>
  <c r="H32" i="1"/>
  <c r="H41" i="1"/>
  <c r="H36" i="1"/>
  <c r="H31" i="1"/>
  <c r="H82" i="1"/>
  <c r="H80" i="1"/>
  <c r="K19" i="1"/>
  <c r="D28" i="5"/>
  <c r="C10" i="5" s="1"/>
  <c r="P28" i="5"/>
  <c r="C13" i="5" s="1"/>
  <c r="H28" i="5"/>
  <c r="C11" i="5" s="1"/>
  <c r="L29" i="7"/>
  <c r="P29" i="7"/>
  <c r="L28" i="5"/>
  <c r="C12" i="5" s="1"/>
  <c r="D28" i="7"/>
  <c r="C10" i="7" s="1"/>
  <c r="L28" i="7"/>
  <c r="C12" i="7" s="1"/>
  <c r="C10" i="3"/>
  <c r="L29" i="5"/>
  <c r="P29" i="5"/>
  <c r="H30" i="6" l="1"/>
  <c r="D29" i="5"/>
  <c r="L30" i="6"/>
  <c r="L29" i="6"/>
  <c r="C12" i="6" s="1"/>
  <c r="D29" i="6"/>
  <c r="C10" i="6" s="1"/>
  <c r="P29" i="6"/>
  <c r="C13" i="6" s="1"/>
  <c r="D30" i="6"/>
  <c r="H29" i="6"/>
  <c r="C11" i="6" s="1"/>
  <c r="H27" i="4"/>
  <c r="C11" i="4" s="1"/>
  <c r="H29" i="5"/>
  <c r="L28" i="4"/>
  <c r="H29" i="7"/>
  <c r="P30" i="6"/>
</calcChain>
</file>

<file path=xl/sharedStrings.xml><?xml version="1.0" encoding="utf-8"?>
<sst xmlns="http://schemas.openxmlformats.org/spreadsheetml/2006/main" count="823" uniqueCount="369">
  <si>
    <t>Instrumentation List</t>
  </si>
  <si>
    <t>Environment</t>
  </si>
  <si>
    <t>Range</t>
  </si>
  <si>
    <t>Sensor Type</t>
  </si>
  <si>
    <t>Amplifier Needed</t>
  </si>
  <si>
    <t>Supply Voltage</t>
  </si>
  <si>
    <t>No</t>
  </si>
  <si>
    <t>Yes</t>
  </si>
  <si>
    <t>Futek</t>
  </si>
  <si>
    <t>Global</t>
  </si>
  <si>
    <t>Inertial &amp; Gyro</t>
  </si>
  <si>
    <t>MFG</t>
  </si>
  <si>
    <t>Part Number</t>
  </si>
  <si>
    <t>Datasheet</t>
  </si>
  <si>
    <t>Output</t>
  </si>
  <si>
    <t>Digital</t>
  </si>
  <si>
    <t>mv/v</t>
  </si>
  <si>
    <t>http://www.futek.com/product.aspx?stock=QSH01055</t>
  </si>
  <si>
    <t>USB</t>
  </si>
  <si>
    <t>x1</t>
  </si>
  <si>
    <t>Spares</t>
  </si>
  <si>
    <t>Compression</t>
  </si>
  <si>
    <t>Sensor Range</t>
  </si>
  <si>
    <t>0-300lb</t>
  </si>
  <si>
    <t>Notes</t>
  </si>
  <si>
    <t>0-500lb</t>
  </si>
  <si>
    <t>Ellipse-A</t>
  </si>
  <si>
    <t>SBG-Systems</t>
  </si>
  <si>
    <t>Rotary Encoder</t>
  </si>
  <si>
    <t>Endless</t>
  </si>
  <si>
    <t>http://www.futek.com/product.aspx?stock=FSH03887</t>
  </si>
  <si>
    <t>Tension &amp; Compression</t>
  </si>
  <si>
    <t>Processor</t>
  </si>
  <si>
    <t>Processing</t>
  </si>
  <si>
    <t>Ouput</t>
  </si>
  <si>
    <t>Voltage</t>
  </si>
  <si>
    <t>Dry</t>
  </si>
  <si>
    <t>Laurel</t>
  </si>
  <si>
    <t>https://www.laurels.com/datasheets/transmitter-quadrature.pdf</t>
  </si>
  <si>
    <t>FSH03863</t>
  </si>
  <si>
    <t>http://www.futek.com/files/pdf/Product%20Drawings/iaa100.pdf</t>
  </si>
  <si>
    <t>OR Direct QC Encoder Output</t>
  </si>
  <si>
    <t>4C+Shield</t>
  </si>
  <si>
    <t>http://www.markertek.com/product/mg-2929-1000/mogami-w2929-4c-28awg-mini-sh-cable-106in-o-d-1000-ft-black</t>
  </si>
  <si>
    <t>Mogami</t>
  </si>
  <si>
    <t>Quantity (spare)</t>
  </si>
  <si>
    <t>http://www.sbg-systems.com/docs/Ellipse_Series_Leaflet.pdf</t>
  </si>
  <si>
    <t>0-50lb</t>
  </si>
  <si>
    <t>Channel List</t>
  </si>
  <si>
    <t>Name</t>
  </si>
  <si>
    <t>Serial Number</t>
  </si>
  <si>
    <t>Sensor</t>
  </si>
  <si>
    <t>no</t>
  </si>
  <si>
    <t>QSH01055 (LSB302)</t>
  </si>
  <si>
    <t>S/N</t>
  </si>
  <si>
    <t>Load (lb)</t>
  </si>
  <si>
    <t>Output (mV/V)</t>
  </si>
  <si>
    <t>Conductors</t>
  </si>
  <si>
    <t>Red</t>
  </si>
  <si>
    <t>Black</t>
  </si>
  <si>
    <t>White</t>
  </si>
  <si>
    <t>Yellow</t>
  </si>
  <si>
    <t>Screen</t>
  </si>
  <si>
    <t>Sig A</t>
  </si>
  <si>
    <t>Sig Z</t>
  </si>
  <si>
    <t>-Exc</t>
  </si>
  <si>
    <t>-sig</t>
  </si>
  <si>
    <t>+Sig</t>
  </si>
  <si>
    <t>+Exc</t>
  </si>
  <si>
    <t>Gnd</t>
  </si>
  <si>
    <t>lbf to N</t>
  </si>
  <si>
    <t>Measurement:</t>
  </si>
  <si>
    <t>Amp Output (V)</t>
  </si>
  <si>
    <t>Slope (N/V)</t>
  </si>
  <si>
    <t>Correlation</t>
  </si>
  <si>
    <t>ppr</t>
  </si>
  <si>
    <t>Reaction Ring IMU</t>
  </si>
  <si>
    <t>PTO Rotation</t>
  </si>
  <si>
    <t>Damper force</t>
  </si>
  <si>
    <t>Tether force</t>
  </si>
  <si>
    <t>Spring force</t>
  </si>
  <si>
    <t>End-Stop force</t>
  </si>
  <si>
    <t>IMU</t>
  </si>
  <si>
    <t>Mooring</t>
  </si>
  <si>
    <t>Spare</t>
  </si>
  <si>
    <t>Pressure</t>
  </si>
  <si>
    <t>USB connection to control PC + Trigger signal</t>
  </si>
  <si>
    <t xml:space="preserve">Load Cell Amplifier </t>
  </si>
  <si>
    <t xml:space="preserve">Encoder Processor </t>
  </si>
  <si>
    <t>Rotation - Analog Voltage</t>
  </si>
  <si>
    <t>Tension</t>
  </si>
  <si>
    <t>Submerged 2m</t>
  </si>
  <si>
    <t>Mooring force</t>
  </si>
  <si>
    <t xml:space="preserve">Bow mooring force </t>
  </si>
  <si>
    <t xml:space="preserve">Stern mooring force </t>
  </si>
  <si>
    <t>0-5v</t>
  </si>
  <si>
    <t>BEI</t>
  </si>
  <si>
    <t>12(0)</t>
  </si>
  <si>
    <t>2(2)</t>
  </si>
  <si>
    <t>3(0)</t>
  </si>
  <si>
    <t>190 Degrees</t>
  </si>
  <si>
    <t>+/- 5Nm</t>
  </si>
  <si>
    <t>0-25lb</t>
  </si>
  <si>
    <t>+/-5v (processed)</t>
  </si>
  <si>
    <t>Tether 1B, 2P &amp; 3S</t>
  </si>
  <si>
    <t>*note - Instrumentation listed above under "tether 1B,2P &amp;3S" is duplicated on each tether, so there will be three of each of the listed sensors.</t>
  </si>
  <si>
    <t>Amplifier</t>
  </si>
  <si>
    <t>Laurels s/n # 050516-01</t>
  </si>
  <si>
    <t>Laurels s/n # 050516-02</t>
  </si>
  <si>
    <t>Laurels s/n # 050516-03</t>
  </si>
  <si>
    <t>Cable</t>
  </si>
  <si>
    <t>LT80QD</t>
  </si>
  <si>
    <t>Tacuna Systems</t>
  </si>
  <si>
    <t>EMBSGB200-M</t>
  </si>
  <si>
    <t>https://tacunasystems.com/zc/documents/EMBSGB200_2_3.pdf</t>
  </si>
  <si>
    <t>Supply</t>
  </si>
  <si>
    <t>12.5-26 vdc</t>
  </si>
  <si>
    <t>120 vac</t>
  </si>
  <si>
    <t>6-16 vdc</t>
  </si>
  <si>
    <t>Processed Output</t>
  </si>
  <si>
    <t>10 vdc</t>
  </si>
  <si>
    <t>5 vdc</t>
  </si>
  <si>
    <t xml:space="preserve">+/-5v </t>
  </si>
  <si>
    <t>10v (Laurels)</t>
  </si>
  <si>
    <t>5v (Futek amp)</t>
  </si>
  <si>
    <t>5v (Tacuna amp)</t>
  </si>
  <si>
    <t>Hull Pressure Distribution</t>
  </si>
  <si>
    <t>0-5 psig</t>
  </si>
  <si>
    <t>Wet</t>
  </si>
  <si>
    <t>Gage pressure</t>
  </si>
  <si>
    <t>0-2 psig</t>
  </si>
  <si>
    <t>8-28 vdc</t>
  </si>
  <si>
    <t>Sensor Excitation</t>
  </si>
  <si>
    <t>Spare Spring force</t>
  </si>
  <si>
    <t>Spare Mooring force</t>
  </si>
  <si>
    <t>PTO Displacement (backup)</t>
  </si>
  <si>
    <t>0-5kg</t>
  </si>
  <si>
    <t>0-40 kg</t>
  </si>
  <si>
    <t>0-80kg</t>
  </si>
  <si>
    <t>String Pot</t>
  </si>
  <si>
    <r>
      <t>+/- 0.2m, +/- 20</t>
    </r>
    <r>
      <rPr>
        <sz val="12"/>
        <color theme="1"/>
        <rFont val="Calibri"/>
        <family val="2"/>
      </rPr>
      <t>°</t>
    </r>
  </si>
  <si>
    <t>Reaction ring heave, pitch</t>
  </si>
  <si>
    <t>Cable Length, m (to model top)</t>
  </si>
  <si>
    <t>Cable Length, m (model to gantry)</t>
  </si>
  <si>
    <t>4C+Shield + USB</t>
  </si>
  <si>
    <t>0-50mm</t>
  </si>
  <si>
    <t>0-120mm</t>
  </si>
  <si>
    <t>5v</t>
  </si>
  <si>
    <t>Celesco</t>
  </si>
  <si>
    <t>SP1-4-3</t>
  </si>
  <si>
    <t>http://www.te.com/commerce/DocumentDelivery/DDEController?Action=srchrtrv&amp;DocNm=SP1&amp;DocType=Data+Sheet&amp;DocLang=English</t>
  </si>
  <si>
    <t xml:space="preserve">4C+Shield </t>
  </si>
  <si>
    <t>8x1</t>
  </si>
  <si>
    <t>8x7</t>
  </si>
  <si>
    <t>Transducers Direct</t>
  </si>
  <si>
    <t>http://www.transducersdirect.com/wp-content/uploads/2013/09/TDH40-11.17.pdf</t>
  </si>
  <si>
    <t>TDH40</t>
  </si>
  <si>
    <t>0-10 kg</t>
  </si>
  <si>
    <t>x3</t>
  </si>
  <si>
    <t>m</t>
  </si>
  <si>
    <t>Sig B</t>
  </si>
  <si>
    <t>http://www.futek.com/product.aspx?stock=FSH03876</t>
  </si>
  <si>
    <t>FSH03876 (LSB200)</t>
  </si>
  <si>
    <t>FSH03887 (LCM300)</t>
  </si>
  <si>
    <t>http://www.beisensors.com/pdfs/dhm5-optical-incremental-encoder_en.pdf</t>
  </si>
  <si>
    <t>DHM506-3600</t>
  </si>
  <si>
    <t>http://www.futek.com/product.aspx?stock=FSH03884</t>
  </si>
  <si>
    <t>FSH03884 (LCM300)</t>
  </si>
  <si>
    <t>FSH03969 (LTH300)</t>
  </si>
  <si>
    <t>http://www.futek.com/product.aspx?stock=FSH03969</t>
  </si>
  <si>
    <t>Futek s/n # 656508</t>
  </si>
  <si>
    <t>Futek s/n # 656873</t>
  </si>
  <si>
    <t>Futek s/n # 656874</t>
  </si>
  <si>
    <t>Futek s/n # 656876</t>
  </si>
  <si>
    <t>Futek s/n # 656877</t>
  </si>
  <si>
    <t>Futek s/n # 656878</t>
  </si>
  <si>
    <t>Futek s/n # 656879</t>
  </si>
  <si>
    <t>Futek s/n # 656880</t>
  </si>
  <si>
    <t>Futek s/n # 656881</t>
  </si>
  <si>
    <t>Futek s/n # 656882</t>
  </si>
  <si>
    <t>Futek s/n # 656883</t>
  </si>
  <si>
    <t>Futek s/n # 656884</t>
  </si>
  <si>
    <t>Com</t>
  </si>
  <si>
    <t xml:space="preserve">Tacuna </t>
  </si>
  <si>
    <t xml:space="preserve">+Exc </t>
  </si>
  <si>
    <t>/1</t>
  </si>
  <si>
    <t>/2</t>
  </si>
  <si>
    <t>/3</t>
  </si>
  <si>
    <t>OPI Channel Number</t>
  </si>
  <si>
    <t>Free surface</t>
  </si>
  <si>
    <t xml:space="preserve">Measurement: </t>
  </si>
  <si>
    <t>V</t>
  </si>
  <si>
    <t>Sensor:</t>
  </si>
  <si>
    <t>Excitation:</t>
  </si>
  <si>
    <t>Offset (V)</t>
  </si>
  <si>
    <t>Range:</t>
  </si>
  <si>
    <t>Output:</t>
  </si>
  <si>
    <t>0-5</t>
  </si>
  <si>
    <t>psig</t>
  </si>
  <si>
    <t>Hull Pressure</t>
  </si>
  <si>
    <t>Amp Gain:</t>
  </si>
  <si>
    <t>Calibrations:</t>
  </si>
  <si>
    <t>S/N:</t>
  </si>
  <si>
    <t>lb</t>
  </si>
  <si>
    <t>0-300</t>
  </si>
  <si>
    <t>Bridge Excitation:</t>
  </si>
  <si>
    <t>Slope (V/psig)</t>
  </si>
  <si>
    <t>0-500</t>
  </si>
  <si>
    <t>Sheave rotation</t>
  </si>
  <si>
    <t>BEI DHM506-3600</t>
  </si>
  <si>
    <t xml:space="preserve">V </t>
  </si>
  <si>
    <t>(supplied by Laurels processor)</t>
  </si>
  <si>
    <t>Sheave rotation:</t>
  </si>
  <si>
    <t>+/- 95</t>
  </si>
  <si>
    <t>°</t>
  </si>
  <si>
    <t>Pulses per revolution:</t>
  </si>
  <si>
    <t>°/V</t>
  </si>
  <si>
    <r>
      <t>(corresponds to -5V at -120</t>
    </r>
    <r>
      <rPr>
        <sz val="12"/>
        <color theme="1"/>
        <rFont val="Calibri"/>
        <family val="2"/>
      </rPr>
      <t>° and +5V at +120°)</t>
    </r>
  </si>
  <si>
    <r>
      <t>(190</t>
    </r>
    <r>
      <rPr>
        <sz val="12"/>
        <color theme="1"/>
        <rFont val="Calibri"/>
        <family val="2"/>
      </rPr>
      <t>° total expected</t>
    </r>
    <r>
      <rPr>
        <sz val="12"/>
        <color theme="1"/>
        <rFont val="Calibri"/>
        <family val="2"/>
        <scheme val="minor"/>
      </rPr>
      <t>)</t>
    </r>
  </si>
  <si>
    <t>0-25</t>
  </si>
  <si>
    <t>0-50</t>
  </si>
  <si>
    <t>End-stop force</t>
  </si>
  <si>
    <t>MB</t>
  </si>
  <si>
    <t>MS</t>
  </si>
  <si>
    <t>1BD</t>
  </si>
  <si>
    <t>1BG</t>
  </si>
  <si>
    <t>1BT</t>
  </si>
  <si>
    <t>1BS</t>
  </si>
  <si>
    <t>1BE</t>
  </si>
  <si>
    <t>2PD</t>
  </si>
  <si>
    <t>2PG</t>
  </si>
  <si>
    <t>2PT</t>
  </si>
  <si>
    <t>2PS</t>
  </si>
  <si>
    <t>2PE</t>
  </si>
  <si>
    <t>3SD</t>
  </si>
  <si>
    <t>3SG</t>
  </si>
  <si>
    <t>3ST</t>
  </si>
  <si>
    <t>3SS</t>
  </si>
  <si>
    <t>3SE</t>
  </si>
  <si>
    <t>PT1</t>
  </si>
  <si>
    <t>PT2</t>
  </si>
  <si>
    <t>PT3</t>
  </si>
  <si>
    <t>PT4</t>
  </si>
  <si>
    <t>PT5</t>
  </si>
  <si>
    <t>PT6</t>
  </si>
  <si>
    <t>PT7</t>
  </si>
  <si>
    <t>PT8</t>
  </si>
  <si>
    <t>PT9</t>
  </si>
  <si>
    <t>PT10</t>
  </si>
  <si>
    <t>PT11</t>
  </si>
  <si>
    <t>PT12</t>
  </si>
  <si>
    <t>PT13</t>
  </si>
  <si>
    <t>PT14</t>
  </si>
  <si>
    <t>PT15</t>
  </si>
  <si>
    <t>PT16</t>
  </si>
  <si>
    <t>PT17</t>
  </si>
  <si>
    <t>PT18</t>
  </si>
  <si>
    <t>PT19</t>
  </si>
  <si>
    <t>PT20</t>
  </si>
  <si>
    <t>PT21</t>
  </si>
  <si>
    <t>PT22</t>
  </si>
  <si>
    <t>PT23</t>
  </si>
  <si>
    <t>PT24</t>
  </si>
  <si>
    <t>PT25</t>
  </si>
  <si>
    <t>PT26</t>
  </si>
  <si>
    <t>PT27</t>
  </si>
  <si>
    <t>PT28</t>
  </si>
  <si>
    <t>PT29</t>
  </si>
  <si>
    <t>PT30</t>
  </si>
  <si>
    <t>PT31</t>
  </si>
  <si>
    <t xml:space="preserve">Pressure Transducer </t>
  </si>
  <si>
    <t>Bow PTO (1) Displacement</t>
  </si>
  <si>
    <t>Bow PTO (1) Damper force</t>
  </si>
  <si>
    <t>Bow PTO (1) Spring force</t>
  </si>
  <si>
    <t>Bow PTO (1) End-stop force</t>
  </si>
  <si>
    <t>Port PTO (2) Displacement</t>
  </si>
  <si>
    <t>Port PTO (2)  Damper force</t>
  </si>
  <si>
    <t>Port PTO (2)  Spring force</t>
  </si>
  <si>
    <t>Port PTO (2)  End-stop force</t>
  </si>
  <si>
    <t>Starboard PTO (3)  Displacement</t>
  </si>
  <si>
    <t>Starboard PTO (3) Damper force</t>
  </si>
  <si>
    <t>Starboard PTO (3) Spring force</t>
  </si>
  <si>
    <t>Starboard PTO (3) End-stop force</t>
  </si>
  <si>
    <t>Spare Pressure Transducer</t>
  </si>
  <si>
    <t>Spare Tendon force</t>
  </si>
  <si>
    <t>Bow PTO (1) Tendon force</t>
  </si>
  <si>
    <t>Port PTO (2)  Tendon force</t>
  </si>
  <si>
    <t>Starboard PTO (3) Tendon force</t>
  </si>
  <si>
    <t>Spare Displacement (string-pots)</t>
  </si>
  <si>
    <t>PTSP</t>
  </si>
  <si>
    <t>MSP</t>
  </si>
  <si>
    <t>TSP</t>
  </si>
  <si>
    <t>SSP</t>
  </si>
  <si>
    <t>DSP(1)-(3)</t>
  </si>
  <si>
    <t>Starboard PTO</t>
  </si>
  <si>
    <t>Bow PTO</t>
  </si>
  <si>
    <t>Port PTO</t>
  </si>
  <si>
    <t>1B</t>
  </si>
  <si>
    <t>2P</t>
  </si>
  <si>
    <t>3S</t>
  </si>
  <si>
    <t>Bow PTO (1) Damper</t>
  </si>
  <si>
    <t>Port PTO (2) Damper</t>
  </si>
  <si>
    <t>Starboard PTO (3) Damper</t>
  </si>
  <si>
    <t>Kinetrol S-CRD 100000</t>
  </si>
  <si>
    <t>Oil Dampers</t>
  </si>
  <si>
    <t>Multicore Color</t>
  </si>
  <si>
    <t>3-00</t>
  </si>
  <si>
    <t>3-01</t>
  </si>
  <si>
    <t>3-03</t>
  </si>
  <si>
    <t>3-04</t>
  </si>
  <si>
    <t>3-05</t>
  </si>
  <si>
    <t>3-06</t>
  </si>
  <si>
    <t>3-07</t>
  </si>
  <si>
    <t>4-02</t>
  </si>
  <si>
    <t>4-00</t>
  </si>
  <si>
    <t>4-01</t>
  </si>
  <si>
    <t>4-03</t>
  </si>
  <si>
    <t>4-04</t>
  </si>
  <si>
    <t>4-05</t>
  </si>
  <si>
    <t>4-06</t>
  </si>
  <si>
    <t>4-07</t>
  </si>
  <si>
    <t>5-00</t>
  </si>
  <si>
    <t>OSU DAQ Module-CH</t>
  </si>
  <si>
    <t>5-01</t>
  </si>
  <si>
    <t>5-02</t>
  </si>
  <si>
    <t>5-03</t>
  </si>
  <si>
    <t>5-04</t>
  </si>
  <si>
    <t>5-05</t>
  </si>
  <si>
    <t>5-06</t>
  </si>
  <si>
    <t>5-07</t>
  </si>
  <si>
    <t>6-00</t>
  </si>
  <si>
    <t>6-01</t>
  </si>
  <si>
    <t>6-02</t>
  </si>
  <si>
    <t>6-03</t>
  </si>
  <si>
    <t>6-04</t>
  </si>
  <si>
    <t>6-05</t>
  </si>
  <si>
    <t>6-06</t>
  </si>
  <si>
    <t>6-07</t>
  </si>
  <si>
    <t>7-00</t>
  </si>
  <si>
    <t>7-01</t>
  </si>
  <si>
    <t>7-02</t>
  </si>
  <si>
    <t>7-03</t>
  </si>
  <si>
    <t>7-04</t>
  </si>
  <si>
    <t>7-05</t>
  </si>
  <si>
    <t>7-06</t>
  </si>
  <si>
    <t>7-07</t>
  </si>
  <si>
    <t>8-00</t>
  </si>
  <si>
    <t>8-01</t>
  </si>
  <si>
    <t>8-02</t>
  </si>
  <si>
    <t>8-03</t>
  </si>
  <si>
    <t>8-04</t>
  </si>
  <si>
    <t>8-05</t>
  </si>
  <si>
    <t>8-06</t>
  </si>
  <si>
    <t>8-07</t>
  </si>
  <si>
    <t>3-02</t>
  </si>
  <si>
    <t>CH</t>
  </si>
  <si>
    <t>Gain</t>
  </si>
  <si>
    <t>Processor calibration 1:</t>
  </si>
  <si>
    <t>Processor calibration 2:</t>
  </si>
  <si>
    <t>Slope 1 (deg/V)</t>
  </si>
  <si>
    <t>Slope 2 (deg/V)</t>
  </si>
  <si>
    <r>
      <t>(corresponds to -5V at -180</t>
    </r>
    <r>
      <rPr>
        <sz val="12"/>
        <color theme="1"/>
        <rFont val="Calibri"/>
        <family val="2"/>
      </rPr>
      <t>° and +5V at +180°)</t>
    </r>
  </si>
  <si>
    <t>For WT13_02 and onwards. (Starting Monday March 12 at 4pm)</t>
  </si>
  <si>
    <t>SPARE</t>
  </si>
  <si>
    <t>Processor:</t>
  </si>
  <si>
    <t>(Quadrature to analog voltage converter)</t>
  </si>
  <si>
    <t>Laurels LT81QD</t>
  </si>
  <si>
    <t>Transducers Direct TDH40</t>
  </si>
  <si>
    <t>Tendon Force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</si>
</sst>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\f\t"/>
    <numFmt numFmtId="165" formatCode="0.0000"/>
    <numFmt numFmtId="166" formatCode="0.000000"/>
    <numFmt numFmtId="167" formatCode="0.0"/>
  </numFmts>
  <fonts count="1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</borders>
  <cellStyleXfs count="14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29">
    <xf numFmtId="0" fontId="0" fillId="0" borderId="0" xfId="0"/>
    <xf numFmtId="0" fontId="0" fillId="2" borderId="0" xfId="0" applyFill="1"/>
    <xf numFmtId="0" fontId="2" fillId="2" borderId="1" xfId="0" applyFont="1" applyFill="1" applyBorder="1"/>
    <xf numFmtId="0" fontId="0" fillId="2" borderId="1" xfId="0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0" fillId="2" borderId="0" xfId="0" quotePrefix="1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3" xfId="0" applyFont="1" applyFill="1" applyBorder="1"/>
    <xf numFmtId="164" fontId="2" fillId="2" borderId="4" xfId="0" applyNumberFormat="1" applyFont="1" applyFill="1" applyBorder="1"/>
    <xf numFmtId="0" fontId="2" fillId="2" borderId="4" xfId="0" applyFont="1" applyFill="1" applyBorder="1"/>
    <xf numFmtId="0" fontId="0" fillId="2" borderId="4" xfId="0" applyFill="1" applyBorder="1"/>
    <xf numFmtId="0" fontId="0" fillId="2" borderId="5" xfId="0" applyFill="1" applyBorder="1"/>
    <xf numFmtId="0" fontId="2" fillId="2" borderId="2" xfId="0" applyFont="1" applyFill="1" applyBorder="1"/>
    <xf numFmtId="0" fontId="0" fillId="2" borderId="2" xfId="0" applyFill="1" applyBorder="1"/>
    <xf numFmtId="0" fontId="0" fillId="2" borderId="0" xfId="0" applyFill="1" applyBorder="1"/>
    <xf numFmtId="0" fontId="2" fillId="2" borderId="0" xfId="0" applyFont="1" applyFill="1" applyBorder="1"/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5" fontId="0" fillId="0" borderId="0" xfId="0" applyNumberFormat="1"/>
    <xf numFmtId="0" fontId="0" fillId="0" borderId="2" xfId="0" applyBorder="1"/>
    <xf numFmtId="0" fontId="2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165" fontId="0" fillId="0" borderId="0" xfId="0" applyNumberFormat="1" applyFill="1" applyBorder="1"/>
    <xf numFmtId="0" fontId="0" fillId="0" borderId="0" xfId="0" applyAlignment="1">
      <alignment horizontal="left"/>
    </xf>
    <xf numFmtId="0" fontId="0" fillId="2" borderId="0" xfId="0" applyFill="1" applyAlignment="1">
      <alignment horizontal="right"/>
    </xf>
    <xf numFmtId="0" fontId="0" fillId="2" borderId="7" xfId="0" applyFill="1" applyBorder="1" applyAlignment="1">
      <alignment horizontal="center"/>
    </xf>
    <xf numFmtId="0" fontId="0" fillId="2" borderId="7" xfId="0" applyFill="1" applyBorder="1"/>
    <xf numFmtId="0" fontId="0" fillId="2" borderId="7" xfId="0" quotePrefix="1" applyFill="1" applyBorder="1"/>
    <xf numFmtId="0" fontId="6" fillId="2" borderId="0" xfId="0" applyFont="1" applyFill="1"/>
    <xf numFmtId="0" fontId="0" fillId="3" borderId="0" xfId="0" applyFill="1"/>
    <xf numFmtId="0" fontId="0" fillId="3" borderId="7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quotePrefix="1" applyFill="1" applyBorder="1"/>
    <xf numFmtId="0" fontId="0" fillId="2" borderId="0" xfId="0" quotePrefix="1" applyFill="1" applyBorder="1"/>
    <xf numFmtId="0" fontId="1" fillId="2" borderId="0" xfId="0" applyFont="1" applyFill="1"/>
    <xf numFmtId="0" fontId="2" fillId="0" borderId="1" xfId="0" applyFont="1" applyBorder="1"/>
    <xf numFmtId="0" fontId="2" fillId="2" borderId="4" xfId="0" applyFont="1" applyFill="1" applyBorder="1" applyAlignment="1">
      <alignment horizontal="left"/>
    </xf>
    <xf numFmtId="0" fontId="0" fillId="2" borderId="0" xfId="0" quotePrefix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0" xfId="0" quotePrefix="1"/>
    <xf numFmtId="0" fontId="0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0" fillId="0" borderId="0" xfId="0" applyFill="1" applyAlignment="1">
      <alignment horizontal="right"/>
    </xf>
    <xf numFmtId="0" fontId="8" fillId="0" borderId="8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0" borderId="0" xfId="0" quotePrefix="1" applyFill="1" applyAlignment="1">
      <alignment horizontal="right"/>
    </xf>
    <xf numFmtId="0" fontId="7" fillId="0" borderId="0" xfId="0" applyFont="1"/>
    <xf numFmtId="0" fontId="0" fillId="0" borderId="10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2" borderId="6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17" fontId="0" fillId="2" borderId="0" xfId="0" quotePrefix="1" applyNumberFormat="1" applyFill="1" applyBorder="1" applyAlignment="1">
      <alignment horizontal="center"/>
    </xf>
    <xf numFmtId="0" fontId="0" fillId="2" borderId="1" xfId="0" quotePrefix="1" applyFill="1" applyBorder="1" applyAlignment="1">
      <alignment horizontal="center"/>
    </xf>
    <xf numFmtId="0" fontId="0" fillId="2" borderId="6" xfId="0" quotePrefix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11" xfId="0" applyBorder="1"/>
    <xf numFmtId="0" fontId="0" fillId="0" borderId="13" xfId="0" applyBorder="1"/>
    <xf numFmtId="0" fontId="0" fillId="0" borderId="0" xfId="0" applyBorder="1"/>
    <xf numFmtId="0" fontId="8" fillId="0" borderId="9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2" fillId="0" borderId="0" xfId="0" applyFont="1" applyAlignment="1">
      <alignment horizontal="left"/>
    </xf>
    <xf numFmtId="167" fontId="0" fillId="0" borderId="0" xfId="0" applyNumberFormat="1" applyBorder="1" applyAlignment="1">
      <alignment horizontal="center"/>
    </xf>
    <xf numFmtId="167" fontId="0" fillId="0" borderId="0" xfId="0" applyNumberFormat="1" applyBorder="1"/>
    <xf numFmtId="167" fontId="0" fillId="0" borderId="1" xfId="0" applyNumberFormat="1" applyBorder="1" applyAlignment="1">
      <alignment horizontal="center"/>
    </xf>
    <xf numFmtId="167" fontId="0" fillId="0" borderId="1" xfId="0" applyNumberFormat="1" applyBorder="1"/>
    <xf numFmtId="0" fontId="0" fillId="2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Border="1" applyAlignment="1">
      <alignment wrapText="1"/>
    </xf>
    <xf numFmtId="0" fontId="0" fillId="0" borderId="1" xfId="0" applyBorder="1" applyAlignment="1"/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0" xfId="0" applyFill="1" applyBorder="1" applyAlignment="1"/>
    <xf numFmtId="0" fontId="0" fillId="0" borderId="0" xfId="0" applyBorder="1" applyAlignment="1"/>
    <xf numFmtId="0" fontId="2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textRotation="90"/>
    </xf>
    <xf numFmtId="0" fontId="2" fillId="2" borderId="1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textRotation="90" wrapText="1"/>
    </xf>
    <xf numFmtId="0" fontId="2" fillId="2" borderId="0" xfId="0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 textRotation="90" wrapText="1"/>
    </xf>
    <xf numFmtId="0" fontId="2" fillId="2" borderId="6" xfId="0" applyFont="1" applyFill="1" applyBorder="1" applyAlignment="1">
      <alignment horizontal="center" textRotation="90" wrapText="1"/>
    </xf>
    <xf numFmtId="0" fontId="2" fillId="2" borderId="0" xfId="0" applyFont="1" applyFill="1" applyAlignment="1">
      <alignment horizontal="center" textRotation="90" wrapText="1"/>
    </xf>
    <xf numFmtId="0" fontId="2" fillId="2" borderId="1" xfId="0" applyFont="1" applyFill="1" applyBorder="1" applyAlignment="1">
      <alignment horizontal="center" textRotation="90" wrapText="1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</cellXfs>
  <cellStyles count="1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419099</xdr:colOff>
      <xdr:row>28</xdr:row>
      <xdr:rowOff>152401</xdr:rowOff>
    </xdr:from>
    <xdr:to>
      <xdr:col>3</xdr:col>
      <xdr:colOff>1038224</xdr:colOff>
      <xdr:row>44</xdr:row>
      <xdr:rowOff>67918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5753101"/>
          <a:ext cx="4114800" cy="311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438149</xdr:colOff>
      <xdr:row>44</xdr:row>
      <xdr:rowOff>173554</xdr:rowOff>
    </xdr:from>
    <xdr:to>
      <xdr:col>4</xdr:col>
      <xdr:colOff>19049</xdr:colOff>
      <xdr:row>61</xdr:row>
      <xdr:rowOff>179766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8974654"/>
          <a:ext cx="4114800" cy="340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28</xdr:row>
      <xdr:rowOff>133350</xdr:rowOff>
    </xdr:from>
    <xdr:to>
      <xdr:col>8</xdr:col>
      <xdr:colOff>485775</xdr:colOff>
      <xdr:row>44</xdr:row>
      <xdr:rowOff>29499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734050"/>
          <a:ext cx="4114800" cy="309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44</xdr:row>
      <xdr:rowOff>151808</xdr:rowOff>
    </xdr:from>
    <xdr:to>
      <xdr:col>9</xdr:col>
      <xdr:colOff>0</xdr:colOff>
      <xdr:row>62</xdr:row>
      <xdr:rowOff>20405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952908"/>
          <a:ext cx="4114800" cy="3469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</xdr:colOff>
      <xdr:row>28</xdr:row>
      <xdr:rowOff>133350</xdr:rowOff>
    </xdr:from>
    <xdr:to>
      <xdr:col>13</xdr:col>
      <xdr:colOff>504825</xdr:colOff>
      <xdr:row>44</xdr:row>
      <xdr:rowOff>45622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5734050"/>
          <a:ext cx="4114800" cy="311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44</xdr:row>
      <xdr:rowOff>152401</xdr:rowOff>
    </xdr:from>
    <xdr:to>
      <xdr:col>13</xdr:col>
      <xdr:colOff>485775</xdr:colOff>
      <xdr:row>61</xdr:row>
      <xdr:rowOff>165261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8953501"/>
          <a:ext cx="4114800" cy="341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30</xdr:row>
      <xdr:rowOff>17160</xdr:rowOff>
    </xdr:from>
    <xdr:to>
      <xdr:col>3</xdr:col>
      <xdr:colOff>847725</xdr:colOff>
      <xdr:row>45</xdr:row>
      <xdr:rowOff>168064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036960"/>
          <a:ext cx="4114800" cy="3151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45</xdr:row>
      <xdr:rowOff>85127</xdr:rowOff>
    </xdr:from>
    <xdr:to>
      <xdr:col>3</xdr:col>
      <xdr:colOff>857250</xdr:colOff>
      <xdr:row>63</xdr:row>
      <xdr:rowOff>64743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05302"/>
          <a:ext cx="4114800" cy="3580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28574</xdr:colOff>
      <xdr:row>30</xdr:row>
      <xdr:rowOff>28906</xdr:rowOff>
    </xdr:from>
    <xdr:to>
      <xdr:col>8</xdr:col>
      <xdr:colOff>238124</xdr:colOff>
      <xdr:row>45</xdr:row>
      <xdr:rowOff>111808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099" y="6048706"/>
          <a:ext cx="4114800" cy="3083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45</xdr:row>
      <xdr:rowOff>87068</xdr:rowOff>
    </xdr:from>
    <xdr:to>
      <xdr:col>8</xdr:col>
      <xdr:colOff>209550</xdr:colOff>
      <xdr:row>62</xdr:row>
      <xdr:rowOff>187572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107243"/>
          <a:ext cx="4114800" cy="3500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276225</xdr:colOff>
      <xdr:row>30</xdr:row>
      <xdr:rowOff>19445</xdr:rowOff>
    </xdr:from>
    <xdr:to>
      <xdr:col>13</xdr:col>
      <xdr:colOff>400050</xdr:colOff>
      <xdr:row>45</xdr:row>
      <xdr:rowOff>113671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039245"/>
          <a:ext cx="4114800" cy="3094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247650</xdr:colOff>
      <xdr:row>45</xdr:row>
      <xdr:rowOff>69100</xdr:rowOff>
    </xdr:from>
    <xdr:to>
      <xdr:col>13</xdr:col>
      <xdr:colOff>371475</xdr:colOff>
      <xdr:row>63</xdr:row>
      <xdr:rowOff>78590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9089275"/>
          <a:ext cx="4114800" cy="360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428626</xdr:colOff>
      <xdr:row>30</xdr:row>
      <xdr:rowOff>18522</xdr:rowOff>
    </xdr:from>
    <xdr:to>
      <xdr:col>18</xdr:col>
      <xdr:colOff>171451</xdr:colOff>
      <xdr:row>45</xdr:row>
      <xdr:rowOff>129894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6" y="6038322"/>
          <a:ext cx="4114800" cy="311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476250</xdr:colOff>
      <xdr:row>45</xdr:row>
      <xdr:rowOff>123824</xdr:rowOff>
    </xdr:from>
    <xdr:to>
      <xdr:col>18</xdr:col>
      <xdr:colOff>219075</xdr:colOff>
      <xdr:row>63</xdr:row>
      <xdr:rowOff>101461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9143999"/>
          <a:ext cx="4114800" cy="3578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29</xdr:row>
      <xdr:rowOff>76200</xdr:rowOff>
    </xdr:from>
    <xdr:to>
      <xdr:col>3</xdr:col>
      <xdr:colOff>876300</xdr:colOff>
      <xdr:row>44</xdr:row>
      <xdr:rowOff>123494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876925"/>
          <a:ext cx="4114800" cy="304766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45</xdr:row>
      <xdr:rowOff>180976</xdr:rowOff>
    </xdr:from>
    <xdr:to>
      <xdr:col>3</xdr:col>
      <xdr:colOff>876300</xdr:colOff>
      <xdr:row>63</xdr:row>
      <xdr:rowOff>14963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182101"/>
          <a:ext cx="4114800" cy="343443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29</xdr:row>
      <xdr:rowOff>57149</xdr:rowOff>
    </xdr:from>
    <xdr:to>
      <xdr:col>8</xdr:col>
      <xdr:colOff>257175</xdr:colOff>
      <xdr:row>44</xdr:row>
      <xdr:rowOff>105804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5857874"/>
          <a:ext cx="4114800" cy="304903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46</xdr:row>
      <xdr:rowOff>9525</xdr:rowOff>
    </xdr:from>
    <xdr:to>
      <xdr:col>8</xdr:col>
      <xdr:colOff>228600</xdr:colOff>
      <xdr:row>63</xdr:row>
      <xdr:rowOff>123825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9210675"/>
          <a:ext cx="4114800" cy="3514725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29</xdr:row>
      <xdr:rowOff>57150</xdr:rowOff>
    </xdr:from>
    <xdr:to>
      <xdr:col>13</xdr:col>
      <xdr:colOff>381000</xdr:colOff>
      <xdr:row>44</xdr:row>
      <xdr:rowOff>93193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5857875"/>
          <a:ext cx="4114800" cy="3036418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46</xdr:row>
      <xdr:rowOff>9525</xdr:rowOff>
    </xdr:from>
    <xdr:to>
      <xdr:col>13</xdr:col>
      <xdr:colOff>400050</xdr:colOff>
      <xdr:row>62</xdr:row>
      <xdr:rowOff>199124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975" y="9210675"/>
          <a:ext cx="4114800" cy="3389999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29</xdr:row>
      <xdr:rowOff>66675</xdr:rowOff>
    </xdr:from>
    <xdr:to>
      <xdr:col>18</xdr:col>
      <xdr:colOff>180975</xdr:colOff>
      <xdr:row>44</xdr:row>
      <xdr:rowOff>133022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5" y="5867400"/>
          <a:ext cx="4114800" cy="3066722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46</xdr:row>
      <xdr:rowOff>9526</xdr:rowOff>
    </xdr:from>
    <xdr:to>
      <xdr:col>18</xdr:col>
      <xdr:colOff>161925</xdr:colOff>
      <xdr:row>63</xdr:row>
      <xdr:rowOff>28612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825" y="9210676"/>
          <a:ext cx="4114800" cy="34195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600076</xdr:colOff>
      <xdr:row>30</xdr:row>
      <xdr:rowOff>19050</xdr:rowOff>
    </xdr:from>
    <xdr:to>
      <xdr:col>3</xdr:col>
      <xdr:colOff>904876</xdr:colOff>
      <xdr:row>45</xdr:row>
      <xdr:rowOff>153761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6019800"/>
          <a:ext cx="4114800" cy="313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638176</xdr:colOff>
      <xdr:row>46</xdr:row>
      <xdr:rowOff>60491</xdr:rowOff>
    </xdr:from>
    <xdr:to>
      <xdr:col>3</xdr:col>
      <xdr:colOff>942976</xdr:colOff>
      <xdr:row>63</xdr:row>
      <xdr:rowOff>100370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9261641"/>
          <a:ext cx="4114800" cy="3440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704850</xdr:colOff>
      <xdr:row>30</xdr:row>
      <xdr:rowOff>48878</xdr:rowOff>
    </xdr:from>
    <xdr:to>
      <xdr:col>8</xdr:col>
      <xdr:colOff>171450</xdr:colOff>
      <xdr:row>45</xdr:row>
      <xdr:rowOff>140245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049628"/>
          <a:ext cx="4114800" cy="309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657226</xdr:colOff>
      <xdr:row>46</xdr:row>
      <xdr:rowOff>26495</xdr:rowOff>
    </xdr:from>
    <xdr:to>
      <xdr:col>8</xdr:col>
      <xdr:colOff>123826</xdr:colOff>
      <xdr:row>63</xdr:row>
      <xdr:rowOff>115600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9227645"/>
          <a:ext cx="4114800" cy="3489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85725</xdr:colOff>
      <xdr:row>30</xdr:row>
      <xdr:rowOff>28575</xdr:rowOff>
    </xdr:from>
    <xdr:to>
      <xdr:col>13</xdr:col>
      <xdr:colOff>466725</xdr:colOff>
      <xdr:row>45</xdr:row>
      <xdr:rowOff>187644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6029325"/>
          <a:ext cx="4114800" cy="3159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400050</xdr:colOff>
      <xdr:row>45</xdr:row>
      <xdr:rowOff>192518</xdr:rowOff>
    </xdr:from>
    <xdr:to>
      <xdr:col>13</xdr:col>
      <xdr:colOff>361950</xdr:colOff>
      <xdr:row>63</xdr:row>
      <xdr:rowOff>13614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9193643"/>
          <a:ext cx="4114800" cy="3421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</xdr:colOff>
      <xdr:row>29</xdr:row>
      <xdr:rowOff>123825</xdr:rowOff>
    </xdr:from>
    <xdr:to>
      <xdr:col>3</xdr:col>
      <xdr:colOff>561974</xdr:colOff>
      <xdr:row>45</xdr:row>
      <xdr:rowOff>78401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5924550"/>
          <a:ext cx="4114800" cy="31549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45</xdr:row>
      <xdr:rowOff>104774</xdr:rowOff>
    </xdr:from>
    <xdr:to>
      <xdr:col>3</xdr:col>
      <xdr:colOff>533400</xdr:colOff>
      <xdr:row>63</xdr:row>
      <xdr:rowOff>95906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105899"/>
          <a:ext cx="4114800" cy="359158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609601</xdr:colOff>
      <xdr:row>29</xdr:row>
      <xdr:rowOff>123825</xdr:rowOff>
    </xdr:from>
    <xdr:to>
      <xdr:col>18</xdr:col>
      <xdr:colOff>352426</xdr:colOff>
      <xdr:row>44</xdr:row>
      <xdr:rowOff>134855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1" y="5924550"/>
          <a:ext cx="4114800" cy="3011405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666750</xdr:colOff>
      <xdr:row>45</xdr:row>
      <xdr:rowOff>76200</xdr:rowOff>
    </xdr:from>
    <xdr:to>
      <xdr:col>18</xdr:col>
      <xdr:colOff>409575</xdr:colOff>
      <xdr:row>63</xdr:row>
      <xdr:rowOff>14361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9077325"/>
          <a:ext cx="4114800" cy="3538611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29</xdr:row>
      <xdr:rowOff>133351</xdr:rowOff>
    </xdr:from>
    <xdr:to>
      <xdr:col>8</xdr:col>
      <xdr:colOff>152400</xdr:colOff>
      <xdr:row>44</xdr:row>
      <xdr:rowOff>139263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5934076"/>
          <a:ext cx="4114800" cy="3006287"/>
        </a:xfrm>
        <a:prstGeom prst="rect">
          <a:avLst/>
        </a:prstGeom>
      </xdr:spPr>
    </xdr:pic>
    <xdr:clientData/>
  </xdr:twoCellAnchor>
  <xdr:twoCellAnchor editAs="oneCell">
    <xdr:from>
      <xdr:col>3</xdr:col>
      <xdr:colOff>981075</xdr:colOff>
      <xdr:row>45</xdr:row>
      <xdr:rowOff>85725</xdr:rowOff>
    </xdr:from>
    <xdr:to>
      <xdr:col>8</xdr:col>
      <xdr:colOff>161925</xdr:colOff>
      <xdr:row>62</xdr:row>
      <xdr:rowOff>93917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9086850"/>
          <a:ext cx="4114800" cy="3408617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29</xdr:row>
      <xdr:rowOff>133350</xdr:rowOff>
    </xdr:from>
    <xdr:to>
      <xdr:col>13</xdr:col>
      <xdr:colOff>419100</xdr:colOff>
      <xdr:row>44</xdr:row>
      <xdr:rowOff>187524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5934075"/>
          <a:ext cx="4114800" cy="3054549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45</xdr:row>
      <xdr:rowOff>85725</xdr:rowOff>
    </xdr:from>
    <xdr:to>
      <xdr:col>13</xdr:col>
      <xdr:colOff>400050</xdr:colOff>
      <xdr:row>62</xdr:row>
      <xdr:rowOff>45991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9086850"/>
          <a:ext cx="4114800" cy="3360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5"/>
  <sheetViews>
    <sheetView tabSelected="1" zoomScale="91" zoomScaleNormal="55" zoomScalePageLayoutView="75" workbookViewId="0">
      <selection activeCell="D77" sqref="D77"/>
    </sheetView>
  </sheetViews>
  <sheetFormatPr defaultColWidth="11" defaultRowHeight="15.75" x14ac:dyDescent="0.25"/>
  <cols>
    <col min="1" max="1" width="7" customWidth="1"/>
    <col min="2" max="2" width="24.625" customWidth="1"/>
    <col min="3" max="3" width="13" customWidth="1"/>
    <col min="4" max="4" width="15.125" customWidth="1"/>
    <col min="5" max="5" width="28" customWidth="1"/>
    <col min="6" max="6" width="22.125" customWidth="1"/>
    <col min="7" max="7" width="16" customWidth="1"/>
    <col min="8" max="8" width="16.125" customWidth="1"/>
    <col min="9" max="9" width="18" customWidth="1"/>
    <col min="10" max="10" width="16.375" customWidth="1"/>
    <col min="11" max="11" width="20.5" customWidth="1"/>
    <col min="12" max="12" width="15.5" customWidth="1"/>
    <col min="13" max="13" width="17.625" customWidth="1"/>
    <col min="14" max="14" width="17.875" customWidth="1"/>
    <col min="15" max="15" width="12.625" customWidth="1"/>
    <col min="16" max="16" width="21.625" customWidth="1"/>
    <col min="19" max="19" width="25.875" customWidth="1"/>
    <col min="20" max="20" width="11.625" customWidth="1"/>
    <col min="21" max="21" width="16.375" customWidth="1"/>
    <col min="22" max="22" width="25" bestFit="1" customWidth="1"/>
  </cols>
  <sheetData>
    <row r="1" spans="1:2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1" x14ac:dyDescent="0.35">
      <c r="A2" s="1"/>
      <c r="B2" s="40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33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05" t="s">
        <v>142</v>
      </c>
      <c r="K3" s="105" t="s">
        <v>143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 x14ac:dyDescent="0.25">
      <c r="A4" s="1"/>
      <c r="B4" s="2" t="s">
        <v>9</v>
      </c>
      <c r="C4" s="2" t="s">
        <v>2</v>
      </c>
      <c r="D4" s="2" t="s">
        <v>22</v>
      </c>
      <c r="E4" s="2" t="s">
        <v>1</v>
      </c>
      <c r="F4" s="2" t="s">
        <v>3</v>
      </c>
      <c r="G4" s="2" t="s">
        <v>4</v>
      </c>
      <c r="H4" s="4" t="s">
        <v>20</v>
      </c>
      <c r="I4" s="2" t="s">
        <v>5</v>
      </c>
      <c r="J4" s="106"/>
      <c r="K4" s="106"/>
      <c r="L4" s="5"/>
      <c r="M4" s="2" t="s">
        <v>11</v>
      </c>
      <c r="N4" s="2" t="s">
        <v>12</v>
      </c>
      <c r="O4" s="2" t="s">
        <v>13</v>
      </c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1"/>
      <c r="B5" s="1" t="s">
        <v>141</v>
      </c>
      <c r="C5" s="6" t="s">
        <v>140</v>
      </c>
      <c r="D5" s="1"/>
      <c r="E5" s="1" t="s">
        <v>91</v>
      </c>
      <c r="F5" s="1" t="s">
        <v>10</v>
      </c>
      <c r="G5" s="1" t="s">
        <v>6</v>
      </c>
      <c r="H5" s="7" t="s">
        <v>6</v>
      </c>
      <c r="I5" s="1" t="s">
        <v>18</v>
      </c>
      <c r="J5" s="1">
        <v>3</v>
      </c>
      <c r="K5" s="1">
        <v>7</v>
      </c>
      <c r="L5" s="1" t="s">
        <v>144</v>
      </c>
      <c r="M5" s="1" t="s">
        <v>27</v>
      </c>
      <c r="N5" s="1" t="s">
        <v>26</v>
      </c>
      <c r="O5" s="1" t="s">
        <v>46</v>
      </c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5">
      <c r="A6" s="1"/>
      <c r="B6" s="1" t="s">
        <v>92</v>
      </c>
      <c r="C6" s="6" t="s">
        <v>157</v>
      </c>
      <c r="D6" s="1" t="s">
        <v>47</v>
      </c>
      <c r="E6" s="1" t="s">
        <v>189</v>
      </c>
      <c r="F6" s="1" t="s">
        <v>90</v>
      </c>
      <c r="G6" s="1" t="s">
        <v>7</v>
      </c>
      <c r="H6" s="31" t="s">
        <v>19</v>
      </c>
      <c r="I6" s="1" t="s">
        <v>125</v>
      </c>
      <c r="J6" s="1">
        <v>1</v>
      </c>
      <c r="K6" s="1">
        <v>7</v>
      </c>
      <c r="L6" s="1" t="s">
        <v>151</v>
      </c>
      <c r="M6" s="1" t="s">
        <v>8</v>
      </c>
      <c r="N6" s="1" t="s">
        <v>167</v>
      </c>
      <c r="O6" s="1" t="s">
        <v>166</v>
      </c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"/>
      <c r="B7" s="1"/>
      <c r="C7" s="1"/>
      <c r="D7" s="1"/>
      <c r="E7" s="1"/>
      <c r="F7" s="1"/>
      <c r="G7" s="1"/>
      <c r="H7" s="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1"/>
      <c r="B8" s="2" t="s">
        <v>104</v>
      </c>
      <c r="C8" s="2" t="s">
        <v>2</v>
      </c>
      <c r="D8" s="2" t="s">
        <v>22</v>
      </c>
      <c r="E8" s="2" t="s">
        <v>1</v>
      </c>
      <c r="F8" s="2" t="s">
        <v>3</v>
      </c>
      <c r="G8" s="2" t="s">
        <v>4</v>
      </c>
      <c r="H8" s="4"/>
      <c r="I8" s="2" t="s">
        <v>5</v>
      </c>
      <c r="J8" s="2"/>
      <c r="K8" s="2"/>
      <c r="L8" s="2" t="s">
        <v>24</v>
      </c>
      <c r="M8" s="2" t="s">
        <v>11</v>
      </c>
      <c r="N8" s="2" t="s">
        <v>12</v>
      </c>
      <c r="O8" s="2" t="s">
        <v>13</v>
      </c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5">
      <c r="A9" s="1"/>
      <c r="B9" s="1" t="s">
        <v>77</v>
      </c>
      <c r="C9" s="1" t="s">
        <v>100</v>
      </c>
      <c r="D9" s="1" t="s">
        <v>29</v>
      </c>
      <c r="E9" s="1" t="s">
        <v>36</v>
      </c>
      <c r="F9" s="1" t="s">
        <v>28</v>
      </c>
      <c r="G9" s="1" t="s">
        <v>32</v>
      </c>
      <c r="H9" s="7" t="s">
        <v>52</v>
      </c>
      <c r="I9" s="1" t="s">
        <v>123</v>
      </c>
      <c r="J9" s="1">
        <v>1</v>
      </c>
      <c r="K9" s="1">
        <v>7</v>
      </c>
      <c r="L9" s="1" t="s">
        <v>42</v>
      </c>
      <c r="M9" s="1" t="s">
        <v>96</v>
      </c>
      <c r="N9" s="1" t="s">
        <v>165</v>
      </c>
      <c r="O9" s="1" t="s">
        <v>164</v>
      </c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5">
      <c r="A10" s="1"/>
      <c r="B10" s="1" t="s">
        <v>78</v>
      </c>
      <c r="C10" s="6" t="s">
        <v>101</v>
      </c>
      <c r="D10" s="1" t="s">
        <v>102</v>
      </c>
      <c r="E10" s="1" t="s">
        <v>36</v>
      </c>
      <c r="F10" s="1" t="s">
        <v>31</v>
      </c>
      <c r="G10" s="1" t="s">
        <v>7</v>
      </c>
      <c r="H10" s="7" t="s">
        <v>52</v>
      </c>
      <c r="I10" s="1" t="s">
        <v>124</v>
      </c>
      <c r="J10" s="1">
        <v>1</v>
      </c>
      <c r="K10" s="1">
        <v>7</v>
      </c>
      <c r="L10" s="1" t="s">
        <v>42</v>
      </c>
      <c r="M10" s="1" t="s">
        <v>8</v>
      </c>
      <c r="N10" s="1" t="s">
        <v>162</v>
      </c>
      <c r="O10" s="1" t="s">
        <v>161</v>
      </c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25">
      <c r="A11" s="1"/>
      <c r="B11" s="1" t="s">
        <v>79</v>
      </c>
      <c r="C11" s="1" t="s">
        <v>137</v>
      </c>
      <c r="D11" s="1" t="s">
        <v>23</v>
      </c>
      <c r="E11" s="1" t="s">
        <v>91</v>
      </c>
      <c r="F11" s="1" t="s">
        <v>90</v>
      </c>
      <c r="G11" s="1" t="s">
        <v>7</v>
      </c>
      <c r="H11" s="7" t="s">
        <v>19</v>
      </c>
      <c r="I11" s="1" t="s">
        <v>124</v>
      </c>
      <c r="J11" s="1">
        <v>3</v>
      </c>
      <c r="K11" s="1">
        <v>7</v>
      </c>
      <c r="L11" s="1" t="s">
        <v>42</v>
      </c>
      <c r="M11" s="1" t="s">
        <v>8</v>
      </c>
      <c r="N11" s="1" t="s">
        <v>53</v>
      </c>
      <c r="O11" s="1" t="s">
        <v>17</v>
      </c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x14ac:dyDescent="0.25">
      <c r="A12" s="1"/>
      <c r="B12" s="1" t="s">
        <v>80</v>
      </c>
      <c r="C12" s="1" t="s">
        <v>138</v>
      </c>
      <c r="D12" s="1" t="s">
        <v>25</v>
      </c>
      <c r="E12" s="1" t="s">
        <v>36</v>
      </c>
      <c r="F12" s="1" t="s">
        <v>90</v>
      </c>
      <c r="G12" s="1" t="s">
        <v>7</v>
      </c>
      <c r="H12" s="7" t="s">
        <v>19</v>
      </c>
      <c r="I12" s="1" t="s">
        <v>124</v>
      </c>
      <c r="J12" s="1">
        <v>1</v>
      </c>
      <c r="K12" s="1">
        <v>7</v>
      </c>
      <c r="L12" s="1" t="s">
        <v>42</v>
      </c>
      <c r="M12" s="1" t="s">
        <v>8</v>
      </c>
      <c r="N12" s="1" t="s">
        <v>163</v>
      </c>
      <c r="O12" s="1" t="s">
        <v>30</v>
      </c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5">
      <c r="A13" s="1"/>
      <c r="B13" s="1" t="s">
        <v>81</v>
      </c>
      <c r="C13" s="1" t="s">
        <v>136</v>
      </c>
      <c r="D13" s="1" t="s">
        <v>47</v>
      </c>
      <c r="E13" s="1" t="s">
        <v>36</v>
      </c>
      <c r="F13" s="1" t="s">
        <v>21</v>
      </c>
      <c r="G13" s="1" t="s">
        <v>7</v>
      </c>
      <c r="H13" s="7" t="s">
        <v>52</v>
      </c>
      <c r="I13" s="1" t="s">
        <v>124</v>
      </c>
      <c r="J13" s="1">
        <v>1</v>
      </c>
      <c r="K13" s="1">
        <v>7</v>
      </c>
      <c r="L13" s="1" t="s">
        <v>42</v>
      </c>
      <c r="M13" s="1" t="s">
        <v>8</v>
      </c>
      <c r="N13" s="1" t="s">
        <v>168</v>
      </c>
      <c r="O13" s="1" t="s">
        <v>169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1"/>
      <c r="B14" s="1" t="s">
        <v>135</v>
      </c>
      <c r="C14" s="1" t="s">
        <v>145</v>
      </c>
      <c r="D14" s="1" t="s">
        <v>146</v>
      </c>
      <c r="E14" s="1" t="s">
        <v>36</v>
      </c>
      <c r="F14" s="1" t="s">
        <v>139</v>
      </c>
      <c r="G14" s="1" t="s">
        <v>6</v>
      </c>
      <c r="H14" s="44" t="s">
        <v>158</v>
      </c>
      <c r="I14" s="1" t="s">
        <v>147</v>
      </c>
      <c r="J14" s="1">
        <v>1</v>
      </c>
      <c r="K14" s="1">
        <v>7</v>
      </c>
      <c r="L14" s="1" t="s">
        <v>42</v>
      </c>
      <c r="M14" s="1" t="s">
        <v>148</v>
      </c>
      <c r="N14" s="1" t="s">
        <v>149</v>
      </c>
      <c r="O14" s="1" t="s">
        <v>150</v>
      </c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1"/>
      <c r="B15" s="1"/>
      <c r="C15" s="1"/>
      <c r="D15" s="1"/>
      <c r="E15" s="1"/>
      <c r="F15" s="1"/>
      <c r="G15" s="1"/>
      <c r="H15" s="44"/>
      <c r="I15" s="1"/>
      <c r="J15" s="1"/>
      <c r="K15" s="1"/>
      <c r="L15" s="1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1"/>
      <c r="B16" s="2" t="s">
        <v>126</v>
      </c>
      <c r="C16" s="2" t="s">
        <v>2</v>
      </c>
      <c r="D16" s="2" t="s">
        <v>22</v>
      </c>
      <c r="E16" s="2" t="s">
        <v>1</v>
      </c>
      <c r="F16" s="2" t="s">
        <v>3</v>
      </c>
      <c r="G16" s="2" t="s">
        <v>4</v>
      </c>
      <c r="H16" s="4"/>
      <c r="I16" s="2" t="s">
        <v>5</v>
      </c>
      <c r="J16" s="2"/>
      <c r="K16" s="2"/>
      <c r="L16" s="2" t="s">
        <v>24</v>
      </c>
      <c r="M16" s="2" t="s">
        <v>11</v>
      </c>
      <c r="N16" s="2" t="s">
        <v>12</v>
      </c>
      <c r="O16" s="2" t="s">
        <v>13</v>
      </c>
      <c r="R16" s="1"/>
      <c r="S16" s="1"/>
      <c r="T16" s="1"/>
      <c r="U16" s="1"/>
      <c r="V16" s="1"/>
      <c r="W16" s="1"/>
      <c r="X16" s="1"/>
      <c r="Y16" s="1"/>
    </row>
    <row r="17" spans="1:28" x14ac:dyDescent="0.25">
      <c r="A17" s="1"/>
      <c r="B17" s="1" t="s">
        <v>85</v>
      </c>
      <c r="C17" s="1" t="s">
        <v>130</v>
      </c>
      <c r="D17" s="1" t="s">
        <v>127</v>
      </c>
      <c r="E17" s="1" t="s">
        <v>128</v>
      </c>
      <c r="F17" s="1" t="s">
        <v>129</v>
      </c>
      <c r="G17" s="1" t="s">
        <v>6</v>
      </c>
      <c r="H17" s="44" t="s">
        <v>19</v>
      </c>
      <c r="I17" s="1" t="s">
        <v>131</v>
      </c>
      <c r="J17" s="36" t="s">
        <v>152</v>
      </c>
      <c r="K17" s="36" t="s">
        <v>153</v>
      </c>
      <c r="L17" s="1" t="s">
        <v>42</v>
      </c>
      <c r="M17" s="16" t="s">
        <v>154</v>
      </c>
      <c r="N17" s="1" t="s">
        <v>156</v>
      </c>
      <c r="O17" s="1" t="s">
        <v>155</v>
      </c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8" x14ac:dyDescent="0.25">
      <c r="A18" s="1"/>
      <c r="B18" s="1"/>
      <c r="C18" s="1"/>
      <c r="D18" s="1"/>
      <c r="E18" s="1"/>
      <c r="F18" s="1"/>
      <c r="G18" s="8"/>
      <c r="H18" s="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8" x14ac:dyDescent="0.25">
      <c r="A19" s="1"/>
      <c r="B19" s="48" t="s">
        <v>105</v>
      </c>
      <c r="C19" s="6"/>
      <c r="D19" s="1"/>
      <c r="E19" s="1"/>
      <c r="F19" s="1"/>
      <c r="G19" s="7"/>
      <c r="H19" s="1"/>
      <c r="I19" s="1"/>
      <c r="K19" s="9">
        <f>SUM(J5:J14)+SUM(K5:K14)+8*1+8*7</f>
        <v>132</v>
      </c>
      <c r="L19" s="50" t="s">
        <v>159</v>
      </c>
      <c r="M19" s="10" t="s">
        <v>110</v>
      </c>
      <c r="N19" s="11" t="s">
        <v>44</v>
      </c>
      <c r="O19" s="11" t="s">
        <v>43</v>
      </c>
      <c r="P19" s="12"/>
      <c r="Q19" s="12"/>
      <c r="R19" s="12"/>
      <c r="S19" s="12"/>
      <c r="T19" s="12"/>
      <c r="U19" s="13"/>
      <c r="V19" s="1"/>
      <c r="W19" s="1"/>
      <c r="X19" s="1"/>
      <c r="Y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8" x14ac:dyDescent="0.25">
      <c r="A21" s="1"/>
      <c r="B21" s="2" t="s">
        <v>33</v>
      </c>
      <c r="C21" s="2"/>
      <c r="D21" s="2" t="s">
        <v>45</v>
      </c>
      <c r="E21" s="2" t="s">
        <v>34</v>
      </c>
      <c r="F21" s="2" t="s">
        <v>1</v>
      </c>
      <c r="G21" s="2" t="s">
        <v>11</v>
      </c>
      <c r="H21" s="2" t="s">
        <v>12</v>
      </c>
      <c r="I21" s="2" t="s">
        <v>115</v>
      </c>
      <c r="J21" s="49" t="s">
        <v>132</v>
      </c>
      <c r="K21" s="2" t="s">
        <v>119</v>
      </c>
      <c r="L21" s="2" t="s">
        <v>13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8" x14ac:dyDescent="0.25">
      <c r="A22" s="1"/>
      <c r="B22" s="1" t="s">
        <v>88</v>
      </c>
      <c r="C22" s="1"/>
      <c r="D22" s="1" t="s">
        <v>99</v>
      </c>
      <c r="E22" s="1" t="s">
        <v>89</v>
      </c>
      <c r="F22" s="1" t="s">
        <v>36</v>
      </c>
      <c r="G22" s="1" t="s">
        <v>37</v>
      </c>
      <c r="H22" s="1" t="s">
        <v>111</v>
      </c>
      <c r="I22" s="1" t="s">
        <v>117</v>
      </c>
      <c r="J22" s="1" t="s">
        <v>120</v>
      </c>
      <c r="K22" s="47" t="s">
        <v>122</v>
      </c>
      <c r="L22" s="1" t="s">
        <v>38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8" x14ac:dyDescent="0.25">
      <c r="A23" s="1"/>
      <c r="B23" s="1" t="s">
        <v>87</v>
      </c>
      <c r="C23" s="1"/>
      <c r="D23" s="1" t="s">
        <v>97</v>
      </c>
      <c r="E23" s="1" t="s">
        <v>35</v>
      </c>
      <c r="F23" s="1" t="s">
        <v>36</v>
      </c>
      <c r="G23" s="1" t="s">
        <v>8</v>
      </c>
      <c r="H23" s="1" t="s">
        <v>39</v>
      </c>
      <c r="I23" s="1" t="s">
        <v>116</v>
      </c>
      <c r="J23" s="1" t="s">
        <v>121</v>
      </c>
      <c r="K23" s="47" t="s">
        <v>122</v>
      </c>
      <c r="L23" s="1" t="s">
        <v>40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8" x14ac:dyDescent="0.25">
      <c r="A24" s="1"/>
      <c r="B24" s="1" t="s">
        <v>87</v>
      </c>
      <c r="C24" s="1"/>
      <c r="D24" s="8" t="s">
        <v>98</v>
      </c>
      <c r="E24" s="1" t="s">
        <v>35</v>
      </c>
      <c r="F24" s="1" t="s">
        <v>36</v>
      </c>
      <c r="G24" s="1" t="s">
        <v>112</v>
      </c>
      <c r="H24" s="1" t="s">
        <v>113</v>
      </c>
      <c r="I24" s="1" t="s">
        <v>118</v>
      </c>
      <c r="J24" s="1" t="s">
        <v>121</v>
      </c>
      <c r="K24" s="47" t="s">
        <v>122</v>
      </c>
      <c r="L24" s="1" t="s">
        <v>114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8" x14ac:dyDescent="0.25">
      <c r="A26" s="1"/>
      <c r="B26" s="17" t="s">
        <v>48</v>
      </c>
      <c r="C26" s="1"/>
      <c r="D26" s="1"/>
      <c r="E26" s="1"/>
      <c r="F26" s="1"/>
      <c r="G26" s="1"/>
      <c r="H26" s="1"/>
      <c r="I26" s="1"/>
      <c r="J26" s="1"/>
      <c r="L26" s="1"/>
      <c r="M26" s="1" t="s">
        <v>57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8" ht="16.5" thickBot="1" x14ac:dyDescent="0.3">
      <c r="A27" s="1"/>
      <c r="B27" s="15"/>
      <c r="C27" s="20" t="s">
        <v>188</v>
      </c>
      <c r="D27" s="73"/>
      <c r="E27" s="73" t="s">
        <v>322</v>
      </c>
      <c r="F27" s="14" t="s">
        <v>49</v>
      </c>
      <c r="G27" s="14"/>
      <c r="H27" s="116" t="s">
        <v>51</v>
      </c>
      <c r="I27" s="116"/>
      <c r="J27" s="14" t="s">
        <v>14</v>
      </c>
      <c r="K27" s="20" t="s">
        <v>50</v>
      </c>
      <c r="L27" s="15" t="s">
        <v>24</v>
      </c>
      <c r="M27" s="15"/>
      <c r="N27" s="22" t="s">
        <v>59</v>
      </c>
      <c r="O27" s="15" t="s">
        <v>60</v>
      </c>
      <c r="P27" s="15" t="s">
        <v>61</v>
      </c>
      <c r="Q27" s="15" t="s">
        <v>58</v>
      </c>
      <c r="R27" s="15" t="s">
        <v>62</v>
      </c>
      <c r="S27" s="14" t="s">
        <v>106</v>
      </c>
      <c r="T27" s="15" t="s">
        <v>305</v>
      </c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18" t="s">
        <v>83</v>
      </c>
      <c r="C28" s="27">
        <v>1</v>
      </c>
      <c r="D28" s="72" t="s">
        <v>222</v>
      </c>
      <c r="E28" s="82" t="s">
        <v>306</v>
      </c>
      <c r="F28" s="26" t="s">
        <v>93</v>
      </c>
      <c r="G28" s="26"/>
      <c r="H28" s="110" t="str">
        <f>M6&amp;" "&amp;N6</f>
        <v>Futek FSH03884 (LCM300)</v>
      </c>
      <c r="I28" s="111"/>
      <c r="J28" s="16" t="s">
        <v>16</v>
      </c>
      <c r="K28" s="27">
        <v>663644</v>
      </c>
      <c r="L28" s="16"/>
      <c r="M28" s="16"/>
      <c r="N28" s="6" t="s">
        <v>65</v>
      </c>
      <c r="O28" s="6" t="s">
        <v>66</v>
      </c>
      <c r="P28" s="6" t="s">
        <v>67</v>
      </c>
      <c r="Q28" s="6" t="s">
        <v>68</v>
      </c>
      <c r="R28" s="1" t="s">
        <v>69</v>
      </c>
      <c r="S28" s="16" t="s">
        <v>183</v>
      </c>
      <c r="T28" s="53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19"/>
      <c r="C29" s="29">
        <v>2</v>
      </c>
      <c r="D29" s="74" t="s">
        <v>223</v>
      </c>
      <c r="E29" s="83" t="s">
        <v>307</v>
      </c>
      <c r="F29" s="28" t="s">
        <v>94</v>
      </c>
      <c r="G29" s="28"/>
      <c r="H29" s="108" t="str">
        <f>M6&amp;" "&amp;N6</f>
        <v>Futek FSH03884 (LCM300)</v>
      </c>
      <c r="I29" s="109"/>
      <c r="J29" s="3" t="s">
        <v>16</v>
      </c>
      <c r="K29" s="29">
        <v>680464</v>
      </c>
      <c r="L29" s="3"/>
      <c r="M29" s="3"/>
      <c r="N29" s="46" t="s">
        <v>65</v>
      </c>
      <c r="O29" s="46" t="s">
        <v>66</v>
      </c>
      <c r="P29" s="46" t="s">
        <v>67</v>
      </c>
      <c r="Q29" s="46" t="s">
        <v>68</v>
      </c>
      <c r="R29" s="3" t="s">
        <v>69</v>
      </c>
      <c r="S29" s="3" t="s">
        <v>183</v>
      </c>
      <c r="T29" s="54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23" t="s">
        <v>295</v>
      </c>
      <c r="C30" s="72">
        <v>3</v>
      </c>
      <c r="D30" s="72" t="s">
        <v>224</v>
      </c>
      <c r="E30" s="51" t="s">
        <v>354</v>
      </c>
      <c r="F30" s="112" t="s">
        <v>271</v>
      </c>
      <c r="G30" s="112"/>
      <c r="H30" s="101" t="str">
        <f>M9&amp;" "&amp;N9</f>
        <v>BEI DHM506-3600</v>
      </c>
      <c r="I30" s="101"/>
      <c r="J30" s="47" t="s">
        <v>103</v>
      </c>
      <c r="K30" s="51" t="s">
        <v>185</v>
      </c>
      <c r="L30" s="16" t="s">
        <v>41</v>
      </c>
      <c r="M30" s="16"/>
      <c r="N30" s="1" t="s">
        <v>63</v>
      </c>
      <c r="O30" s="1" t="s">
        <v>64</v>
      </c>
      <c r="P30" s="1" t="s">
        <v>160</v>
      </c>
      <c r="Q30" s="6" t="s">
        <v>184</v>
      </c>
      <c r="R30" s="6" t="s">
        <v>65</v>
      </c>
      <c r="S30" s="1" t="s">
        <v>107</v>
      </c>
      <c r="T30" s="52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24"/>
      <c r="C31" s="72">
        <v>4</v>
      </c>
      <c r="D31" s="72" t="s">
        <v>225</v>
      </c>
      <c r="E31" s="51" t="s">
        <v>308</v>
      </c>
      <c r="F31" s="112" t="s">
        <v>272</v>
      </c>
      <c r="G31" s="112"/>
      <c r="H31" s="101" t="str">
        <f>M10&amp;" "&amp;N10</f>
        <v>Futek FSH03876 (LSB200)</v>
      </c>
      <c r="I31" s="101"/>
      <c r="J31" s="16" t="s">
        <v>16</v>
      </c>
      <c r="K31" s="19">
        <v>638730</v>
      </c>
      <c r="L31" s="16"/>
      <c r="M31" s="16"/>
      <c r="N31" s="6" t="s">
        <v>65</v>
      </c>
      <c r="O31" s="6" t="s">
        <v>66</v>
      </c>
      <c r="P31" s="6" t="s">
        <v>67</v>
      </c>
      <c r="Q31" s="6" t="s">
        <v>68</v>
      </c>
      <c r="R31" s="1" t="s">
        <v>69</v>
      </c>
      <c r="S31" s="1" t="s">
        <v>181</v>
      </c>
      <c r="T31" s="52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24"/>
      <c r="C32" s="72">
        <v>5</v>
      </c>
      <c r="D32" s="72" t="s">
        <v>226</v>
      </c>
      <c r="E32" s="51" t="s">
        <v>309</v>
      </c>
      <c r="F32" s="112" t="s">
        <v>285</v>
      </c>
      <c r="G32" s="112"/>
      <c r="H32" s="101" t="str">
        <f>M11&amp;" "&amp;N11</f>
        <v>Futek QSH01055 (LSB302)</v>
      </c>
      <c r="I32" s="101"/>
      <c r="J32" s="16" t="s">
        <v>16</v>
      </c>
      <c r="K32" s="19">
        <v>686804</v>
      </c>
      <c r="L32" s="16"/>
      <c r="M32" s="16"/>
      <c r="N32" s="6" t="s">
        <v>65</v>
      </c>
      <c r="O32" s="6" t="s">
        <v>66</v>
      </c>
      <c r="P32" s="6" t="s">
        <v>67</v>
      </c>
      <c r="Q32" s="6" t="s">
        <v>68</v>
      </c>
      <c r="R32" s="1" t="s">
        <v>69</v>
      </c>
      <c r="S32" s="1" t="s">
        <v>170</v>
      </c>
      <c r="T32" s="52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24"/>
      <c r="C33" s="72">
        <v>6</v>
      </c>
      <c r="D33" s="72" t="s">
        <v>227</v>
      </c>
      <c r="E33" s="51" t="s">
        <v>310</v>
      </c>
      <c r="F33" s="112" t="s">
        <v>273</v>
      </c>
      <c r="G33" s="112"/>
      <c r="H33" s="101" t="str">
        <f>M12&amp;" "&amp;N12</f>
        <v>Futek FSH03887 (LCM300)</v>
      </c>
      <c r="I33" s="101"/>
      <c r="J33" s="16" t="s">
        <v>16</v>
      </c>
      <c r="K33" s="19">
        <v>650397</v>
      </c>
      <c r="L33" s="16"/>
      <c r="M33" s="16"/>
      <c r="N33" s="6" t="s">
        <v>65</v>
      </c>
      <c r="O33" s="6" t="s">
        <v>66</v>
      </c>
      <c r="P33" s="6" t="s">
        <v>67</v>
      </c>
      <c r="Q33" s="6" t="s">
        <v>68</v>
      </c>
      <c r="R33" s="1" t="s">
        <v>69</v>
      </c>
      <c r="S33" s="1" t="s">
        <v>171</v>
      </c>
      <c r="T33" s="52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25"/>
      <c r="C34" s="74">
        <v>7</v>
      </c>
      <c r="D34" s="74" t="s">
        <v>228</v>
      </c>
      <c r="E34" s="51" t="s">
        <v>311</v>
      </c>
      <c r="F34" s="3" t="s">
        <v>274</v>
      </c>
      <c r="G34" s="3"/>
      <c r="H34" s="108" t="str">
        <f>M13&amp;" "&amp;N13</f>
        <v>Futek FSH03969 (LTH300)</v>
      </c>
      <c r="I34" s="108"/>
      <c r="J34" s="3" t="s">
        <v>16</v>
      </c>
      <c r="K34" s="18">
        <v>661899</v>
      </c>
      <c r="L34" s="3"/>
      <c r="M34" s="3"/>
      <c r="N34" s="46" t="s">
        <v>65</v>
      </c>
      <c r="O34" s="46" t="s">
        <v>66</v>
      </c>
      <c r="P34" s="46" t="s">
        <v>67</v>
      </c>
      <c r="Q34" s="46" t="s">
        <v>68</v>
      </c>
      <c r="R34" s="3" t="s">
        <v>69</v>
      </c>
      <c r="S34" s="3" t="s">
        <v>172</v>
      </c>
      <c r="T34" s="54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20" t="s">
        <v>296</v>
      </c>
      <c r="C35" s="72">
        <v>8</v>
      </c>
      <c r="D35" s="72" t="s">
        <v>229</v>
      </c>
      <c r="E35" s="84" t="s">
        <v>312</v>
      </c>
      <c r="F35" s="112" t="s">
        <v>275</v>
      </c>
      <c r="G35" s="112"/>
      <c r="H35" s="101" t="str">
        <f>M9&amp;" "&amp;N9</f>
        <v>BEI DHM506-3600</v>
      </c>
      <c r="I35" s="101"/>
      <c r="J35" s="47" t="s">
        <v>103</v>
      </c>
      <c r="K35" s="51" t="s">
        <v>186</v>
      </c>
      <c r="L35" s="16" t="s">
        <v>41</v>
      </c>
      <c r="M35" s="16"/>
      <c r="N35" s="1" t="s">
        <v>63</v>
      </c>
      <c r="O35" s="1" t="s">
        <v>64</v>
      </c>
      <c r="P35" s="1" t="s">
        <v>160</v>
      </c>
      <c r="Q35" s="6" t="s">
        <v>184</v>
      </c>
      <c r="R35" s="6" t="s">
        <v>65</v>
      </c>
      <c r="S35" s="1" t="s">
        <v>108</v>
      </c>
      <c r="T35" s="52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21"/>
      <c r="C36" s="72">
        <v>9</v>
      </c>
      <c r="D36" s="72" t="s">
        <v>230</v>
      </c>
      <c r="E36" s="51" t="s">
        <v>314</v>
      </c>
      <c r="F36" s="112" t="s">
        <v>276</v>
      </c>
      <c r="G36" s="112"/>
      <c r="H36" s="101" t="str">
        <f>M10&amp;" "&amp;N10</f>
        <v>Futek FSH03876 (LSB200)</v>
      </c>
      <c r="I36" s="101"/>
      <c r="J36" s="16" t="s">
        <v>16</v>
      </c>
      <c r="K36" s="19">
        <v>638731</v>
      </c>
      <c r="L36" s="16"/>
      <c r="M36" s="16"/>
      <c r="N36" s="6" t="s">
        <v>65</v>
      </c>
      <c r="O36" s="6" t="s">
        <v>66</v>
      </c>
      <c r="P36" s="6" t="s">
        <v>67</v>
      </c>
      <c r="Q36" s="6" t="s">
        <v>68</v>
      </c>
      <c r="R36" s="1" t="s">
        <v>69</v>
      </c>
      <c r="S36" s="1" t="s">
        <v>173</v>
      </c>
      <c r="T36" s="52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21"/>
      <c r="C37" s="72">
        <v>10</v>
      </c>
      <c r="D37" s="72" t="s">
        <v>231</v>
      </c>
      <c r="E37" s="51" t="s">
        <v>315</v>
      </c>
      <c r="F37" s="112" t="s">
        <v>286</v>
      </c>
      <c r="G37" s="112"/>
      <c r="H37" s="101" t="str">
        <f>M11&amp;" "&amp;N11</f>
        <v>Futek QSH01055 (LSB302)</v>
      </c>
      <c r="I37" s="101"/>
      <c r="J37" s="16" t="s">
        <v>16</v>
      </c>
      <c r="K37" s="19">
        <v>686805</v>
      </c>
      <c r="L37" s="16"/>
      <c r="M37" s="16"/>
      <c r="N37" s="6" t="s">
        <v>65</v>
      </c>
      <c r="O37" s="6" t="s">
        <v>66</v>
      </c>
      <c r="P37" s="6" t="s">
        <v>67</v>
      </c>
      <c r="Q37" s="6" t="s">
        <v>68</v>
      </c>
      <c r="R37" s="1" t="s">
        <v>69</v>
      </c>
      <c r="S37" s="1" t="s">
        <v>174</v>
      </c>
      <c r="T37" s="52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21"/>
      <c r="C38" s="72">
        <v>11</v>
      </c>
      <c r="D38" s="72" t="s">
        <v>232</v>
      </c>
      <c r="E38" s="51" t="s">
        <v>313</v>
      </c>
      <c r="F38" s="112" t="s">
        <v>277</v>
      </c>
      <c r="G38" s="112"/>
      <c r="H38" s="101" t="str">
        <f>M12&amp;" "&amp;N12</f>
        <v>Futek FSH03887 (LCM300)</v>
      </c>
      <c r="I38" s="101"/>
      <c r="J38" s="16" t="s">
        <v>16</v>
      </c>
      <c r="K38" s="19">
        <v>650399</v>
      </c>
      <c r="M38" s="16"/>
      <c r="N38" s="6" t="s">
        <v>65</v>
      </c>
      <c r="O38" s="6" t="s">
        <v>66</v>
      </c>
      <c r="P38" s="6" t="s">
        <v>67</v>
      </c>
      <c r="Q38" s="6" t="s">
        <v>68</v>
      </c>
      <c r="R38" s="1" t="s">
        <v>69</v>
      </c>
      <c r="S38" s="1" t="s">
        <v>175</v>
      </c>
      <c r="T38" s="52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22"/>
      <c r="C39" s="72">
        <v>12</v>
      </c>
      <c r="D39" s="72" t="s">
        <v>233</v>
      </c>
      <c r="E39" s="51" t="s">
        <v>316</v>
      </c>
      <c r="F39" s="16" t="s">
        <v>278</v>
      </c>
      <c r="G39" s="16"/>
      <c r="H39" s="101" t="str">
        <f>M13&amp;" "&amp;N13</f>
        <v>Futek FSH03969 (LTH300)</v>
      </c>
      <c r="I39" s="101"/>
      <c r="J39" s="3" t="s">
        <v>16</v>
      </c>
      <c r="K39" s="18">
        <v>661900</v>
      </c>
      <c r="L39" s="3"/>
      <c r="M39" s="3"/>
      <c r="N39" s="46" t="s">
        <v>65</v>
      </c>
      <c r="O39" s="46" t="s">
        <v>66</v>
      </c>
      <c r="P39" s="46" t="s">
        <v>67</v>
      </c>
      <c r="Q39" s="46" t="s">
        <v>68</v>
      </c>
      <c r="R39" s="3" t="s">
        <v>69</v>
      </c>
      <c r="S39" s="3" t="s">
        <v>176</v>
      </c>
      <c r="T39" s="54"/>
      <c r="U39" s="1"/>
      <c r="V39" s="1"/>
      <c r="W39" s="1"/>
      <c r="X39" s="1"/>
      <c r="Y39" s="1"/>
      <c r="Z39" s="1"/>
      <c r="AA39" s="1"/>
      <c r="AB39" s="1"/>
    </row>
    <row r="40" spans="1:28" ht="15.75" customHeight="1" x14ac:dyDescent="0.25">
      <c r="A40" s="1"/>
      <c r="B40" s="120" t="s">
        <v>294</v>
      </c>
      <c r="C40" s="76">
        <v>13</v>
      </c>
      <c r="D40" s="76" t="s">
        <v>234</v>
      </c>
      <c r="E40" s="84" t="s">
        <v>317</v>
      </c>
      <c r="F40" s="113" t="s">
        <v>279</v>
      </c>
      <c r="G40" s="113"/>
      <c r="H40" s="110" t="str">
        <f>M9&amp;" "&amp;N9</f>
        <v>BEI DHM506-3600</v>
      </c>
      <c r="I40" s="110"/>
      <c r="J40" s="47" t="s">
        <v>103</v>
      </c>
      <c r="K40" s="51" t="s">
        <v>187</v>
      </c>
      <c r="L40" s="16" t="s">
        <v>41</v>
      </c>
      <c r="M40" s="16"/>
      <c r="N40" s="1" t="s">
        <v>63</v>
      </c>
      <c r="O40" s="1" t="s">
        <v>64</v>
      </c>
      <c r="P40" s="1" t="s">
        <v>160</v>
      </c>
      <c r="Q40" s="6" t="s">
        <v>184</v>
      </c>
      <c r="R40" s="6" t="s">
        <v>65</v>
      </c>
      <c r="S40" s="1" t="s">
        <v>109</v>
      </c>
      <c r="T40" s="52"/>
      <c r="U40" s="1"/>
      <c r="V40" s="1"/>
      <c r="W40" s="1"/>
      <c r="X40" s="1"/>
      <c r="Y40" s="1"/>
      <c r="Z40" s="1"/>
      <c r="AA40" s="1"/>
      <c r="AB40" s="1"/>
    </row>
    <row r="41" spans="1:28" x14ac:dyDescent="0.25">
      <c r="A41" s="1"/>
      <c r="B41" s="121"/>
      <c r="C41" s="72">
        <v>14</v>
      </c>
      <c r="D41" s="72" t="s">
        <v>235</v>
      </c>
      <c r="E41" s="51" t="s">
        <v>318</v>
      </c>
      <c r="F41" s="112" t="s">
        <v>280</v>
      </c>
      <c r="G41" s="112"/>
      <c r="H41" s="101" t="str">
        <f>M10&amp;" "&amp;N10</f>
        <v>Futek FSH03876 (LSB200)</v>
      </c>
      <c r="I41" s="101"/>
      <c r="J41" s="16" t="s">
        <v>16</v>
      </c>
      <c r="K41" s="19">
        <v>638732</v>
      </c>
      <c r="L41" s="16"/>
      <c r="M41" s="16"/>
      <c r="N41" s="6" t="s">
        <v>65</v>
      </c>
      <c r="O41" s="6" t="s">
        <v>66</v>
      </c>
      <c r="P41" s="6" t="s">
        <v>67</v>
      </c>
      <c r="Q41" s="6" t="s">
        <v>68</v>
      </c>
      <c r="R41" s="1" t="s">
        <v>69</v>
      </c>
      <c r="S41" s="1" t="s">
        <v>177</v>
      </c>
      <c r="T41" s="52"/>
      <c r="U41" s="1"/>
      <c r="V41" s="1"/>
      <c r="W41" s="1"/>
      <c r="X41" s="1"/>
      <c r="Y41" s="1"/>
      <c r="Z41" s="1"/>
      <c r="AA41" s="1"/>
      <c r="AB41" s="1"/>
    </row>
    <row r="42" spans="1:28" x14ac:dyDescent="0.25">
      <c r="A42" s="1"/>
      <c r="B42" s="121"/>
      <c r="C42" s="72">
        <v>15</v>
      </c>
      <c r="D42" s="72" t="s">
        <v>236</v>
      </c>
      <c r="E42" s="51" t="s">
        <v>319</v>
      </c>
      <c r="F42" s="112" t="s">
        <v>287</v>
      </c>
      <c r="G42" s="112"/>
      <c r="H42" s="101" t="str">
        <f>M11&amp;" "&amp;N11</f>
        <v>Futek QSH01055 (LSB302)</v>
      </c>
      <c r="I42" s="101"/>
      <c r="J42" s="16" t="s">
        <v>16</v>
      </c>
      <c r="K42" s="19">
        <v>686807</v>
      </c>
      <c r="L42" s="16"/>
      <c r="M42" s="16"/>
      <c r="N42" s="6" t="s">
        <v>65</v>
      </c>
      <c r="O42" s="6" t="s">
        <v>66</v>
      </c>
      <c r="P42" s="6" t="s">
        <v>67</v>
      </c>
      <c r="Q42" s="6" t="s">
        <v>68</v>
      </c>
      <c r="R42" s="1" t="s">
        <v>69</v>
      </c>
      <c r="S42" s="1" t="s">
        <v>178</v>
      </c>
      <c r="T42" s="52"/>
      <c r="U42" s="1"/>
      <c r="V42" s="1"/>
      <c r="W42" s="1"/>
      <c r="X42" s="1"/>
      <c r="Y42" s="1"/>
      <c r="Z42" s="1"/>
      <c r="AA42" s="1"/>
      <c r="AB42" s="1"/>
    </row>
    <row r="43" spans="1:28" x14ac:dyDescent="0.25">
      <c r="A43" s="1"/>
      <c r="B43" s="121"/>
      <c r="C43" s="72">
        <v>16</v>
      </c>
      <c r="D43" s="72" t="s">
        <v>237</v>
      </c>
      <c r="E43" s="51" t="s">
        <v>320</v>
      </c>
      <c r="F43" s="112" t="s">
        <v>281</v>
      </c>
      <c r="G43" s="112"/>
      <c r="H43" s="101" t="str">
        <f>M12&amp;" "&amp;N12</f>
        <v>Futek FSH03887 (LCM300)</v>
      </c>
      <c r="I43" s="101"/>
      <c r="J43" s="16" t="s">
        <v>16</v>
      </c>
      <c r="K43" s="19">
        <v>650400</v>
      </c>
      <c r="L43" s="16"/>
      <c r="M43" s="16"/>
      <c r="N43" s="6" t="s">
        <v>65</v>
      </c>
      <c r="O43" s="6" t="s">
        <v>66</v>
      </c>
      <c r="P43" s="6" t="s">
        <v>67</v>
      </c>
      <c r="Q43" s="6" t="s">
        <v>68</v>
      </c>
      <c r="R43" s="1" t="s">
        <v>69</v>
      </c>
      <c r="S43" s="1" t="s">
        <v>179</v>
      </c>
      <c r="T43" s="52"/>
      <c r="U43" s="1"/>
      <c r="V43" s="1"/>
      <c r="W43" s="1"/>
      <c r="X43" s="1"/>
      <c r="Y43" s="1"/>
      <c r="Z43" s="1"/>
      <c r="AA43" s="1"/>
      <c r="AB43" s="1"/>
    </row>
    <row r="44" spans="1:28" x14ac:dyDescent="0.25">
      <c r="A44" s="1"/>
      <c r="B44" s="122"/>
      <c r="C44" s="74">
        <v>17</v>
      </c>
      <c r="D44" s="74" t="s">
        <v>238</v>
      </c>
      <c r="E44" s="51" t="s">
        <v>321</v>
      </c>
      <c r="F44" s="3" t="s">
        <v>282</v>
      </c>
      <c r="G44" s="3"/>
      <c r="H44" s="108" t="str">
        <f>M13&amp;" "&amp;N13</f>
        <v>Futek FSH03969 (LTH300)</v>
      </c>
      <c r="I44" s="108"/>
      <c r="J44" s="3" t="s">
        <v>16</v>
      </c>
      <c r="K44" s="30">
        <v>661901</v>
      </c>
      <c r="L44" s="3"/>
      <c r="M44" s="3"/>
      <c r="N44" s="46" t="s">
        <v>65</v>
      </c>
      <c r="O44" s="46" t="s">
        <v>66</v>
      </c>
      <c r="P44" s="46" t="s">
        <v>67</v>
      </c>
      <c r="Q44" s="46" t="s">
        <v>68</v>
      </c>
      <c r="R44" s="3" t="s">
        <v>69</v>
      </c>
      <c r="S44" s="3" t="s">
        <v>180</v>
      </c>
      <c r="T44" s="54"/>
      <c r="U44" s="1"/>
      <c r="V44" s="1"/>
      <c r="W44" s="1"/>
      <c r="X44" s="1"/>
      <c r="Y44" s="1"/>
      <c r="Z44" s="1"/>
      <c r="AA44" s="1"/>
      <c r="AB44" s="1"/>
    </row>
    <row r="45" spans="1:28" x14ac:dyDescent="0.25">
      <c r="A45" s="1"/>
      <c r="B45" s="117" t="s">
        <v>85</v>
      </c>
      <c r="C45" s="72">
        <v>18</v>
      </c>
      <c r="D45" s="72" t="s">
        <v>239</v>
      </c>
      <c r="E45" s="84" t="s">
        <v>323</v>
      </c>
      <c r="F45" s="1" t="s">
        <v>270</v>
      </c>
      <c r="G45" s="1"/>
      <c r="H45" s="110" t="str">
        <f>M17&amp;" "&amp;N17</f>
        <v>Transducers Direct TDH40</v>
      </c>
      <c r="I45" s="111"/>
      <c r="J45" s="1" t="s">
        <v>95</v>
      </c>
      <c r="K45" s="44">
        <v>171113058</v>
      </c>
      <c r="L45" s="1"/>
      <c r="M45" s="1"/>
      <c r="N45" s="1"/>
      <c r="O45" s="1"/>
      <c r="P45" s="41"/>
      <c r="Q45" s="1"/>
      <c r="R45" s="6"/>
      <c r="S45" s="1"/>
      <c r="T45" s="52"/>
      <c r="U45" s="1"/>
      <c r="V45" s="1"/>
      <c r="W45" s="1"/>
      <c r="X45" s="1"/>
      <c r="Y45" s="1"/>
      <c r="Z45" s="1"/>
      <c r="AA45" s="1"/>
      <c r="AB45" s="1"/>
    </row>
    <row r="46" spans="1:28" x14ac:dyDescent="0.25">
      <c r="A46" s="1"/>
      <c r="B46" s="117"/>
      <c r="C46" s="72">
        <v>19</v>
      </c>
      <c r="D46" s="72" t="s">
        <v>240</v>
      </c>
      <c r="E46" s="51" t="s">
        <v>324</v>
      </c>
      <c r="F46" s="1" t="s">
        <v>270</v>
      </c>
      <c r="G46" s="1"/>
      <c r="H46" s="101" t="str">
        <f>M17&amp;" "&amp;N17</f>
        <v>Transducers Direct TDH40</v>
      </c>
      <c r="I46" s="102"/>
      <c r="J46" s="1" t="s">
        <v>95</v>
      </c>
      <c r="K46" s="44">
        <v>171113059</v>
      </c>
      <c r="L46" s="1"/>
      <c r="M46" s="1"/>
      <c r="N46" s="1"/>
      <c r="O46" s="41"/>
      <c r="P46" s="1"/>
      <c r="Q46" s="1"/>
      <c r="R46" s="6"/>
      <c r="S46" s="1"/>
      <c r="T46" s="52"/>
      <c r="U46" s="1"/>
      <c r="V46" s="1"/>
      <c r="W46" s="1"/>
      <c r="X46" s="1"/>
      <c r="Y46" s="1"/>
      <c r="Z46" s="1"/>
      <c r="AA46" s="1"/>
      <c r="AB46" s="1"/>
    </row>
    <row r="47" spans="1:28" x14ac:dyDescent="0.25">
      <c r="A47" s="1"/>
      <c r="B47" s="117"/>
      <c r="C47" s="72">
        <v>20</v>
      </c>
      <c r="D47" s="72" t="s">
        <v>241</v>
      </c>
      <c r="E47" s="51" t="s">
        <v>325</v>
      </c>
      <c r="F47" s="1" t="s">
        <v>270</v>
      </c>
      <c r="G47" s="1"/>
      <c r="H47" s="101" t="str">
        <f>M17&amp;" "&amp;N17</f>
        <v>Transducers Direct TDH40</v>
      </c>
      <c r="I47" s="102"/>
      <c r="J47" s="1" t="s">
        <v>95</v>
      </c>
      <c r="K47" s="44">
        <v>171113060</v>
      </c>
      <c r="L47" s="1"/>
      <c r="M47" s="1"/>
      <c r="N47" s="41"/>
      <c r="O47" s="1"/>
      <c r="P47" s="1"/>
      <c r="Q47" s="1"/>
      <c r="R47" s="6"/>
      <c r="S47" s="1"/>
      <c r="T47" s="52"/>
      <c r="U47" s="1"/>
      <c r="V47" s="1"/>
      <c r="W47" s="1"/>
      <c r="X47" s="1"/>
      <c r="Y47" s="1"/>
      <c r="Z47" s="1"/>
      <c r="AA47" s="1"/>
      <c r="AB47" s="1"/>
    </row>
    <row r="48" spans="1:28" x14ac:dyDescent="0.25">
      <c r="A48" s="1"/>
      <c r="B48" s="117"/>
      <c r="C48" s="72">
        <v>21</v>
      </c>
      <c r="D48" s="72" t="s">
        <v>242</v>
      </c>
      <c r="E48" s="51" t="s">
        <v>326</v>
      </c>
      <c r="F48" s="1" t="s">
        <v>270</v>
      </c>
      <c r="G48" s="38"/>
      <c r="H48" s="99" t="str">
        <f>M17&amp;" "&amp;N17</f>
        <v>Transducers Direct TDH40</v>
      </c>
      <c r="I48" s="100"/>
      <c r="J48" s="38" t="s">
        <v>95</v>
      </c>
      <c r="K48" s="37">
        <v>171113061</v>
      </c>
      <c r="L48" s="38"/>
      <c r="M48" s="38"/>
      <c r="N48" s="38"/>
      <c r="O48" s="38"/>
      <c r="P48" s="38"/>
      <c r="Q48" s="42"/>
      <c r="R48" s="39"/>
      <c r="S48" s="38"/>
      <c r="T48" s="55"/>
      <c r="U48" s="1"/>
      <c r="V48" s="1"/>
      <c r="W48" s="1"/>
      <c r="X48" s="1"/>
      <c r="Y48" s="1"/>
      <c r="Z48" s="1"/>
      <c r="AA48" s="1"/>
      <c r="AB48" s="1"/>
    </row>
    <row r="49" spans="1:28" x14ac:dyDescent="0.25">
      <c r="A49" s="1"/>
      <c r="B49" s="117"/>
      <c r="C49" s="72">
        <v>22</v>
      </c>
      <c r="D49" s="72" t="s">
        <v>243</v>
      </c>
      <c r="E49" s="51" t="s">
        <v>327</v>
      </c>
      <c r="F49" s="1" t="s">
        <v>270</v>
      </c>
      <c r="G49" s="1"/>
      <c r="H49" s="101" t="str">
        <f>M17&amp;" "&amp;N17</f>
        <v>Transducers Direct TDH40</v>
      </c>
      <c r="I49" s="102"/>
      <c r="J49" s="1" t="s">
        <v>95</v>
      </c>
      <c r="K49" s="43">
        <v>171113062</v>
      </c>
      <c r="L49" s="1"/>
      <c r="M49" s="1"/>
      <c r="N49" s="1"/>
      <c r="O49" s="1"/>
      <c r="P49" s="41"/>
      <c r="Q49" s="1"/>
      <c r="R49" s="6"/>
      <c r="S49" s="1"/>
      <c r="T49" s="52"/>
      <c r="U49" s="1"/>
      <c r="V49" s="1"/>
      <c r="W49" s="1"/>
      <c r="X49" s="1"/>
      <c r="Y49" s="1"/>
      <c r="Z49" s="1"/>
      <c r="AA49" s="1"/>
      <c r="AB49" s="1"/>
    </row>
    <row r="50" spans="1:28" x14ac:dyDescent="0.25">
      <c r="A50" s="1"/>
      <c r="B50" s="117"/>
      <c r="C50" s="72">
        <v>23</v>
      </c>
      <c r="D50" s="72" t="s">
        <v>244</v>
      </c>
      <c r="E50" s="51" t="s">
        <v>328</v>
      </c>
      <c r="F50" s="1" t="s">
        <v>270</v>
      </c>
      <c r="G50" s="1"/>
      <c r="H50" s="103" t="str">
        <f>M17&amp;" "&amp;N17</f>
        <v>Transducers Direct TDH40</v>
      </c>
      <c r="I50" s="104"/>
      <c r="J50" s="1" t="s">
        <v>95</v>
      </c>
      <c r="K50" s="43">
        <v>171113063</v>
      </c>
      <c r="L50" s="1"/>
      <c r="M50" s="1"/>
      <c r="N50" s="1"/>
      <c r="O50" s="41"/>
      <c r="P50" s="1"/>
      <c r="Q50" s="1"/>
      <c r="R50" s="6"/>
      <c r="S50" s="1"/>
      <c r="T50" s="52"/>
      <c r="U50" s="1"/>
      <c r="V50" s="1"/>
      <c r="W50" s="1"/>
      <c r="X50" s="1"/>
      <c r="Y50" s="1"/>
      <c r="Z50" s="1"/>
      <c r="AA50" s="1"/>
      <c r="AB50" s="1"/>
    </row>
    <row r="51" spans="1:28" x14ac:dyDescent="0.25">
      <c r="A51" s="1"/>
      <c r="B51" s="117"/>
      <c r="C51" s="72">
        <v>24</v>
      </c>
      <c r="D51" s="72" t="s">
        <v>245</v>
      </c>
      <c r="E51" s="51" t="s">
        <v>329</v>
      </c>
      <c r="F51" s="1" t="s">
        <v>270</v>
      </c>
      <c r="G51" s="1"/>
      <c r="H51" s="103" t="str">
        <f>M17&amp;" "&amp;N17</f>
        <v>Transducers Direct TDH40</v>
      </c>
      <c r="I51" s="104"/>
      <c r="J51" s="1" t="s">
        <v>95</v>
      </c>
      <c r="K51" s="43">
        <v>171113064</v>
      </c>
      <c r="L51" s="1"/>
      <c r="M51" s="1"/>
      <c r="N51" s="41"/>
      <c r="O51" s="1"/>
      <c r="P51" s="1"/>
      <c r="Q51" s="1"/>
      <c r="R51" s="1"/>
      <c r="S51" s="1"/>
      <c r="T51" s="52"/>
      <c r="U51" s="1"/>
      <c r="V51" s="1"/>
      <c r="W51" s="1"/>
      <c r="X51" s="1"/>
      <c r="Y51" s="1"/>
      <c r="Z51" s="1"/>
      <c r="AA51" s="1"/>
      <c r="AB51" s="1"/>
    </row>
    <row r="52" spans="1:28" x14ac:dyDescent="0.25">
      <c r="A52" s="1"/>
      <c r="B52" s="117"/>
      <c r="C52" s="72">
        <v>25</v>
      </c>
      <c r="D52" s="72" t="s">
        <v>246</v>
      </c>
      <c r="E52" s="51" t="s">
        <v>330</v>
      </c>
      <c r="F52" s="1" t="s">
        <v>270</v>
      </c>
      <c r="G52" s="38"/>
      <c r="H52" s="99" t="str">
        <f>M17&amp;" "&amp;N17</f>
        <v>Transducers Direct TDH40</v>
      </c>
      <c r="I52" s="100"/>
      <c r="J52" s="38" t="s">
        <v>95</v>
      </c>
      <c r="K52" s="37">
        <v>171113065</v>
      </c>
      <c r="L52" s="38"/>
      <c r="M52" s="38"/>
      <c r="N52" s="38"/>
      <c r="O52" s="38"/>
      <c r="P52" s="38"/>
      <c r="Q52" s="42"/>
      <c r="R52" s="38"/>
      <c r="S52" s="38"/>
      <c r="T52" s="55"/>
      <c r="U52" s="1"/>
      <c r="V52" s="1"/>
      <c r="W52" s="1"/>
      <c r="X52" s="1"/>
      <c r="Y52" s="1"/>
      <c r="Z52" s="1"/>
      <c r="AA52" s="1"/>
      <c r="AB52" s="1"/>
    </row>
    <row r="53" spans="1:28" x14ac:dyDescent="0.25">
      <c r="A53" s="1"/>
      <c r="B53" s="117"/>
      <c r="C53" s="72">
        <v>26</v>
      </c>
      <c r="D53" s="72" t="s">
        <v>247</v>
      </c>
      <c r="E53" s="51" t="s">
        <v>331</v>
      </c>
      <c r="F53" s="1" t="s">
        <v>270</v>
      </c>
      <c r="G53" s="1"/>
      <c r="H53" s="101" t="str">
        <f>M17&amp;" "&amp;N17</f>
        <v>Transducers Direct TDH40</v>
      </c>
      <c r="I53" s="102"/>
      <c r="J53" s="1" t="s">
        <v>95</v>
      </c>
      <c r="K53" s="43">
        <v>171113066</v>
      </c>
      <c r="L53" s="36"/>
      <c r="M53" s="1"/>
      <c r="N53" s="1"/>
      <c r="O53" s="1"/>
      <c r="P53" s="41"/>
      <c r="Q53" s="1"/>
      <c r="R53" s="6"/>
      <c r="S53" s="1"/>
      <c r="T53" s="52"/>
      <c r="U53" s="1"/>
      <c r="V53" s="1"/>
      <c r="W53" s="1"/>
      <c r="X53" s="1"/>
      <c r="Y53" s="1"/>
      <c r="Z53" s="1"/>
      <c r="AA53" s="1"/>
      <c r="AB53" s="1"/>
    </row>
    <row r="54" spans="1:28" x14ac:dyDescent="0.25">
      <c r="A54" s="1"/>
      <c r="B54" s="117"/>
      <c r="C54" s="72">
        <v>27</v>
      </c>
      <c r="D54" s="72" t="s">
        <v>248</v>
      </c>
      <c r="E54" s="51" t="s">
        <v>332</v>
      </c>
      <c r="F54" s="1" t="s">
        <v>270</v>
      </c>
      <c r="G54" s="1"/>
      <c r="H54" s="103" t="str">
        <f>M17&amp;" "&amp;N17</f>
        <v>Transducers Direct TDH40</v>
      </c>
      <c r="I54" s="104"/>
      <c r="J54" s="1" t="s">
        <v>95</v>
      </c>
      <c r="K54" s="43">
        <v>171113067</v>
      </c>
      <c r="L54" s="1"/>
      <c r="M54" s="1"/>
      <c r="N54" s="1"/>
      <c r="O54" s="41"/>
      <c r="P54" s="1"/>
      <c r="Q54" s="1"/>
      <c r="R54" s="6"/>
      <c r="S54" s="1"/>
      <c r="T54" s="52"/>
      <c r="U54" s="1"/>
      <c r="V54" s="1"/>
      <c r="W54" s="1"/>
      <c r="X54" s="1"/>
      <c r="Y54" s="1"/>
      <c r="Z54" s="1"/>
      <c r="AA54" s="1"/>
      <c r="AB54" s="1"/>
    </row>
    <row r="55" spans="1:28" x14ac:dyDescent="0.25">
      <c r="A55" s="1"/>
      <c r="B55" s="117"/>
      <c r="C55" s="72">
        <v>28</v>
      </c>
      <c r="D55" s="72" t="s">
        <v>249</v>
      </c>
      <c r="E55" s="51" t="s">
        <v>333</v>
      </c>
      <c r="F55" s="1" t="s">
        <v>270</v>
      </c>
      <c r="G55" s="1"/>
      <c r="H55" s="103" t="str">
        <f>M17&amp;" "&amp;N17</f>
        <v>Transducers Direct TDH40</v>
      </c>
      <c r="I55" s="104"/>
      <c r="J55" s="1" t="s">
        <v>95</v>
      </c>
      <c r="K55" s="43">
        <v>171113068</v>
      </c>
      <c r="L55" s="1"/>
      <c r="M55" s="1"/>
      <c r="N55" s="41"/>
      <c r="O55" s="1"/>
      <c r="P55" s="1"/>
      <c r="Q55" s="1"/>
      <c r="R55" s="1"/>
      <c r="S55" s="1"/>
      <c r="T55" s="52"/>
      <c r="U55" s="1"/>
      <c r="V55" s="1"/>
      <c r="W55" s="1"/>
      <c r="X55" s="1"/>
      <c r="Y55" s="1"/>
      <c r="Z55" s="1"/>
      <c r="AA55" s="1"/>
      <c r="AB55" s="1"/>
    </row>
    <row r="56" spans="1:28" x14ac:dyDescent="0.25">
      <c r="A56" s="1"/>
      <c r="B56" s="117"/>
      <c r="C56" s="72">
        <v>29</v>
      </c>
      <c r="D56" s="72" t="s">
        <v>250</v>
      </c>
      <c r="E56" s="51" t="s">
        <v>334</v>
      </c>
      <c r="F56" s="1" t="s">
        <v>270</v>
      </c>
      <c r="G56" s="38"/>
      <c r="H56" s="99" t="str">
        <f>M17&amp;" "&amp;N17</f>
        <v>Transducers Direct TDH40</v>
      </c>
      <c r="I56" s="100"/>
      <c r="J56" s="38" t="s">
        <v>95</v>
      </c>
      <c r="K56" s="37">
        <v>171113069</v>
      </c>
      <c r="L56" s="38"/>
      <c r="M56" s="38"/>
      <c r="N56" s="38"/>
      <c r="O56" s="38"/>
      <c r="P56" s="38"/>
      <c r="Q56" s="42"/>
      <c r="R56" s="38"/>
      <c r="S56" s="38"/>
      <c r="T56" s="55"/>
      <c r="U56" s="1"/>
      <c r="V56" s="1"/>
      <c r="W56" s="1"/>
      <c r="X56" s="1"/>
      <c r="Y56" s="1"/>
      <c r="Z56" s="1"/>
      <c r="AA56" s="1"/>
      <c r="AB56" s="1"/>
    </row>
    <row r="57" spans="1:28" x14ac:dyDescent="0.25">
      <c r="A57" s="1"/>
      <c r="B57" s="117"/>
      <c r="C57" s="72">
        <v>30</v>
      </c>
      <c r="D57" s="72" t="s">
        <v>251</v>
      </c>
      <c r="E57" s="51" t="s">
        <v>335</v>
      </c>
      <c r="F57" s="1" t="s">
        <v>270</v>
      </c>
      <c r="G57" s="1"/>
      <c r="H57" s="101" t="str">
        <f>M17&amp;" "&amp;N17</f>
        <v>Transducers Direct TDH40</v>
      </c>
      <c r="I57" s="102"/>
      <c r="J57" s="1" t="s">
        <v>95</v>
      </c>
      <c r="K57" s="43">
        <v>171113070</v>
      </c>
      <c r="L57" s="1"/>
      <c r="M57" s="1"/>
      <c r="N57" s="1"/>
      <c r="O57" s="1"/>
      <c r="P57" s="41"/>
      <c r="Q57" s="1"/>
      <c r="R57" s="6"/>
      <c r="S57" s="1"/>
      <c r="T57" s="52"/>
      <c r="U57" s="1"/>
      <c r="V57" s="1"/>
      <c r="W57" s="1"/>
      <c r="X57" s="1"/>
      <c r="Y57" s="1"/>
      <c r="Z57" s="1"/>
      <c r="AA57" s="1"/>
      <c r="AB57" s="1"/>
    </row>
    <row r="58" spans="1:28" x14ac:dyDescent="0.25">
      <c r="A58" s="1"/>
      <c r="B58" s="117"/>
      <c r="C58" s="72">
        <v>31</v>
      </c>
      <c r="D58" s="72" t="s">
        <v>252</v>
      </c>
      <c r="E58" s="51" t="s">
        <v>336</v>
      </c>
      <c r="F58" s="1" t="s">
        <v>270</v>
      </c>
      <c r="G58" s="1"/>
      <c r="H58" s="103" t="str">
        <f>M17&amp;" "&amp;N17</f>
        <v>Transducers Direct TDH40</v>
      </c>
      <c r="I58" s="104"/>
      <c r="J58" s="1" t="s">
        <v>95</v>
      </c>
      <c r="K58" s="43">
        <v>171113071</v>
      </c>
      <c r="L58" s="1"/>
      <c r="M58" s="1"/>
      <c r="N58" s="1"/>
      <c r="O58" s="41"/>
      <c r="P58" s="1"/>
      <c r="Q58" s="1"/>
      <c r="R58" s="6"/>
      <c r="S58" s="1"/>
      <c r="T58" s="52"/>
      <c r="U58" s="1"/>
      <c r="V58" s="1"/>
      <c r="W58" s="1"/>
      <c r="X58" s="1"/>
      <c r="Y58" s="1"/>
      <c r="Z58" s="1"/>
      <c r="AA58" s="1"/>
      <c r="AB58" s="1"/>
    </row>
    <row r="59" spans="1:28" x14ac:dyDescent="0.25">
      <c r="A59" s="1"/>
      <c r="B59" s="117"/>
      <c r="C59" s="72">
        <v>32</v>
      </c>
      <c r="D59" s="72" t="s">
        <v>253</v>
      </c>
      <c r="E59" s="51" t="s">
        <v>337</v>
      </c>
      <c r="F59" s="1" t="s">
        <v>270</v>
      </c>
      <c r="G59" s="1"/>
      <c r="H59" s="103" t="str">
        <f>M17&amp;" "&amp;N17</f>
        <v>Transducers Direct TDH40</v>
      </c>
      <c r="I59" s="104"/>
      <c r="J59" s="1" t="s">
        <v>95</v>
      </c>
      <c r="K59" s="43">
        <v>171113072</v>
      </c>
      <c r="L59" s="1"/>
      <c r="M59" s="1"/>
      <c r="N59" s="41"/>
      <c r="O59" s="1"/>
      <c r="P59" s="1"/>
      <c r="Q59" s="1"/>
      <c r="R59" s="1"/>
      <c r="S59" s="1"/>
      <c r="T59" s="52"/>
      <c r="U59" s="1"/>
      <c r="V59" s="1"/>
      <c r="W59" s="1"/>
      <c r="X59" s="1"/>
      <c r="Y59" s="1"/>
      <c r="Z59" s="1"/>
      <c r="AA59" s="1"/>
      <c r="AB59" s="1"/>
    </row>
    <row r="60" spans="1:28" x14ac:dyDescent="0.25">
      <c r="A60" s="1"/>
      <c r="B60" s="117"/>
      <c r="C60" s="72">
        <v>33</v>
      </c>
      <c r="D60" s="72" t="s">
        <v>254</v>
      </c>
      <c r="E60" s="51" t="s">
        <v>338</v>
      </c>
      <c r="F60" s="1" t="s">
        <v>270</v>
      </c>
      <c r="G60" s="38"/>
      <c r="H60" s="99" t="str">
        <f>M17&amp;" "&amp;N17</f>
        <v>Transducers Direct TDH40</v>
      </c>
      <c r="I60" s="100"/>
      <c r="J60" s="38" t="s">
        <v>95</v>
      </c>
      <c r="K60" s="37">
        <v>171113073</v>
      </c>
      <c r="L60" s="38"/>
      <c r="M60" s="38"/>
      <c r="N60" s="38"/>
      <c r="O60" s="38"/>
      <c r="P60" s="38"/>
      <c r="Q60" s="42"/>
      <c r="R60" s="38"/>
      <c r="S60" s="38"/>
      <c r="T60" s="55"/>
      <c r="U60" s="1"/>
      <c r="V60" s="1"/>
      <c r="W60" s="1"/>
      <c r="X60" s="1"/>
      <c r="Y60" s="1"/>
      <c r="Z60" s="1"/>
      <c r="AA60" s="1"/>
      <c r="AB60" s="1"/>
    </row>
    <row r="61" spans="1:28" x14ac:dyDescent="0.25">
      <c r="A61" s="1"/>
      <c r="B61" s="117"/>
      <c r="C61" s="72">
        <v>34</v>
      </c>
      <c r="D61" s="72" t="s">
        <v>255</v>
      </c>
      <c r="E61" s="51" t="s">
        <v>339</v>
      </c>
      <c r="F61" s="1" t="s">
        <v>270</v>
      </c>
      <c r="G61" s="1"/>
      <c r="H61" s="101" t="str">
        <f>M17&amp;" "&amp;N17</f>
        <v>Transducers Direct TDH40</v>
      </c>
      <c r="I61" s="102"/>
      <c r="J61" s="1" t="s">
        <v>95</v>
      </c>
      <c r="K61" s="43">
        <v>171113074</v>
      </c>
      <c r="L61" s="1"/>
      <c r="M61" s="1"/>
      <c r="N61" s="1"/>
      <c r="O61" s="1"/>
      <c r="P61" s="41"/>
      <c r="Q61" s="1"/>
      <c r="R61" s="6"/>
      <c r="S61" s="1"/>
      <c r="T61" s="52"/>
      <c r="U61" s="1"/>
      <c r="V61" s="1"/>
      <c r="W61" s="1"/>
      <c r="X61" s="1"/>
      <c r="Y61" s="1"/>
      <c r="Z61" s="1"/>
      <c r="AA61" s="1"/>
      <c r="AB61" s="1"/>
    </row>
    <row r="62" spans="1:28" x14ac:dyDescent="0.25">
      <c r="A62" s="1"/>
      <c r="B62" s="117"/>
      <c r="C62" s="72">
        <v>35</v>
      </c>
      <c r="D62" s="72" t="s">
        <v>256</v>
      </c>
      <c r="E62" s="51" t="s">
        <v>340</v>
      </c>
      <c r="F62" s="1" t="s">
        <v>270</v>
      </c>
      <c r="G62" s="1"/>
      <c r="H62" s="103" t="str">
        <f>M17&amp;" "&amp;N17</f>
        <v>Transducers Direct TDH40</v>
      </c>
      <c r="I62" s="104"/>
      <c r="J62" s="1" t="s">
        <v>95</v>
      </c>
      <c r="K62" s="43">
        <v>171113075</v>
      </c>
      <c r="L62" s="1"/>
      <c r="M62" s="1"/>
      <c r="N62" s="1"/>
      <c r="O62" s="41"/>
      <c r="P62" s="1"/>
      <c r="Q62" s="1"/>
      <c r="R62" s="6"/>
      <c r="S62" s="1"/>
      <c r="T62" s="52"/>
      <c r="U62" s="1"/>
      <c r="V62" s="1"/>
      <c r="W62" s="1"/>
      <c r="X62" s="1"/>
      <c r="Y62" s="1"/>
      <c r="Z62" s="1"/>
      <c r="AA62" s="1"/>
      <c r="AB62" s="1"/>
    </row>
    <row r="63" spans="1:28" x14ac:dyDescent="0.25">
      <c r="A63" s="1"/>
      <c r="B63" s="117"/>
      <c r="C63" s="72">
        <v>36</v>
      </c>
      <c r="D63" s="72" t="s">
        <v>257</v>
      </c>
      <c r="E63" s="51" t="s">
        <v>341</v>
      </c>
      <c r="F63" s="1" t="s">
        <v>270</v>
      </c>
      <c r="G63" s="1"/>
      <c r="H63" s="103" t="str">
        <f>M17&amp;" "&amp;N17</f>
        <v>Transducers Direct TDH40</v>
      </c>
      <c r="I63" s="104"/>
      <c r="J63" s="1" t="s">
        <v>95</v>
      </c>
      <c r="K63" s="43">
        <v>171113076</v>
      </c>
      <c r="L63" s="1"/>
      <c r="M63" s="1"/>
      <c r="N63" s="41"/>
      <c r="O63" s="1"/>
      <c r="P63" s="1"/>
      <c r="Q63" s="1"/>
      <c r="R63" s="1"/>
      <c r="S63" s="1"/>
      <c r="T63" s="52"/>
      <c r="U63" s="1"/>
      <c r="V63" s="1"/>
      <c r="W63" s="1"/>
      <c r="X63" s="1"/>
      <c r="Y63" s="1"/>
      <c r="Z63" s="1"/>
      <c r="AA63" s="1"/>
      <c r="AB63" s="1"/>
    </row>
    <row r="64" spans="1:28" x14ac:dyDescent="0.25">
      <c r="A64" s="1"/>
      <c r="B64" s="117"/>
      <c r="C64" s="72">
        <v>37</v>
      </c>
      <c r="D64" s="72" t="s">
        <v>258</v>
      </c>
      <c r="E64" s="51" t="s">
        <v>342</v>
      </c>
      <c r="F64" s="1" t="s">
        <v>270</v>
      </c>
      <c r="G64" s="38"/>
      <c r="H64" s="99" t="str">
        <f>M17&amp;" "&amp;N17</f>
        <v>Transducers Direct TDH40</v>
      </c>
      <c r="I64" s="100"/>
      <c r="J64" s="38" t="s">
        <v>95</v>
      </c>
      <c r="K64" s="37">
        <v>171113077</v>
      </c>
      <c r="L64" s="38"/>
      <c r="M64" s="38"/>
      <c r="N64" s="38"/>
      <c r="O64" s="38"/>
      <c r="P64" s="38"/>
      <c r="Q64" s="42"/>
      <c r="R64" s="38"/>
      <c r="S64" s="38"/>
      <c r="T64" s="55"/>
      <c r="U64" s="1"/>
      <c r="V64" s="1"/>
      <c r="W64" s="1"/>
      <c r="X64" s="1"/>
      <c r="Y64" s="1"/>
      <c r="Z64" s="1"/>
      <c r="AA64" s="1"/>
      <c r="AB64" s="1"/>
    </row>
    <row r="65" spans="1:28" x14ac:dyDescent="0.25">
      <c r="A65" s="1"/>
      <c r="B65" s="117"/>
      <c r="C65" s="72">
        <v>38</v>
      </c>
      <c r="D65" s="72" t="s">
        <v>259</v>
      </c>
      <c r="E65" s="51" t="s">
        <v>343</v>
      </c>
      <c r="F65" s="1" t="s">
        <v>270</v>
      </c>
      <c r="G65" s="1"/>
      <c r="H65" s="101" t="str">
        <f>M17&amp;" "&amp;N17</f>
        <v>Transducers Direct TDH40</v>
      </c>
      <c r="I65" s="102"/>
      <c r="J65" s="1" t="s">
        <v>95</v>
      </c>
      <c r="K65" s="43">
        <v>171113078</v>
      </c>
      <c r="L65" s="1"/>
      <c r="M65" s="1"/>
      <c r="N65" s="1"/>
      <c r="O65" s="1"/>
      <c r="P65" s="41"/>
      <c r="Q65" s="1"/>
      <c r="R65" s="1"/>
      <c r="S65" s="1"/>
      <c r="T65" s="52"/>
      <c r="U65" s="1"/>
      <c r="V65" s="1"/>
      <c r="W65" s="1"/>
      <c r="X65" s="1"/>
      <c r="Y65" s="1"/>
      <c r="Z65" s="1"/>
      <c r="AA65" s="1"/>
      <c r="AB65" s="1"/>
    </row>
    <row r="66" spans="1:28" x14ac:dyDescent="0.25">
      <c r="A66" s="1"/>
      <c r="B66" s="117"/>
      <c r="C66" s="72">
        <v>39</v>
      </c>
      <c r="D66" s="72" t="s">
        <v>260</v>
      </c>
      <c r="E66" s="51" t="s">
        <v>344</v>
      </c>
      <c r="F66" s="1" t="s">
        <v>270</v>
      </c>
      <c r="G66" s="1"/>
      <c r="H66" s="103" t="str">
        <f>M17&amp;" "&amp;N17</f>
        <v>Transducers Direct TDH40</v>
      </c>
      <c r="I66" s="104"/>
      <c r="J66" s="1" t="s">
        <v>95</v>
      </c>
      <c r="K66" s="43">
        <v>171113079</v>
      </c>
      <c r="L66" s="1"/>
      <c r="M66" s="1"/>
      <c r="N66" s="1"/>
      <c r="O66" s="41"/>
      <c r="P66" s="1"/>
      <c r="Q66" s="1"/>
      <c r="R66" s="6"/>
      <c r="S66" s="1"/>
      <c r="T66" s="52"/>
      <c r="U66" s="1"/>
      <c r="V66" s="1"/>
      <c r="W66" s="1"/>
      <c r="X66" s="1"/>
      <c r="Y66" s="1"/>
      <c r="Z66" s="1"/>
      <c r="AA66" s="1"/>
      <c r="AB66" s="1"/>
    </row>
    <row r="67" spans="1:28" x14ac:dyDescent="0.25">
      <c r="A67" s="1"/>
      <c r="B67" s="117"/>
      <c r="C67" s="72">
        <v>40</v>
      </c>
      <c r="D67" s="72" t="s">
        <v>261</v>
      </c>
      <c r="E67" s="51" t="s">
        <v>345</v>
      </c>
      <c r="F67" s="1" t="s">
        <v>270</v>
      </c>
      <c r="G67" s="1"/>
      <c r="H67" s="103" t="str">
        <f>M17&amp;" "&amp;N17</f>
        <v>Transducers Direct TDH40</v>
      </c>
      <c r="I67" s="104"/>
      <c r="J67" s="1" t="s">
        <v>95</v>
      </c>
      <c r="K67" s="43">
        <v>171113080</v>
      </c>
      <c r="L67" s="1"/>
      <c r="M67" s="1"/>
      <c r="N67" s="41"/>
      <c r="O67" s="1"/>
      <c r="P67" s="1"/>
      <c r="Q67" s="1"/>
      <c r="R67" s="1"/>
      <c r="S67" s="1"/>
      <c r="T67" s="52"/>
      <c r="U67" s="1"/>
      <c r="V67" s="1"/>
      <c r="W67" s="1"/>
      <c r="X67" s="1"/>
      <c r="Y67" s="1"/>
      <c r="Z67" s="1"/>
      <c r="AA67" s="1"/>
      <c r="AB67" s="1"/>
    </row>
    <row r="68" spans="1:28" x14ac:dyDescent="0.25">
      <c r="A68" s="1"/>
      <c r="B68" s="117"/>
      <c r="C68" s="72">
        <v>41</v>
      </c>
      <c r="D68" s="72" t="s">
        <v>262</v>
      </c>
      <c r="E68" s="51" t="s">
        <v>346</v>
      </c>
      <c r="F68" s="1" t="s">
        <v>270</v>
      </c>
      <c r="G68" s="38"/>
      <c r="H68" s="99" t="str">
        <f>M17&amp;" "&amp;N17</f>
        <v>Transducers Direct TDH40</v>
      </c>
      <c r="I68" s="100"/>
      <c r="J68" s="38" t="s">
        <v>95</v>
      </c>
      <c r="K68" s="37">
        <v>171113081</v>
      </c>
      <c r="L68" s="38"/>
      <c r="M68" s="38"/>
      <c r="N68" s="38"/>
      <c r="O68" s="38"/>
      <c r="P68" s="38"/>
      <c r="Q68" s="42"/>
      <c r="R68" s="38"/>
      <c r="S68" s="38"/>
      <c r="T68" s="55"/>
      <c r="U68" s="1"/>
      <c r="V68" s="1"/>
      <c r="W68" s="1"/>
      <c r="X68" s="1"/>
      <c r="Y68" s="1"/>
      <c r="Z68" s="1"/>
      <c r="AA68" s="1"/>
      <c r="AB68" s="1"/>
    </row>
    <row r="69" spans="1:28" x14ac:dyDescent="0.25">
      <c r="A69" s="1"/>
      <c r="B69" s="117"/>
      <c r="C69" s="72">
        <v>42</v>
      </c>
      <c r="D69" s="72" t="s">
        <v>263</v>
      </c>
      <c r="E69" s="51" t="s">
        <v>347</v>
      </c>
      <c r="F69" s="1" t="s">
        <v>270</v>
      </c>
      <c r="G69" s="1"/>
      <c r="H69" s="101" t="str">
        <f>M17&amp;" "&amp;N17</f>
        <v>Transducers Direct TDH40</v>
      </c>
      <c r="I69" s="102"/>
      <c r="J69" s="1" t="s">
        <v>95</v>
      </c>
      <c r="K69" s="43">
        <v>171113082</v>
      </c>
      <c r="L69" s="1"/>
      <c r="M69" s="1"/>
      <c r="N69" s="1"/>
      <c r="O69" s="1"/>
      <c r="P69" s="41"/>
      <c r="Q69" s="1"/>
      <c r="R69" s="1"/>
      <c r="S69" s="1"/>
      <c r="T69" s="52"/>
      <c r="U69" s="1"/>
      <c r="V69" s="1"/>
      <c r="W69" s="1"/>
      <c r="X69" s="1"/>
      <c r="Y69" s="1"/>
      <c r="Z69" s="1"/>
      <c r="AA69" s="1"/>
      <c r="AB69" s="1"/>
    </row>
    <row r="70" spans="1:28" x14ac:dyDescent="0.25">
      <c r="A70" s="1"/>
      <c r="B70" s="117"/>
      <c r="C70" s="72">
        <v>43</v>
      </c>
      <c r="D70" s="72" t="s">
        <v>264</v>
      </c>
      <c r="E70" s="51" t="s">
        <v>348</v>
      </c>
      <c r="F70" s="1" t="s">
        <v>270</v>
      </c>
      <c r="G70" s="1"/>
      <c r="H70" s="103" t="str">
        <f>M17&amp;" "&amp;N17</f>
        <v>Transducers Direct TDH40</v>
      </c>
      <c r="I70" s="104"/>
      <c r="J70" s="1" t="s">
        <v>95</v>
      </c>
      <c r="K70" s="43">
        <v>171113083</v>
      </c>
      <c r="L70" s="1"/>
      <c r="M70" s="1"/>
      <c r="N70" s="1"/>
      <c r="O70" s="41"/>
      <c r="P70" s="1"/>
      <c r="Q70" s="1"/>
      <c r="R70" s="6"/>
      <c r="S70" s="1"/>
      <c r="T70" s="52"/>
      <c r="U70" s="1"/>
      <c r="V70" s="1"/>
      <c r="W70" s="1"/>
      <c r="X70" s="1"/>
      <c r="Y70" s="1"/>
      <c r="Z70" s="1"/>
      <c r="AA70" s="1"/>
      <c r="AB70" s="1"/>
    </row>
    <row r="71" spans="1:28" x14ac:dyDescent="0.25">
      <c r="A71" s="1"/>
      <c r="B71" s="117"/>
      <c r="C71" s="72">
        <v>44</v>
      </c>
      <c r="D71" s="72" t="s">
        <v>265</v>
      </c>
      <c r="E71" s="51" t="s">
        <v>349</v>
      </c>
      <c r="F71" s="1" t="s">
        <v>270</v>
      </c>
      <c r="G71" s="1"/>
      <c r="H71" s="103" t="str">
        <f>M17&amp;" "&amp;N17</f>
        <v>Transducers Direct TDH40</v>
      </c>
      <c r="I71" s="104"/>
      <c r="J71" s="1" t="s">
        <v>95</v>
      </c>
      <c r="K71" s="43">
        <v>171113084</v>
      </c>
      <c r="L71" s="1"/>
      <c r="M71" s="1"/>
      <c r="N71" s="41"/>
      <c r="O71" s="1"/>
      <c r="P71" s="1"/>
      <c r="Q71" s="1"/>
      <c r="R71" s="1"/>
      <c r="S71" s="1"/>
      <c r="T71" s="52"/>
      <c r="U71" s="1"/>
      <c r="V71" s="1"/>
      <c r="W71" s="1"/>
      <c r="X71" s="1"/>
      <c r="Y71" s="1"/>
      <c r="Z71" s="1"/>
      <c r="AA71" s="1"/>
      <c r="AB71" s="1"/>
    </row>
    <row r="72" spans="1:28" x14ac:dyDescent="0.25">
      <c r="A72" s="1"/>
      <c r="B72" s="117"/>
      <c r="C72" s="72">
        <v>45</v>
      </c>
      <c r="D72" s="72" t="s">
        <v>266</v>
      </c>
      <c r="E72" s="51" t="s">
        <v>350</v>
      </c>
      <c r="F72" s="1" t="s">
        <v>270</v>
      </c>
      <c r="G72" s="38"/>
      <c r="H72" s="99" t="str">
        <f>M17&amp;" "&amp;N17</f>
        <v>Transducers Direct TDH40</v>
      </c>
      <c r="I72" s="100"/>
      <c r="J72" s="38" t="s">
        <v>95</v>
      </c>
      <c r="K72" s="37">
        <v>171113085</v>
      </c>
      <c r="L72" s="38"/>
      <c r="M72" s="38"/>
      <c r="N72" s="38"/>
      <c r="O72" s="38"/>
      <c r="P72" s="38"/>
      <c r="Q72" s="42"/>
      <c r="R72" s="38"/>
      <c r="S72" s="38"/>
      <c r="T72" s="55"/>
      <c r="U72" s="1"/>
      <c r="V72" s="1"/>
      <c r="W72" s="1"/>
      <c r="X72" s="1"/>
      <c r="Y72" s="1"/>
      <c r="Z72" s="1"/>
      <c r="AA72" s="1"/>
      <c r="AB72" s="1"/>
    </row>
    <row r="73" spans="1:28" x14ac:dyDescent="0.25">
      <c r="A73" s="1"/>
      <c r="B73" s="117"/>
      <c r="C73" s="72">
        <v>46</v>
      </c>
      <c r="D73" s="72" t="s">
        <v>267</v>
      </c>
      <c r="E73" s="51" t="s">
        <v>351</v>
      </c>
      <c r="F73" s="1" t="s">
        <v>270</v>
      </c>
      <c r="G73" s="1"/>
      <c r="H73" s="101" t="str">
        <f>M17&amp;" "&amp;N17</f>
        <v>Transducers Direct TDH40</v>
      </c>
      <c r="I73" s="102"/>
      <c r="J73" s="1" t="s">
        <v>95</v>
      </c>
      <c r="K73" s="43">
        <v>171113086</v>
      </c>
      <c r="L73" s="1"/>
      <c r="M73" s="1"/>
      <c r="N73" s="1"/>
      <c r="O73" s="1"/>
      <c r="P73" s="41"/>
      <c r="Q73" s="1"/>
      <c r="R73" s="1"/>
      <c r="S73" s="1"/>
      <c r="T73" s="52"/>
      <c r="U73" s="1"/>
      <c r="V73" s="1"/>
      <c r="W73" s="1"/>
      <c r="X73" s="1"/>
      <c r="Y73" s="1"/>
      <c r="Z73" s="1"/>
      <c r="AA73" s="1"/>
      <c r="AB73" s="1"/>
    </row>
    <row r="74" spans="1:28" x14ac:dyDescent="0.25">
      <c r="A74" s="1"/>
      <c r="B74" s="117"/>
      <c r="C74" s="72">
        <v>47</v>
      </c>
      <c r="D74" s="72" t="s">
        <v>268</v>
      </c>
      <c r="E74" s="51" t="s">
        <v>352</v>
      </c>
      <c r="F74" s="1" t="s">
        <v>270</v>
      </c>
      <c r="G74" s="1"/>
      <c r="H74" s="103" t="str">
        <f>M17&amp;" "&amp;N17</f>
        <v>Transducers Direct TDH40</v>
      </c>
      <c r="I74" s="104"/>
      <c r="J74" s="1" t="s">
        <v>95</v>
      </c>
      <c r="K74" s="43">
        <v>171113087</v>
      </c>
      <c r="L74" s="1"/>
      <c r="M74" s="1"/>
      <c r="N74" s="1"/>
      <c r="O74" s="41"/>
      <c r="P74" s="1"/>
      <c r="Q74" s="1"/>
      <c r="R74" s="6"/>
      <c r="S74" s="1"/>
      <c r="T74" s="52"/>
      <c r="U74" s="1"/>
      <c r="V74" s="1"/>
      <c r="W74" s="1"/>
      <c r="X74" s="1"/>
      <c r="Y74" s="1"/>
      <c r="Z74" s="1"/>
      <c r="AA74" s="1"/>
      <c r="AB74" s="1"/>
    </row>
    <row r="75" spans="1:28" x14ac:dyDescent="0.25">
      <c r="A75" s="1"/>
      <c r="B75" s="117"/>
      <c r="C75" s="72">
        <v>48</v>
      </c>
      <c r="D75" s="72" t="s">
        <v>269</v>
      </c>
      <c r="E75" s="51" t="s">
        <v>353</v>
      </c>
      <c r="F75" s="1" t="s">
        <v>270</v>
      </c>
      <c r="G75" s="1"/>
      <c r="H75" s="103" t="str">
        <f>M17&amp;" "&amp;N17</f>
        <v>Transducers Direct TDH40</v>
      </c>
      <c r="I75" s="104"/>
      <c r="J75" s="1" t="s">
        <v>95</v>
      </c>
      <c r="K75" s="43">
        <v>171113088</v>
      </c>
      <c r="L75" s="1"/>
      <c r="M75" s="1"/>
      <c r="N75" s="41"/>
      <c r="O75" s="1"/>
      <c r="P75" s="1"/>
      <c r="Q75" s="1"/>
      <c r="R75" s="1"/>
      <c r="S75" s="1"/>
      <c r="T75" s="52"/>
      <c r="U75" s="1"/>
      <c r="V75" s="1"/>
      <c r="W75" s="1"/>
      <c r="X75" s="1"/>
      <c r="Y75" s="1"/>
      <c r="Z75" s="1"/>
      <c r="AA75" s="1"/>
      <c r="AB75" s="1"/>
    </row>
    <row r="76" spans="1:28" x14ac:dyDescent="0.25">
      <c r="A76" s="1"/>
      <c r="B76" s="2" t="s">
        <v>82</v>
      </c>
      <c r="C76" s="74">
        <v>49</v>
      </c>
      <c r="D76" s="74" t="s">
        <v>82</v>
      </c>
      <c r="E76" s="74"/>
      <c r="F76" s="107" t="s">
        <v>76</v>
      </c>
      <c r="G76" s="107"/>
      <c r="H76" s="108" t="str">
        <f>M5&amp;" "&amp;N5</f>
        <v>SBG-Systems Ellipse-A</v>
      </c>
      <c r="I76" s="108"/>
      <c r="J76" s="3" t="s">
        <v>15</v>
      </c>
      <c r="K76" s="74"/>
      <c r="L76" s="3"/>
      <c r="M76" s="3"/>
      <c r="N76" s="3" t="s">
        <v>86</v>
      </c>
      <c r="O76" s="3"/>
      <c r="P76" s="3"/>
      <c r="Q76" s="3"/>
      <c r="R76" s="3"/>
      <c r="S76" s="3"/>
      <c r="T76" s="74"/>
      <c r="U76" s="1"/>
      <c r="V76" s="1"/>
      <c r="W76" s="1"/>
      <c r="X76" s="1"/>
      <c r="Y76" s="1"/>
      <c r="Z76" s="1"/>
      <c r="AA76" s="1"/>
      <c r="AB76" s="1"/>
    </row>
    <row r="77" spans="1:28" x14ac:dyDescent="0.25">
      <c r="A77" s="1"/>
      <c r="B77" s="126" t="s">
        <v>84</v>
      </c>
      <c r="C77" s="72"/>
      <c r="D77" s="72"/>
      <c r="E77" s="72"/>
      <c r="F77" s="75"/>
      <c r="G77" s="75"/>
      <c r="H77" s="72"/>
      <c r="I77" s="72"/>
      <c r="J77" s="16"/>
      <c r="K77" s="72"/>
      <c r="L77" s="16"/>
      <c r="M77" s="16"/>
      <c r="N77" s="16"/>
      <c r="O77" s="16"/>
      <c r="P77" s="16"/>
      <c r="Q77" s="16"/>
      <c r="R77" s="16"/>
      <c r="S77" s="16"/>
      <c r="T77" s="72"/>
      <c r="U77" s="1"/>
      <c r="V77" s="1"/>
      <c r="W77" s="1"/>
      <c r="X77" s="1"/>
      <c r="Y77" s="1"/>
      <c r="Z77" s="1"/>
      <c r="AA77" s="1"/>
      <c r="AB77" s="1"/>
    </row>
    <row r="78" spans="1:28" x14ac:dyDescent="0.25">
      <c r="A78" s="1"/>
      <c r="B78" s="126"/>
      <c r="C78" s="72"/>
      <c r="D78" s="72" t="s">
        <v>289</v>
      </c>
      <c r="E78" s="72"/>
      <c r="F78" s="16" t="s">
        <v>283</v>
      </c>
      <c r="G78" s="16"/>
      <c r="H78" s="101" t="str">
        <f>M17&amp;" "&amp;N17</f>
        <v>Transducers Direct TDH40</v>
      </c>
      <c r="I78" s="102"/>
      <c r="J78" s="16" t="s">
        <v>95</v>
      </c>
      <c r="K78" s="72">
        <v>171113089</v>
      </c>
      <c r="L78" s="72" t="s">
        <v>84</v>
      </c>
      <c r="M78" s="16"/>
      <c r="N78" s="16"/>
      <c r="O78" s="16"/>
      <c r="P78" s="16"/>
      <c r="Q78" s="32"/>
      <c r="R78" s="16"/>
      <c r="S78" s="16"/>
      <c r="T78" s="72"/>
      <c r="U78" s="1"/>
      <c r="V78" s="1"/>
      <c r="W78" s="1"/>
      <c r="X78" s="1"/>
      <c r="Y78" s="1"/>
      <c r="Z78" s="1"/>
      <c r="AA78" s="1"/>
      <c r="AB78" s="1"/>
    </row>
    <row r="79" spans="1:28" x14ac:dyDescent="0.25">
      <c r="A79" s="1"/>
      <c r="B79" s="126"/>
      <c r="C79" s="43"/>
      <c r="D79" s="72" t="s">
        <v>290</v>
      </c>
      <c r="E79" s="72"/>
      <c r="F79" s="16" t="s">
        <v>134</v>
      </c>
      <c r="G79" s="16"/>
      <c r="H79" s="101" t="str">
        <f>M6&amp;" "&amp;N6</f>
        <v>Futek FSH03884 (LCM300)</v>
      </c>
      <c r="I79" s="102"/>
      <c r="J79" s="16" t="s">
        <v>16</v>
      </c>
      <c r="K79" s="43">
        <v>680463</v>
      </c>
      <c r="L79" s="16"/>
      <c r="M79" s="16"/>
      <c r="N79" s="6" t="s">
        <v>65</v>
      </c>
      <c r="O79" s="6" t="s">
        <v>66</v>
      </c>
      <c r="P79" s="6" t="s">
        <v>67</v>
      </c>
      <c r="Q79" s="6" t="s">
        <v>68</v>
      </c>
      <c r="R79" s="1" t="s">
        <v>69</v>
      </c>
      <c r="S79" s="16"/>
      <c r="T79" s="52"/>
      <c r="U79" s="1"/>
      <c r="V79" s="1"/>
      <c r="W79" s="1"/>
      <c r="X79" s="1"/>
      <c r="Y79" s="1"/>
      <c r="Z79" s="1"/>
      <c r="AA79" s="1"/>
      <c r="AB79" s="1"/>
    </row>
    <row r="80" spans="1:28" x14ac:dyDescent="0.25">
      <c r="A80" s="1"/>
      <c r="B80" s="126"/>
      <c r="C80" s="44"/>
      <c r="D80" s="71" t="s">
        <v>291</v>
      </c>
      <c r="E80" s="71"/>
      <c r="F80" s="112" t="s">
        <v>284</v>
      </c>
      <c r="G80" s="112"/>
      <c r="H80" s="103" t="str">
        <f>M11&amp;" "&amp;N11</f>
        <v>Futek QSH01055 (LSB302)</v>
      </c>
      <c r="I80" s="103"/>
      <c r="J80" s="47" t="s">
        <v>16</v>
      </c>
      <c r="K80" s="7">
        <v>686808</v>
      </c>
      <c r="L80" s="1"/>
      <c r="M80" s="1"/>
      <c r="N80" s="6" t="s">
        <v>65</v>
      </c>
      <c r="O80" s="6" t="s">
        <v>66</v>
      </c>
      <c r="P80" s="6" t="s">
        <v>67</v>
      </c>
      <c r="Q80" s="6" t="s">
        <v>68</v>
      </c>
      <c r="R80" s="1" t="s">
        <v>69</v>
      </c>
      <c r="S80" s="1"/>
      <c r="T80" s="52"/>
      <c r="U80" s="1"/>
      <c r="V80" s="1"/>
      <c r="W80" s="1"/>
      <c r="X80" s="1"/>
      <c r="Y80" s="1"/>
      <c r="Z80" s="1"/>
      <c r="AA80" s="1"/>
      <c r="AB80" s="1"/>
    </row>
    <row r="81" spans="1:28" x14ac:dyDescent="0.25">
      <c r="A81" s="1"/>
      <c r="B81" s="126"/>
      <c r="C81" s="43"/>
      <c r="D81" s="72" t="s">
        <v>292</v>
      </c>
      <c r="E81" s="72"/>
      <c r="F81" s="114" t="s">
        <v>133</v>
      </c>
      <c r="G81" s="115"/>
      <c r="H81" s="101" t="str">
        <f>M12&amp;" "&amp;N12</f>
        <v>Futek FSH03887 (LCM300)</v>
      </c>
      <c r="I81" s="104"/>
      <c r="J81" s="16" t="s">
        <v>16</v>
      </c>
      <c r="K81" s="7">
        <v>650401</v>
      </c>
      <c r="L81" s="1"/>
      <c r="M81" s="1"/>
      <c r="N81" s="6" t="s">
        <v>65</v>
      </c>
      <c r="O81" s="6" t="s">
        <v>66</v>
      </c>
      <c r="P81" s="6" t="s">
        <v>67</v>
      </c>
      <c r="Q81" s="6" t="s">
        <v>68</v>
      </c>
      <c r="R81" s="1" t="s">
        <v>69</v>
      </c>
      <c r="S81" s="1"/>
      <c r="T81" s="52"/>
      <c r="U81" s="1"/>
      <c r="V81" s="1"/>
      <c r="W81" s="1"/>
      <c r="X81" s="1"/>
      <c r="Y81" s="1"/>
      <c r="Z81" s="1"/>
      <c r="AA81" s="1"/>
      <c r="AB81" s="1"/>
    </row>
    <row r="82" spans="1:28" x14ac:dyDescent="0.25">
      <c r="A82" s="1"/>
      <c r="B82" s="119"/>
      <c r="C82" s="45"/>
      <c r="D82" s="74" t="s">
        <v>293</v>
      </c>
      <c r="E82" s="74"/>
      <c r="F82" s="107" t="s">
        <v>288</v>
      </c>
      <c r="G82" s="107"/>
      <c r="H82" s="108" t="str">
        <f>M14&amp;" "&amp;N14</f>
        <v>Celesco SP1-4-3</v>
      </c>
      <c r="I82" s="109"/>
      <c r="J82" s="3" t="s">
        <v>95</v>
      </c>
      <c r="K82" s="45"/>
      <c r="L82" s="3"/>
      <c r="M82" s="3"/>
      <c r="N82" s="3" t="s">
        <v>182</v>
      </c>
      <c r="O82" s="3"/>
      <c r="P82" s="46" t="s">
        <v>67</v>
      </c>
      <c r="Q82" s="46" t="s">
        <v>68</v>
      </c>
      <c r="R82" s="3"/>
      <c r="S82" s="3"/>
      <c r="T82" s="54"/>
      <c r="U82" s="1"/>
      <c r="V82" s="1"/>
      <c r="W82" s="1"/>
      <c r="X82" s="1"/>
      <c r="Y82" s="1"/>
      <c r="Z82" s="1"/>
      <c r="AA82" s="1"/>
      <c r="AB82" s="1"/>
    </row>
    <row r="83" spans="1:28" x14ac:dyDescent="0.25">
      <c r="A83" s="1"/>
      <c r="B83" s="127" t="s">
        <v>304</v>
      </c>
      <c r="C83" s="78"/>
      <c r="D83" s="78" t="s">
        <v>297</v>
      </c>
      <c r="E83" s="78"/>
      <c r="F83" s="16" t="s">
        <v>300</v>
      </c>
      <c r="G83" s="16"/>
      <c r="H83" s="101" t="s">
        <v>303</v>
      </c>
      <c r="I83" s="102"/>
      <c r="J83" s="16"/>
      <c r="K83" s="78">
        <v>111999</v>
      </c>
      <c r="L83" s="78"/>
      <c r="M83" s="16"/>
      <c r="N83" s="16"/>
      <c r="O83" s="16"/>
      <c r="P83" s="16"/>
      <c r="Q83" s="32"/>
      <c r="R83" s="16"/>
      <c r="S83" s="16"/>
      <c r="T83" s="78"/>
    </row>
    <row r="84" spans="1:28" x14ac:dyDescent="0.25">
      <c r="A84" s="1"/>
      <c r="B84" s="127"/>
      <c r="C84" s="78"/>
      <c r="D84" s="78" t="s">
        <v>298</v>
      </c>
      <c r="E84" s="78"/>
      <c r="F84" s="16" t="s">
        <v>301</v>
      </c>
      <c r="G84" s="16"/>
      <c r="H84" s="101" t="s">
        <v>303</v>
      </c>
      <c r="I84" s="102"/>
      <c r="J84" s="16"/>
      <c r="K84" s="78">
        <v>111994</v>
      </c>
      <c r="L84" s="16"/>
      <c r="M84" s="16"/>
      <c r="N84" s="6"/>
      <c r="O84" s="6"/>
      <c r="P84" s="6"/>
      <c r="Q84" s="6"/>
      <c r="R84" s="1"/>
      <c r="S84" s="16"/>
      <c r="T84" s="77"/>
    </row>
    <row r="85" spans="1:28" x14ac:dyDescent="0.25">
      <c r="A85" s="1"/>
      <c r="B85" s="128"/>
      <c r="C85" s="79"/>
      <c r="D85" s="79" t="s">
        <v>299</v>
      </c>
      <c r="E85" s="79"/>
      <c r="F85" s="107" t="s">
        <v>302</v>
      </c>
      <c r="G85" s="107"/>
      <c r="H85" s="108" t="s">
        <v>303</v>
      </c>
      <c r="I85" s="109"/>
      <c r="J85" s="3"/>
      <c r="K85" s="79">
        <v>111995</v>
      </c>
      <c r="L85" s="3"/>
      <c r="M85" s="3"/>
      <c r="N85" s="3"/>
      <c r="O85" s="3"/>
      <c r="P85" s="46"/>
      <c r="Q85" s="46"/>
      <c r="R85" s="3"/>
      <c r="S85" s="3"/>
      <c r="T85" s="79"/>
    </row>
  </sheetData>
  <mergeCells count="84">
    <mergeCell ref="B83:B85"/>
    <mergeCell ref="H83:I83"/>
    <mergeCell ref="H84:I84"/>
    <mergeCell ref="F85:G85"/>
    <mergeCell ref="H85:I85"/>
    <mergeCell ref="B77:B82"/>
    <mergeCell ref="B45:B75"/>
    <mergeCell ref="B28:B29"/>
    <mergeCell ref="B40:B44"/>
    <mergeCell ref="B35:B39"/>
    <mergeCell ref="B30:B34"/>
    <mergeCell ref="F81:G81"/>
    <mergeCell ref="H80:I80"/>
    <mergeCell ref="H81:I81"/>
    <mergeCell ref="H27:I27"/>
    <mergeCell ref="H44:I44"/>
    <mergeCell ref="F80:G80"/>
    <mergeCell ref="H39:I39"/>
    <mergeCell ref="H40:I40"/>
    <mergeCell ref="H41:I41"/>
    <mergeCell ref="H42:I42"/>
    <mergeCell ref="H43:I43"/>
    <mergeCell ref="H34:I34"/>
    <mergeCell ref="H35:I35"/>
    <mergeCell ref="H36:I36"/>
    <mergeCell ref="H37:I37"/>
    <mergeCell ref="H38:I38"/>
    <mergeCell ref="H30:I30"/>
    <mergeCell ref="H31:I31"/>
    <mergeCell ref="H32:I32"/>
    <mergeCell ref="H33:I33"/>
    <mergeCell ref="F76:G76"/>
    <mergeCell ref="F30:G30"/>
    <mergeCell ref="F31:G31"/>
    <mergeCell ref="F32:G32"/>
    <mergeCell ref="F33:G33"/>
    <mergeCell ref="H61:I61"/>
    <mergeCell ref="H62:I62"/>
    <mergeCell ref="H63:I63"/>
    <mergeCell ref="H64:I64"/>
    <mergeCell ref="H65:I65"/>
    <mergeCell ref="H66:I66"/>
    <mergeCell ref="H67:I67"/>
    <mergeCell ref="H29:I29"/>
    <mergeCell ref="H28:I28"/>
    <mergeCell ref="H76:I76"/>
    <mergeCell ref="F42:G42"/>
    <mergeCell ref="F43:G43"/>
    <mergeCell ref="F35:G35"/>
    <mergeCell ref="F36:G36"/>
    <mergeCell ref="F37:G37"/>
    <mergeCell ref="F38:G38"/>
    <mergeCell ref="F40:G40"/>
    <mergeCell ref="H55:I55"/>
    <mergeCell ref="H56:I56"/>
    <mergeCell ref="H57:I57"/>
    <mergeCell ref="H58:I58"/>
    <mergeCell ref="H59:I59"/>
    <mergeCell ref="H60:I60"/>
    <mergeCell ref="J3:J4"/>
    <mergeCell ref="K3:K4"/>
    <mergeCell ref="F82:G82"/>
    <mergeCell ref="H79:I79"/>
    <mergeCell ref="H82:I82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F41:G41"/>
    <mergeCell ref="H68:I68"/>
    <mergeCell ref="H69:I69"/>
    <mergeCell ref="H75:I75"/>
    <mergeCell ref="H78:I78"/>
    <mergeCell ref="H70:I70"/>
    <mergeCell ref="H71:I71"/>
    <mergeCell ref="H72:I72"/>
    <mergeCell ref="H73:I73"/>
    <mergeCell ref="H74:I74"/>
  </mergeCells>
  <phoneticPr fontId="5" type="noConversion"/>
  <pageMargins left="0.75" right="0.75" top="1" bottom="1" header="0.5" footer="0.5"/>
  <pageSetup scale="34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"/>
  <sheetViews>
    <sheetView workbookViewId="0">
      <selection activeCell="P47" sqref="P47"/>
    </sheetView>
  </sheetViews>
  <sheetFormatPr defaultColWidth="8.875" defaultRowHeight="15.75" x14ac:dyDescent="0.25"/>
  <cols>
    <col min="1" max="1" width="8.875" style="32"/>
    <col min="2" max="2" width="16.875" style="32" customWidth="1"/>
    <col min="3" max="3" width="20.125" style="32" customWidth="1"/>
    <col min="4" max="4" width="13.625" style="32" customWidth="1"/>
    <col min="5" max="5" width="9" style="32" customWidth="1"/>
    <col min="6" max="6" width="11.875" style="32" customWidth="1"/>
    <col min="7" max="7" width="15.625" style="32" customWidth="1"/>
    <col min="8" max="8" width="13.625" style="32" customWidth="1"/>
    <col min="9" max="9" width="6.5" style="32" customWidth="1"/>
    <col min="10" max="10" width="9.875" style="32" customWidth="1"/>
    <col min="11" max="11" width="15.375" style="32" customWidth="1"/>
    <col min="12" max="12" width="14.125" style="32" customWidth="1"/>
    <col min="13" max="13" width="8.625" style="32" customWidth="1"/>
    <col min="14" max="14" width="9.375" style="32" customWidth="1"/>
    <col min="15" max="15" width="8.375" style="32" customWidth="1"/>
    <col min="16" max="16" width="13.5" style="32" customWidth="1"/>
    <col min="17" max="16384" width="8.875" style="32"/>
  </cols>
  <sheetData>
    <row r="1" spans="1:17" x14ac:dyDescent="0.25">
      <c r="F1"/>
      <c r="P1" t="s">
        <v>70</v>
      </c>
      <c r="Q1">
        <v>4.44822162</v>
      </c>
    </row>
    <row r="2" spans="1:17" x14ac:dyDescent="0.25">
      <c r="A2"/>
      <c r="B2" s="23" t="s">
        <v>71</v>
      </c>
      <c r="C2" s="57" t="s">
        <v>78</v>
      </c>
      <c r="D2"/>
      <c r="E2"/>
      <c r="F2"/>
      <c r="G2"/>
      <c r="H2"/>
    </row>
    <row r="3" spans="1:17" x14ac:dyDescent="0.25">
      <c r="A3"/>
      <c r="B3" s="23" t="s">
        <v>192</v>
      </c>
      <c r="C3" s="59" t="s">
        <v>162</v>
      </c>
      <c r="D3"/>
      <c r="E3"/>
      <c r="F3"/>
      <c r="G3"/>
      <c r="H3"/>
    </row>
    <row r="4" spans="1:17" x14ac:dyDescent="0.25">
      <c r="A4"/>
      <c r="B4" s="23" t="s">
        <v>195</v>
      </c>
      <c r="C4" s="24" t="s">
        <v>219</v>
      </c>
      <c r="D4" t="s">
        <v>203</v>
      </c>
      <c r="E4"/>
      <c r="F4"/>
      <c r="G4"/>
      <c r="H4"/>
    </row>
    <row r="5" spans="1:17" x14ac:dyDescent="0.25">
      <c r="A5"/>
      <c r="B5" s="23" t="s">
        <v>205</v>
      </c>
      <c r="C5" s="24">
        <v>10</v>
      </c>
      <c r="D5" t="s">
        <v>191</v>
      </c>
      <c r="E5"/>
      <c r="F5"/>
      <c r="G5"/>
      <c r="H5"/>
    </row>
    <row r="6" spans="1:17" x14ac:dyDescent="0.25">
      <c r="A6"/>
      <c r="B6" s="23"/>
      <c r="C6" s="24"/>
      <c r="D6"/>
      <c r="E6"/>
      <c r="F6"/>
      <c r="G6"/>
      <c r="H6"/>
    </row>
    <row r="7" spans="1:17" x14ac:dyDescent="0.25">
      <c r="A7"/>
      <c r="B7"/>
      <c r="C7"/>
      <c r="D7"/>
      <c r="E7"/>
      <c r="F7"/>
      <c r="G7"/>
      <c r="H7"/>
    </row>
    <row r="8" spans="1:17" x14ac:dyDescent="0.25">
      <c r="A8"/>
      <c r="B8"/>
      <c r="C8"/>
      <c r="D8"/>
      <c r="E8"/>
      <c r="F8"/>
      <c r="G8"/>
      <c r="H8"/>
    </row>
    <row r="9" spans="1:17" x14ac:dyDescent="0.25">
      <c r="A9"/>
      <c r="B9" s="60" t="s">
        <v>54</v>
      </c>
      <c r="C9" s="61" t="s">
        <v>73</v>
      </c>
      <c r="D9" s="61" t="s">
        <v>355</v>
      </c>
      <c r="E9" s="90" t="s">
        <v>356</v>
      </c>
      <c r="F9"/>
      <c r="G9"/>
      <c r="H9"/>
    </row>
    <row r="10" spans="1:17" x14ac:dyDescent="0.25">
      <c r="A10"/>
      <c r="B10" s="63">
        <f>C17</f>
        <v>638730</v>
      </c>
      <c r="C10" s="85">
        <f>D27</f>
        <v>9.381619656355479</v>
      </c>
      <c r="D10" s="80">
        <v>4</v>
      </c>
      <c r="E10" s="91">
        <v>503</v>
      </c>
      <c r="F10"/>
      <c r="G10"/>
      <c r="H10"/>
    </row>
    <row r="11" spans="1:17" x14ac:dyDescent="0.25">
      <c r="A11"/>
      <c r="B11" s="63">
        <f>G17</f>
        <v>638731</v>
      </c>
      <c r="C11" s="85">
        <f>H27</f>
        <v>9.3489050795027673</v>
      </c>
      <c r="D11" s="80">
        <v>9</v>
      </c>
      <c r="E11" s="91">
        <v>502</v>
      </c>
      <c r="F11"/>
      <c r="G11"/>
      <c r="H11"/>
    </row>
    <row r="12" spans="1:17" x14ac:dyDescent="0.25">
      <c r="A12"/>
      <c r="B12" s="65">
        <f>K17</f>
        <v>638732</v>
      </c>
      <c r="C12" s="86">
        <f>L27</f>
        <v>9.3837241646865674</v>
      </c>
      <c r="D12" s="81">
        <v>14</v>
      </c>
      <c r="E12" s="92">
        <v>503</v>
      </c>
      <c r="F12"/>
      <c r="G12"/>
      <c r="H12"/>
    </row>
    <row r="13" spans="1:17" x14ac:dyDescent="0.25">
      <c r="A13"/>
      <c r="B13"/>
      <c r="C13"/>
      <c r="D13"/>
      <c r="E13"/>
      <c r="F13"/>
      <c r="G13"/>
      <c r="H13"/>
    </row>
    <row r="14" spans="1:17" x14ac:dyDescent="0.25">
      <c r="A14"/>
      <c r="B14"/>
      <c r="C14"/>
      <c r="D14"/>
      <c r="E14"/>
      <c r="F14"/>
      <c r="G14"/>
      <c r="H14"/>
    </row>
    <row r="15" spans="1:17" x14ac:dyDescent="0.25">
      <c r="A15"/>
      <c r="B15"/>
      <c r="C15"/>
      <c r="D15"/>
      <c r="E15"/>
      <c r="F15"/>
      <c r="G15"/>
      <c r="H15"/>
    </row>
    <row r="16" spans="1:17" x14ac:dyDescent="0.25">
      <c r="A16"/>
      <c r="B16" s="23" t="s">
        <v>201</v>
      </c>
      <c r="C16"/>
      <c r="D16"/>
      <c r="E16"/>
      <c r="F16"/>
      <c r="G16"/>
      <c r="H16"/>
    </row>
    <row r="17" spans="1:16" x14ac:dyDescent="0.25">
      <c r="A17"/>
      <c r="B17" t="s">
        <v>202</v>
      </c>
      <c r="C17">
        <v>638730</v>
      </c>
      <c r="D17"/>
      <c r="E17"/>
      <c r="F17" t="s">
        <v>202</v>
      </c>
      <c r="G17">
        <v>638731</v>
      </c>
      <c r="H17"/>
      <c r="I17"/>
      <c r="J17" t="s">
        <v>202</v>
      </c>
      <c r="K17">
        <v>638732</v>
      </c>
      <c r="L17"/>
      <c r="M17"/>
      <c r="N17"/>
      <c r="O17"/>
    </row>
    <row r="18" spans="1:16" x14ac:dyDescent="0.25">
      <c r="A18"/>
      <c r="B18"/>
      <c r="C18"/>
      <c r="D18"/>
      <c r="E18"/>
      <c r="F18"/>
      <c r="G18"/>
      <c r="H18"/>
    </row>
    <row r="19" spans="1:16" x14ac:dyDescent="0.25">
      <c r="A19"/>
      <c r="B19" s="58" t="s">
        <v>55</v>
      </c>
      <c r="C19" s="58" t="s">
        <v>56</v>
      </c>
      <c r="D19" s="58" t="s">
        <v>72</v>
      </c>
      <c r="F19" s="58" t="s">
        <v>55</v>
      </c>
      <c r="G19" s="58" t="s">
        <v>56</v>
      </c>
      <c r="H19" s="58" t="s">
        <v>72</v>
      </c>
      <c r="J19" s="58" t="s">
        <v>55</v>
      </c>
      <c r="K19" s="58" t="s">
        <v>56</v>
      </c>
      <c r="L19" s="58" t="s">
        <v>72</v>
      </c>
    </row>
    <row r="20" spans="1:16" x14ac:dyDescent="0.25">
      <c r="A20"/>
      <c r="B20">
        <v>0</v>
      </c>
      <c r="C20">
        <v>0</v>
      </c>
      <c r="D20">
        <f>(C20*$C$5*$E$10)/1000</f>
        <v>0</v>
      </c>
      <c r="F20">
        <v>0</v>
      </c>
      <c r="G20">
        <v>0</v>
      </c>
      <c r="H20">
        <f>(G20*$C$5*$E$11)/1000</f>
        <v>0</v>
      </c>
      <c r="J20">
        <v>0</v>
      </c>
      <c r="K20">
        <v>0</v>
      </c>
      <c r="L20">
        <f>(K20*$C$5*$E$12)/1000</f>
        <v>0</v>
      </c>
    </row>
    <row r="21" spans="1:16" x14ac:dyDescent="0.25">
      <c r="A21"/>
      <c r="B21">
        <v>5</v>
      </c>
      <c r="C21">
        <v>0.47099999999999997</v>
      </c>
      <c r="D21">
        <f t="shared" ref="D21:D24" si="0">(C21*$C$5*$E$10)/1000</f>
        <v>2.3691300000000002</v>
      </c>
      <c r="F21">
        <v>5</v>
      </c>
      <c r="G21">
        <v>0.47370000000000001</v>
      </c>
      <c r="H21">
        <f t="shared" ref="H21:H24" si="1">(G21*$C$5*$E$11)/1000</f>
        <v>2.377974</v>
      </c>
      <c r="J21">
        <v>5</v>
      </c>
      <c r="K21">
        <v>0.47110000000000002</v>
      </c>
      <c r="L21">
        <f t="shared" ref="L21:L24" si="2">(K21*$C$5*$E$12)/1000</f>
        <v>2.3696330000000003</v>
      </c>
    </row>
    <row r="22" spans="1:16" x14ac:dyDescent="0.25">
      <c r="A22"/>
      <c r="B22">
        <v>10</v>
      </c>
      <c r="C22">
        <v>0.94240000000000002</v>
      </c>
      <c r="D22">
        <f t="shared" si="0"/>
        <v>4.740272</v>
      </c>
      <c r="F22">
        <v>10</v>
      </c>
      <c r="G22">
        <v>0.9476</v>
      </c>
      <c r="H22">
        <f t="shared" si="1"/>
        <v>4.7569519999999992</v>
      </c>
      <c r="J22">
        <v>10</v>
      </c>
      <c r="K22">
        <v>0.94220000000000004</v>
      </c>
      <c r="L22">
        <f t="shared" si="2"/>
        <v>4.7392660000000006</v>
      </c>
    </row>
    <row r="23" spans="1:16" x14ac:dyDescent="0.25">
      <c r="B23">
        <v>15</v>
      </c>
      <c r="C23">
        <v>1.4136</v>
      </c>
      <c r="D23">
        <f t="shared" si="0"/>
        <v>7.1104079999999996</v>
      </c>
      <c r="F23">
        <v>15</v>
      </c>
      <c r="G23">
        <v>1.4214</v>
      </c>
      <c r="H23">
        <f t="shared" si="1"/>
        <v>7.1354280000000001</v>
      </c>
      <c r="J23">
        <v>15</v>
      </c>
      <c r="K23">
        <v>1.4133</v>
      </c>
      <c r="L23">
        <f t="shared" si="2"/>
        <v>7.1088989999999992</v>
      </c>
    </row>
    <row r="24" spans="1:16" x14ac:dyDescent="0.25">
      <c r="B24">
        <v>20</v>
      </c>
      <c r="C24">
        <v>1.8851</v>
      </c>
      <c r="D24">
        <f t="shared" si="0"/>
        <v>9.4820530000000005</v>
      </c>
      <c r="F24">
        <v>20</v>
      </c>
      <c r="G24">
        <v>1.8955</v>
      </c>
      <c r="H24">
        <f t="shared" si="1"/>
        <v>9.5154099999999993</v>
      </c>
      <c r="J24">
        <v>20</v>
      </c>
      <c r="K24">
        <v>1.8845000000000001</v>
      </c>
      <c r="L24">
        <f t="shared" si="2"/>
        <v>9.4790349999999997</v>
      </c>
    </row>
    <row r="25" spans="1:16" x14ac:dyDescent="0.25">
      <c r="B25">
        <v>25</v>
      </c>
      <c r="C25">
        <v>2.3565</v>
      </c>
      <c r="D25">
        <f>(C25*$C$5*$E$10)/1000</f>
        <v>11.853195000000001</v>
      </c>
      <c r="F25">
        <v>25</v>
      </c>
      <c r="G25">
        <v>2.3694999999999999</v>
      </c>
      <c r="H25">
        <f>(G25*$C$5*$E$11)/1000</f>
        <v>11.89489</v>
      </c>
      <c r="J25">
        <v>25</v>
      </c>
      <c r="K25">
        <v>2.3561999999999999</v>
      </c>
      <c r="L25">
        <f>(K25*$C$5*$E$12)/1000</f>
        <v>11.851685999999999</v>
      </c>
    </row>
    <row r="26" spans="1:16" x14ac:dyDescent="0.25">
      <c r="B26"/>
      <c r="C26"/>
      <c r="D26"/>
      <c r="E26"/>
      <c r="F26"/>
      <c r="G26"/>
      <c r="H26"/>
      <c r="J26"/>
      <c r="K26"/>
      <c r="L26"/>
      <c r="O26" s="33"/>
    </row>
    <row r="27" spans="1:16" x14ac:dyDescent="0.25">
      <c r="B27"/>
      <c r="C27" s="21" t="s">
        <v>73</v>
      </c>
      <c r="D27" s="21">
        <f>SLOPE(B20:B25*$Q$1,D20:D25)</f>
        <v>9.381619656355479</v>
      </c>
      <c r="F27"/>
      <c r="G27" s="21" t="s">
        <v>73</v>
      </c>
      <c r="H27" s="21">
        <f>SLOPE(F20:F25*$Q$1,H20:H25)</f>
        <v>9.3489050795027673</v>
      </c>
      <c r="J27"/>
      <c r="K27" s="21" t="s">
        <v>73</v>
      </c>
      <c r="L27" s="21">
        <f>SLOPE(J20:J25*$Q$1,L20:L25)</f>
        <v>9.3837241646865674</v>
      </c>
    </row>
    <row r="28" spans="1:16" x14ac:dyDescent="0.25">
      <c r="C28" s="21" t="s">
        <v>74</v>
      </c>
      <c r="D28" s="21">
        <f>CORREL(B20:B25*$Q$1,D20:D25)</f>
        <v>0.99999998824039626</v>
      </c>
      <c r="G28" s="21" t="s">
        <v>74</v>
      </c>
      <c r="H28" s="21">
        <f>CORREL(F20:F25*$Q$1,H20:H25)</f>
        <v>0.99999999074338652</v>
      </c>
      <c r="K28" s="21" t="s">
        <v>74</v>
      </c>
      <c r="L28" s="21">
        <f>CORREL(J20:J25*$Q$1,L20:L25)</f>
        <v>0.99999997593101586</v>
      </c>
    </row>
    <row r="29" spans="1:16" x14ac:dyDescent="0.25">
      <c r="G29"/>
      <c r="H29"/>
    </row>
    <row r="30" spans="1:16" x14ac:dyDescent="0.25">
      <c r="G30"/>
      <c r="H30"/>
      <c r="K30" s="34"/>
      <c r="L30" s="34"/>
      <c r="O30" s="34"/>
      <c r="P30" s="34"/>
    </row>
    <row r="31" spans="1:16" x14ac:dyDescent="0.25">
      <c r="G31"/>
      <c r="H31"/>
      <c r="K31" s="34"/>
      <c r="L31" s="34"/>
      <c r="O31" s="34"/>
      <c r="P31" s="34"/>
    </row>
    <row r="32" spans="1:16" x14ac:dyDescent="0.25">
      <c r="A32"/>
      <c r="B32"/>
      <c r="C32"/>
      <c r="D32"/>
      <c r="E32" s="35"/>
      <c r="F32"/>
      <c r="G32"/>
      <c r="H32"/>
      <c r="K32" s="34"/>
      <c r="L32" s="34"/>
      <c r="O32" s="34"/>
      <c r="P32" s="34"/>
    </row>
    <row r="33" spans="1:16" x14ac:dyDescent="0.25">
      <c r="A33"/>
      <c r="B33"/>
      <c r="C33"/>
      <c r="D33"/>
      <c r="E33" s="35"/>
      <c r="F33"/>
      <c r="G33"/>
      <c r="H33"/>
      <c r="K33" s="34"/>
      <c r="L33" s="34"/>
      <c r="O33" s="34"/>
      <c r="P33" s="34"/>
    </row>
    <row r="34" spans="1:16" x14ac:dyDescent="0.25">
      <c r="A34"/>
      <c r="B34"/>
      <c r="C34"/>
      <c r="D34"/>
      <c r="E34" s="35"/>
      <c r="F34"/>
      <c r="G34"/>
      <c r="H34"/>
      <c r="K34" s="34"/>
      <c r="L34" s="34"/>
      <c r="O34" s="34"/>
      <c r="P34" s="34"/>
    </row>
    <row r="35" spans="1:16" x14ac:dyDescent="0.25">
      <c r="A35"/>
      <c r="B35"/>
      <c r="C35"/>
      <c r="D35"/>
      <c r="F35"/>
      <c r="G35"/>
      <c r="H35"/>
      <c r="K35" s="34"/>
      <c r="L35" s="34"/>
      <c r="O35" s="34"/>
      <c r="P35" s="34"/>
    </row>
    <row r="36" spans="1:16" x14ac:dyDescent="0.25">
      <c r="A36"/>
      <c r="B36"/>
      <c r="C36"/>
      <c r="D36"/>
      <c r="E36"/>
      <c r="F36"/>
      <c r="G36"/>
      <c r="H36"/>
      <c r="K36" s="34"/>
      <c r="O36" s="34"/>
    </row>
    <row r="37" spans="1:16" x14ac:dyDescent="0.25">
      <c r="A37"/>
      <c r="B37"/>
      <c r="C37"/>
      <c r="D37"/>
      <c r="E37"/>
      <c r="F37"/>
      <c r="G37"/>
      <c r="H37"/>
      <c r="K37" s="34"/>
      <c r="L37" s="34"/>
      <c r="O37" s="34"/>
      <c r="P37" s="34"/>
    </row>
    <row r="38" spans="1:16" x14ac:dyDescent="0.25">
      <c r="A38"/>
      <c r="B38"/>
      <c r="C38"/>
      <c r="D38"/>
      <c r="E38"/>
      <c r="F38"/>
      <c r="G38"/>
      <c r="H38"/>
      <c r="K38" s="34"/>
      <c r="L38" s="34"/>
      <c r="O38" s="34"/>
      <c r="P38" s="34"/>
    </row>
    <row r="39" spans="1:16" x14ac:dyDescent="0.25">
      <c r="G39"/>
      <c r="H39"/>
    </row>
    <row r="40" spans="1:16" x14ac:dyDescent="0.25">
      <c r="G40"/>
      <c r="H40"/>
    </row>
    <row r="41" spans="1:16" x14ac:dyDescent="0.25">
      <c r="G41"/>
      <c r="H41"/>
    </row>
    <row r="42" spans="1:16" x14ac:dyDescent="0.25">
      <c r="G42"/>
      <c r="H42"/>
    </row>
    <row r="43" spans="1:16" x14ac:dyDescent="0.25">
      <c r="G43"/>
      <c r="H43"/>
    </row>
    <row r="44" spans="1:16" x14ac:dyDescent="0.25">
      <c r="G44"/>
      <c r="H44"/>
    </row>
    <row r="45" spans="1:16" x14ac:dyDescent="0.25">
      <c r="G45"/>
      <c r="H45"/>
    </row>
    <row r="46" spans="1:16" x14ac:dyDescent="0.25">
      <c r="G46"/>
      <c r="H46"/>
    </row>
    <row r="47" spans="1:16" x14ac:dyDescent="0.25">
      <c r="G47"/>
      <c r="H47"/>
    </row>
    <row r="48" spans="1:16" x14ac:dyDescent="0.25">
      <c r="A48"/>
      <c r="B48"/>
      <c r="C48"/>
      <c r="D48"/>
      <c r="E48" s="35"/>
      <c r="F48"/>
      <c r="G48"/>
      <c r="H48"/>
    </row>
    <row r="49" spans="1:16" x14ac:dyDescent="0.25">
      <c r="A49"/>
      <c r="B49"/>
      <c r="C49"/>
      <c r="D49"/>
      <c r="E49" s="35"/>
      <c r="F49"/>
      <c r="G49"/>
      <c r="H49"/>
    </row>
    <row r="50" spans="1:16" x14ac:dyDescent="0.25">
      <c r="A50"/>
      <c r="B50"/>
      <c r="C50"/>
      <c r="D50"/>
      <c r="E50" s="35"/>
      <c r="F50"/>
      <c r="G50"/>
      <c r="H50"/>
    </row>
    <row r="51" spans="1:16" x14ac:dyDescent="0.25">
      <c r="A51"/>
      <c r="B51"/>
      <c r="C51"/>
      <c r="D51"/>
      <c r="F51"/>
      <c r="G51"/>
      <c r="H51"/>
    </row>
    <row r="52" spans="1:16" x14ac:dyDescent="0.25">
      <c r="A52"/>
      <c r="B52"/>
      <c r="C52"/>
      <c r="D52"/>
      <c r="E52"/>
      <c r="F52"/>
      <c r="G52"/>
      <c r="H52"/>
      <c r="K52" s="34"/>
      <c r="L52" s="34"/>
      <c r="O52" s="34"/>
      <c r="P52" s="34"/>
    </row>
    <row r="53" spans="1:16" x14ac:dyDescent="0.25">
      <c r="A53"/>
      <c r="B53"/>
      <c r="C53"/>
      <c r="D53"/>
      <c r="E53"/>
      <c r="F53"/>
      <c r="G53"/>
      <c r="H53"/>
      <c r="K53" s="34"/>
      <c r="L53" s="34"/>
      <c r="O53" s="34"/>
      <c r="P53" s="34"/>
    </row>
    <row r="54" spans="1:16" x14ac:dyDescent="0.25">
      <c r="A54"/>
      <c r="B54"/>
      <c r="C54"/>
      <c r="D54"/>
      <c r="E54"/>
      <c r="F54"/>
      <c r="G54"/>
      <c r="H54"/>
      <c r="K54" s="34"/>
      <c r="L54" s="34"/>
      <c r="O54" s="34"/>
      <c r="P54" s="34"/>
    </row>
    <row r="55" spans="1:16" x14ac:dyDescent="0.25">
      <c r="G55"/>
      <c r="H55"/>
      <c r="K55" s="34"/>
      <c r="L55" s="34"/>
      <c r="O55" s="34"/>
      <c r="P55" s="34"/>
    </row>
    <row r="56" spans="1:16" x14ac:dyDescent="0.25">
      <c r="G56"/>
      <c r="H56"/>
      <c r="K56" s="34"/>
      <c r="L56" s="34"/>
      <c r="O56" s="34"/>
      <c r="P56" s="34"/>
    </row>
    <row r="57" spans="1:16" x14ac:dyDescent="0.25">
      <c r="G57"/>
      <c r="H57"/>
      <c r="K57" s="34"/>
      <c r="L57" s="34"/>
      <c r="O57" s="34"/>
      <c r="P57" s="34"/>
    </row>
    <row r="58" spans="1:16" x14ac:dyDescent="0.25">
      <c r="G58"/>
      <c r="H58"/>
    </row>
    <row r="59" spans="1:16" x14ac:dyDescent="0.25">
      <c r="G59"/>
      <c r="H59"/>
      <c r="K59" s="34"/>
      <c r="L59" s="34"/>
      <c r="O59" s="34"/>
      <c r="P59" s="34"/>
    </row>
    <row r="60" spans="1:16" x14ac:dyDescent="0.25">
      <c r="G60"/>
      <c r="H60"/>
      <c r="K60" s="34"/>
      <c r="L60" s="34"/>
      <c r="O60" s="34"/>
      <c r="P60" s="34"/>
    </row>
    <row r="61" spans="1:16" x14ac:dyDescent="0.25">
      <c r="G61"/>
      <c r="H61"/>
    </row>
    <row r="62" spans="1:16" x14ac:dyDescent="0.25">
      <c r="G62"/>
      <c r="H62"/>
    </row>
    <row r="63" spans="1:16" x14ac:dyDescent="0.25">
      <c r="G63"/>
      <c r="H63"/>
    </row>
    <row r="64" spans="1:16" x14ac:dyDescent="0.25">
      <c r="A64"/>
      <c r="B64"/>
      <c r="C64" s="35"/>
      <c r="D64"/>
      <c r="G64"/>
      <c r="H64"/>
    </row>
    <row r="65" spans="1:16" x14ac:dyDescent="0.25">
      <c r="A65"/>
      <c r="B65"/>
      <c r="C65"/>
      <c r="D65"/>
      <c r="E65" s="35"/>
      <c r="F65"/>
      <c r="G65"/>
      <c r="H65"/>
    </row>
    <row r="66" spans="1:16" x14ac:dyDescent="0.25">
      <c r="A66"/>
      <c r="B66"/>
      <c r="C66"/>
      <c r="D66"/>
      <c r="E66" s="35"/>
      <c r="F66"/>
      <c r="G66"/>
      <c r="H66"/>
    </row>
    <row r="67" spans="1:16" x14ac:dyDescent="0.25">
      <c r="G67"/>
      <c r="H67"/>
    </row>
    <row r="68" spans="1:16" x14ac:dyDescent="0.25">
      <c r="G68"/>
      <c r="H68"/>
    </row>
    <row r="69" spans="1:16" x14ac:dyDescent="0.25">
      <c r="G69"/>
      <c r="H69"/>
    </row>
    <row r="70" spans="1:16" ht="16.5" customHeight="1" x14ac:dyDescent="0.25">
      <c r="G70"/>
      <c r="H70"/>
    </row>
    <row r="71" spans="1:16" ht="16.5" customHeight="1" x14ac:dyDescent="0.25">
      <c r="G71"/>
      <c r="H71"/>
    </row>
    <row r="72" spans="1:16" x14ac:dyDescent="0.25">
      <c r="G72"/>
      <c r="H72"/>
    </row>
    <row r="73" spans="1:16" x14ac:dyDescent="0.25">
      <c r="G73"/>
      <c r="H73"/>
      <c r="K73" s="34"/>
      <c r="L73" s="34"/>
      <c r="O73" s="34"/>
      <c r="P73" s="34"/>
    </row>
    <row r="74" spans="1:16" x14ac:dyDescent="0.25">
      <c r="G74"/>
      <c r="H74"/>
      <c r="K74" s="34"/>
      <c r="L74" s="34"/>
      <c r="O74" s="34"/>
      <c r="P74" s="34"/>
    </row>
    <row r="75" spans="1:16" x14ac:dyDescent="0.25">
      <c r="G75"/>
      <c r="H75"/>
      <c r="K75" s="34"/>
      <c r="L75" s="34"/>
      <c r="O75" s="34"/>
      <c r="P75" s="34"/>
    </row>
    <row r="76" spans="1:16" x14ac:dyDescent="0.25">
      <c r="G76"/>
      <c r="H76"/>
      <c r="K76" s="34"/>
      <c r="L76" s="34"/>
      <c r="O76" s="34"/>
      <c r="P76" s="34"/>
    </row>
    <row r="77" spans="1:16" x14ac:dyDescent="0.25">
      <c r="G77"/>
      <c r="H77"/>
      <c r="K77" s="34"/>
      <c r="L77" s="34"/>
      <c r="O77" s="34"/>
      <c r="P77" s="34"/>
    </row>
    <row r="78" spans="1:16" x14ac:dyDescent="0.25">
      <c r="G78"/>
      <c r="H78"/>
      <c r="K78" s="34"/>
      <c r="L78" s="34"/>
      <c r="O78" s="34"/>
      <c r="P78" s="34"/>
    </row>
    <row r="79" spans="1:16" x14ac:dyDescent="0.25">
      <c r="G79"/>
      <c r="H79"/>
      <c r="K79" s="34"/>
      <c r="L79" s="34"/>
      <c r="O79" s="34"/>
      <c r="P79" s="34"/>
    </row>
    <row r="80" spans="1:16" x14ac:dyDescent="0.25">
      <c r="G80"/>
      <c r="H80"/>
    </row>
    <row r="81" spans="7:16" x14ac:dyDescent="0.25">
      <c r="G81"/>
      <c r="H81"/>
      <c r="K81" s="34"/>
      <c r="L81" s="34"/>
      <c r="O81" s="34"/>
      <c r="P81" s="34"/>
    </row>
    <row r="82" spans="7:16" x14ac:dyDescent="0.25">
      <c r="G82"/>
      <c r="H82"/>
      <c r="K82" s="34"/>
      <c r="L82" s="34"/>
      <c r="O82" s="34"/>
      <c r="P82" s="34"/>
    </row>
    <row r="83" spans="7:16" x14ac:dyDescent="0.25">
      <c r="G83"/>
      <c r="H83"/>
    </row>
    <row r="84" spans="7:16" x14ac:dyDescent="0.25">
      <c r="G84"/>
      <c r="H84"/>
    </row>
    <row r="85" spans="7:16" x14ac:dyDescent="0.25">
      <c r="G85"/>
      <c r="H85"/>
    </row>
    <row r="86" spans="7:16" x14ac:dyDescent="0.25">
      <c r="G86"/>
      <c r="H86"/>
    </row>
    <row r="87" spans="7:16" x14ac:dyDescent="0.25">
      <c r="G87"/>
      <c r="H87"/>
    </row>
    <row r="88" spans="7:16" x14ac:dyDescent="0.25">
      <c r="G88"/>
      <c r="H88"/>
    </row>
    <row r="89" spans="7:16" x14ac:dyDescent="0.25">
      <c r="G89"/>
      <c r="H89"/>
    </row>
    <row r="90" spans="7:16" x14ac:dyDescent="0.25">
      <c r="G90"/>
      <c r="H90"/>
    </row>
    <row r="91" spans="7:16" x14ac:dyDescent="0.25">
      <c r="G91"/>
      <c r="H91"/>
    </row>
    <row r="92" spans="7:16" x14ac:dyDescent="0.25">
      <c r="G92"/>
      <c r="H92"/>
    </row>
    <row r="93" spans="7:16" x14ac:dyDescent="0.25">
      <c r="G93"/>
      <c r="H93"/>
    </row>
    <row r="94" spans="7:16" x14ac:dyDescent="0.25">
      <c r="G94"/>
      <c r="H94"/>
    </row>
    <row r="95" spans="7:16" x14ac:dyDescent="0.25">
      <c r="G95"/>
      <c r="H95"/>
    </row>
    <row r="96" spans="7:16" x14ac:dyDescent="0.25">
      <c r="G96"/>
      <c r="H96"/>
    </row>
    <row r="97" spans="7:8" x14ac:dyDescent="0.25">
      <c r="G97"/>
      <c r="H97"/>
    </row>
    <row r="98" spans="7:8" x14ac:dyDescent="0.25">
      <c r="G98"/>
      <c r="H98"/>
    </row>
    <row r="99" spans="7:8" x14ac:dyDescent="0.25">
      <c r="G99"/>
      <c r="H99"/>
    </row>
    <row r="100" spans="7:8" x14ac:dyDescent="0.25">
      <c r="G100"/>
      <c r="H100"/>
    </row>
    <row r="101" spans="7:8" x14ac:dyDescent="0.25">
      <c r="G101"/>
      <c r="H101"/>
    </row>
    <row r="102" spans="7:8" x14ac:dyDescent="0.25">
      <c r="G102"/>
      <c r="H102"/>
    </row>
    <row r="103" spans="7:8" x14ac:dyDescent="0.25">
      <c r="G103"/>
      <c r="H103"/>
    </row>
    <row r="104" spans="7:8" x14ac:dyDescent="0.25">
      <c r="G104"/>
      <c r="H104"/>
    </row>
    <row r="105" spans="7:8" x14ac:dyDescent="0.25">
      <c r="G105"/>
      <c r="H105"/>
    </row>
    <row r="106" spans="7:8" x14ac:dyDescent="0.25">
      <c r="G106"/>
      <c r="H106"/>
    </row>
    <row r="107" spans="7:8" x14ac:dyDescent="0.25">
      <c r="G107"/>
      <c r="H107"/>
    </row>
    <row r="108" spans="7:8" x14ac:dyDescent="0.25">
      <c r="G108"/>
      <c r="H108"/>
    </row>
    <row r="109" spans="7:8" x14ac:dyDescent="0.25">
      <c r="G109"/>
      <c r="H109"/>
    </row>
    <row r="110" spans="7:8" x14ac:dyDescent="0.25">
      <c r="G110"/>
      <c r="H110"/>
    </row>
    <row r="111" spans="7:8" x14ac:dyDescent="0.25">
      <c r="G111"/>
      <c r="H111"/>
    </row>
    <row r="112" spans="7:8" x14ac:dyDescent="0.25">
      <c r="G112"/>
      <c r="H112"/>
    </row>
    <row r="113" spans="1:8" x14ac:dyDescent="0.25">
      <c r="G113"/>
      <c r="H113"/>
    </row>
    <row r="114" spans="1:8" x14ac:dyDescent="0.25">
      <c r="G114"/>
      <c r="H114"/>
    </row>
    <row r="115" spans="1:8" x14ac:dyDescent="0.25">
      <c r="G115"/>
      <c r="H115"/>
    </row>
    <row r="116" spans="1:8" x14ac:dyDescent="0.25">
      <c r="G116"/>
      <c r="H116"/>
    </row>
    <row r="117" spans="1:8" x14ac:dyDescent="0.25">
      <c r="A117"/>
      <c r="B117"/>
      <c r="C117"/>
      <c r="D117"/>
      <c r="E117" s="35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"/>
  <sheetViews>
    <sheetView workbookViewId="0">
      <selection activeCell="C3" sqref="C3"/>
    </sheetView>
  </sheetViews>
  <sheetFormatPr defaultColWidth="8.875" defaultRowHeight="15.75" x14ac:dyDescent="0.25"/>
  <cols>
    <col min="2" max="2" width="16.125" customWidth="1"/>
    <col min="3" max="3" width="18.125" customWidth="1"/>
    <col min="4" max="4" width="12" customWidth="1"/>
    <col min="5" max="5" width="10.125" customWidth="1"/>
    <col min="6" max="6" width="11.875" customWidth="1"/>
    <col min="7" max="7" width="15.625" customWidth="1"/>
    <col min="8" max="8" width="13.625" customWidth="1"/>
    <col min="9" max="9" width="6.5" customWidth="1"/>
    <col min="10" max="10" width="9.875" customWidth="1"/>
    <col min="11" max="11" width="15.375" customWidth="1"/>
    <col min="12" max="12" width="14.125" customWidth="1"/>
    <col min="13" max="13" width="6.5" customWidth="1"/>
    <col min="14" max="14" width="11" customWidth="1"/>
    <col min="15" max="15" width="15.125" customWidth="1"/>
    <col min="16" max="16" width="13.5" customWidth="1"/>
  </cols>
  <sheetData>
    <row r="1" spans="2:17" x14ac:dyDescent="0.25">
      <c r="B1" s="23"/>
      <c r="C1" s="24"/>
      <c r="P1" t="s">
        <v>70</v>
      </c>
      <c r="Q1">
        <v>4.44822162</v>
      </c>
    </row>
    <row r="2" spans="2:17" x14ac:dyDescent="0.25">
      <c r="B2" s="23" t="s">
        <v>71</v>
      </c>
      <c r="C2" s="57" t="s">
        <v>368</v>
      </c>
    </row>
    <row r="3" spans="2:17" x14ac:dyDescent="0.25">
      <c r="B3" s="23" t="s">
        <v>192</v>
      </c>
      <c r="C3" s="59" t="s">
        <v>53</v>
      </c>
    </row>
    <row r="4" spans="2:17" x14ac:dyDescent="0.25">
      <c r="B4" s="23" t="s">
        <v>195</v>
      </c>
      <c r="C4" s="24" t="s">
        <v>204</v>
      </c>
      <c r="D4" t="s">
        <v>203</v>
      </c>
    </row>
    <row r="5" spans="2:17" x14ac:dyDescent="0.25">
      <c r="B5" s="23" t="s">
        <v>205</v>
      </c>
      <c r="C5" s="24">
        <v>10</v>
      </c>
      <c r="D5" t="s">
        <v>191</v>
      </c>
    </row>
    <row r="6" spans="2:17" x14ac:dyDescent="0.25">
      <c r="B6" s="23"/>
      <c r="C6" s="24"/>
    </row>
    <row r="7" spans="2:17" x14ac:dyDescent="0.25">
      <c r="B7" s="23"/>
      <c r="C7" s="24"/>
    </row>
    <row r="9" spans="2:17" x14ac:dyDescent="0.25">
      <c r="B9" s="60" t="s">
        <v>54</v>
      </c>
      <c r="C9" s="61" t="s">
        <v>73</v>
      </c>
      <c r="D9" s="61" t="s">
        <v>355</v>
      </c>
      <c r="E9" s="90" t="s">
        <v>356</v>
      </c>
    </row>
    <row r="10" spans="2:17" x14ac:dyDescent="0.25">
      <c r="B10" s="63">
        <f>C18</f>
        <v>686804</v>
      </c>
      <c r="C10" s="85">
        <f>D29</f>
        <v>136.42039922921961</v>
      </c>
      <c r="D10" s="80">
        <v>5</v>
      </c>
      <c r="E10" s="91">
        <v>475</v>
      </c>
    </row>
    <row r="11" spans="2:17" x14ac:dyDescent="0.25">
      <c r="B11" s="63">
        <f>G18</f>
        <v>686805</v>
      </c>
      <c r="C11" s="85">
        <f>H29</f>
        <v>128.4003344644716</v>
      </c>
      <c r="D11" s="80">
        <v>10</v>
      </c>
      <c r="E11" s="91">
        <v>502</v>
      </c>
    </row>
    <row r="12" spans="2:17" x14ac:dyDescent="0.25">
      <c r="B12" s="63">
        <f>K18</f>
        <v>686807</v>
      </c>
      <c r="C12" s="85">
        <f>L29</f>
        <v>127.58646703457748</v>
      </c>
      <c r="D12" s="80">
        <v>15</v>
      </c>
      <c r="E12" s="91">
        <v>503</v>
      </c>
    </row>
    <row r="13" spans="2:17" x14ac:dyDescent="0.25">
      <c r="B13" s="65">
        <f>O18</f>
        <v>686808</v>
      </c>
      <c r="C13" s="86">
        <f>P29</f>
        <v>134.89604263469295</v>
      </c>
      <c r="D13" s="81" t="s">
        <v>363</v>
      </c>
      <c r="E13" s="92">
        <v>475</v>
      </c>
    </row>
    <row r="17" spans="2:16" x14ac:dyDescent="0.25">
      <c r="B17" s="23" t="s">
        <v>201</v>
      </c>
    </row>
    <row r="18" spans="2:16" x14ac:dyDescent="0.25">
      <c r="B18" t="s">
        <v>202</v>
      </c>
      <c r="C18">
        <v>686804</v>
      </c>
      <c r="F18" t="s">
        <v>202</v>
      </c>
      <c r="G18">
        <v>686805</v>
      </c>
      <c r="J18" t="s">
        <v>202</v>
      </c>
      <c r="K18">
        <v>686807</v>
      </c>
      <c r="N18" t="s">
        <v>202</v>
      </c>
      <c r="O18">
        <v>686808</v>
      </c>
    </row>
    <row r="20" spans="2:16" x14ac:dyDescent="0.25">
      <c r="B20" s="58" t="s">
        <v>55</v>
      </c>
      <c r="C20" s="58" t="s">
        <v>56</v>
      </c>
      <c r="D20" s="58" t="s">
        <v>72</v>
      </c>
      <c r="E20" s="58"/>
      <c r="F20" s="58" t="s">
        <v>55</v>
      </c>
      <c r="G20" s="58" t="s">
        <v>56</v>
      </c>
      <c r="H20" s="58" t="s">
        <v>72</v>
      </c>
      <c r="I20" s="58"/>
      <c r="J20" s="58" t="s">
        <v>55</v>
      </c>
      <c r="K20" s="58" t="s">
        <v>56</v>
      </c>
      <c r="L20" s="58" t="s">
        <v>72</v>
      </c>
      <c r="M20" s="58"/>
      <c r="N20" s="58" t="s">
        <v>55</v>
      </c>
      <c r="O20" s="58" t="s">
        <v>56</v>
      </c>
      <c r="P20" s="58" t="s">
        <v>72</v>
      </c>
    </row>
    <row r="21" spans="2:16" x14ac:dyDescent="0.25">
      <c r="B21">
        <v>0</v>
      </c>
      <c r="C21" s="21">
        <v>0</v>
      </c>
      <c r="D21" s="21">
        <f>C21*$C$5*$E$10/1000</f>
        <v>0</v>
      </c>
      <c r="F21">
        <v>0</v>
      </c>
      <c r="G21" s="21">
        <v>0</v>
      </c>
      <c r="H21" s="21">
        <f>G21*$C$5*$E$11/1000</f>
        <v>0</v>
      </c>
      <c r="J21">
        <v>0</v>
      </c>
      <c r="K21" s="21">
        <v>0</v>
      </c>
      <c r="L21" s="21">
        <f>K21*$C$5*$E$12/1000</f>
        <v>0</v>
      </c>
      <c r="N21">
        <v>0</v>
      </c>
      <c r="O21" s="21">
        <v>0</v>
      </c>
      <c r="P21" s="21">
        <f>O21*$C$5*$E$13/1000</f>
        <v>0</v>
      </c>
    </row>
    <row r="22" spans="2:16" x14ac:dyDescent="0.25">
      <c r="B22">
        <v>50</v>
      </c>
      <c r="C22" s="21">
        <v>0.34339999999999998</v>
      </c>
      <c r="D22" s="21">
        <f>C22*$C$5*$E$10/1000</f>
        <v>1.6311499999999999</v>
      </c>
      <c r="F22">
        <v>50</v>
      </c>
      <c r="G22" s="21">
        <v>0.34539999999999998</v>
      </c>
      <c r="H22" s="21">
        <f t="shared" ref="H22:H27" si="0">G22*$C$5*$E$11/1000</f>
        <v>1.733908</v>
      </c>
      <c r="J22">
        <v>50</v>
      </c>
      <c r="K22" s="21">
        <v>0.34639999999999999</v>
      </c>
      <c r="L22" s="21">
        <f t="shared" ref="L22:L27" si="1">K22*$C$5*$E$12/1000</f>
        <v>1.7423920000000002</v>
      </c>
      <c r="N22">
        <v>50</v>
      </c>
      <c r="O22" s="21">
        <v>0.3473</v>
      </c>
      <c r="P22" s="21">
        <f t="shared" ref="P22:P26" si="2">O22*$C$5*$E$13/1000</f>
        <v>1.649675</v>
      </c>
    </row>
    <row r="23" spans="2:16" ht="16.5" customHeight="1" x14ac:dyDescent="0.25">
      <c r="B23">
        <v>100</v>
      </c>
      <c r="C23" s="21">
        <v>0.68589999999999995</v>
      </c>
      <c r="D23" s="21">
        <f t="shared" ref="D23:D27" si="3">C23*$C$5*$E$10/1000</f>
        <v>3.2580249999999999</v>
      </c>
      <c r="F23">
        <v>100</v>
      </c>
      <c r="G23" s="21">
        <v>0.69</v>
      </c>
      <c r="H23" s="21">
        <f t="shared" si="0"/>
        <v>3.4637999999999995</v>
      </c>
      <c r="J23">
        <v>100</v>
      </c>
      <c r="K23" s="21">
        <v>0.69279999999999997</v>
      </c>
      <c r="L23" s="21">
        <f t="shared" si="1"/>
        <v>3.4847840000000003</v>
      </c>
      <c r="N23">
        <v>100</v>
      </c>
      <c r="O23" s="21">
        <v>0.69430000000000003</v>
      </c>
      <c r="P23" s="21">
        <f t="shared" si="2"/>
        <v>3.2979250000000002</v>
      </c>
    </row>
    <row r="24" spans="2:16" ht="16.5" customHeight="1" x14ac:dyDescent="0.25">
      <c r="B24">
        <v>150</v>
      </c>
      <c r="C24" s="21">
        <v>1.0293000000000001</v>
      </c>
      <c r="D24" s="21">
        <f t="shared" si="3"/>
        <v>4.8891749999999998</v>
      </c>
      <c r="F24">
        <v>150</v>
      </c>
      <c r="G24" s="21">
        <v>1.0354000000000001</v>
      </c>
      <c r="H24" s="21">
        <f t="shared" si="0"/>
        <v>5.1977080000000004</v>
      </c>
      <c r="J24">
        <v>150</v>
      </c>
      <c r="K24" s="21">
        <v>1.0397000000000001</v>
      </c>
      <c r="L24" s="21">
        <f t="shared" si="1"/>
        <v>5.2296909999999999</v>
      </c>
      <c r="N24">
        <v>150</v>
      </c>
      <c r="O24" s="21">
        <v>1.0418000000000001</v>
      </c>
      <c r="P24" s="21">
        <f t="shared" si="2"/>
        <v>4.94855</v>
      </c>
    </row>
    <row r="25" spans="2:16" x14ac:dyDescent="0.25">
      <c r="B25">
        <v>200</v>
      </c>
      <c r="C25" s="21">
        <v>1.3726</v>
      </c>
      <c r="D25" s="21">
        <f t="shared" si="3"/>
        <v>6.5198499999999999</v>
      </c>
      <c r="F25">
        <v>200</v>
      </c>
      <c r="G25" s="21">
        <v>1.3804000000000001</v>
      </c>
      <c r="H25" s="21">
        <f t="shared" si="0"/>
        <v>6.929608</v>
      </c>
      <c r="J25">
        <v>200</v>
      </c>
      <c r="K25" s="21">
        <v>1.3864000000000001</v>
      </c>
      <c r="L25" s="21">
        <f t="shared" si="1"/>
        <v>6.9735920000000009</v>
      </c>
      <c r="N25">
        <v>200</v>
      </c>
      <c r="O25" s="21">
        <v>1.389</v>
      </c>
      <c r="P25" s="21">
        <f>O25*$C$5*$E$13/1000</f>
        <v>6.5977499999999996</v>
      </c>
    </row>
    <row r="26" spans="2:16" x14ac:dyDescent="0.25">
      <c r="B26">
        <v>250</v>
      </c>
      <c r="C26" s="21">
        <v>1.7162999999999999</v>
      </c>
      <c r="D26" s="21">
        <f t="shared" si="3"/>
        <v>8.1524250000000009</v>
      </c>
      <c r="F26">
        <v>250</v>
      </c>
      <c r="G26" s="21">
        <v>1.7255</v>
      </c>
      <c r="H26" s="21">
        <f>G26*$C$5*$E$11/1000</f>
        <v>8.6620100000000004</v>
      </c>
      <c r="J26">
        <v>250</v>
      </c>
      <c r="K26" s="21">
        <v>1.7326999999999999</v>
      </c>
      <c r="L26" s="21">
        <f t="shared" si="1"/>
        <v>8.7154810000000005</v>
      </c>
      <c r="N26">
        <v>250</v>
      </c>
      <c r="O26" s="21">
        <v>1.7354000000000001</v>
      </c>
      <c r="P26" s="21">
        <f t="shared" si="2"/>
        <v>8.24315</v>
      </c>
    </row>
    <row r="27" spans="2:16" x14ac:dyDescent="0.25">
      <c r="B27">
        <v>300</v>
      </c>
      <c r="C27" s="21">
        <v>2.0592999999999999</v>
      </c>
      <c r="D27" s="21">
        <f t="shared" si="3"/>
        <v>9.7816749999999999</v>
      </c>
      <c r="F27">
        <v>300</v>
      </c>
      <c r="G27" s="21">
        <v>2.0703</v>
      </c>
      <c r="H27" s="21">
        <f t="shared" si="0"/>
        <v>10.392905999999998</v>
      </c>
      <c r="J27">
        <v>300</v>
      </c>
      <c r="K27" s="21">
        <v>2.0792000000000002</v>
      </c>
      <c r="L27" s="21">
        <f t="shared" si="1"/>
        <v>10.458375999999999</v>
      </c>
      <c r="N27">
        <v>300</v>
      </c>
      <c r="O27" s="21">
        <v>2.0827</v>
      </c>
      <c r="P27" s="21">
        <f>O27*$C$5*$E$13/1000</f>
        <v>9.8928249999999984</v>
      </c>
    </row>
    <row r="29" spans="2:16" x14ac:dyDescent="0.25">
      <c r="C29" s="21" t="s">
        <v>73</v>
      </c>
      <c r="D29" s="21">
        <f>SLOPE(B21:B27*$Q$1,D21:D27)</f>
        <v>136.42039922921961</v>
      </c>
      <c r="G29" s="21" t="s">
        <v>73</v>
      </c>
      <c r="H29" s="21">
        <f>SLOPE(F21:F27*$Q$1,H21:H27)</f>
        <v>128.4003344644716</v>
      </c>
      <c r="K29" s="21" t="s">
        <v>73</v>
      </c>
      <c r="L29" s="21">
        <f>SLOPE(J21:J27*$Q$1,L21:L27)</f>
        <v>127.58646703457748</v>
      </c>
      <c r="O29" s="21" t="s">
        <v>73</v>
      </c>
      <c r="P29" s="21">
        <f>SLOPE(N21:N27*$Q$1,P21:P27)</f>
        <v>134.89604263469295</v>
      </c>
    </row>
    <row r="30" spans="2:16" x14ac:dyDescent="0.25">
      <c r="C30" s="21" t="s">
        <v>74</v>
      </c>
      <c r="D30" s="21">
        <f>CORREL(B21:B27*$Q$1,D21:D27)</f>
        <v>0.99999992810724858</v>
      </c>
      <c r="G30" s="21" t="s">
        <v>74</v>
      </c>
      <c r="H30" s="21">
        <f>CORREL(F21:F27*$Q$1,H21:H27)</f>
        <v>0.99999997477089886</v>
      </c>
      <c r="K30" s="21" t="s">
        <v>74</v>
      </c>
      <c r="L30" s="21">
        <f>CORREL(J21:J27*$Q$1,L21:L27)</f>
        <v>0.99999997854800515</v>
      </c>
      <c r="O30" s="21" t="s">
        <v>74</v>
      </c>
      <c r="P30" s="21">
        <f>CORREL(N21:N27*$Q$1,P21:P27)</f>
        <v>0.99999994092673206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9"/>
  <sheetViews>
    <sheetView workbookViewId="0">
      <selection activeCell="S51" sqref="S51"/>
    </sheetView>
  </sheetViews>
  <sheetFormatPr defaultColWidth="8.875" defaultRowHeight="15.75" x14ac:dyDescent="0.25"/>
  <cols>
    <col min="2" max="2" width="16" bestFit="1" customWidth="1"/>
    <col min="3" max="3" width="18.5" customWidth="1"/>
    <col min="4" max="4" width="14.125" customWidth="1"/>
    <col min="5" max="5" width="10.125" customWidth="1"/>
    <col min="6" max="6" width="11.875" customWidth="1"/>
    <col min="7" max="7" width="15.625" customWidth="1"/>
    <col min="8" max="8" width="13.625" customWidth="1"/>
    <col min="9" max="9" width="6.5" customWidth="1"/>
    <col min="10" max="10" width="9.875" customWidth="1"/>
    <col min="11" max="11" width="15.375" customWidth="1"/>
    <col min="12" max="12" width="14.125" customWidth="1"/>
    <col min="13" max="13" width="6.5" customWidth="1"/>
    <col min="14" max="14" width="11" customWidth="1"/>
    <col min="15" max="15" width="15.125" customWidth="1"/>
    <col min="16" max="16" width="13.5" customWidth="1"/>
  </cols>
  <sheetData>
    <row r="1" spans="2:17" x14ac:dyDescent="0.25">
      <c r="P1" t="s">
        <v>70</v>
      </c>
      <c r="Q1">
        <v>4.44822162</v>
      </c>
    </row>
    <row r="2" spans="2:17" x14ac:dyDescent="0.25">
      <c r="B2" s="23" t="s">
        <v>71</v>
      </c>
      <c r="C2" s="57" t="s">
        <v>80</v>
      </c>
    </row>
    <row r="3" spans="2:17" x14ac:dyDescent="0.25">
      <c r="B3" s="23" t="s">
        <v>192</v>
      </c>
      <c r="C3" s="59" t="s">
        <v>163</v>
      </c>
    </row>
    <row r="4" spans="2:17" x14ac:dyDescent="0.25">
      <c r="B4" s="23" t="s">
        <v>195</v>
      </c>
      <c r="C4" s="24" t="s">
        <v>207</v>
      </c>
      <c r="D4" t="s">
        <v>203</v>
      </c>
    </row>
    <row r="5" spans="2:17" x14ac:dyDescent="0.25">
      <c r="B5" s="23" t="s">
        <v>205</v>
      </c>
      <c r="C5" s="24">
        <v>10</v>
      </c>
      <c r="D5" t="s">
        <v>191</v>
      </c>
    </row>
    <row r="6" spans="2:17" x14ac:dyDescent="0.25">
      <c r="B6" s="23"/>
      <c r="C6" s="24"/>
    </row>
    <row r="7" spans="2:17" x14ac:dyDescent="0.25">
      <c r="B7" s="23"/>
      <c r="C7" s="24"/>
    </row>
    <row r="8" spans="2:17" x14ac:dyDescent="0.25">
      <c r="C8" s="24"/>
    </row>
    <row r="9" spans="2:17" x14ac:dyDescent="0.25">
      <c r="B9" s="60" t="s">
        <v>54</v>
      </c>
      <c r="C9" s="61" t="s">
        <v>73</v>
      </c>
      <c r="D9" s="61" t="s">
        <v>355</v>
      </c>
      <c r="E9" s="90" t="s">
        <v>356</v>
      </c>
    </row>
    <row r="10" spans="2:17" x14ac:dyDescent="0.25">
      <c r="B10" s="63">
        <f>C18</f>
        <v>650397</v>
      </c>
      <c r="C10" s="85">
        <f>D28</f>
        <v>198.83608652910848</v>
      </c>
      <c r="D10" s="80">
        <v>6</v>
      </c>
      <c r="E10" s="91">
        <v>503</v>
      </c>
    </row>
    <row r="11" spans="2:17" x14ac:dyDescent="0.25">
      <c r="B11" s="63">
        <f>G18</f>
        <v>650399</v>
      </c>
      <c r="C11" s="85">
        <f>H28</f>
        <v>214.83470794678936</v>
      </c>
      <c r="D11" s="80">
        <v>11</v>
      </c>
      <c r="E11" s="91">
        <v>467</v>
      </c>
    </row>
    <row r="12" spans="2:17" x14ac:dyDescent="0.25">
      <c r="B12" s="63">
        <f>K18</f>
        <v>650400</v>
      </c>
      <c r="C12" s="85">
        <f>L28</f>
        <v>199.54880299254103</v>
      </c>
      <c r="D12" s="80">
        <v>16</v>
      </c>
      <c r="E12" s="91">
        <v>503</v>
      </c>
    </row>
    <row r="13" spans="2:17" x14ac:dyDescent="0.25">
      <c r="B13" s="65">
        <f>O18</f>
        <v>650401</v>
      </c>
      <c r="C13" s="86" t="e">
        <f>P28</f>
        <v>#DIV/0!</v>
      </c>
      <c r="D13" s="81"/>
      <c r="E13" s="92"/>
    </row>
    <row r="17" spans="2:16" x14ac:dyDescent="0.25">
      <c r="B17" s="23" t="s">
        <v>201</v>
      </c>
    </row>
    <row r="18" spans="2:16" x14ac:dyDescent="0.25">
      <c r="B18" t="s">
        <v>202</v>
      </c>
      <c r="C18">
        <v>650397</v>
      </c>
      <c r="F18" t="s">
        <v>202</v>
      </c>
      <c r="G18">
        <v>650399</v>
      </c>
      <c r="J18" t="s">
        <v>202</v>
      </c>
      <c r="K18">
        <v>650400</v>
      </c>
      <c r="N18" t="s">
        <v>202</v>
      </c>
      <c r="O18">
        <v>650401</v>
      </c>
    </row>
    <row r="20" spans="2:16" x14ac:dyDescent="0.25">
      <c r="B20" s="58" t="s">
        <v>55</v>
      </c>
      <c r="C20" s="58" t="s">
        <v>56</v>
      </c>
      <c r="D20" s="58" t="s">
        <v>72</v>
      </c>
      <c r="E20" s="58"/>
      <c r="F20" s="58" t="s">
        <v>55</v>
      </c>
      <c r="G20" s="58" t="s">
        <v>56</v>
      </c>
      <c r="H20" s="58" t="s">
        <v>72</v>
      </c>
      <c r="I20" s="58"/>
      <c r="J20" s="58" t="s">
        <v>55</v>
      </c>
      <c r="K20" s="58" t="s">
        <v>56</v>
      </c>
      <c r="L20" s="58" t="s">
        <v>72</v>
      </c>
      <c r="M20" s="58"/>
      <c r="N20" s="58" t="s">
        <v>55</v>
      </c>
      <c r="O20" s="58" t="s">
        <v>56</v>
      </c>
      <c r="P20" s="58" t="s">
        <v>72</v>
      </c>
    </row>
    <row r="21" spans="2:16" x14ac:dyDescent="0.25">
      <c r="B21">
        <v>0</v>
      </c>
      <c r="C21" s="21">
        <v>0</v>
      </c>
      <c r="D21" s="21">
        <f>C21*$C$5*$E$10/1000</f>
        <v>0</v>
      </c>
      <c r="F21">
        <v>0</v>
      </c>
      <c r="G21" s="21">
        <v>0</v>
      </c>
      <c r="H21" s="21">
        <f>G21*$C$5*$E$11/1000</f>
        <v>0</v>
      </c>
      <c r="J21">
        <v>0</v>
      </c>
      <c r="K21" s="21">
        <v>0</v>
      </c>
      <c r="L21" s="21">
        <f>K21*$C$5*$E$12/1000</f>
        <v>0</v>
      </c>
      <c r="N21">
        <v>0</v>
      </c>
      <c r="O21" s="21">
        <v>0</v>
      </c>
      <c r="P21" s="21">
        <f>O21*$C$5*$E$13/1000</f>
        <v>0</v>
      </c>
    </row>
    <row r="22" spans="2:16" x14ac:dyDescent="0.25">
      <c r="B22">
        <v>100</v>
      </c>
      <c r="C22" s="21">
        <v>0.44600000000000001</v>
      </c>
      <c r="D22" s="21">
        <f t="shared" ref="D22:D25" si="0">C22*$C$5*$E$10/1000</f>
        <v>2.2433800000000002</v>
      </c>
      <c r="F22">
        <v>100</v>
      </c>
      <c r="G22" s="21">
        <v>0.44369999999999998</v>
      </c>
      <c r="H22" s="21">
        <f t="shared" ref="H22:H25" si="1">G22*$C$5*$E$11/1000</f>
        <v>2.0720789999999996</v>
      </c>
      <c r="J22">
        <v>100</v>
      </c>
      <c r="K22" s="21">
        <v>0.44440000000000002</v>
      </c>
      <c r="L22" s="21">
        <f>K22*$C$5*$E$12/1000</f>
        <v>2.2353320000000001</v>
      </c>
      <c r="N22">
        <v>100</v>
      </c>
      <c r="O22" s="21">
        <v>0.442</v>
      </c>
      <c r="P22" s="21">
        <f t="shared" ref="P22:P25" si="2">O22*$C$5*$E$13/1000</f>
        <v>0</v>
      </c>
    </row>
    <row r="23" spans="2:16" x14ac:dyDescent="0.25">
      <c r="B23">
        <v>200</v>
      </c>
      <c r="C23" s="21">
        <v>0.89059999999999995</v>
      </c>
      <c r="D23" s="21">
        <f t="shared" si="0"/>
        <v>4.4797180000000001</v>
      </c>
      <c r="F23">
        <v>200</v>
      </c>
      <c r="G23" s="21">
        <v>0.88790000000000002</v>
      </c>
      <c r="H23" s="21">
        <f t="shared" si="1"/>
        <v>4.1464929999999995</v>
      </c>
      <c r="J23">
        <v>200</v>
      </c>
      <c r="K23" s="21">
        <v>0.88790000000000002</v>
      </c>
      <c r="L23" s="21">
        <f t="shared" ref="L23:L25" si="3">K23*$C$5*$E$12/1000</f>
        <v>4.4661369999999998</v>
      </c>
      <c r="N23">
        <v>200</v>
      </c>
      <c r="O23" s="21">
        <v>0.88329999999999997</v>
      </c>
      <c r="P23" s="21">
        <f t="shared" si="2"/>
        <v>0</v>
      </c>
    </row>
    <row r="24" spans="2:16" x14ac:dyDescent="0.25">
      <c r="B24">
        <v>300</v>
      </c>
      <c r="C24" s="21">
        <v>1.3357000000000001</v>
      </c>
      <c r="D24" s="21">
        <f>C24*$C$5*$E$10/1000</f>
        <v>6.7185710000000007</v>
      </c>
      <c r="F24">
        <v>300</v>
      </c>
      <c r="G24" s="21">
        <v>1.3312999999999999</v>
      </c>
      <c r="H24" s="21">
        <f>G24*$C$5*$E$11/1000</f>
        <v>6.2171709999999996</v>
      </c>
      <c r="J24">
        <v>300</v>
      </c>
      <c r="K24" s="21">
        <v>1.331</v>
      </c>
      <c r="L24" s="21">
        <f>K24*$C$5*$E$12/1000</f>
        <v>6.6949299999999994</v>
      </c>
      <c r="N24">
        <v>300</v>
      </c>
      <c r="O24" s="21">
        <v>1.3242</v>
      </c>
      <c r="P24" s="21">
        <f t="shared" si="2"/>
        <v>0</v>
      </c>
    </row>
    <row r="25" spans="2:16" x14ac:dyDescent="0.25">
      <c r="B25">
        <v>400</v>
      </c>
      <c r="C25" s="21">
        <v>1.7787999999999999</v>
      </c>
      <c r="D25" s="21">
        <f t="shared" si="0"/>
        <v>8.9473640000000003</v>
      </c>
      <c r="F25">
        <v>400</v>
      </c>
      <c r="G25" s="21">
        <v>1.7737000000000001</v>
      </c>
      <c r="H25" s="21">
        <f t="shared" si="1"/>
        <v>8.2831790000000005</v>
      </c>
      <c r="J25">
        <v>400</v>
      </c>
      <c r="K25" s="21">
        <v>1.774</v>
      </c>
      <c r="L25" s="21">
        <f t="shared" si="3"/>
        <v>8.9232200000000006</v>
      </c>
      <c r="N25">
        <v>400</v>
      </c>
      <c r="O25" s="21">
        <v>1.7647999999999999</v>
      </c>
      <c r="P25" s="21">
        <f t="shared" si="2"/>
        <v>0</v>
      </c>
    </row>
    <row r="26" spans="2:16" x14ac:dyDescent="0.25">
      <c r="B26">
        <v>500</v>
      </c>
      <c r="C26" s="21">
        <v>2.2246000000000001</v>
      </c>
      <c r="D26" s="21">
        <f>C26*$C$5*$E$10/1000</f>
        <v>11.189738000000002</v>
      </c>
      <c r="F26">
        <v>500</v>
      </c>
      <c r="G26" s="21">
        <v>2.2168999999999999</v>
      </c>
      <c r="H26" s="21">
        <f>G26*$C$5*$E$11/1000</f>
        <v>10.352922999999999</v>
      </c>
      <c r="J26">
        <v>500</v>
      </c>
      <c r="K26" s="21">
        <v>2.2158000000000002</v>
      </c>
      <c r="L26" s="21">
        <f>K26*$C$5*$E$12/1000</f>
        <v>11.145474</v>
      </c>
      <c r="N26">
        <v>500</v>
      </c>
      <c r="O26" s="21">
        <v>2.2042000000000002</v>
      </c>
      <c r="P26" s="21">
        <f>O26*$C$5*$E$13/1000</f>
        <v>0</v>
      </c>
    </row>
    <row r="28" spans="2:16" x14ac:dyDescent="0.25">
      <c r="C28" s="21" t="s">
        <v>73</v>
      </c>
      <c r="D28" s="21">
        <f>SLOPE(B21:B26*$Q$1,D21:D26)</f>
        <v>198.83608652910848</v>
      </c>
      <c r="G28" s="21" t="s">
        <v>73</v>
      </c>
      <c r="H28" s="21">
        <f>SLOPE(F21:F26*$Q$1,H21:H26)</f>
        <v>214.83470794678936</v>
      </c>
      <c r="K28" s="21" t="s">
        <v>73</v>
      </c>
      <c r="L28" s="21">
        <f>SLOPE(J21:J26*$Q$1,L21:L26)</f>
        <v>199.54880299254103</v>
      </c>
      <c r="O28" s="21" t="s">
        <v>73</v>
      </c>
      <c r="P28" s="21" t="e">
        <f>SLOPE(N21:N26*$Q$1,P21:P26)</f>
        <v>#DIV/0!</v>
      </c>
    </row>
    <row r="29" spans="2:16" x14ac:dyDescent="0.25">
      <c r="C29" s="21" t="s">
        <v>74</v>
      </c>
      <c r="D29" s="21">
        <f>CORREL(B21:B26*$Q$1,D21:D26)</f>
        <v>0.99999966256189654</v>
      </c>
      <c r="G29" s="21" t="s">
        <v>74</v>
      </c>
      <c r="H29" s="21">
        <f>CORREL(F21:F26*$Q$1,H21:H26)</f>
        <v>0.9999997861896428</v>
      </c>
      <c r="K29" s="21" t="s">
        <v>74</v>
      </c>
      <c r="L29" s="21">
        <f>CORREL(J21:J26*$Q$1,L21:L26)</f>
        <v>0.99999959590697174</v>
      </c>
      <c r="O29" s="21" t="s">
        <v>74</v>
      </c>
      <c r="P29" s="21" t="e">
        <f>CORREL(N21:N26*$Q$1,P21:P26)</f>
        <v>#DIV/0!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4"/>
  <sheetViews>
    <sheetView workbookViewId="0">
      <selection activeCell="L57" sqref="L57"/>
    </sheetView>
  </sheetViews>
  <sheetFormatPr defaultColWidth="8.875" defaultRowHeight="15.75" x14ac:dyDescent="0.25"/>
  <cols>
    <col min="1" max="1" width="8.5" bestFit="1" customWidth="1"/>
    <col min="2" max="2" width="20.625" customWidth="1"/>
    <col min="3" max="3" width="20.875" customWidth="1"/>
    <col min="4" max="4" width="12.625" customWidth="1"/>
    <col min="5" max="5" width="19.625" customWidth="1"/>
    <col min="6" max="6" width="12" customWidth="1"/>
    <col min="7" max="7" width="14.5" customWidth="1"/>
    <col min="8" max="8" width="14.875" customWidth="1"/>
    <col min="9" max="9" width="5.5" customWidth="1"/>
    <col min="10" max="10" width="11.375" customWidth="1"/>
    <col min="11" max="11" width="15.375" customWidth="1"/>
    <col min="12" max="12" width="15.625" customWidth="1"/>
    <col min="13" max="13" width="6.625" customWidth="1"/>
    <col min="14" max="14" width="13.125" customWidth="1"/>
    <col min="15" max="15" width="13.625" customWidth="1"/>
    <col min="16" max="16" width="14" customWidth="1"/>
  </cols>
  <sheetData>
    <row r="1" spans="2:17" x14ac:dyDescent="0.25">
      <c r="P1" t="s">
        <v>70</v>
      </c>
      <c r="Q1">
        <v>4.44822162</v>
      </c>
    </row>
    <row r="2" spans="2:17" x14ac:dyDescent="0.25">
      <c r="B2" s="23" t="s">
        <v>71</v>
      </c>
      <c r="C2" s="57" t="s">
        <v>221</v>
      </c>
    </row>
    <row r="3" spans="2:17" x14ac:dyDescent="0.25">
      <c r="B3" s="23" t="s">
        <v>192</v>
      </c>
      <c r="C3" s="59" t="s">
        <v>168</v>
      </c>
    </row>
    <row r="4" spans="2:17" x14ac:dyDescent="0.25">
      <c r="B4" s="23" t="s">
        <v>195</v>
      </c>
      <c r="C4" s="24" t="s">
        <v>220</v>
      </c>
      <c r="D4" t="s">
        <v>203</v>
      </c>
    </row>
    <row r="5" spans="2:17" x14ac:dyDescent="0.25">
      <c r="B5" s="23" t="s">
        <v>205</v>
      </c>
      <c r="C5" s="24">
        <v>10</v>
      </c>
      <c r="D5" t="s">
        <v>191</v>
      </c>
    </row>
    <row r="6" spans="2:17" x14ac:dyDescent="0.25">
      <c r="B6" s="23"/>
      <c r="C6" s="24"/>
    </row>
    <row r="7" spans="2:17" x14ac:dyDescent="0.25">
      <c r="B7" s="23"/>
      <c r="C7" s="24"/>
    </row>
    <row r="9" spans="2:17" x14ac:dyDescent="0.25">
      <c r="B9" s="60" t="s">
        <v>54</v>
      </c>
      <c r="C9" s="61" t="s">
        <v>73</v>
      </c>
      <c r="D9" s="61" t="s">
        <v>355</v>
      </c>
      <c r="E9" s="90" t="s">
        <v>356</v>
      </c>
    </row>
    <row r="10" spans="2:17" x14ac:dyDescent="0.25">
      <c r="B10" s="63">
        <f>C18</f>
        <v>661899</v>
      </c>
      <c r="C10" s="85">
        <f>D28</f>
        <v>19.484147249180175</v>
      </c>
      <c r="D10" s="80">
        <v>7</v>
      </c>
      <c r="E10" s="91">
        <v>503</v>
      </c>
    </row>
    <row r="11" spans="2:17" x14ac:dyDescent="0.25">
      <c r="B11" s="63">
        <f>G18</f>
        <v>661900</v>
      </c>
      <c r="C11" s="85">
        <f>H28</f>
        <v>20.559688786112343</v>
      </c>
      <c r="D11" s="80">
        <v>12</v>
      </c>
      <c r="E11" s="91">
        <v>503</v>
      </c>
    </row>
    <row r="12" spans="2:17" x14ac:dyDescent="0.25">
      <c r="B12" s="65">
        <f>K18</f>
        <v>661901</v>
      </c>
      <c r="C12" s="86">
        <f>L28</f>
        <v>22.042010686863456</v>
      </c>
      <c r="D12" s="81">
        <v>17</v>
      </c>
      <c r="E12" s="92">
        <v>503</v>
      </c>
    </row>
    <row r="13" spans="2:17" x14ac:dyDescent="0.25">
      <c r="D13" s="89"/>
      <c r="E13" s="89"/>
    </row>
    <row r="17" spans="2:16" x14ac:dyDescent="0.25">
      <c r="B17" s="23" t="s">
        <v>201</v>
      </c>
    </row>
    <row r="18" spans="2:16" x14ac:dyDescent="0.25">
      <c r="B18" t="s">
        <v>202</v>
      </c>
      <c r="C18">
        <v>661899</v>
      </c>
      <c r="F18" t="s">
        <v>202</v>
      </c>
      <c r="G18">
        <v>661900</v>
      </c>
      <c r="J18" t="s">
        <v>202</v>
      </c>
      <c r="K18">
        <v>661901</v>
      </c>
    </row>
    <row r="20" spans="2:16" x14ac:dyDescent="0.25">
      <c r="B20" s="58" t="s">
        <v>55</v>
      </c>
      <c r="C20" s="58" t="s">
        <v>56</v>
      </c>
      <c r="D20" s="58" t="s">
        <v>72</v>
      </c>
      <c r="E20" s="58"/>
      <c r="F20" s="58" t="s">
        <v>55</v>
      </c>
      <c r="G20" s="58" t="s">
        <v>56</v>
      </c>
      <c r="H20" s="58" t="s">
        <v>72</v>
      </c>
      <c r="I20" s="58"/>
      <c r="J20" s="58" t="s">
        <v>55</v>
      </c>
      <c r="K20" s="58" t="s">
        <v>56</v>
      </c>
      <c r="L20" s="58" t="s">
        <v>72</v>
      </c>
      <c r="M20" s="58"/>
      <c r="N20" s="58"/>
      <c r="O20" s="58"/>
      <c r="P20" s="58"/>
    </row>
    <row r="21" spans="2:16" x14ac:dyDescent="0.25">
      <c r="B21">
        <v>0</v>
      </c>
      <c r="C21">
        <v>0</v>
      </c>
      <c r="D21">
        <f>(C21*$C$5*$E$10)/1000</f>
        <v>0</v>
      </c>
      <c r="F21">
        <v>0</v>
      </c>
      <c r="G21">
        <v>0</v>
      </c>
      <c r="H21">
        <f>(G21*$C$5*$E$11)/1000</f>
        <v>0</v>
      </c>
      <c r="J21">
        <v>0</v>
      </c>
      <c r="K21">
        <v>0</v>
      </c>
      <c r="L21">
        <f>(K21*$C$5*$E$12)/1000</f>
        <v>0</v>
      </c>
    </row>
    <row r="22" spans="2:16" x14ac:dyDescent="0.25">
      <c r="B22">
        <v>10</v>
      </c>
      <c r="C22">
        <v>0.45369999999999999</v>
      </c>
      <c r="D22">
        <f t="shared" ref="D22:D25" si="0">(C22*$C$5*$E$10)/1000</f>
        <v>2.282111</v>
      </c>
      <c r="F22">
        <v>10</v>
      </c>
      <c r="G22">
        <v>0.43070000000000003</v>
      </c>
      <c r="H22">
        <f t="shared" ref="H22:H25" si="1">(G22*$C$5*$E$11)/1000</f>
        <v>2.1664210000000002</v>
      </c>
      <c r="J22">
        <v>10</v>
      </c>
      <c r="K22">
        <v>0.40079999999999999</v>
      </c>
      <c r="L22">
        <f t="shared" ref="L22:L25" si="2">(K22*$C$5*$E$12)/1000</f>
        <v>2.0160240000000003</v>
      </c>
    </row>
    <row r="23" spans="2:16" x14ac:dyDescent="0.25">
      <c r="B23">
        <v>20</v>
      </c>
      <c r="C23">
        <v>0.9093</v>
      </c>
      <c r="D23">
        <f t="shared" si="0"/>
        <v>4.5737789999999992</v>
      </c>
      <c r="F23">
        <v>20</v>
      </c>
      <c r="G23">
        <v>0.86150000000000004</v>
      </c>
      <c r="H23">
        <f t="shared" si="1"/>
        <v>4.3333450000000004</v>
      </c>
      <c r="J23">
        <v>20</v>
      </c>
      <c r="K23">
        <v>0.80179999999999996</v>
      </c>
      <c r="L23">
        <f t="shared" si="2"/>
        <v>4.0330539999999999</v>
      </c>
    </row>
    <row r="24" spans="2:16" x14ac:dyDescent="0.25">
      <c r="B24">
        <v>30</v>
      </c>
      <c r="C24">
        <v>1.3643000000000001</v>
      </c>
      <c r="D24">
        <f t="shared" si="0"/>
        <v>6.8624289999999997</v>
      </c>
      <c r="F24">
        <v>30</v>
      </c>
      <c r="G24">
        <v>1.2924</v>
      </c>
      <c r="H24">
        <f t="shared" si="1"/>
        <v>6.5007719999999996</v>
      </c>
      <c r="J24">
        <v>30</v>
      </c>
      <c r="K24">
        <v>1.2039</v>
      </c>
      <c r="L24">
        <f t="shared" si="2"/>
        <v>6.0556169999999998</v>
      </c>
    </row>
    <row r="25" spans="2:16" x14ac:dyDescent="0.25">
      <c r="B25">
        <v>40</v>
      </c>
      <c r="C25">
        <v>1.8173999999999999</v>
      </c>
      <c r="D25">
        <f t="shared" si="0"/>
        <v>9.1415219999999984</v>
      </c>
      <c r="F25">
        <v>40</v>
      </c>
      <c r="G25">
        <v>1.7221</v>
      </c>
      <c r="H25">
        <f t="shared" si="1"/>
        <v>8.6621629999999996</v>
      </c>
      <c r="J25">
        <v>40</v>
      </c>
      <c r="K25">
        <v>1.605</v>
      </c>
      <c r="L25">
        <f t="shared" si="2"/>
        <v>8.07315</v>
      </c>
    </row>
    <row r="26" spans="2:16" x14ac:dyDescent="0.25">
      <c r="B26">
        <v>50</v>
      </c>
      <c r="C26">
        <v>2.2679</v>
      </c>
      <c r="D26">
        <f>(C26*$C$5*$E$10)/1000</f>
        <v>11.407537</v>
      </c>
      <c r="F26">
        <v>50</v>
      </c>
      <c r="G26">
        <v>2.1499000000000001</v>
      </c>
      <c r="H26">
        <f>(G26*$C$5*$E$11)/1000</f>
        <v>10.813997000000001</v>
      </c>
      <c r="J26">
        <v>50</v>
      </c>
      <c r="K26">
        <v>2.0055000000000001</v>
      </c>
      <c r="L26">
        <f>(K26*$C$5*$E$12)/1000</f>
        <v>10.087664999999999</v>
      </c>
    </row>
    <row r="28" spans="2:16" x14ac:dyDescent="0.25">
      <c r="C28" s="21" t="s">
        <v>73</v>
      </c>
      <c r="D28" s="21">
        <f>SLOPE(B21:B26*$Q$1,D21:D26)</f>
        <v>19.484147249180175</v>
      </c>
      <c r="G28" s="21" t="s">
        <v>73</v>
      </c>
      <c r="H28" s="21">
        <f>SLOPE(F21:F26*$Q$1,H21:H26)</f>
        <v>20.559688786112343</v>
      </c>
      <c r="K28" s="21" t="s">
        <v>73</v>
      </c>
      <c r="L28" s="21">
        <f>SLOPE(J21:J26*$Q$1,L21:L26)</f>
        <v>22.042010686863456</v>
      </c>
    </row>
    <row r="29" spans="2:16" x14ac:dyDescent="0.25">
      <c r="C29" s="21" t="s">
        <v>74</v>
      </c>
      <c r="D29" s="21">
        <f>CORREL(B21:B26*$Q$1,D21:D26)</f>
        <v>0.99999833056551146</v>
      </c>
      <c r="G29" s="21" t="s">
        <v>74</v>
      </c>
      <c r="H29" s="21">
        <f>CORREL(F21:F26*$Q$1,H21:H26)</f>
        <v>0.99999917261315086</v>
      </c>
      <c r="K29" s="21" t="s">
        <v>74</v>
      </c>
      <c r="L29" s="21">
        <f>CORREL(J21:J26*$Q$1,L21:L26)</f>
        <v>0.99999986993497336</v>
      </c>
    </row>
    <row r="38" spans="2:2" x14ac:dyDescent="0.25">
      <c r="B38" s="35"/>
    </row>
    <row r="39" spans="2:2" x14ac:dyDescent="0.25">
      <c r="B39" s="35"/>
    </row>
    <row r="40" spans="2:2" x14ac:dyDescent="0.25">
      <c r="B40" s="35"/>
    </row>
    <row r="41" spans="2:2" x14ac:dyDescent="0.25">
      <c r="B41" s="35"/>
    </row>
    <row r="55" spans="2:2" x14ac:dyDescent="0.25">
      <c r="B55" s="35"/>
    </row>
    <row r="56" spans="2:2" x14ac:dyDescent="0.25">
      <c r="B56" s="35"/>
    </row>
    <row r="57" spans="2:2" x14ac:dyDescent="0.25">
      <c r="B57" s="35"/>
    </row>
    <row r="58" spans="2:2" x14ac:dyDescent="0.25">
      <c r="B58" s="35"/>
    </row>
    <row r="72" spans="2:5" x14ac:dyDescent="0.25">
      <c r="B72" s="35"/>
    </row>
    <row r="73" spans="2:5" x14ac:dyDescent="0.25">
      <c r="E73" s="35"/>
    </row>
    <row r="74" spans="2:5" x14ac:dyDescent="0.25">
      <c r="E74" s="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0"/>
  <sheetViews>
    <sheetView workbookViewId="0">
      <selection activeCell="C5" sqref="C5"/>
    </sheetView>
  </sheetViews>
  <sheetFormatPr defaultColWidth="8.875" defaultRowHeight="15.75" x14ac:dyDescent="0.25"/>
  <cols>
    <col min="1" max="1" width="13" customWidth="1"/>
    <col min="2" max="2" width="22.375" customWidth="1"/>
    <col min="3" max="3" width="19.125" customWidth="1"/>
    <col min="4" max="4" width="14.625" customWidth="1"/>
    <col min="6" max="6" width="12.375" bestFit="1" customWidth="1"/>
  </cols>
  <sheetData>
    <row r="2" spans="1:10" x14ac:dyDescent="0.25">
      <c r="B2" s="23" t="s">
        <v>190</v>
      </c>
      <c r="C2" s="24" t="s">
        <v>208</v>
      </c>
    </row>
    <row r="3" spans="1:10" x14ac:dyDescent="0.25">
      <c r="B3" s="23" t="s">
        <v>192</v>
      </c>
      <c r="C3" s="59" t="s">
        <v>209</v>
      </c>
    </row>
    <row r="4" spans="1:10" x14ac:dyDescent="0.25">
      <c r="B4" s="23" t="s">
        <v>364</v>
      </c>
      <c r="C4" s="59" t="s">
        <v>366</v>
      </c>
      <c r="E4" t="s">
        <v>365</v>
      </c>
    </row>
    <row r="5" spans="1:10" x14ac:dyDescent="0.25">
      <c r="B5" s="23" t="s">
        <v>212</v>
      </c>
      <c r="C5" s="67" t="s">
        <v>213</v>
      </c>
      <c r="D5" s="68" t="s">
        <v>214</v>
      </c>
      <c r="E5" t="s">
        <v>218</v>
      </c>
    </row>
    <row r="6" spans="1:10" x14ac:dyDescent="0.25">
      <c r="B6" s="23" t="s">
        <v>215</v>
      </c>
      <c r="C6" s="24">
        <v>3600</v>
      </c>
      <c r="D6" t="s">
        <v>75</v>
      </c>
    </row>
    <row r="7" spans="1:10" x14ac:dyDescent="0.25">
      <c r="B7" s="23" t="s">
        <v>193</v>
      </c>
      <c r="C7">
        <v>10</v>
      </c>
      <c r="D7" t="s">
        <v>210</v>
      </c>
      <c r="E7" t="s">
        <v>211</v>
      </c>
    </row>
    <row r="8" spans="1:10" x14ac:dyDescent="0.25">
      <c r="B8" s="23" t="s">
        <v>357</v>
      </c>
      <c r="C8">
        <v>24</v>
      </c>
      <c r="D8" s="68" t="s">
        <v>216</v>
      </c>
      <c r="E8" t="s">
        <v>217</v>
      </c>
    </row>
    <row r="9" spans="1:10" x14ac:dyDescent="0.25">
      <c r="A9" s="57"/>
      <c r="B9" s="94" t="s">
        <v>358</v>
      </c>
      <c r="C9">
        <f>180/5</f>
        <v>36</v>
      </c>
      <c r="D9" s="68" t="s">
        <v>216</v>
      </c>
      <c r="E9" t="s">
        <v>361</v>
      </c>
      <c r="J9" t="s">
        <v>362</v>
      </c>
    </row>
    <row r="10" spans="1:10" x14ac:dyDescent="0.25">
      <c r="A10" s="57"/>
      <c r="B10" s="24"/>
    </row>
    <row r="11" spans="1:10" x14ac:dyDescent="0.25">
      <c r="A11" s="57"/>
      <c r="B11" s="60" t="s">
        <v>54</v>
      </c>
      <c r="C11" s="61" t="s">
        <v>359</v>
      </c>
      <c r="D11" s="61" t="s">
        <v>360</v>
      </c>
      <c r="E11" s="62" t="s">
        <v>355</v>
      </c>
    </row>
    <row r="12" spans="1:10" x14ac:dyDescent="0.25">
      <c r="A12" s="24"/>
      <c r="B12" s="69" t="s">
        <v>185</v>
      </c>
      <c r="C12" s="95">
        <v>24</v>
      </c>
      <c r="D12" s="96">
        <v>36</v>
      </c>
      <c r="E12" s="91">
        <v>3</v>
      </c>
    </row>
    <row r="13" spans="1:10" x14ac:dyDescent="0.25">
      <c r="A13" s="24"/>
      <c r="B13" s="69" t="s">
        <v>186</v>
      </c>
      <c r="C13" s="95">
        <v>24</v>
      </c>
      <c r="D13" s="96">
        <v>36</v>
      </c>
      <c r="E13" s="91">
        <v>8</v>
      </c>
    </row>
    <row r="14" spans="1:10" x14ac:dyDescent="0.25">
      <c r="A14" s="23"/>
      <c r="B14" s="70" t="s">
        <v>187</v>
      </c>
      <c r="C14" s="97">
        <v>24</v>
      </c>
      <c r="D14" s="98">
        <v>36</v>
      </c>
      <c r="E14" s="92">
        <v>13</v>
      </c>
    </row>
    <row r="15" spans="1:10" x14ac:dyDescent="0.25">
      <c r="B15" s="24"/>
      <c r="C15" s="56"/>
    </row>
    <row r="16" spans="1:10" x14ac:dyDescent="0.25">
      <c r="B16" s="24"/>
    </row>
    <row r="17" spans="1:4" x14ac:dyDescent="0.25">
      <c r="B17" s="24"/>
    </row>
    <row r="18" spans="1:4" x14ac:dyDescent="0.25">
      <c r="A18" s="23"/>
      <c r="B18" s="25"/>
      <c r="C18" s="23"/>
      <c r="D18" s="23"/>
    </row>
    <row r="19" spans="1:4" x14ac:dyDescent="0.25">
      <c r="A19" s="23"/>
      <c r="B19" s="25"/>
      <c r="C19" s="23"/>
      <c r="D19" s="23"/>
    </row>
    <row r="20" spans="1:4" x14ac:dyDescent="0.25">
      <c r="C20" s="2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9"/>
  <sheetViews>
    <sheetView workbookViewId="0">
      <selection activeCell="C5" sqref="C5"/>
    </sheetView>
  </sheetViews>
  <sheetFormatPr defaultColWidth="8.875" defaultRowHeight="15.75" x14ac:dyDescent="0.25"/>
  <cols>
    <col min="2" max="2" width="18.125" customWidth="1"/>
    <col min="3" max="3" width="20.375" customWidth="1"/>
    <col min="4" max="4" width="13.625" customWidth="1"/>
    <col min="5" max="5" width="10" customWidth="1"/>
    <col min="6" max="6" width="11.875" customWidth="1"/>
    <col min="7" max="7" width="15.625" customWidth="1"/>
    <col min="8" max="8" width="13.625" customWidth="1"/>
    <col min="9" max="9" width="6.5" customWidth="1"/>
    <col min="10" max="10" width="9.875" customWidth="1"/>
    <col min="11" max="11" width="15.375" customWidth="1"/>
    <col min="12" max="12" width="14.125" customWidth="1"/>
    <col min="13" max="13" width="6.5" customWidth="1"/>
    <col min="14" max="14" width="11" customWidth="1"/>
    <col min="15" max="15" width="15.125" customWidth="1"/>
    <col min="16" max="16" width="13.5" customWidth="1"/>
  </cols>
  <sheetData>
    <row r="1" spans="2:17" x14ac:dyDescent="0.25">
      <c r="P1" t="s">
        <v>70</v>
      </c>
      <c r="Q1">
        <v>4.44822162</v>
      </c>
    </row>
    <row r="2" spans="2:17" x14ac:dyDescent="0.25">
      <c r="B2" s="23" t="s">
        <v>71</v>
      </c>
      <c r="C2" s="57" t="s">
        <v>92</v>
      </c>
    </row>
    <row r="3" spans="2:17" x14ac:dyDescent="0.25">
      <c r="B3" s="23" t="s">
        <v>192</v>
      </c>
      <c r="C3" s="59" t="s">
        <v>167</v>
      </c>
    </row>
    <row r="4" spans="2:17" x14ac:dyDescent="0.25">
      <c r="B4" s="23" t="s">
        <v>195</v>
      </c>
      <c r="C4" s="24" t="s">
        <v>220</v>
      </c>
      <c r="D4" t="s">
        <v>203</v>
      </c>
    </row>
    <row r="5" spans="2:17" x14ac:dyDescent="0.25">
      <c r="B5" s="23" t="s">
        <v>205</v>
      </c>
      <c r="C5" s="24">
        <v>5</v>
      </c>
      <c r="D5" t="s">
        <v>191</v>
      </c>
    </row>
    <row r="6" spans="2:17" x14ac:dyDescent="0.25">
      <c r="B6" s="23" t="s">
        <v>200</v>
      </c>
      <c r="C6" s="24">
        <v>550</v>
      </c>
    </row>
    <row r="7" spans="2:17" x14ac:dyDescent="0.25">
      <c r="B7" s="23"/>
      <c r="C7" s="24"/>
    </row>
    <row r="8" spans="2:17" x14ac:dyDescent="0.25">
      <c r="C8" s="24"/>
    </row>
    <row r="9" spans="2:17" x14ac:dyDescent="0.25">
      <c r="B9" s="60" t="s">
        <v>54</v>
      </c>
      <c r="C9" s="61" t="s">
        <v>73</v>
      </c>
      <c r="D9" s="61" t="s">
        <v>355</v>
      </c>
      <c r="E9" s="93"/>
    </row>
    <row r="10" spans="2:17" x14ac:dyDescent="0.25">
      <c r="B10" s="63">
        <f>C18</f>
        <v>663644</v>
      </c>
      <c r="C10" s="85">
        <f>D28</f>
        <v>45.287217176903233</v>
      </c>
      <c r="D10" s="80">
        <v>1</v>
      </c>
      <c r="E10" s="63"/>
    </row>
    <row r="11" spans="2:17" x14ac:dyDescent="0.25">
      <c r="B11" s="63">
        <f>G18</f>
        <v>680462</v>
      </c>
      <c r="C11" s="85">
        <f>H28</f>
        <v>38.430338895023326</v>
      </c>
      <c r="D11" s="80"/>
      <c r="E11" s="63"/>
    </row>
    <row r="12" spans="2:17" x14ac:dyDescent="0.25">
      <c r="B12" s="63">
        <f>K18</f>
        <v>680463</v>
      </c>
      <c r="C12" s="85">
        <f>L28</f>
        <v>36.622357861312345</v>
      </c>
      <c r="D12" s="80"/>
      <c r="E12" s="63"/>
    </row>
    <row r="13" spans="2:17" x14ac:dyDescent="0.25">
      <c r="B13" s="65">
        <f>O18</f>
        <v>680464</v>
      </c>
      <c r="C13" s="86">
        <f>P28</f>
        <v>37.282802838399121</v>
      </c>
      <c r="D13" s="81">
        <v>2</v>
      </c>
      <c r="E13" s="63"/>
    </row>
    <row r="14" spans="2:17" x14ac:dyDescent="0.25">
      <c r="C14" s="23"/>
    </row>
    <row r="17" spans="2:16" x14ac:dyDescent="0.25">
      <c r="B17" s="23" t="s">
        <v>201</v>
      </c>
    </row>
    <row r="18" spans="2:16" x14ac:dyDescent="0.25">
      <c r="B18" t="s">
        <v>202</v>
      </c>
      <c r="C18">
        <v>663644</v>
      </c>
      <c r="F18" t="s">
        <v>202</v>
      </c>
      <c r="G18">
        <v>680462</v>
      </c>
      <c r="J18" t="s">
        <v>202</v>
      </c>
      <c r="K18">
        <v>680463</v>
      </c>
      <c r="N18" t="s">
        <v>202</v>
      </c>
      <c r="O18">
        <v>680464</v>
      </c>
    </row>
    <row r="20" spans="2:16" x14ac:dyDescent="0.25">
      <c r="B20" s="58" t="s">
        <v>55</v>
      </c>
      <c r="C20" s="58" t="s">
        <v>56</v>
      </c>
      <c r="D20" s="58" t="s">
        <v>72</v>
      </c>
      <c r="F20" s="58" t="s">
        <v>55</v>
      </c>
      <c r="G20" s="58" t="s">
        <v>56</v>
      </c>
      <c r="H20" s="58" t="s">
        <v>72</v>
      </c>
      <c r="J20" s="58" t="s">
        <v>55</v>
      </c>
      <c r="K20" s="58" t="s">
        <v>56</v>
      </c>
      <c r="L20" s="58" t="s">
        <v>72</v>
      </c>
      <c r="N20" s="58" t="s">
        <v>55</v>
      </c>
      <c r="O20" s="58" t="s">
        <v>56</v>
      </c>
      <c r="P20" s="58" t="s">
        <v>72</v>
      </c>
    </row>
    <row r="21" spans="2:16" x14ac:dyDescent="0.25">
      <c r="B21">
        <v>0</v>
      </c>
      <c r="C21" s="21">
        <v>0</v>
      </c>
      <c r="D21" s="21">
        <f>C21*$C$5*$C$6/1000</f>
        <v>0</v>
      </c>
      <c r="F21">
        <v>0</v>
      </c>
      <c r="G21" s="21">
        <v>0</v>
      </c>
      <c r="H21" s="21">
        <f>G21*$C$5*$C$6/1000</f>
        <v>0</v>
      </c>
      <c r="J21">
        <v>0</v>
      </c>
      <c r="K21" s="21">
        <v>0</v>
      </c>
      <c r="L21" s="21">
        <f>K21*$C$5*$C$6/1000</f>
        <v>0</v>
      </c>
      <c r="N21">
        <v>0</v>
      </c>
      <c r="O21" s="21">
        <v>0</v>
      </c>
      <c r="P21" s="21">
        <f>O21*$C$5*$C$6/1000</f>
        <v>0</v>
      </c>
    </row>
    <row r="22" spans="2:16" x14ac:dyDescent="0.25">
      <c r="B22">
        <v>10</v>
      </c>
      <c r="C22" s="21">
        <v>0.35849999999999999</v>
      </c>
      <c r="D22" s="21">
        <f t="shared" ref="D22:D25" si="0">C22*$C$5*$C$6/1000</f>
        <v>0.98587499999999995</v>
      </c>
      <c r="F22">
        <v>10</v>
      </c>
      <c r="G22" s="21">
        <v>0.42209999999999998</v>
      </c>
      <c r="H22" s="21">
        <f t="shared" ref="H22:H25" si="1">G22*$C$5*$C$6/1000</f>
        <v>1.1607750000000001</v>
      </c>
      <c r="J22">
        <v>10</v>
      </c>
      <c r="K22" s="21">
        <v>0.44469999999999998</v>
      </c>
      <c r="L22" s="21">
        <f t="shared" ref="L22:L25" si="2">K22*$C$5*$C$6/1000</f>
        <v>1.222925</v>
      </c>
      <c r="N22">
        <v>10</v>
      </c>
      <c r="O22" s="21">
        <v>0.43569999999999998</v>
      </c>
      <c r="P22" s="21">
        <f t="shared" ref="P22:P25" si="3">O22*$C$5*$C$6/1000</f>
        <v>1.1981749999999998</v>
      </c>
    </row>
    <row r="23" spans="2:16" x14ac:dyDescent="0.25">
      <c r="B23">
        <v>20</v>
      </c>
      <c r="C23" s="21">
        <v>0.71679999999999999</v>
      </c>
      <c r="D23" s="21">
        <f>C23*$C$5*$C$6/1000</f>
        <v>1.9712000000000001</v>
      </c>
      <c r="F23">
        <v>20</v>
      </c>
      <c r="G23" s="21">
        <v>0.84340000000000004</v>
      </c>
      <c r="H23" s="21">
        <f>G23*$C$5*$C$6/1000</f>
        <v>2.3193500000000005</v>
      </c>
      <c r="J23">
        <v>20</v>
      </c>
      <c r="K23" s="21">
        <v>0.88870000000000005</v>
      </c>
      <c r="L23" s="21">
        <f>K23*$C$5*$C$6/1000</f>
        <v>2.4439250000000001</v>
      </c>
      <c r="N23">
        <v>20</v>
      </c>
      <c r="O23" s="21">
        <v>0.87119999999999997</v>
      </c>
      <c r="P23" s="21">
        <f>O23*$C$5*$C$6/1000</f>
        <v>2.3957999999999999</v>
      </c>
    </row>
    <row r="24" spans="2:16" x14ac:dyDescent="0.25">
      <c r="B24">
        <v>30</v>
      </c>
      <c r="C24" s="21">
        <v>1.0743</v>
      </c>
      <c r="D24" s="21">
        <f t="shared" si="0"/>
        <v>2.9543250000000003</v>
      </c>
      <c r="F24">
        <v>30</v>
      </c>
      <c r="G24" s="21">
        <v>1.2650999999999999</v>
      </c>
      <c r="H24" s="21">
        <f t="shared" si="1"/>
        <v>3.479025</v>
      </c>
      <c r="J24">
        <v>30</v>
      </c>
      <c r="K24" s="21">
        <v>1.3319000000000001</v>
      </c>
      <c r="L24" s="21">
        <f t="shared" si="2"/>
        <v>3.6627250000000005</v>
      </c>
      <c r="N24">
        <v>30</v>
      </c>
      <c r="O24" s="21">
        <v>1.3045</v>
      </c>
      <c r="P24" s="21">
        <f t="shared" si="3"/>
        <v>3.5873750000000002</v>
      </c>
    </row>
    <row r="25" spans="2:16" x14ac:dyDescent="0.25">
      <c r="B25">
        <v>40</v>
      </c>
      <c r="C25" s="21">
        <v>1.43</v>
      </c>
      <c r="D25" s="21">
        <f t="shared" si="0"/>
        <v>3.9324999999999997</v>
      </c>
      <c r="F25">
        <v>40</v>
      </c>
      <c r="G25" s="21">
        <v>1.6841999999999999</v>
      </c>
      <c r="H25" s="21">
        <f t="shared" si="1"/>
        <v>4.6315499999999989</v>
      </c>
      <c r="J25">
        <v>40</v>
      </c>
      <c r="K25" s="21">
        <v>1.77</v>
      </c>
      <c r="L25" s="21">
        <f t="shared" si="2"/>
        <v>4.8674999999999997</v>
      </c>
      <c r="N25">
        <v>40</v>
      </c>
      <c r="O25" s="21">
        <v>1.7359</v>
      </c>
      <c r="P25" s="21">
        <f t="shared" si="3"/>
        <v>4.7737250000000007</v>
      </c>
    </row>
    <row r="26" spans="2:16" x14ac:dyDescent="0.25">
      <c r="B26">
        <v>50</v>
      </c>
      <c r="C26" s="21">
        <v>1.7858000000000001</v>
      </c>
      <c r="D26" s="21">
        <f>C26*$C$5*$C$6/1000</f>
        <v>4.9109499999999997</v>
      </c>
      <c r="F26">
        <v>50</v>
      </c>
      <c r="G26" s="21">
        <v>2.1046999999999998</v>
      </c>
      <c r="H26" s="21">
        <f>G26*$C$5*$C$6/1000</f>
        <v>5.7879249999999995</v>
      </c>
      <c r="J26">
        <v>50</v>
      </c>
      <c r="K26" s="21">
        <v>2.2079</v>
      </c>
      <c r="L26" s="21">
        <f>K26*$C$5*$C$6/1000</f>
        <v>6.0717250000000007</v>
      </c>
      <c r="N26">
        <v>50</v>
      </c>
      <c r="O26" s="21">
        <v>2.1701999999999999</v>
      </c>
      <c r="P26" s="21">
        <f>O26*$C$5*$C$6/1000</f>
        <v>5.968049999999999</v>
      </c>
    </row>
    <row r="27" spans="2:16" x14ac:dyDescent="0.25">
      <c r="C27" s="21"/>
      <c r="G27" s="21"/>
      <c r="K27" s="21"/>
      <c r="O27" s="21"/>
    </row>
    <row r="28" spans="2:16" x14ac:dyDescent="0.25">
      <c r="C28" s="21" t="s">
        <v>73</v>
      </c>
      <c r="D28" s="21">
        <f>SLOPE(B21:B26*$Q$1,D21:D26)</f>
        <v>45.287217176903233</v>
      </c>
      <c r="G28" s="21" t="s">
        <v>73</v>
      </c>
      <c r="H28" s="21">
        <f>SLOPE(F21:F26*$Q$1,H21:H26)</f>
        <v>38.430338895023326</v>
      </c>
      <c r="K28" s="21" t="s">
        <v>73</v>
      </c>
      <c r="L28" s="21">
        <f>SLOPE(J21:J26*$Q$1,L21:L26)</f>
        <v>36.622357861312345</v>
      </c>
      <c r="O28" s="21" t="s">
        <v>73</v>
      </c>
      <c r="P28" s="21">
        <f>SLOPE(N21:N26*$Q$1,P21:P26)</f>
        <v>37.282802838399121</v>
      </c>
    </row>
    <row r="29" spans="2:16" x14ac:dyDescent="0.25">
      <c r="C29" s="21" t="s">
        <v>74</v>
      </c>
      <c r="D29" s="21">
        <f>CORREL(B21:B26*$Q$1,D21:D26)</f>
        <v>0.99999841455078642</v>
      </c>
      <c r="G29" s="21" t="s">
        <v>74</v>
      </c>
      <c r="H29" s="21">
        <f>CORREL(F21:F26*$Q$1,H21:H26)</f>
        <v>0.99999932908577838</v>
      </c>
      <c r="K29" s="21" t="s">
        <v>74</v>
      </c>
      <c r="L29" s="21">
        <f>CORREL(J21:J26*$Q$1,L21:L26)</f>
        <v>0.9999938920495236</v>
      </c>
      <c r="O29" s="21" t="s">
        <v>74</v>
      </c>
      <c r="P29" s="21">
        <f>CORREL(N21:N26*$Q$1,P21:P26)</f>
        <v>0.9999985301521962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1"/>
  <sheetViews>
    <sheetView workbookViewId="0">
      <selection activeCell="K24" sqref="K24"/>
    </sheetView>
  </sheetViews>
  <sheetFormatPr defaultColWidth="8.875" defaultRowHeight="15.75" x14ac:dyDescent="0.25"/>
  <cols>
    <col min="2" max="2" width="16.5" customWidth="1"/>
    <col min="3" max="3" width="14.125" customWidth="1"/>
    <col min="4" max="4" width="16.625" customWidth="1"/>
  </cols>
  <sheetData>
    <row r="2" spans="2:5" x14ac:dyDescent="0.25">
      <c r="B2" s="23" t="s">
        <v>190</v>
      </c>
      <c r="C2" s="35" t="s">
        <v>199</v>
      </c>
    </row>
    <row r="3" spans="2:5" x14ac:dyDescent="0.25">
      <c r="B3" s="23" t="s">
        <v>192</v>
      </c>
      <c r="C3" s="35" t="s">
        <v>367</v>
      </c>
    </row>
    <row r="4" spans="2:5" x14ac:dyDescent="0.25">
      <c r="B4" s="23" t="s">
        <v>195</v>
      </c>
      <c r="C4" s="24" t="s">
        <v>197</v>
      </c>
      <c r="D4" t="s">
        <v>198</v>
      </c>
    </row>
    <row r="5" spans="2:5" x14ac:dyDescent="0.25">
      <c r="B5" s="23" t="s">
        <v>196</v>
      </c>
      <c r="C5" s="24" t="s">
        <v>197</v>
      </c>
      <c r="D5" t="s">
        <v>191</v>
      </c>
    </row>
    <row r="6" spans="2:5" x14ac:dyDescent="0.25">
      <c r="B6" s="23" t="s">
        <v>193</v>
      </c>
      <c r="C6">
        <v>24</v>
      </c>
      <c r="D6" t="s">
        <v>191</v>
      </c>
    </row>
    <row r="9" spans="2:5" x14ac:dyDescent="0.25">
      <c r="B9" s="60" t="s">
        <v>54</v>
      </c>
      <c r="C9" s="61" t="s">
        <v>206</v>
      </c>
      <c r="D9" s="61" t="s">
        <v>194</v>
      </c>
      <c r="E9" s="62" t="s">
        <v>355</v>
      </c>
    </row>
    <row r="10" spans="2:5" x14ac:dyDescent="0.25">
      <c r="B10" s="63">
        <v>171113058</v>
      </c>
      <c r="C10" s="64">
        <v>0.99917699999999998</v>
      </c>
      <c r="D10" s="64">
        <v>7.0109999999999999E-3</v>
      </c>
      <c r="E10" s="87" t="s">
        <v>259</v>
      </c>
    </row>
    <row r="11" spans="2:5" x14ac:dyDescent="0.25">
      <c r="B11" s="63">
        <f>B10+1</f>
        <v>171113059</v>
      </c>
      <c r="C11" s="64">
        <v>0.99909400000000004</v>
      </c>
      <c r="D11" s="64">
        <v>1.4054000000000001E-2</v>
      </c>
      <c r="E11" s="87" t="s">
        <v>265</v>
      </c>
    </row>
    <row r="12" spans="2:5" x14ac:dyDescent="0.25">
      <c r="B12" s="63">
        <f t="shared" ref="B12:B40" si="0">B11+1</f>
        <v>171113060</v>
      </c>
      <c r="C12" s="64">
        <v>0.99939199999999995</v>
      </c>
      <c r="D12" s="64">
        <v>4.365E-3</v>
      </c>
      <c r="E12" s="87" t="s">
        <v>269</v>
      </c>
    </row>
    <row r="13" spans="2:5" x14ac:dyDescent="0.25">
      <c r="B13" s="63">
        <f t="shared" si="0"/>
        <v>171113061</v>
      </c>
      <c r="C13" s="64">
        <v>0.99938199999999999</v>
      </c>
      <c r="D13" s="64">
        <v>1.2963000000000001E-2</v>
      </c>
      <c r="E13" s="87" t="s">
        <v>244</v>
      </c>
    </row>
    <row r="14" spans="2:5" x14ac:dyDescent="0.25">
      <c r="B14" s="63">
        <f t="shared" si="0"/>
        <v>171113062</v>
      </c>
      <c r="C14" s="64">
        <v>0.99902100000000005</v>
      </c>
      <c r="D14" s="64">
        <v>7.5510000000000004E-3</v>
      </c>
      <c r="E14" s="87" t="s">
        <v>246</v>
      </c>
    </row>
    <row r="15" spans="2:5" x14ac:dyDescent="0.25">
      <c r="B15" s="63">
        <f t="shared" si="0"/>
        <v>171113063</v>
      </c>
      <c r="C15" s="64">
        <v>0.99853700000000001</v>
      </c>
      <c r="D15" s="64">
        <v>9.6039999999999997E-3</v>
      </c>
      <c r="E15" s="87" t="s">
        <v>239</v>
      </c>
    </row>
    <row r="16" spans="2:5" x14ac:dyDescent="0.25">
      <c r="B16" s="63">
        <f t="shared" si="0"/>
        <v>171113064</v>
      </c>
      <c r="C16" s="64">
        <v>0.99885800000000002</v>
      </c>
      <c r="D16" s="64">
        <v>2.4020000000000001E-3</v>
      </c>
      <c r="E16" s="87" t="s">
        <v>245</v>
      </c>
    </row>
    <row r="17" spans="2:5" x14ac:dyDescent="0.25">
      <c r="B17" s="63">
        <f t="shared" si="0"/>
        <v>171113065</v>
      </c>
      <c r="C17" s="64">
        <v>0.99880000000000002</v>
      </c>
      <c r="D17" s="64">
        <v>5.4669999999999996E-3</v>
      </c>
      <c r="E17" s="87" t="s">
        <v>248</v>
      </c>
    </row>
    <row r="18" spans="2:5" x14ac:dyDescent="0.25">
      <c r="B18" s="63">
        <f t="shared" si="0"/>
        <v>171113066</v>
      </c>
      <c r="C18" s="64">
        <v>0.99891300000000005</v>
      </c>
      <c r="D18" s="64">
        <v>8.2780000000000006E-3</v>
      </c>
      <c r="E18" s="87" t="s">
        <v>240</v>
      </c>
    </row>
    <row r="19" spans="2:5" x14ac:dyDescent="0.25">
      <c r="B19" s="63">
        <f t="shared" si="0"/>
        <v>171113067</v>
      </c>
      <c r="C19" s="64">
        <v>0.99941800000000003</v>
      </c>
      <c r="D19" s="64">
        <v>1.272E-2</v>
      </c>
      <c r="E19" s="87" t="s">
        <v>255</v>
      </c>
    </row>
    <row r="20" spans="2:5" x14ac:dyDescent="0.25">
      <c r="B20" s="63">
        <f t="shared" si="0"/>
        <v>171113068</v>
      </c>
      <c r="C20" s="64">
        <v>0.99854100000000001</v>
      </c>
      <c r="D20" s="64">
        <v>9.4970000000000002E-3</v>
      </c>
      <c r="E20" s="87" t="s">
        <v>263</v>
      </c>
    </row>
    <row r="21" spans="2:5" x14ac:dyDescent="0.25">
      <c r="B21" s="63">
        <f t="shared" si="0"/>
        <v>171113069</v>
      </c>
      <c r="C21" s="64">
        <v>0.99888100000000002</v>
      </c>
      <c r="D21" s="64">
        <v>1.1941999999999999E-2</v>
      </c>
      <c r="E21" s="87" t="s">
        <v>241</v>
      </c>
    </row>
    <row r="22" spans="2:5" x14ac:dyDescent="0.25">
      <c r="B22" s="63">
        <f t="shared" si="0"/>
        <v>171113070</v>
      </c>
      <c r="C22" s="64">
        <v>0.99954100000000001</v>
      </c>
      <c r="D22" s="64">
        <v>6.9189999999999998E-3</v>
      </c>
      <c r="E22" s="87" t="s">
        <v>243</v>
      </c>
    </row>
    <row r="23" spans="2:5" x14ac:dyDescent="0.25">
      <c r="B23" s="63">
        <f t="shared" si="0"/>
        <v>171113071</v>
      </c>
      <c r="C23" s="64">
        <v>0.99855099999999997</v>
      </c>
      <c r="D23" s="64">
        <v>1.0658000000000001E-2</v>
      </c>
      <c r="E23" s="87" t="s">
        <v>242</v>
      </c>
    </row>
    <row r="24" spans="2:5" x14ac:dyDescent="0.25">
      <c r="B24" s="63">
        <f t="shared" si="0"/>
        <v>171113072</v>
      </c>
      <c r="C24" s="64">
        <v>0.99896700000000005</v>
      </c>
      <c r="D24" s="64">
        <v>1.5779000000000001E-2</v>
      </c>
      <c r="E24" s="87" t="s">
        <v>261</v>
      </c>
    </row>
    <row r="25" spans="2:5" x14ac:dyDescent="0.25">
      <c r="B25" s="63">
        <f t="shared" si="0"/>
        <v>171113073</v>
      </c>
      <c r="C25" s="64">
        <v>0.99868800000000002</v>
      </c>
      <c r="D25" s="64">
        <v>7.6949999999999996E-3</v>
      </c>
      <c r="E25" s="87" t="s">
        <v>254</v>
      </c>
    </row>
    <row r="26" spans="2:5" x14ac:dyDescent="0.25">
      <c r="B26" s="63">
        <f t="shared" si="0"/>
        <v>171113074</v>
      </c>
      <c r="C26" s="64">
        <v>0.99863299999999999</v>
      </c>
      <c r="D26" s="64">
        <v>4.7210000000000004E-3</v>
      </c>
      <c r="E26" s="87" t="s">
        <v>251</v>
      </c>
    </row>
    <row r="27" spans="2:5" x14ac:dyDescent="0.25">
      <c r="B27" s="63">
        <f t="shared" si="0"/>
        <v>171113075</v>
      </c>
      <c r="C27" s="64">
        <v>0.99865700000000002</v>
      </c>
      <c r="D27" s="64">
        <v>6.4200000000000004E-3</v>
      </c>
      <c r="E27" s="87" t="s">
        <v>267</v>
      </c>
    </row>
    <row r="28" spans="2:5" x14ac:dyDescent="0.25">
      <c r="B28" s="63">
        <f t="shared" si="0"/>
        <v>171113076</v>
      </c>
      <c r="C28" s="64">
        <v>0.99890400000000001</v>
      </c>
      <c r="D28" s="64">
        <v>4.6220000000000002E-3</v>
      </c>
      <c r="E28" s="87" t="s">
        <v>249</v>
      </c>
    </row>
    <row r="29" spans="2:5" x14ac:dyDescent="0.25">
      <c r="B29" s="63">
        <f t="shared" si="0"/>
        <v>171113077</v>
      </c>
      <c r="C29" s="64">
        <v>0.99894499999999997</v>
      </c>
      <c r="D29" s="64">
        <v>2.5079999999999998E-3</v>
      </c>
      <c r="E29" s="87" t="s">
        <v>260</v>
      </c>
    </row>
    <row r="30" spans="2:5" x14ac:dyDescent="0.25">
      <c r="B30" s="63">
        <f t="shared" si="0"/>
        <v>171113078</v>
      </c>
      <c r="C30" s="64">
        <v>0.99844999999999995</v>
      </c>
      <c r="D30" s="64">
        <v>1.4239E-2</v>
      </c>
      <c r="E30" s="87" t="s">
        <v>262</v>
      </c>
    </row>
    <row r="31" spans="2:5" x14ac:dyDescent="0.25">
      <c r="B31" s="63">
        <f t="shared" si="0"/>
        <v>171113079</v>
      </c>
      <c r="C31" s="64">
        <v>0.998525</v>
      </c>
      <c r="D31" s="64">
        <v>8.3300000000000006E-3</v>
      </c>
      <c r="E31" s="87" t="s">
        <v>266</v>
      </c>
    </row>
    <row r="32" spans="2:5" x14ac:dyDescent="0.25">
      <c r="B32" s="63">
        <f t="shared" si="0"/>
        <v>171113080</v>
      </c>
      <c r="C32" s="64">
        <v>0.99939199999999995</v>
      </c>
      <c r="D32" s="64">
        <v>1.1908999999999999E-2</v>
      </c>
      <c r="E32" s="87" t="s">
        <v>363</v>
      </c>
    </row>
    <row r="33" spans="2:5" x14ac:dyDescent="0.25">
      <c r="B33" s="63">
        <f t="shared" si="0"/>
        <v>171113081</v>
      </c>
      <c r="C33" s="64">
        <v>0.99854200000000004</v>
      </c>
      <c r="D33" s="64">
        <v>2.8670000000000002E-3</v>
      </c>
      <c r="E33" s="87" t="s">
        <v>253</v>
      </c>
    </row>
    <row r="34" spans="2:5" x14ac:dyDescent="0.25">
      <c r="B34" s="63">
        <f t="shared" si="0"/>
        <v>171113082</v>
      </c>
      <c r="C34" s="64">
        <v>0.99885000000000002</v>
      </c>
      <c r="D34" s="64">
        <v>1.2526000000000001E-2</v>
      </c>
      <c r="E34" s="87" t="s">
        <v>258</v>
      </c>
    </row>
    <row r="35" spans="2:5" x14ac:dyDescent="0.25">
      <c r="B35" s="63">
        <f t="shared" si="0"/>
        <v>171113083</v>
      </c>
      <c r="C35" s="64">
        <v>0.99864799999999998</v>
      </c>
      <c r="D35" s="64">
        <v>7.0549999999999996E-3</v>
      </c>
      <c r="E35" s="87" t="s">
        <v>250</v>
      </c>
    </row>
    <row r="36" spans="2:5" x14ac:dyDescent="0.25">
      <c r="B36" s="63">
        <f t="shared" si="0"/>
        <v>171113084</v>
      </c>
      <c r="C36" s="64">
        <v>0.99885100000000004</v>
      </c>
      <c r="D36" s="64">
        <v>1.1053E-2</v>
      </c>
      <c r="E36" s="87" t="s">
        <v>247</v>
      </c>
    </row>
    <row r="37" spans="2:5" x14ac:dyDescent="0.25">
      <c r="B37" s="63">
        <f t="shared" si="0"/>
        <v>171113085</v>
      </c>
      <c r="C37" s="64">
        <v>0.99865899999999996</v>
      </c>
      <c r="D37" s="64">
        <v>4.2824000000000001E-2</v>
      </c>
      <c r="E37" s="87" t="s">
        <v>252</v>
      </c>
    </row>
    <row r="38" spans="2:5" x14ac:dyDescent="0.25">
      <c r="B38" s="63">
        <f t="shared" si="0"/>
        <v>171113086</v>
      </c>
      <c r="C38" s="64">
        <v>0.99910600000000005</v>
      </c>
      <c r="D38" s="64">
        <v>6.2599999999999999E-3</v>
      </c>
      <c r="E38" s="87" t="s">
        <v>264</v>
      </c>
    </row>
    <row r="39" spans="2:5" x14ac:dyDescent="0.25">
      <c r="B39" s="63">
        <f t="shared" si="0"/>
        <v>171113087</v>
      </c>
      <c r="C39" s="64">
        <v>0.998475</v>
      </c>
      <c r="D39" s="64">
        <v>6.4999999999999997E-3</v>
      </c>
      <c r="E39" s="87" t="s">
        <v>257</v>
      </c>
    </row>
    <row r="40" spans="2:5" x14ac:dyDescent="0.25">
      <c r="B40" s="63">
        <f t="shared" si="0"/>
        <v>171113088</v>
      </c>
      <c r="C40" s="64">
        <v>0.99931800000000004</v>
      </c>
      <c r="D40" s="64">
        <v>8.5970000000000005E-3</v>
      </c>
      <c r="E40" s="87" t="s">
        <v>256</v>
      </c>
    </row>
    <row r="41" spans="2:5" x14ac:dyDescent="0.25">
      <c r="B41" s="65">
        <f>B40+1</f>
        <v>171113089</v>
      </c>
      <c r="C41" s="66">
        <v>0.99880599999999997</v>
      </c>
      <c r="D41" s="66">
        <v>1.1797999999999999E-2</v>
      </c>
      <c r="E41" s="88" t="s">
        <v>268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Instrumentation List</vt:lpstr>
      <vt:lpstr>Damper LC</vt:lpstr>
      <vt:lpstr>Tendon LC</vt:lpstr>
      <vt:lpstr>Spring LC</vt:lpstr>
      <vt:lpstr>End-Stop LC</vt:lpstr>
      <vt:lpstr>Encoder</vt:lpstr>
      <vt:lpstr>Mooring LC</vt:lpstr>
      <vt:lpstr>Pressure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Mundon</dc:creator>
  <cp:lastModifiedBy>Brian</cp:lastModifiedBy>
  <cp:lastPrinted>2018-03-04T22:47:45Z</cp:lastPrinted>
  <dcterms:created xsi:type="dcterms:W3CDTF">2016-04-08T20:00:16Z</dcterms:created>
  <dcterms:modified xsi:type="dcterms:W3CDTF">2018-08-22T20:45:46Z</dcterms:modified>
</cp:coreProperties>
</file>