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https://pnnl-my.sharepoint.com/personal/emma_cotter_pnnl_gov/Documents/Documents/Projects/TEAMER/OSU Drifting Hydrophones/Calibrations/"/>
    </mc:Choice>
  </mc:AlternateContent>
  <xr:revisionPtr revIDLastSave="10" documentId="8_{300831B3-B570-40AC-8ABA-6893A7952E8F}" xr6:coauthVersionLast="47" xr6:coauthVersionMax="47" xr10:uidLastSave="{AB6E1537-FDDA-4512-B5B7-036F30C9BE2F}"/>
  <bookViews>
    <workbookView xWindow="3210" yWindow="435" windowWidth="12150" windowHeight="11385" xr2:uid="{00000000-000D-0000-FFFF-FFFF00000000}"/>
  </bookViews>
  <sheets>
    <sheet name="Board28" sheetId="1" r:id="rId1"/>
    <sheet name="Board29" sheetId="2" r:id="rId2"/>
    <sheet name="Board30" sheetId="3" r:id="rId3"/>
    <sheet name="Board31" sheetId="4" r:id="rId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9" roundtripDataChecksum="oqCDta3Pj4BFVJXuYYav3LKPtwXVcjPKnA9cDSHO/Ow="/>
    </ext>
  </extLst>
</workbook>
</file>

<file path=xl/calcChain.xml><?xml version="1.0" encoding="utf-8"?>
<calcChain xmlns="http://schemas.openxmlformats.org/spreadsheetml/2006/main">
  <c r="G24" i="1" l="1"/>
  <c r="G25" i="1"/>
  <c r="G26" i="1"/>
  <c r="G27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G2" i="1"/>
  <c r="D27" i="4"/>
  <c r="E27" i="4" s="1"/>
  <c r="D26" i="4"/>
  <c r="E26" i="4" s="1"/>
  <c r="D25" i="4"/>
  <c r="E25" i="4" s="1"/>
  <c r="D24" i="4"/>
  <c r="E24" i="4" s="1"/>
  <c r="D23" i="4"/>
  <c r="E23" i="4" s="1"/>
  <c r="D22" i="4"/>
  <c r="E22" i="4" s="1"/>
  <c r="D21" i="4"/>
  <c r="E21" i="4" s="1"/>
  <c r="D20" i="4"/>
  <c r="E20" i="4" s="1"/>
  <c r="D19" i="4"/>
  <c r="E19" i="4" s="1"/>
  <c r="D18" i="4"/>
  <c r="E18" i="4" s="1"/>
  <c r="D17" i="4"/>
  <c r="E17" i="4" s="1"/>
  <c r="D16" i="4"/>
  <c r="E16" i="4" s="1"/>
  <c r="D15" i="4"/>
  <c r="E15" i="4" s="1"/>
  <c r="D14" i="4"/>
  <c r="E14" i="4" s="1"/>
  <c r="D13" i="4"/>
  <c r="E13" i="4" s="1"/>
  <c r="D12" i="4"/>
  <c r="E12" i="4" s="1"/>
  <c r="D11" i="4"/>
  <c r="E11" i="4" s="1"/>
  <c r="D10" i="4"/>
  <c r="E10" i="4" s="1"/>
  <c r="H9" i="4"/>
  <c r="D9" i="4"/>
  <c r="E9" i="4" s="1"/>
  <c r="D8" i="4"/>
  <c r="E8" i="4" s="1"/>
  <c r="D7" i="4"/>
  <c r="E7" i="4" s="1"/>
  <c r="D6" i="4"/>
  <c r="E6" i="4" s="1"/>
  <c r="D5" i="4"/>
  <c r="E5" i="4" s="1"/>
  <c r="D4" i="4"/>
  <c r="E4" i="4" s="1"/>
  <c r="D3" i="4"/>
  <c r="E3" i="4" s="1"/>
  <c r="D2" i="4"/>
  <c r="E2" i="4" s="1"/>
  <c r="D27" i="3"/>
  <c r="E27" i="3" s="1"/>
  <c r="D26" i="3"/>
  <c r="E26" i="3" s="1"/>
  <c r="D25" i="3"/>
  <c r="E25" i="3" s="1"/>
  <c r="D24" i="3"/>
  <c r="E24" i="3" s="1"/>
  <c r="D23" i="3"/>
  <c r="E23" i="3" s="1"/>
  <c r="D22" i="3"/>
  <c r="E22" i="3" s="1"/>
  <c r="D21" i="3"/>
  <c r="E21" i="3" s="1"/>
  <c r="D20" i="3"/>
  <c r="E20" i="3" s="1"/>
  <c r="D19" i="3"/>
  <c r="E19" i="3" s="1"/>
  <c r="D18" i="3"/>
  <c r="E18" i="3" s="1"/>
  <c r="D17" i="3"/>
  <c r="E17" i="3" s="1"/>
  <c r="D16" i="3"/>
  <c r="E16" i="3" s="1"/>
  <c r="D15" i="3"/>
  <c r="E15" i="3" s="1"/>
  <c r="D14" i="3"/>
  <c r="E14" i="3" s="1"/>
  <c r="D13" i="3"/>
  <c r="E13" i="3" s="1"/>
  <c r="D12" i="3"/>
  <c r="E12" i="3" s="1"/>
  <c r="D11" i="3"/>
  <c r="E11" i="3" s="1"/>
  <c r="H10" i="3"/>
  <c r="D10" i="3"/>
  <c r="E10" i="3" s="1"/>
  <c r="D9" i="3"/>
  <c r="E9" i="3" s="1"/>
  <c r="D8" i="3"/>
  <c r="E8" i="3" s="1"/>
  <c r="D7" i="3"/>
  <c r="E7" i="3" s="1"/>
  <c r="D6" i="3"/>
  <c r="E6" i="3" s="1"/>
  <c r="D5" i="3"/>
  <c r="E5" i="3" s="1"/>
  <c r="D4" i="3"/>
  <c r="E4" i="3" s="1"/>
  <c r="D3" i="3"/>
  <c r="E3" i="3" s="1"/>
  <c r="D2" i="3"/>
  <c r="E2" i="3" s="1"/>
  <c r="D27" i="2"/>
  <c r="E27" i="2" s="1"/>
  <c r="D26" i="2"/>
  <c r="E26" i="2" s="1"/>
  <c r="D25" i="2"/>
  <c r="E25" i="2" s="1"/>
  <c r="D24" i="2"/>
  <c r="E24" i="2" s="1"/>
  <c r="D23" i="2"/>
  <c r="E23" i="2" s="1"/>
  <c r="D22" i="2"/>
  <c r="E22" i="2" s="1"/>
  <c r="D21" i="2"/>
  <c r="E21" i="2" s="1"/>
  <c r="D20" i="2"/>
  <c r="E20" i="2" s="1"/>
  <c r="D19" i="2"/>
  <c r="E19" i="2" s="1"/>
  <c r="D18" i="2"/>
  <c r="E18" i="2" s="1"/>
  <c r="D17" i="2"/>
  <c r="E17" i="2" s="1"/>
  <c r="D16" i="2"/>
  <c r="E16" i="2" s="1"/>
  <c r="D15" i="2"/>
  <c r="E15" i="2" s="1"/>
  <c r="D14" i="2"/>
  <c r="E14" i="2" s="1"/>
  <c r="D13" i="2"/>
  <c r="E13" i="2" s="1"/>
  <c r="D12" i="2"/>
  <c r="E12" i="2" s="1"/>
  <c r="D11" i="2"/>
  <c r="E11" i="2" s="1"/>
  <c r="H10" i="2"/>
  <c r="D10" i="2"/>
  <c r="E10" i="2" s="1"/>
  <c r="D9" i="2"/>
  <c r="E9" i="2" s="1"/>
  <c r="D8" i="2"/>
  <c r="E8" i="2" s="1"/>
  <c r="D7" i="2"/>
  <c r="E7" i="2" s="1"/>
  <c r="D6" i="2"/>
  <c r="E6" i="2" s="1"/>
  <c r="D5" i="2"/>
  <c r="E5" i="2" s="1"/>
  <c r="D4" i="2"/>
  <c r="E4" i="2" s="1"/>
  <c r="D3" i="2"/>
  <c r="E3" i="2" s="1"/>
  <c r="D2" i="2"/>
  <c r="E2" i="2" s="1"/>
  <c r="D27" i="1"/>
  <c r="E27" i="1" s="1"/>
  <c r="D26" i="1"/>
  <c r="E26" i="1" s="1"/>
  <c r="D25" i="1"/>
  <c r="E25" i="1" s="1"/>
  <c r="D24" i="1"/>
  <c r="E24" i="1" s="1"/>
  <c r="D23" i="1"/>
  <c r="E23" i="1" s="1"/>
  <c r="D22" i="1"/>
  <c r="E22" i="1" s="1"/>
  <c r="D21" i="1"/>
  <c r="E21" i="1" s="1"/>
  <c r="D20" i="1"/>
  <c r="E20" i="1" s="1"/>
  <c r="D19" i="1"/>
  <c r="E19" i="1" s="1"/>
  <c r="D18" i="1"/>
  <c r="E18" i="1" s="1"/>
  <c r="D17" i="1"/>
  <c r="E17" i="1" s="1"/>
  <c r="D16" i="1"/>
  <c r="E16" i="1" s="1"/>
  <c r="D15" i="1"/>
  <c r="E15" i="1" s="1"/>
  <c r="D14" i="1"/>
  <c r="E14" i="1" s="1"/>
  <c r="D13" i="1"/>
  <c r="E13" i="1" s="1"/>
  <c r="D12" i="1"/>
  <c r="E12" i="1" s="1"/>
  <c r="D11" i="1"/>
  <c r="E11" i="1" s="1"/>
  <c r="I10" i="1"/>
  <c r="D10" i="1"/>
  <c r="E10" i="1" s="1"/>
  <c r="D9" i="1"/>
  <c r="E9" i="1" s="1"/>
  <c r="D8" i="1"/>
  <c r="E8" i="1" s="1"/>
  <c r="D7" i="1"/>
  <c r="E7" i="1" s="1"/>
  <c r="D6" i="1"/>
  <c r="E6" i="1" s="1"/>
  <c r="D5" i="1"/>
  <c r="E5" i="1" s="1"/>
  <c r="D4" i="1"/>
  <c r="E4" i="1" s="1"/>
  <c r="D3" i="1"/>
  <c r="E3" i="1" s="1"/>
  <c r="D2" i="1"/>
  <c r="E2" i="1" s="1"/>
  <c r="F2" i="1" l="1"/>
</calcChain>
</file>

<file path=xl/sharedStrings.xml><?xml version="1.0" encoding="utf-8"?>
<sst xmlns="http://schemas.openxmlformats.org/spreadsheetml/2006/main" count="117" uniqueCount="30">
  <si>
    <t>Freq [Hz]</t>
  </si>
  <si>
    <t>Vin [V]</t>
  </si>
  <si>
    <t>Vout [V]</t>
  </si>
  <si>
    <t>Gain dB</t>
  </si>
  <si>
    <t>Sensitivity</t>
  </si>
  <si>
    <t>WB pre-amp</t>
  </si>
  <si>
    <t>Rev 6</t>
  </si>
  <si>
    <t>HM</t>
  </si>
  <si>
    <t xml:space="preserve"> </t>
  </si>
  <si>
    <t>hydro sensitivity</t>
  </si>
  <si>
    <t>dB</t>
  </si>
  <si>
    <t>Hydro Hi pass</t>
  </si>
  <si>
    <t xml:space="preserve">board </t>
  </si>
  <si>
    <t>Changed 5/19/2021</t>
  </si>
  <si>
    <t xml:space="preserve"> R6,R7,R8=1.0k</t>
  </si>
  <si>
    <t>R5=7.5K,R11=R15=3.74K</t>
  </si>
  <si>
    <t>C5 C9 changed to 33pF</t>
  </si>
  <si>
    <t>R1=R19=158k</t>
  </si>
  <si>
    <t>R1=R19=32k</t>
  </si>
  <si>
    <t>C45=47 uF</t>
  </si>
  <si>
    <t>8 kHz gain</t>
  </si>
  <si>
    <t>Voltage</t>
  </si>
  <si>
    <t>[V]</t>
  </si>
  <si>
    <t>Current</t>
  </si>
  <si>
    <t>[mA]</t>
  </si>
  <si>
    <t>Sensitivity dB V/uPa</t>
  </si>
  <si>
    <t xml:space="preserve">8 kHz </t>
  </si>
  <si>
    <t>`</t>
  </si>
  <si>
    <t>board #</t>
  </si>
  <si>
    <t>Modified for drifter with JST connectors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</si>
</sst>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5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sz val="10"/>
      <color rgb="FF000000"/>
      <name val="Calibri"/>
    </font>
    <font>
      <sz val="9"/>
      <color theme="1"/>
      <name val="Calibri"/>
      <scheme val="minor"/>
    </font>
    <font>
      <sz val="10"/>
      <color rgb="FFFF0000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0" xfId="0" applyFont="1"/>
    <xf numFmtId="14" fontId="1" fillId="0" borderId="0" xfId="0" applyNumberFormat="1" applyFont="1"/>
    <xf numFmtId="0" fontId="2" fillId="0" borderId="0" xfId="0" applyFont="1"/>
    <xf numFmtId="164" fontId="1" fillId="0" borderId="0" xfId="0" applyNumberFormat="1" applyFont="1"/>
    <xf numFmtId="165" fontId="1" fillId="0" borderId="0" xfId="0" applyNumberFormat="1" applyFont="1"/>
    <xf numFmtId="0" fontId="1" fillId="2" borderId="1" xfId="0" applyFont="1" applyFill="1" applyBorder="1"/>
    <xf numFmtId="0" fontId="3" fillId="0" borderId="0" xfId="0" applyFont="1"/>
    <xf numFmtId="14" fontId="4" fillId="0" borderId="0" xfId="0" applyNumberFormat="1" applyFont="1"/>
    <xf numFmtId="0" fontId="4" fillId="0" borderId="0" xfId="0" applyFont="1"/>
    <xf numFmtId="165" fontId="4" fillId="0" borderId="0" xfId="0" applyNumberFormat="1" applyFont="1"/>
    <xf numFmtId="2" fontId="1" fillId="0" borderId="0" xfId="0" applyNumberFormat="1" applyFont="1"/>
    <xf numFmtId="165" fontId="0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00"/>
  <sheetViews>
    <sheetView tabSelected="1" workbookViewId="0">
      <selection activeCell="F2" sqref="F2"/>
    </sheetView>
  </sheetViews>
  <sheetFormatPr defaultColWidth="14.42578125" defaultRowHeight="15" customHeight="1" x14ac:dyDescent="0.25"/>
  <cols>
    <col min="1" max="5" width="8.7109375" customWidth="1"/>
    <col min="6" max="7" width="10.42578125" customWidth="1"/>
    <col min="8" max="8" width="10.140625" customWidth="1"/>
    <col min="9" max="27" width="8.7109375" customWidth="1"/>
  </cols>
  <sheetData>
    <row r="1" spans="1:13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H1" s="3" t="s">
        <v>5</v>
      </c>
      <c r="I1" s="3"/>
      <c r="J1" s="3" t="s">
        <v>6</v>
      </c>
      <c r="K1" s="3" t="s">
        <v>7</v>
      </c>
      <c r="L1" s="3"/>
      <c r="M1" s="4" t="s">
        <v>8</v>
      </c>
    </row>
    <row r="2" spans="1:13" x14ac:dyDescent="0.25">
      <c r="A2" s="5">
        <v>1</v>
      </c>
      <c r="B2" s="3">
        <v>0.5</v>
      </c>
      <c r="C2" s="6">
        <v>0.187</v>
      </c>
      <c r="D2" s="7">
        <f t="shared" ref="D2:D27" si="0">20*LOG(C2/B2)</f>
        <v>-8.5425679559903962</v>
      </c>
      <c r="E2" s="7">
        <f t="shared" ref="E2:E27" si="1">D2+$I$2+10*LOG10((A2/$I$3)^2/(1+(A2/$I$3)^2))</f>
        <v>-228.54300222875901</v>
      </c>
      <c r="F2" s="14">
        <f>180-D2</f>
        <v>188.54256795599039</v>
      </c>
      <c r="G2" s="14">
        <f>E2+F2</f>
        <v>-40.000434272768615</v>
      </c>
      <c r="H2" s="3" t="s">
        <v>9</v>
      </c>
      <c r="I2" s="8">
        <v>-180</v>
      </c>
      <c r="J2" s="3" t="s">
        <v>10</v>
      </c>
      <c r="K2" s="3"/>
      <c r="L2" s="3"/>
      <c r="M2" s="3"/>
    </row>
    <row r="3" spans="1:13" x14ac:dyDescent="0.25">
      <c r="A3" s="5">
        <v>2</v>
      </c>
      <c r="B3" s="3">
        <v>0.3</v>
      </c>
      <c r="C3" s="6">
        <v>0.33800000000000002</v>
      </c>
      <c r="D3" s="7">
        <f t="shared" si="0"/>
        <v>1.0359089111598463</v>
      </c>
      <c r="E3" s="7">
        <f t="shared" si="1"/>
        <v>-212.94522800614516</v>
      </c>
      <c r="F3" s="14">
        <f t="shared" ref="F3:F27" si="2">180-D3</f>
        <v>178.96409108884015</v>
      </c>
      <c r="G3" s="14">
        <f t="shared" ref="G3:G27" si="3">E3+F3</f>
        <v>-33.981136917305008</v>
      </c>
      <c r="H3" s="9" t="s">
        <v>11</v>
      </c>
      <c r="I3" s="3">
        <v>100</v>
      </c>
      <c r="J3" s="4" t="s">
        <v>8</v>
      </c>
      <c r="K3" s="3" t="s">
        <v>8</v>
      </c>
      <c r="L3" s="3"/>
      <c r="M3" s="3" t="s">
        <v>8</v>
      </c>
    </row>
    <row r="4" spans="1:13" x14ac:dyDescent="0.25">
      <c r="A4" s="5">
        <v>5</v>
      </c>
      <c r="B4" s="3">
        <v>0.2</v>
      </c>
      <c r="C4" s="6">
        <v>0.66300000000000003</v>
      </c>
      <c r="D4" s="7">
        <f t="shared" si="0"/>
        <v>10.409670654815839</v>
      </c>
      <c r="E4" s="7">
        <f t="shared" si="1"/>
        <v>-195.62177307138597</v>
      </c>
      <c r="F4" s="14">
        <f t="shared" si="2"/>
        <v>169.59032934518416</v>
      </c>
      <c r="G4" s="14">
        <f t="shared" si="3"/>
        <v>-26.031443726201815</v>
      </c>
      <c r="H4" s="3" t="s">
        <v>12</v>
      </c>
      <c r="I4" s="3">
        <v>28</v>
      </c>
      <c r="J4" s="3"/>
      <c r="K4" s="3"/>
      <c r="L4" s="3"/>
      <c r="M4" s="3" t="s">
        <v>8</v>
      </c>
    </row>
    <row r="5" spans="1:13" x14ac:dyDescent="0.25">
      <c r="A5" s="5">
        <v>10</v>
      </c>
      <c r="B5" s="3">
        <v>0.2</v>
      </c>
      <c r="C5" s="6">
        <v>0.96899999999999997</v>
      </c>
      <c r="D5" s="7">
        <f t="shared" si="0"/>
        <v>13.705875627735683</v>
      </c>
      <c r="E5" s="7">
        <f t="shared" si="1"/>
        <v>-186.33733811009074</v>
      </c>
      <c r="F5" s="14">
        <f t="shared" si="2"/>
        <v>166.29412437226432</v>
      </c>
      <c r="G5" s="14">
        <f t="shared" si="3"/>
        <v>-20.04321373782642</v>
      </c>
      <c r="H5" s="4">
        <v>44153</v>
      </c>
      <c r="J5" s="10" t="s">
        <v>13</v>
      </c>
      <c r="K5" s="3"/>
      <c r="L5" s="3"/>
      <c r="M5" s="3"/>
    </row>
    <row r="6" spans="1:13" x14ac:dyDescent="0.25">
      <c r="A6" s="5">
        <v>20</v>
      </c>
      <c r="B6" s="3">
        <v>0.2</v>
      </c>
      <c r="C6" s="6">
        <v>1.0900000000000001</v>
      </c>
      <c r="D6" s="7">
        <f t="shared" si="0"/>
        <v>14.727930045532849</v>
      </c>
      <c r="E6" s="7">
        <f t="shared" si="1"/>
        <v>-179.42180343417533</v>
      </c>
      <c r="F6" s="14">
        <f t="shared" si="2"/>
        <v>165.27206995446716</v>
      </c>
      <c r="G6" s="14">
        <f t="shared" si="3"/>
        <v>-14.149733479708175</v>
      </c>
      <c r="H6" s="3" t="s">
        <v>14</v>
      </c>
      <c r="L6" s="3"/>
      <c r="M6" s="3"/>
    </row>
    <row r="7" spans="1:13" x14ac:dyDescent="0.25">
      <c r="A7" s="5">
        <v>50</v>
      </c>
      <c r="B7" s="3">
        <v>0.2</v>
      </c>
      <c r="C7" s="6">
        <v>1.1499999999999999</v>
      </c>
      <c r="D7" s="7">
        <f t="shared" si="0"/>
        <v>15.193356893792609</v>
      </c>
      <c r="E7" s="7">
        <f t="shared" si="1"/>
        <v>-171.79634314956758</v>
      </c>
      <c r="F7" s="14">
        <f t="shared" si="2"/>
        <v>164.80664310620739</v>
      </c>
      <c r="G7" s="14">
        <f t="shared" si="3"/>
        <v>-6.9897000433601875</v>
      </c>
      <c r="H7" s="3" t="s">
        <v>15</v>
      </c>
      <c r="I7" s="3"/>
      <c r="J7" s="11" t="s">
        <v>16</v>
      </c>
      <c r="K7" s="3"/>
      <c r="L7" s="3"/>
      <c r="M7" s="3"/>
    </row>
    <row r="8" spans="1:13" x14ac:dyDescent="0.25">
      <c r="A8" s="5">
        <v>100</v>
      </c>
      <c r="B8" s="3">
        <v>0.2</v>
      </c>
      <c r="C8" s="6">
        <v>1.18</v>
      </c>
      <c r="D8" s="7">
        <f t="shared" si="0"/>
        <v>15.417040232842883</v>
      </c>
      <c r="E8" s="7">
        <f t="shared" si="1"/>
        <v>-167.59325972379693</v>
      </c>
      <c r="F8" s="14">
        <f t="shared" si="2"/>
        <v>164.58295976715712</v>
      </c>
      <c r="G8" s="14">
        <f t="shared" si="3"/>
        <v>-3.0102999566398125</v>
      </c>
      <c r="H8" s="3" t="s">
        <v>17</v>
      </c>
      <c r="I8" s="3"/>
      <c r="J8" s="11" t="s">
        <v>18</v>
      </c>
      <c r="L8" s="3"/>
      <c r="M8" s="3"/>
    </row>
    <row r="9" spans="1:13" x14ac:dyDescent="0.25">
      <c r="A9" s="5">
        <v>200</v>
      </c>
      <c r="B9" s="3">
        <v>0.2</v>
      </c>
      <c r="C9" s="6">
        <v>1.24</v>
      </c>
      <c r="D9" s="7">
        <f t="shared" si="0"/>
        <v>15.847833789965076</v>
      </c>
      <c r="E9" s="7">
        <f t="shared" si="1"/>
        <v>-165.12126634011548</v>
      </c>
      <c r="F9" s="14">
        <f t="shared" si="2"/>
        <v>164.15216621003492</v>
      </c>
      <c r="G9" s="14">
        <f t="shared" si="3"/>
        <v>-0.96910013008056239</v>
      </c>
      <c r="H9" s="3" t="s">
        <v>19</v>
      </c>
      <c r="I9" s="3"/>
      <c r="K9" s="3"/>
      <c r="L9" s="3"/>
      <c r="M9" s="3"/>
    </row>
    <row r="10" spans="1:13" x14ac:dyDescent="0.25">
      <c r="A10" s="5">
        <v>500</v>
      </c>
      <c r="B10" s="3">
        <v>0.1</v>
      </c>
      <c r="C10" s="6">
        <v>0.82499999999999996</v>
      </c>
      <c r="D10" s="7">
        <f t="shared" si="0"/>
        <v>18.329078970998502</v>
      </c>
      <c r="E10" s="7">
        <f t="shared" si="1"/>
        <v>-161.84125442198931</v>
      </c>
      <c r="F10" s="14">
        <f t="shared" si="2"/>
        <v>161.67092102900151</v>
      </c>
      <c r="G10" s="14">
        <f t="shared" si="3"/>
        <v>-0.17033339298779993</v>
      </c>
      <c r="H10" s="3" t="s">
        <v>20</v>
      </c>
      <c r="I10" s="7">
        <f>D15</f>
        <v>31.34052732318121</v>
      </c>
      <c r="J10" s="3" t="s">
        <v>10</v>
      </c>
      <c r="K10" s="3"/>
      <c r="L10" s="3"/>
      <c r="M10" s="3"/>
    </row>
    <row r="11" spans="1:13" x14ac:dyDescent="0.25">
      <c r="A11" s="5">
        <v>1000</v>
      </c>
      <c r="B11" s="3">
        <v>0.1</v>
      </c>
      <c r="C11" s="6">
        <v>1.2689999999999999</v>
      </c>
      <c r="D11" s="7">
        <f t="shared" si="0"/>
        <v>22.069232441894094</v>
      </c>
      <c r="E11" s="7">
        <f t="shared" si="1"/>
        <v>-157.97398129593233</v>
      </c>
      <c r="F11" s="14">
        <f t="shared" si="2"/>
        <v>157.93076755810591</v>
      </c>
      <c r="G11" s="14">
        <f t="shared" si="3"/>
        <v>-4.3213737826420129E-2</v>
      </c>
      <c r="H11" s="3" t="s">
        <v>21</v>
      </c>
      <c r="I11" s="3">
        <v>14.4</v>
      </c>
      <c r="J11" s="3" t="s">
        <v>22</v>
      </c>
      <c r="K11" s="3"/>
      <c r="L11" s="3"/>
      <c r="M11" s="3"/>
    </row>
    <row r="12" spans="1:13" x14ac:dyDescent="0.25">
      <c r="A12" s="5">
        <v>2000</v>
      </c>
      <c r="B12" s="3">
        <v>0.05</v>
      </c>
      <c r="C12" s="6">
        <v>1.0309999999999999</v>
      </c>
      <c r="D12" s="7">
        <f t="shared" si="0"/>
        <v>26.285773218949956</v>
      </c>
      <c r="E12" s="7">
        <f t="shared" si="1"/>
        <v>-153.72507059397225</v>
      </c>
      <c r="F12" s="14">
        <f t="shared" si="2"/>
        <v>153.71422678105006</v>
      </c>
      <c r="G12" s="14">
        <f t="shared" si="3"/>
        <v>-1.08438129221895E-2</v>
      </c>
      <c r="H12" s="3" t="s">
        <v>23</v>
      </c>
      <c r="I12" s="3">
        <v>2.5</v>
      </c>
      <c r="J12" s="3" t="s">
        <v>24</v>
      </c>
      <c r="K12" s="3"/>
      <c r="L12" s="3"/>
      <c r="M12" s="3"/>
    </row>
    <row r="13" spans="1:13" x14ac:dyDescent="0.25">
      <c r="A13" s="5">
        <v>5000</v>
      </c>
      <c r="B13" s="3">
        <v>0.03</v>
      </c>
      <c r="C13" s="6">
        <v>0.98799999999999999</v>
      </c>
      <c r="D13" s="7">
        <f t="shared" si="0"/>
        <v>30.352713797359314</v>
      </c>
      <c r="E13" s="7">
        <f t="shared" si="1"/>
        <v>-149.64902303322535</v>
      </c>
      <c r="F13" s="14">
        <f t="shared" si="2"/>
        <v>149.64728620264069</v>
      </c>
      <c r="G13" s="14">
        <f t="shared" si="3"/>
        <v>-1.7368305846616749E-3</v>
      </c>
      <c r="H13" s="3"/>
      <c r="I13" s="3"/>
      <c r="J13" s="3"/>
      <c r="K13" s="3"/>
      <c r="L13" s="3"/>
      <c r="M13" s="3"/>
    </row>
    <row r="14" spans="1:13" x14ac:dyDescent="0.25">
      <c r="A14" s="5">
        <v>7000</v>
      </c>
      <c r="B14" s="3">
        <v>0.01</v>
      </c>
      <c r="C14" s="6">
        <v>0.35599999999999998</v>
      </c>
      <c r="D14" s="7">
        <f t="shared" si="0"/>
        <v>31.028999959457501</v>
      </c>
      <c r="E14" s="7">
        <f t="shared" si="1"/>
        <v>-148.97188626538366</v>
      </c>
      <c r="F14" s="14">
        <f t="shared" si="2"/>
        <v>148.97100004054249</v>
      </c>
      <c r="G14" s="14">
        <f t="shared" si="3"/>
        <v>-8.8622484116740452E-4</v>
      </c>
      <c r="H14" s="3"/>
      <c r="I14" s="3"/>
      <c r="J14" s="3"/>
      <c r="K14" s="3"/>
      <c r="L14" s="3"/>
      <c r="M14" s="3"/>
    </row>
    <row r="15" spans="1:13" x14ac:dyDescent="0.25">
      <c r="A15" s="5">
        <v>8000</v>
      </c>
      <c r="B15" s="3">
        <v>0.01</v>
      </c>
      <c r="C15" s="6">
        <v>0.36899999999999999</v>
      </c>
      <c r="D15" s="12">
        <f t="shared" si="0"/>
        <v>31.34052732318121</v>
      </c>
      <c r="E15" s="7">
        <f t="shared" si="1"/>
        <v>-148.6601512089378</v>
      </c>
      <c r="F15" s="14">
        <f t="shared" si="2"/>
        <v>148.65947267681878</v>
      </c>
      <c r="G15" s="14">
        <f t="shared" si="3"/>
        <v>-6.7853211902502153E-4</v>
      </c>
      <c r="H15" s="3"/>
      <c r="I15" s="3"/>
      <c r="J15" s="3"/>
      <c r="K15" s="3"/>
      <c r="L15" s="3"/>
      <c r="M15" s="3"/>
    </row>
    <row r="16" spans="1:13" x14ac:dyDescent="0.25">
      <c r="A16" s="5">
        <v>10000</v>
      </c>
      <c r="B16" s="3">
        <v>0.01</v>
      </c>
      <c r="C16" s="6">
        <v>0.375</v>
      </c>
      <c r="D16" s="7">
        <f t="shared" si="0"/>
        <v>31.480625354554377</v>
      </c>
      <c r="E16" s="7">
        <f t="shared" si="1"/>
        <v>-148.51980891821424</v>
      </c>
      <c r="F16" s="14">
        <f t="shared" si="2"/>
        <v>148.51937464544562</v>
      </c>
      <c r="G16" s="14">
        <f t="shared" si="3"/>
        <v>-4.342727686150738E-4</v>
      </c>
      <c r="H16" s="3"/>
      <c r="I16" s="3"/>
      <c r="J16" s="3"/>
      <c r="K16" s="3"/>
      <c r="L16" s="3"/>
      <c r="M16" s="3"/>
    </row>
    <row r="17" spans="1:13" x14ac:dyDescent="0.25">
      <c r="A17" s="5">
        <v>20000</v>
      </c>
      <c r="B17" s="3">
        <v>0.01</v>
      </c>
      <c r="C17" s="6">
        <v>0.38700000000000001</v>
      </c>
      <c r="D17" s="7">
        <f t="shared" si="0"/>
        <v>31.754219300378228</v>
      </c>
      <c r="E17" s="7">
        <f t="shared" si="1"/>
        <v>-148.24588927188509</v>
      </c>
      <c r="F17" s="14">
        <f t="shared" si="2"/>
        <v>148.24578069962178</v>
      </c>
      <c r="G17" s="14">
        <f t="shared" si="3"/>
        <v>-1.085722633149544E-4</v>
      </c>
      <c r="H17" s="3"/>
      <c r="I17" s="3"/>
      <c r="J17" s="3"/>
      <c r="K17" s="3"/>
      <c r="L17" s="3"/>
      <c r="M17" s="3"/>
    </row>
    <row r="18" spans="1:13" x14ac:dyDescent="0.25">
      <c r="A18" s="5">
        <v>30000</v>
      </c>
      <c r="B18" s="3">
        <v>0.01</v>
      </c>
      <c r="C18" s="6">
        <v>0.38800000000000001</v>
      </c>
      <c r="D18" s="7">
        <f t="shared" si="0"/>
        <v>31.776634511884147</v>
      </c>
      <c r="E18" s="7">
        <f t="shared" si="1"/>
        <v>-148.2234137427902</v>
      </c>
      <c r="F18" s="14">
        <f t="shared" si="2"/>
        <v>148.22336548811586</v>
      </c>
      <c r="G18" s="14">
        <f t="shared" si="3"/>
        <v>-4.825467433988706E-5</v>
      </c>
      <c r="H18" s="3"/>
      <c r="I18" s="3"/>
      <c r="J18" s="3"/>
      <c r="K18" s="3"/>
      <c r="L18" s="3"/>
      <c r="M18" s="3"/>
    </row>
    <row r="19" spans="1:13" x14ac:dyDescent="0.25">
      <c r="A19" s="5">
        <v>40000</v>
      </c>
      <c r="B19" s="3">
        <v>0.01</v>
      </c>
      <c r="C19" s="6">
        <v>0.38800000000000001</v>
      </c>
      <c r="D19" s="7">
        <f t="shared" si="0"/>
        <v>31.776634511884147</v>
      </c>
      <c r="E19" s="7">
        <f t="shared" si="1"/>
        <v>-148.22339263143616</v>
      </c>
      <c r="F19" s="14">
        <f t="shared" si="2"/>
        <v>148.22336548811586</v>
      </c>
      <c r="G19" s="14">
        <f t="shared" si="3"/>
        <v>-2.7143320295408557E-5</v>
      </c>
      <c r="H19" s="3"/>
      <c r="I19" s="3"/>
      <c r="J19" s="3"/>
      <c r="K19" s="3"/>
      <c r="L19" s="3"/>
      <c r="M19" s="3"/>
    </row>
    <row r="20" spans="1:13" x14ac:dyDescent="0.25">
      <c r="A20" s="5">
        <v>50000</v>
      </c>
      <c r="B20" s="3">
        <v>0.01</v>
      </c>
      <c r="C20" s="6">
        <v>0.375</v>
      </c>
      <c r="D20" s="7">
        <f t="shared" si="0"/>
        <v>31.480625354554377</v>
      </c>
      <c r="E20" s="7">
        <f t="shared" si="1"/>
        <v>-148.51939201719014</v>
      </c>
      <c r="F20" s="14">
        <f t="shared" si="2"/>
        <v>148.51937464544562</v>
      </c>
      <c r="G20" s="14">
        <f t="shared" si="3"/>
        <v>-1.7371744519323329E-5</v>
      </c>
      <c r="H20" s="3"/>
      <c r="I20" s="3"/>
      <c r="J20" s="3"/>
      <c r="K20" s="3"/>
      <c r="L20" s="3"/>
      <c r="M20" s="3"/>
    </row>
    <row r="21" spans="1:13" ht="15.75" customHeight="1" x14ac:dyDescent="0.25">
      <c r="A21" s="5">
        <v>60000</v>
      </c>
      <c r="B21" s="3">
        <v>0.01</v>
      </c>
      <c r="C21" s="6">
        <v>0.375</v>
      </c>
      <c r="D21" s="7">
        <f t="shared" si="0"/>
        <v>31.480625354554377</v>
      </c>
      <c r="E21" s="7">
        <f t="shared" si="1"/>
        <v>-148.51938670916448</v>
      </c>
      <c r="F21" s="14">
        <f t="shared" si="2"/>
        <v>148.51937464544562</v>
      </c>
      <c r="G21" s="14">
        <f t="shared" si="3"/>
        <v>-1.206371885587032E-5</v>
      </c>
      <c r="H21" s="3"/>
      <c r="I21" s="3"/>
      <c r="J21" s="3"/>
      <c r="K21" s="3"/>
      <c r="L21" s="3"/>
      <c r="M21" s="3"/>
    </row>
    <row r="22" spans="1:13" ht="15.75" customHeight="1" x14ac:dyDescent="0.25">
      <c r="A22" s="5">
        <v>70000</v>
      </c>
      <c r="B22" s="3">
        <v>0.01</v>
      </c>
      <c r="C22" s="6">
        <v>0.36299999999999999</v>
      </c>
      <c r="D22" s="7">
        <f t="shared" si="0"/>
        <v>31.198132500722249</v>
      </c>
      <c r="E22" s="7">
        <f t="shared" si="1"/>
        <v>-148.80187636242141</v>
      </c>
      <c r="F22" s="14">
        <f t="shared" si="2"/>
        <v>148.80186749927776</v>
      </c>
      <c r="G22" s="14">
        <f t="shared" si="3"/>
        <v>-8.8631436483410653E-6</v>
      </c>
      <c r="H22" s="3"/>
      <c r="I22" s="3"/>
      <c r="J22" s="3"/>
      <c r="K22" s="3"/>
      <c r="L22" s="3"/>
      <c r="M22" s="3"/>
    </row>
    <row r="23" spans="1:13" ht="15.75" customHeight="1" x14ac:dyDescent="0.25">
      <c r="A23" s="5">
        <v>80000</v>
      </c>
      <c r="B23" s="3">
        <v>0.01</v>
      </c>
      <c r="C23" s="6">
        <v>0.35</v>
      </c>
      <c r="D23" s="7">
        <f t="shared" si="0"/>
        <v>30.881360887005513</v>
      </c>
      <c r="E23" s="7">
        <f t="shared" si="1"/>
        <v>-149.11864589884047</v>
      </c>
      <c r="F23" s="14">
        <f t="shared" si="2"/>
        <v>149.11863911299449</v>
      </c>
      <c r="G23" s="14">
        <f t="shared" si="3"/>
        <v>-6.785845982903993E-6</v>
      </c>
      <c r="H23" s="3"/>
      <c r="I23" s="3"/>
      <c r="J23" s="3"/>
      <c r="K23" s="3"/>
      <c r="L23" s="3"/>
      <c r="M23" s="3"/>
    </row>
    <row r="24" spans="1:13" ht="15.75" customHeight="1" x14ac:dyDescent="0.25">
      <c r="A24" s="5">
        <v>90000</v>
      </c>
      <c r="B24" s="3">
        <v>0.01</v>
      </c>
      <c r="C24" s="6">
        <v>0.33800000000000002</v>
      </c>
      <c r="D24" s="7">
        <f t="shared" si="0"/>
        <v>30.578334005553096</v>
      </c>
      <c r="E24" s="7">
        <f t="shared" si="1"/>
        <v>-149.42167135610387</v>
      </c>
      <c r="F24" s="14">
        <f t="shared" si="2"/>
        <v>149.4216659944469</v>
      </c>
      <c r="G24" s="14">
        <f>E24+F24</f>
        <v>-5.3616569744008302E-6</v>
      </c>
      <c r="H24" s="3"/>
      <c r="I24" s="3"/>
      <c r="J24" s="3"/>
      <c r="K24" s="3"/>
      <c r="L24" s="3"/>
      <c r="M24" s="3"/>
    </row>
    <row r="25" spans="1:13" ht="15.75" customHeight="1" x14ac:dyDescent="0.25">
      <c r="A25" s="5">
        <v>100000</v>
      </c>
      <c r="B25" s="3">
        <v>0.01</v>
      </c>
      <c r="C25" s="6">
        <v>0.32500000000000001</v>
      </c>
      <c r="D25" s="7">
        <f t="shared" si="0"/>
        <v>30.237667219577489</v>
      </c>
      <c r="E25" s="7">
        <f t="shared" si="1"/>
        <v>-149.76233712336517</v>
      </c>
      <c r="F25" s="14">
        <f t="shared" si="2"/>
        <v>149.76233278042253</v>
      </c>
      <c r="G25" s="14">
        <f t="shared" si="3"/>
        <v>-4.3429426455077191E-6</v>
      </c>
      <c r="H25" s="3"/>
      <c r="I25" s="3"/>
      <c r="J25" s="3"/>
      <c r="K25" s="3"/>
      <c r="L25" s="3"/>
      <c r="M25" s="3"/>
    </row>
    <row r="26" spans="1:13" ht="15.75" customHeight="1" x14ac:dyDescent="0.25">
      <c r="A26" s="5">
        <v>120000</v>
      </c>
      <c r="B26" s="3">
        <v>0.01</v>
      </c>
      <c r="C26" s="6">
        <v>0.30599999999999999</v>
      </c>
      <c r="D26" s="7">
        <f t="shared" si="0"/>
        <v>29.714428529631597</v>
      </c>
      <c r="E26" s="7">
        <f t="shared" si="1"/>
        <v>-150.28557448630127</v>
      </c>
      <c r="F26" s="14">
        <f t="shared" si="2"/>
        <v>150.28557147036841</v>
      </c>
      <c r="G26" s="14">
        <f t="shared" si="3"/>
        <v>-3.0159328616718994E-6</v>
      </c>
      <c r="H26" s="3"/>
      <c r="I26" s="3"/>
      <c r="J26" s="3"/>
      <c r="K26" s="3"/>
      <c r="L26" s="3"/>
      <c r="M26" s="3"/>
    </row>
    <row r="27" spans="1:13" ht="15.75" customHeight="1" x14ac:dyDescent="0.25">
      <c r="A27" s="5">
        <v>140000</v>
      </c>
      <c r="B27" s="3">
        <v>0.01</v>
      </c>
      <c r="C27" s="6">
        <v>0.28799999999999998</v>
      </c>
      <c r="D27" s="7">
        <f t="shared" si="0"/>
        <v>29.187849755184615</v>
      </c>
      <c r="E27" s="7">
        <f t="shared" si="1"/>
        <v>-150.81215246060299</v>
      </c>
      <c r="F27" s="14">
        <f t="shared" si="2"/>
        <v>150.81215024481537</v>
      </c>
      <c r="G27" s="14">
        <f t="shared" si="3"/>
        <v>-2.2157876173878321E-6</v>
      </c>
      <c r="H27" s="3"/>
      <c r="I27" s="3"/>
      <c r="J27" s="3"/>
      <c r="K27" s="3"/>
      <c r="L27" s="3"/>
      <c r="M27" s="3"/>
    </row>
    <row r="28" spans="1:13" ht="15.75" customHeight="1" x14ac:dyDescent="0.25">
      <c r="A28" s="3"/>
      <c r="B28" s="3"/>
      <c r="C28" s="3"/>
      <c r="D28" s="3"/>
      <c r="E28" s="3"/>
      <c r="F28" s="3"/>
      <c r="G28" s="3"/>
      <c r="H28" s="3"/>
    </row>
    <row r="29" spans="1:13" ht="15.75" customHeight="1" x14ac:dyDescent="0.25">
      <c r="A29" s="3"/>
      <c r="B29" s="3"/>
      <c r="C29" s="3"/>
      <c r="D29" s="3"/>
      <c r="E29" s="3"/>
      <c r="F29" s="3"/>
      <c r="G29" s="3"/>
      <c r="H29" s="3"/>
    </row>
    <row r="30" spans="1:13" ht="15.75" customHeight="1" x14ac:dyDescent="0.25">
      <c r="A30" s="3"/>
      <c r="B30" s="3"/>
      <c r="C30" s="3"/>
      <c r="D30" s="3"/>
      <c r="E30" s="3"/>
      <c r="F30" s="3"/>
      <c r="G30" s="3"/>
      <c r="H30" s="3"/>
    </row>
    <row r="31" spans="1:13" ht="15.75" customHeight="1" x14ac:dyDescent="0.25">
      <c r="A31" s="3"/>
      <c r="B31" s="3"/>
      <c r="C31" s="3"/>
      <c r="D31" s="3"/>
      <c r="E31" s="3"/>
      <c r="F31" s="3"/>
      <c r="G31" s="3"/>
      <c r="H31" s="3"/>
    </row>
    <row r="32" spans="1:13" ht="15.75" customHeight="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4" ht="15.75" customHeight="1" x14ac:dyDescent="0.25">
      <c r="A33" s="3"/>
      <c r="B33" s="3"/>
      <c r="C33" s="3"/>
      <c r="D33" s="3"/>
    </row>
    <row r="34" spans="1:4" ht="15.75" customHeight="1" x14ac:dyDescent="0.25"/>
    <row r="35" spans="1:4" ht="15.75" customHeight="1" x14ac:dyDescent="0.25"/>
    <row r="36" spans="1:4" ht="15.75" customHeight="1" x14ac:dyDescent="0.25"/>
    <row r="37" spans="1:4" ht="15.75" customHeight="1" x14ac:dyDescent="0.25"/>
    <row r="38" spans="1:4" ht="15.75" customHeight="1" x14ac:dyDescent="0.25"/>
    <row r="39" spans="1:4" ht="15.75" customHeight="1" x14ac:dyDescent="0.25"/>
    <row r="40" spans="1:4" ht="15.75" customHeight="1" x14ac:dyDescent="0.25"/>
    <row r="41" spans="1:4" ht="15.75" customHeight="1" x14ac:dyDescent="0.25"/>
    <row r="42" spans="1:4" ht="15.75" customHeight="1" x14ac:dyDescent="0.25"/>
    <row r="43" spans="1:4" ht="15.75" customHeight="1" x14ac:dyDescent="0.25"/>
    <row r="44" spans="1:4" ht="15.75" customHeight="1" x14ac:dyDescent="0.25"/>
    <row r="45" spans="1:4" ht="15.75" customHeight="1" x14ac:dyDescent="0.25"/>
    <row r="46" spans="1:4" ht="15.75" customHeight="1" x14ac:dyDescent="0.25"/>
    <row r="47" spans="1:4" ht="15.75" customHeight="1" x14ac:dyDescent="0.25"/>
    <row r="48" spans="1:4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000"/>
  <sheetViews>
    <sheetView workbookViewId="0"/>
  </sheetViews>
  <sheetFormatPr defaultColWidth="14.42578125" defaultRowHeight="15" customHeight="1" x14ac:dyDescent="0.25"/>
  <cols>
    <col min="1" max="4" width="8.7109375" customWidth="1"/>
    <col min="5" max="5" width="16.42578125" customWidth="1"/>
    <col min="6" max="6" width="11" customWidth="1"/>
    <col min="7" max="7" width="10.42578125" customWidth="1"/>
    <col min="8" max="26" width="8.7109375" customWidth="1"/>
  </cols>
  <sheetData>
    <row r="1" spans="1:12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25</v>
      </c>
      <c r="G1" s="3" t="s">
        <v>5</v>
      </c>
      <c r="H1" s="3"/>
      <c r="I1" s="3" t="s">
        <v>6</v>
      </c>
      <c r="J1" s="3" t="s">
        <v>7</v>
      </c>
      <c r="K1" s="3"/>
      <c r="L1" s="4" t="s">
        <v>8</v>
      </c>
    </row>
    <row r="2" spans="1:12" x14ac:dyDescent="0.25">
      <c r="A2" s="5">
        <v>1</v>
      </c>
      <c r="B2" s="3">
        <v>0.5</v>
      </c>
      <c r="C2" s="6">
        <v>0.17499999999999999</v>
      </c>
      <c r="D2" s="7">
        <f t="shared" ref="D2:D21" si="0">20*LOG(C2/B2)</f>
        <v>-9.1186391129944884</v>
      </c>
      <c r="E2" s="7">
        <f t="shared" ref="E2:E27" si="1">D2+$H$2+10*LOG10((A2/$H$3)^2/(1+(A2/$H$3)^2))</f>
        <v>-229.1190733857631</v>
      </c>
      <c r="G2" s="3" t="s">
        <v>9</v>
      </c>
      <c r="H2" s="8">
        <v>-180</v>
      </c>
      <c r="I2" s="3" t="s">
        <v>10</v>
      </c>
      <c r="J2" s="3"/>
      <c r="K2" s="3"/>
      <c r="L2" s="3"/>
    </row>
    <row r="3" spans="1:12" x14ac:dyDescent="0.25">
      <c r="A3" s="5">
        <v>2</v>
      </c>
      <c r="B3" s="3">
        <v>0.3</v>
      </c>
      <c r="C3" s="6">
        <v>0.32500000000000001</v>
      </c>
      <c r="D3" s="7">
        <f t="shared" si="0"/>
        <v>0.69524212518424</v>
      </c>
      <c r="E3" s="7">
        <f t="shared" si="1"/>
        <v>-213.28589479212076</v>
      </c>
      <c r="G3" s="9" t="s">
        <v>11</v>
      </c>
      <c r="H3" s="3">
        <v>100</v>
      </c>
      <c r="I3" s="4" t="s">
        <v>8</v>
      </c>
      <c r="J3" s="3" t="s">
        <v>8</v>
      </c>
      <c r="K3" s="3"/>
      <c r="L3" s="3" t="s">
        <v>8</v>
      </c>
    </row>
    <row r="4" spans="1:12" x14ac:dyDescent="0.25">
      <c r="A4" s="5">
        <v>5</v>
      </c>
      <c r="B4" s="3">
        <v>0.2</v>
      </c>
      <c r="C4" s="6">
        <v>0.64400000000000002</v>
      </c>
      <c r="D4" s="7">
        <f t="shared" si="0"/>
        <v>10.157117433916618</v>
      </c>
      <c r="E4" s="7">
        <f t="shared" si="1"/>
        <v>-195.87432629228519</v>
      </c>
      <c r="G4" s="3" t="s">
        <v>12</v>
      </c>
      <c r="H4" s="3">
        <v>29</v>
      </c>
      <c r="I4" s="3"/>
      <c r="J4" s="3"/>
      <c r="K4" s="3"/>
      <c r="L4" s="3" t="s">
        <v>8</v>
      </c>
    </row>
    <row r="5" spans="1:12" x14ac:dyDescent="0.25">
      <c r="A5" s="5">
        <v>10</v>
      </c>
      <c r="B5" s="3">
        <v>0.2</v>
      </c>
      <c r="C5" s="6">
        <v>0.95599999999999996</v>
      </c>
      <c r="D5" s="7">
        <f t="shared" si="0"/>
        <v>13.588557932242376</v>
      </c>
      <c r="E5" s="7">
        <f t="shared" si="1"/>
        <v>-186.45465580558405</v>
      </c>
      <c r="G5" s="4">
        <v>44153</v>
      </c>
      <c r="I5" s="10" t="s">
        <v>13</v>
      </c>
      <c r="J5" s="3"/>
      <c r="K5" s="3"/>
      <c r="L5" s="3"/>
    </row>
    <row r="6" spans="1:12" x14ac:dyDescent="0.25">
      <c r="A6" s="5">
        <v>20</v>
      </c>
      <c r="B6" s="3">
        <v>0.2</v>
      </c>
      <c r="C6" s="6">
        <v>1.0940000000000001</v>
      </c>
      <c r="D6" s="7">
        <f t="shared" si="0"/>
        <v>14.759746526668616</v>
      </c>
      <c r="E6" s="7">
        <f t="shared" si="1"/>
        <v>-179.38998695303957</v>
      </c>
      <c r="G6" s="3" t="s">
        <v>14</v>
      </c>
      <c r="K6" s="3"/>
      <c r="L6" s="3"/>
    </row>
    <row r="7" spans="1:12" x14ac:dyDescent="0.25">
      <c r="A7" s="5">
        <v>50</v>
      </c>
      <c r="B7" s="3">
        <v>0.2</v>
      </c>
      <c r="C7" s="6">
        <v>1.1499999999999999</v>
      </c>
      <c r="D7" s="7">
        <f t="shared" si="0"/>
        <v>15.193356893792609</v>
      </c>
      <c r="E7" s="7">
        <f t="shared" si="1"/>
        <v>-171.79634314956758</v>
      </c>
      <c r="G7" s="3" t="s">
        <v>15</v>
      </c>
      <c r="H7" s="3"/>
      <c r="I7" s="11" t="s">
        <v>16</v>
      </c>
      <c r="J7" s="3"/>
      <c r="K7" s="3"/>
      <c r="L7" s="3"/>
    </row>
    <row r="8" spans="1:12" x14ac:dyDescent="0.25">
      <c r="A8" s="5">
        <v>100</v>
      </c>
      <c r="B8" s="3">
        <v>0.2</v>
      </c>
      <c r="C8" s="6">
        <v>1.181</v>
      </c>
      <c r="D8" s="7">
        <f t="shared" si="0"/>
        <v>15.424398038990672</v>
      </c>
      <c r="E8" s="7">
        <f t="shared" si="1"/>
        <v>-167.58590191764915</v>
      </c>
      <c r="G8" s="3" t="s">
        <v>17</v>
      </c>
      <c r="H8" s="3"/>
      <c r="I8" s="11" t="s">
        <v>18</v>
      </c>
      <c r="K8" s="3"/>
      <c r="L8" s="3"/>
    </row>
    <row r="9" spans="1:12" x14ac:dyDescent="0.25">
      <c r="A9" s="5">
        <v>200</v>
      </c>
      <c r="B9" s="3">
        <v>0.2</v>
      </c>
      <c r="C9" s="6">
        <v>1.256</v>
      </c>
      <c r="D9" s="7">
        <f t="shared" si="0"/>
        <v>15.959192874743922</v>
      </c>
      <c r="E9" s="7">
        <f t="shared" si="1"/>
        <v>-165.00990725533663</v>
      </c>
      <c r="G9" s="3" t="s">
        <v>19</v>
      </c>
      <c r="H9" s="3"/>
      <c r="J9" s="3"/>
      <c r="K9" s="3"/>
      <c r="L9" s="3"/>
    </row>
    <row r="10" spans="1:12" x14ac:dyDescent="0.25">
      <c r="A10" s="5">
        <v>500</v>
      </c>
      <c r="B10" s="3">
        <v>0.1</v>
      </c>
      <c r="C10" s="6">
        <v>0.83099999999999996</v>
      </c>
      <c r="D10" s="7">
        <f t="shared" si="0"/>
        <v>18.392020475682219</v>
      </c>
      <c r="E10" s="7">
        <f t="shared" si="1"/>
        <v>-161.77831291730558</v>
      </c>
      <c r="G10" s="3" t="s">
        <v>26</v>
      </c>
      <c r="H10" s="7">
        <f>D15</f>
        <v>31.198132500722249</v>
      </c>
      <c r="I10" s="3" t="s">
        <v>10</v>
      </c>
      <c r="J10" s="3"/>
      <c r="K10" s="3"/>
      <c r="L10" s="3"/>
    </row>
    <row r="11" spans="1:12" x14ac:dyDescent="0.25">
      <c r="A11" s="5">
        <v>1000</v>
      </c>
      <c r="B11" s="3">
        <v>0.1</v>
      </c>
      <c r="C11" s="6">
        <v>1.294</v>
      </c>
      <c r="D11" s="7">
        <f t="shared" si="0"/>
        <v>22.238685526653633</v>
      </c>
      <c r="E11" s="7">
        <f t="shared" si="1"/>
        <v>-157.80452821117279</v>
      </c>
      <c r="G11" s="3" t="s">
        <v>21</v>
      </c>
      <c r="H11" s="3">
        <v>14.4</v>
      </c>
      <c r="I11" s="3" t="s">
        <v>22</v>
      </c>
      <c r="J11" s="3"/>
      <c r="K11" s="3"/>
      <c r="L11" s="3"/>
    </row>
    <row r="12" spans="1:12" x14ac:dyDescent="0.25">
      <c r="A12" s="5">
        <v>2000</v>
      </c>
      <c r="B12" s="3">
        <v>0.05</v>
      </c>
      <c r="C12" s="6">
        <v>1.056</v>
      </c>
      <c r="D12" s="7">
        <f t="shared" si="0"/>
        <v>26.493878277235492</v>
      </c>
      <c r="E12" s="7">
        <f t="shared" si="1"/>
        <v>-153.51696553568669</v>
      </c>
      <c r="F12" s="3"/>
      <c r="G12" s="3" t="s">
        <v>23</v>
      </c>
      <c r="H12" s="3">
        <v>2.5</v>
      </c>
      <c r="I12" s="3" t="s">
        <v>24</v>
      </c>
      <c r="J12" s="3"/>
      <c r="K12" s="3"/>
      <c r="L12" s="3"/>
    </row>
    <row r="13" spans="1:12" x14ac:dyDescent="0.25">
      <c r="A13" s="5">
        <v>5000</v>
      </c>
      <c r="B13" s="3">
        <v>0.03</v>
      </c>
      <c r="C13" s="6">
        <v>0.99399999999999999</v>
      </c>
      <c r="D13" s="7">
        <f t="shared" si="0"/>
        <v>30.405302593553017</v>
      </c>
      <c r="E13" s="7">
        <f t="shared" si="1"/>
        <v>-149.59643423703164</v>
      </c>
      <c r="F13" s="3"/>
      <c r="G13" s="3"/>
      <c r="H13" s="3"/>
      <c r="I13" s="3"/>
      <c r="J13" s="3"/>
      <c r="K13" s="3"/>
      <c r="L13" s="3"/>
    </row>
    <row r="14" spans="1:12" x14ac:dyDescent="0.25">
      <c r="A14" s="5">
        <v>7000</v>
      </c>
      <c r="B14" s="3">
        <v>0.01</v>
      </c>
      <c r="C14" s="6">
        <v>0.36299999999999999</v>
      </c>
      <c r="D14" s="7">
        <f t="shared" si="0"/>
        <v>31.198132500722249</v>
      </c>
      <c r="E14" s="7">
        <f t="shared" si="1"/>
        <v>-148.80275372411893</v>
      </c>
      <c r="F14" s="3"/>
      <c r="G14" s="3"/>
      <c r="H14" s="3"/>
      <c r="I14" s="3"/>
      <c r="J14" s="3"/>
      <c r="K14" s="3"/>
      <c r="L14" s="3"/>
    </row>
    <row r="15" spans="1:12" x14ac:dyDescent="0.25">
      <c r="A15" s="5">
        <v>8000</v>
      </c>
      <c r="B15" s="3">
        <v>0.01</v>
      </c>
      <c r="C15" s="6">
        <v>0.36299999999999999</v>
      </c>
      <c r="D15" s="12">
        <f t="shared" si="0"/>
        <v>31.198132500722249</v>
      </c>
      <c r="E15" s="7">
        <f t="shared" si="1"/>
        <v>-148.80254603139679</v>
      </c>
      <c r="F15" s="3"/>
      <c r="G15" s="3"/>
      <c r="H15" s="3"/>
      <c r="I15" s="3"/>
      <c r="J15" s="3"/>
      <c r="K15" s="3"/>
      <c r="L15" s="3"/>
    </row>
    <row r="16" spans="1:12" x14ac:dyDescent="0.25">
      <c r="A16" s="5">
        <v>10000</v>
      </c>
      <c r="B16" s="3">
        <v>0.01</v>
      </c>
      <c r="C16" s="6">
        <v>0.38800000000000001</v>
      </c>
      <c r="D16" s="7">
        <f t="shared" si="0"/>
        <v>31.776634511884147</v>
      </c>
      <c r="E16" s="7">
        <f t="shared" si="1"/>
        <v>-148.22379976088448</v>
      </c>
      <c r="F16" s="3"/>
      <c r="G16" s="3"/>
      <c r="H16" s="3"/>
      <c r="I16" s="3"/>
      <c r="J16" s="3"/>
      <c r="K16" s="3"/>
      <c r="L16" s="3"/>
    </row>
    <row r="17" spans="1:12" x14ac:dyDescent="0.25">
      <c r="A17" s="5">
        <v>20000</v>
      </c>
      <c r="B17" s="3">
        <v>0.01</v>
      </c>
      <c r="C17" s="6">
        <v>0.38800000000000001</v>
      </c>
      <c r="D17" s="7">
        <f t="shared" si="0"/>
        <v>31.776634511884147</v>
      </c>
      <c r="E17" s="7">
        <f t="shared" si="1"/>
        <v>-148.22347406037917</v>
      </c>
      <c r="F17" s="3"/>
      <c r="G17" s="3"/>
      <c r="H17" s="3"/>
      <c r="I17" s="3"/>
      <c r="J17" s="3"/>
      <c r="K17" s="3"/>
      <c r="L17" s="3"/>
    </row>
    <row r="18" spans="1:12" x14ac:dyDescent="0.25">
      <c r="A18" s="5">
        <v>30000</v>
      </c>
      <c r="B18" s="3">
        <v>0.01</v>
      </c>
      <c r="C18" s="6">
        <v>0.38800000000000001</v>
      </c>
      <c r="D18" s="7">
        <f t="shared" si="0"/>
        <v>31.776634511884147</v>
      </c>
      <c r="E18" s="7">
        <f t="shared" si="1"/>
        <v>-148.2234137427902</v>
      </c>
      <c r="F18" s="3"/>
      <c r="G18" s="3"/>
      <c r="H18" s="3"/>
      <c r="I18" s="3"/>
      <c r="J18" s="3"/>
      <c r="K18" s="3"/>
      <c r="L18" s="3"/>
    </row>
    <row r="19" spans="1:12" x14ac:dyDescent="0.25">
      <c r="A19" s="5">
        <v>40000</v>
      </c>
      <c r="B19" s="3">
        <v>0.01</v>
      </c>
      <c r="C19" s="6">
        <v>0.38800000000000001</v>
      </c>
      <c r="D19" s="7">
        <f t="shared" si="0"/>
        <v>31.776634511884147</v>
      </c>
      <c r="E19" s="7">
        <f t="shared" si="1"/>
        <v>-148.22339263143616</v>
      </c>
      <c r="F19" s="3"/>
      <c r="G19" s="3"/>
      <c r="H19" s="3"/>
      <c r="I19" s="3"/>
      <c r="J19" s="3"/>
      <c r="K19" s="3"/>
      <c r="L19" s="3"/>
    </row>
    <row r="20" spans="1:12" x14ac:dyDescent="0.25">
      <c r="A20" s="5">
        <v>50000</v>
      </c>
      <c r="B20" s="3">
        <v>0.01</v>
      </c>
      <c r="C20" s="6">
        <v>0.375</v>
      </c>
      <c r="D20" s="7">
        <f t="shared" si="0"/>
        <v>31.480625354554377</v>
      </c>
      <c r="E20" s="7">
        <f t="shared" si="1"/>
        <v>-148.51939201719014</v>
      </c>
      <c r="F20" s="3"/>
      <c r="G20" s="3"/>
      <c r="H20" s="3"/>
      <c r="I20" s="3"/>
      <c r="J20" s="3"/>
      <c r="K20" s="3"/>
      <c r="L20" s="3"/>
    </row>
    <row r="21" spans="1:12" ht="15.75" customHeight="1" x14ac:dyDescent="0.25">
      <c r="A21" s="5">
        <v>60000</v>
      </c>
      <c r="B21" s="3">
        <v>0.01</v>
      </c>
      <c r="C21" s="6">
        <v>0.375</v>
      </c>
      <c r="D21" s="7">
        <f t="shared" si="0"/>
        <v>31.480625354554377</v>
      </c>
      <c r="E21" s="7">
        <f t="shared" si="1"/>
        <v>-148.51938670916448</v>
      </c>
      <c r="F21" s="3"/>
      <c r="G21" s="3"/>
      <c r="H21" s="3"/>
      <c r="I21" s="3"/>
      <c r="J21" s="3"/>
      <c r="K21" s="3"/>
      <c r="L21" s="3"/>
    </row>
    <row r="22" spans="1:12" ht="15.75" customHeight="1" x14ac:dyDescent="0.25">
      <c r="A22" s="5">
        <v>70000</v>
      </c>
      <c r="B22" s="3">
        <v>0.01</v>
      </c>
      <c r="C22" s="6">
        <v>0.36299999999999999</v>
      </c>
      <c r="D22" s="7">
        <f t="shared" ref="D22:D26" si="2">20*LOG(C23/B22)</f>
        <v>30.881360887005513</v>
      </c>
      <c r="E22" s="7">
        <f t="shared" si="1"/>
        <v>-149.11864797613813</v>
      </c>
      <c r="F22" s="3"/>
      <c r="G22" s="3"/>
      <c r="H22" s="3"/>
      <c r="I22" s="3"/>
      <c r="J22" s="3"/>
      <c r="K22" s="3"/>
      <c r="L22" s="3"/>
    </row>
    <row r="23" spans="1:12" ht="15.75" customHeight="1" x14ac:dyDescent="0.25">
      <c r="A23" s="5">
        <v>80000</v>
      </c>
      <c r="B23" s="3">
        <v>0.01</v>
      </c>
      <c r="C23" s="6">
        <v>0.35</v>
      </c>
      <c r="D23" s="7">
        <f t="shared" si="2"/>
        <v>30.578334005553096</v>
      </c>
      <c r="E23" s="7">
        <f t="shared" si="1"/>
        <v>-149.42167278029288</v>
      </c>
      <c r="F23" s="3"/>
      <c r="G23" s="3"/>
      <c r="H23" s="3"/>
      <c r="I23" s="3"/>
      <c r="J23" s="3"/>
      <c r="K23" s="3"/>
      <c r="L23" s="3"/>
    </row>
    <row r="24" spans="1:12" ht="15.75" customHeight="1" x14ac:dyDescent="0.25">
      <c r="A24" s="5">
        <v>90000</v>
      </c>
      <c r="B24" s="3">
        <v>0.01</v>
      </c>
      <c r="C24" s="6">
        <v>0.33800000000000002</v>
      </c>
      <c r="D24" s="7">
        <f t="shared" si="2"/>
        <v>30.237667219577489</v>
      </c>
      <c r="E24" s="7">
        <f t="shared" si="1"/>
        <v>-149.7623381420795</v>
      </c>
      <c r="F24" s="3"/>
      <c r="G24" s="3"/>
      <c r="H24" s="3"/>
      <c r="I24" s="3"/>
      <c r="J24" s="3"/>
      <c r="K24" s="3"/>
      <c r="L24" s="3"/>
    </row>
    <row r="25" spans="1:12" ht="15.75" customHeight="1" x14ac:dyDescent="0.25">
      <c r="A25" s="5">
        <v>100000</v>
      </c>
      <c r="B25" s="3">
        <v>0.01</v>
      </c>
      <c r="C25" s="6">
        <v>0.32500000000000001</v>
      </c>
      <c r="D25" s="7">
        <f t="shared" si="2"/>
        <v>29.714428529631597</v>
      </c>
      <c r="E25" s="7">
        <f t="shared" si="1"/>
        <v>-150.28557581331106</v>
      </c>
      <c r="F25" s="3"/>
      <c r="G25" s="3"/>
      <c r="H25" s="3"/>
      <c r="I25" s="3"/>
      <c r="J25" s="3"/>
      <c r="K25" s="3"/>
      <c r="L25" s="3"/>
    </row>
    <row r="26" spans="1:12" ht="15.75" customHeight="1" x14ac:dyDescent="0.25">
      <c r="A26" s="5">
        <v>120000</v>
      </c>
      <c r="B26" s="3">
        <v>0.01</v>
      </c>
      <c r="C26" s="6">
        <v>0.30599999999999999</v>
      </c>
      <c r="D26" s="7">
        <f t="shared" si="2"/>
        <v>28.974126398101596</v>
      </c>
      <c r="E26" s="7">
        <f t="shared" si="1"/>
        <v>-151.02587661783127</v>
      </c>
      <c r="F26" s="3"/>
      <c r="G26" s="3"/>
      <c r="H26" s="3"/>
      <c r="I26" s="3"/>
      <c r="J26" s="3"/>
      <c r="K26" s="3"/>
      <c r="L26" s="3"/>
    </row>
    <row r="27" spans="1:12" ht="15.75" customHeight="1" x14ac:dyDescent="0.25">
      <c r="A27" s="5">
        <v>140000</v>
      </c>
      <c r="B27" s="3">
        <v>0.01</v>
      </c>
      <c r="C27" s="6">
        <v>0.28100000000000003</v>
      </c>
      <c r="D27" s="7">
        <f>20*LOG(C27/B27)</f>
        <v>28.974126398101596</v>
      </c>
      <c r="E27" s="7">
        <f t="shared" si="1"/>
        <v>-151.02587581768603</v>
      </c>
      <c r="F27" s="3"/>
      <c r="G27" s="3"/>
      <c r="H27" s="3"/>
      <c r="I27" s="3"/>
      <c r="J27" s="3"/>
      <c r="K27" s="3"/>
      <c r="L27" s="3"/>
    </row>
    <row r="28" spans="1:12" ht="15.75" customHeight="1" x14ac:dyDescent="0.25">
      <c r="A28" s="3"/>
      <c r="B28" s="3"/>
      <c r="C28" s="3"/>
      <c r="D28" s="3"/>
      <c r="E28" s="3"/>
      <c r="F28" s="3"/>
      <c r="G28" s="3"/>
    </row>
    <row r="29" spans="1:12" ht="15.75" customHeight="1" x14ac:dyDescent="0.25">
      <c r="A29" s="3"/>
      <c r="B29" s="3"/>
      <c r="C29" s="3"/>
      <c r="D29" s="3"/>
      <c r="E29" s="3"/>
      <c r="F29" s="3"/>
      <c r="G29" s="3"/>
    </row>
    <row r="30" spans="1:12" ht="15.75" customHeight="1" x14ac:dyDescent="0.25">
      <c r="A30" s="3"/>
      <c r="B30" s="3"/>
      <c r="C30" s="3"/>
      <c r="D30" s="3"/>
      <c r="E30" s="3"/>
      <c r="F30" s="3"/>
      <c r="G30" s="3"/>
    </row>
    <row r="31" spans="1:12" ht="15.75" customHeight="1" x14ac:dyDescent="0.25">
      <c r="A31" s="3"/>
      <c r="B31" s="3"/>
      <c r="C31" s="3"/>
      <c r="D31" s="3"/>
      <c r="E31" s="3"/>
      <c r="F31" s="3"/>
      <c r="G31" s="3"/>
    </row>
    <row r="32" spans="1:12" ht="15.75" customHeight="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</row>
    <row r="33" spans="1:4" ht="15.75" customHeight="1" x14ac:dyDescent="0.25">
      <c r="A33" s="3"/>
      <c r="B33" s="3"/>
      <c r="C33" s="3"/>
      <c r="D33" s="3"/>
    </row>
    <row r="34" spans="1:4" ht="15.75" customHeight="1" x14ac:dyDescent="0.25"/>
    <row r="35" spans="1:4" ht="15.75" customHeight="1" x14ac:dyDescent="0.25"/>
    <row r="36" spans="1:4" ht="15.75" customHeight="1" x14ac:dyDescent="0.25"/>
    <row r="37" spans="1:4" ht="15.75" customHeight="1" x14ac:dyDescent="0.25"/>
    <row r="38" spans="1:4" ht="15.75" customHeight="1" x14ac:dyDescent="0.25"/>
    <row r="39" spans="1:4" ht="15.75" customHeight="1" x14ac:dyDescent="0.25"/>
    <row r="40" spans="1:4" ht="15.75" customHeight="1" x14ac:dyDescent="0.25"/>
    <row r="41" spans="1:4" ht="15.75" customHeight="1" x14ac:dyDescent="0.25"/>
    <row r="42" spans="1:4" ht="15.75" customHeight="1" x14ac:dyDescent="0.25"/>
    <row r="43" spans="1:4" ht="15.75" customHeight="1" x14ac:dyDescent="0.25"/>
    <row r="44" spans="1:4" ht="15.75" customHeight="1" x14ac:dyDescent="0.25"/>
    <row r="45" spans="1:4" ht="15.75" customHeight="1" x14ac:dyDescent="0.25"/>
    <row r="46" spans="1:4" ht="15.75" customHeight="1" x14ac:dyDescent="0.25"/>
    <row r="47" spans="1:4" ht="15.75" customHeight="1" x14ac:dyDescent="0.25"/>
    <row r="48" spans="1:4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000"/>
  <sheetViews>
    <sheetView workbookViewId="0"/>
  </sheetViews>
  <sheetFormatPr defaultColWidth="14.42578125" defaultRowHeight="15" customHeight="1" x14ac:dyDescent="0.25"/>
  <cols>
    <col min="1" max="4" width="8.7109375" customWidth="1"/>
    <col min="5" max="5" width="10.28515625" customWidth="1"/>
    <col min="6" max="6" width="11" customWidth="1"/>
    <col min="7" max="7" width="10.140625" customWidth="1"/>
    <col min="8" max="26" width="8.7109375" customWidth="1"/>
  </cols>
  <sheetData>
    <row r="1" spans="1:12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25</v>
      </c>
      <c r="G1" s="3" t="s">
        <v>5</v>
      </c>
      <c r="H1" s="3"/>
      <c r="I1" s="3" t="s">
        <v>6</v>
      </c>
      <c r="J1" s="3" t="s">
        <v>7</v>
      </c>
      <c r="K1" s="3"/>
      <c r="L1" s="4" t="s">
        <v>8</v>
      </c>
    </row>
    <row r="2" spans="1:12" x14ac:dyDescent="0.25">
      <c r="A2" s="5">
        <v>1</v>
      </c>
      <c r="B2" s="3">
        <v>0.5</v>
      </c>
      <c r="C2" s="13">
        <v>0.188</v>
      </c>
      <c r="D2" s="7">
        <f t="shared" ref="D2:D18" si="0">20*LOG(C2/B2)</f>
        <v>-8.4962431014467796</v>
      </c>
      <c r="E2" s="7">
        <f t="shared" ref="E2:E27" si="1">D2+$H$2+10*LOG10((A2/$H$3)^2/(1+(A2/$H$3)^2))</f>
        <v>-228.49667737421544</v>
      </c>
      <c r="G2" s="3" t="s">
        <v>9</v>
      </c>
      <c r="H2" s="8">
        <v>-180</v>
      </c>
      <c r="I2" s="3" t="s">
        <v>10</v>
      </c>
      <c r="J2" s="3"/>
      <c r="K2" s="3"/>
      <c r="L2" s="3"/>
    </row>
    <row r="3" spans="1:12" x14ac:dyDescent="0.25">
      <c r="A3" s="5">
        <v>2</v>
      </c>
      <c r="B3" s="3">
        <v>0.3</v>
      </c>
      <c r="C3" s="13">
        <v>0.35</v>
      </c>
      <c r="D3" s="7">
        <f t="shared" si="0"/>
        <v>1.3389357926122645</v>
      </c>
      <c r="E3" s="7">
        <f t="shared" si="1"/>
        <v>-212.64220112469275</v>
      </c>
      <c r="G3" s="9" t="s">
        <v>11</v>
      </c>
      <c r="H3" s="3">
        <v>100</v>
      </c>
      <c r="I3" s="4" t="s">
        <v>8</v>
      </c>
      <c r="J3" s="3" t="s">
        <v>8</v>
      </c>
      <c r="K3" s="3"/>
      <c r="L3" s="3" t="s">
        <v>8</v>
      </c>
    </row>
    <row r="4" spans="1:12" x14ac:dyDescent="0.25">
      <c r="A4" s="5">
        <v>5</v>
      </c>
      <c r="B4" s="3">
        <v>0.2</v>
      </c>
      <c r="C4" s="13">
        <v>0.67500000000000004</v>
      </c>
      <c r="D4" s="7">
        <f t="shared" si="0"/>
        <v>10.565475543340874</v>
      </c>
      <c r="E4" s="7">
        <f t="shared" si="1"/>
        <v>-195.46596818286093</v>
      </c>
      <c r="G4" s="3" t="s">
        <v>12</v>
      </c>
      <c r="H4" s="3">
        <v>30</v>
      </c>
      <c r="I4" s="3"/>
      <c r="J4" s="3"/>
      <c r="K4" s="3"/>
      <c r="L4" s="3" t="s">
        <v>8</v>
      </c>
    </row>
    <row r="5" spans="1:12" x14ac:dyDescent="0.25">
      <c r="A5" s="5">
        <v>10</v>
      </c>
      <c r="B5" s="3">
        <v>0.2</v>
      </c>
      <c r="C5" s="13">
        <v>0.96899999999999997</v>
      </c>
      <c r="D5" s="7">
        <f t="shared" si="0"/>
        <v>13.705875627735683</v>
      </c>
      <c r="E5" s="7">
        <f t="shared" si="1"/>
        <v>-186.33733811009074</v>
      </c>
      <c r="G5" s="4">
        <v>44153</v>
      </c>
      <c r="I5" s="10" t="s">
        <v>13</v>
      </c>
      <c r="J5" s="3"/>
      <c r="K5" s="3"/>
      <c r="L5" s="3"/>
    </row>
    <row r="6" spans="1:12" x14ac:dyDescent="0.25">
      <c r="A6" s="5">
        <v>20</v>
      </c>
      <c r="B6" s="3">
        <v>0.2</v>
      </c>
      <c r="C6" s="13">
        <v>1.1000000000000001</v>
      </c>
      <c r="D6" s="7">
        <f t="shared" si="0"/>
        <v>14.807253789884879</v>
      </c>
      <c r="E6" s="7">
        <f t="shared" si="1"/>
        <v>-179.34247968982331</v>
      </c>
      <c r="G6" s="3" t="s">
        <v>14</v>
      </c>
      <c r="K6" s="3"/>
      <c r="L6" s="3"/>
    </row>
    <row r="7" spans="1:12" x14ac:dyDescent="0.25">
      <c r="A7" s="5">
        <v>50</v>
      </c>
      <c r="B7" s="3">
        <v>0.2</v>
      </c>
      <c r="C7" s="13">
        <v>1.1499999999999999</v>
      </c>
      <c r="D7" s="7">
        <f t="shared" si="0"/>
        <v>15.193356893792609</v>
      </c>
      <c r="E7" s="7">
        <f t="shared" si="1"/>
        <v>-171.79634314956758</v>
      </c>
      <c r="G7" s="3" t="s">
        <v>15</v>
      </c>
      <c r="H7" s="3"/>
      <c r="I7" s="11" t="s">
        <v>16</v>
      </c>
      <c r="J7" s="3"/>
      <c r="K7" s="3"/>
      <c r="L7" s="3"/>
    </row>
    <row r="8" spans="1:12" x14ac:dyDescent="0.25">
      <c r="A8" s="5">
        <v>100</v>
      </c>
      <c r="B8" s="3">
        <v>0.2</v>
      </c>
      <c r="C8" s="13">
        <v>1.181</v>
      </c>
      <c r="D8" s="7">
        <f t="shared" si="0"/>
        <v>15.424398038990672</v>
      </c>
      <c r="E8" s="7">
        <f t="shared" si="1"/>
        <v>-167.58590191764915</v>
      </c>
      <c r="G8" s="3" t="s">
        <v>17</v>
      </c>
      <c r="H8" s="3"/>
      <c r="I8" s="11" t="s">
        <v>18</v>
      </c>
      <c r="K8" s="3"/>
      <c r="L8" s="3"/>
    </row>
    <row r="9" spans="1:12" x14ac:dyDescent="0.25">
      <c r="A9" s="5">
        <v>200</v>
      </c>
      <c r="B9" s="3">
        <v>0.2</v>
      </c>
      <c r="C9" s="13">
        <v>1.256</v>
      </c>
      <c r="D9" s="7">
        <f t="shared" si="0"/>
        <v>15.959192874743922</v>
      </c>
      <c r="E9" s="7">
        <f t="shared" si="1"/>
        <v>-165.00990725533663</v>
      </c>
      <c r="G9" s="3" t="s">
        <v>19</v>
      </c>
      <c r="H9" s="3"/>
      <c r="J9" s="3"/>
      <c r="K9" s="3"/>
      <c r="L9" s="3"/>
    </row>
    <row r="10" spans="1:12" x14ac:dyDescent="0.25">
      <c r="A10" s="5">
        <v>500</v>
      </c>
      <c r="B10" s="3">
        <v>0.1</v>
      </c>
      <c r="C10" s="13">
        <v>0.85799999999999998</v>
      </c>
      <c r="D10" s="7">
        <f t="shared" si="0"/>
        <v>18.669745756974109</v>
      </c>
      <c r="E10" s="7">
        <f t="shared" si="1"/>
        <v>-161.50058763601368</v>
      </c>
      <c r="G10" s="3" t="s">
        <v>20</v>
      </c>
      <c r="H10" s="7">
        <f>D15</f>
        <v>31.34052732318121</v>
      </c>
      <c r="I10" s="3" t="s">
        <v>10</v>
      </c>
      <c r="J10" s="3"/>
      <c r="K10" s="3"/>
      <c r="L10" s="3"/>
    </row>
    <row r="11" spans="1:12" x14ac:dyDescent="0.25">
      <c r="A11" s="5">
        <v>1000</v>
      </c>
      <c r="B11" s="3">
        <v>0.1</v>
      </c>
      <c r="C11" s="13">
        <v>1.306</v>
      </c>
      <c r="D11" s="7">
        <f t="shared" si="0"/>
        <v>22.318863538781102</v>
      </c>
      <c r="E11" s="7">
        <f t="shared" si="1"/>
        <v>-157.72435019904532</v>
      </c>
      <c r="G11" s="3" t="s">
        <v>21</v>
      </c>
      <c r="H11" s="3">
        <v>14.4</v>
      </c>
      <c r="I11" s="3" t="s">
        <v>22</v>
      </c>
      <c r="J11" s="3"/>
      <c r="K11" s="3"/>
      <c r="L11" s="3"/>
    </row>
    <row r="12" spans="1:12" x14ac:dyDescent="0.25">
      <c r="A12" s="5">
        <v>2000</v>
      </c>
      <c r="B12" s="3">
        <v>0.05</v>
      </c>
      <c r="C12" s="13">
        <v>1.056</v>
      </c>
      <c r="D12" s="7">
        <f t="shared" si="0"/>
        <v>26.493878277235492</v>
      </c>
      <c r="E12" s="7">
        <f t="shared" si="1"/>
        <v>-153.51696553568669</v>
      </c>
      <c r="G12" s="3" t="s">
        <v>23</v>
      </c>
      <c r="H12" s="3">
        <v>2.5</v>
      </c>
      <c r="I12" s="3" t="s">
        <v>24</v>
      </c>
      <c r="J12" s="3"/>
      <c r="K12" s="3"/>
      <c r="L12" s="3"/>
    </row>
    <row r="13" spans="1:12" x14ac:dyDescent="0.25">
      <c r="A13" s="5">
        <v>5000</v>
      </c>
      <c r="B13" s="3">
        <v>0.03</v>
      </c>
      <c r="C13" s="6">
        <v>0.99399999999999999</v>
      </c>
      <c r="D13" s="7">
        <f t="shared" si="0"/>
        <v>30.405302593553017</v>
      </c>
      <c r="E13" s="7">
        <f t="shared" si="1"/>
        <v>-149.59643423703164</v>
      </c>
      <c r="F13" s="3"/>
      <c r="G13" s="3"/>
      <c r="H13" s="3"/>
      <c r="I13" s="3"/>
      <c r="J13" s="3"/>
      <c r="K13" s="3"/>
      <c r="L13" s="3"/>
    </row>
    <row r="14" spans="1:12" x14ac:dyDescent="0.25">
      <c r="A14" s="5">
        <v>7000</v>
      </c>
      <c r="B14" s="3">
        <v>0.01</v>
      </c>
      <c r="C14" s="6">
        <v>0.36299999999999999</v>
      </c>
      <c r="D14" s="7">
        <f t="shared" si="0"/>
        <v>31.198132500722249</v>
      </c>
      <c r="E14" s="7">
        <f t="shared" si="1"/>
        <v>-148.80275372411893</v>
      </c>
      <c r="F14" s="3"/>
      <c r="G14" s="3"/>
      <c r="H14" s="3"/>
      <c r="I14" s="3"/>
      <c r="J14" s="3"/>
      <c r="K14" s="3"/>
      <c r="L14" s="3"/>
    </row>
    <row r="15" spans="1:12" x14ac:dyDescent="0.25">
      <c r="A15" s="5">
        <v>8000</v>
      </c>
      <c r="B15" s="3">
        <v>0.01</v>
      </c>
      <c r="C15" s="6">
        <v>0.36899999999999999</v>
      </c>
      <c r="D15" s="12">
        <f t="shared" si="0"/>
        <v>31.34052732318121</v>
      </c>
      <c r="E15" s="7">
        <f t="shared" si="1"/>
        <v>-148.6601512089378</v>
      </c>
      <c r="F15" s="3"/>
      <c r="G15" s="3"/>
      <c r="H15" s="3"/>
      <c r="I15" s="3"/>
      <c r="J15" s="3"/>
      <c r="K15" s="3"/>
      <c r="L15" s="3"/>
    </row>
    <row r="16" spans="1:12" x14ac:dyDescent="0.25">
      <c r="A16" s="5">
        <v>10000</v>
      </c>
      <c r="B16" s="3">
        <v>0.01</v>
      </c>
      <c r="C16" s="6">
        <v>0.375</v>
      </c>
      <c r="D16" s="7">
        <f t="shared" si="0"/>
        <v>31.480625354554377</v>
      </c>
      <c r="E16" s="7">
        <f t="shared" si="1"/>
        <v>-148.51980891821424</v>
      </c>
      <c r="F16" s="3"/>
      <c r="G16" s="3"/>
      <c r="H16" s="3"/>
      <c r="I16" s="3"/>
      <c r="J16" s="3"/>
      <c r="K16" s="3"/>
      <c r="L16" s="3"/>
    </row>
    <row r="17" spans="1:12" x14ac:dyDescent="0.25">
      <c r="A17" s="5">
        <v>20000</v>
      </c>
      <c r="B17" s="3">
        <v>0.01</v>
      </c>
      <c r="C17" s="6">
        <v>0.38800000000000001</v>
      </c>
      <c r="D17" s="7">
        <f t="shared" si="0"/>
        <v>31.776634511884147</v>
      </c>
      <c r="E17" s="7">
        <f t="shared" si="1"/>
        <v>-148.22347406037917</v>
      </c>
      <c r="F17" s="3"/>
      <c r="G17" s="3"/>
      <c r="H17" s="3"/>
      <c r="I17" s="3"/>
      <c r="J17" s="3"/>
      <c r="K17" s="3"/>
      <c r="L17" s="3"/>
    </row>
    <row r="18" spans="1:12" x14ac:dyDescent="0.25">
      <c r="A18" s="5">
        <v>30000</v>
      </c>
      <c r="B18" s="3">
        <v>0.01</v>
      </c>
      <c r="C18" s="6">
        <v>0.38800000000000001</v>
      </c>
      <c r="D18" s="7">
        <f t="shared" si="0"/>
        <v>31.776634511884147</v>
      </c>
      <c r="E18" s="7">
        <f t="shared" si="1"/>
        <v>-148.2234137427902</v>
      </c>
      <c r="F18" s="3"/>
      <c r="G18" s="3"/>
      <c r="H18" s="3"/>
      <c r="I18" s="3"/>
      <c r="J18" s="3"/>
      <c r="K18" s="3"/>
      <c r="L18" s="3"/>
    </row>
    <row r="19" spans="1:12" x14ac:dyDescent="0.25">
      <c r="A19" s="5">
        <v>40000</v>
      </c>
      <c r="B19" s="3">
        <v>0.01</v>
      </c>
      <c r="C19" s="6">
        <v>0.38800000000000001</v>
      </c>
      <c r="D19" s="7">
        <f t="shared" ref="D19:D23" si="2">20*LOG(C20/B19)</f>
        <v>31.480625354554377</v>
      </c>
      <c r="E19" s="7">
        <f t="shared" si="1"/>
        <v>-148.51940178876592</v>
      </c>
      <c r="F19" s="3"/>
      <c r="G19" s="3"/>
      <c r="H19" s="3"/>
      <c r="I19" s="3"/>
      <c r="J19" s="3"/>
      <c r="K19" s="3"/>
      <c r="L19" s="3"/>
    </row>
    <row r="20" spans="1:12" x14ac:dyDescent="0.25">
      <c r="A20" s="5">
        <v>50000</v>
      </c>
      <c r="B20" s="3">
        <v>0.01</v>
      </c>
      <c r="C20" s="6">
        <v>0.375</v>
      </c>
      <c r="D20" s="7">
        <f t="shared" si="2"/>
        <v>31.480625354554377</v>
      </c>
      <c r="E20" s="7">
        <f t="shared" si="1"/>
        <v>-148.51939201719014</v>
      </c>
      <c r="F20" s="3"/>
      <c r="G20" s="3"/>
      <c r="H20" s="3"/>
      <c r="I20" s="3"/>
      <c r="J20" s="3"/>
      <c r="K20" s="3"/>
      <c r="L20" s="3"/>
    </row>
    <row r="21" spans="1:12" ht="15.75" customHeight="1" x14ac:dyDescent="0.25">
      <c r="A21" s="5">
        <v>60000</v>
      </c>
      <c r="B21" s="3">
        <v>0.01</v>
      </c>
      <c r="C21" s="6">
        <v>0.375</v>
      </c>
      <c r="D21" s="7">
        <f t="shared" si="2"/>
        <v>31.198132500722249</v>
      </c>
      <c r="E21" s="7">
        <f t="shared" si="1"/>
        <v>-148.80187956299662</v>
      </c>
      <c r="F21" s="3"/>
      <c r="G21" s="3"/>
      <c r="H21" s="3"/>
      <c r="I21" s="3"/>
      <c r="J21" s="3"/>
      <c r="K21" s="3"/>
      <c r="L21" s="3"/>
    </row>
    <row r="22" spans="1:12" ht="15.75" customHeight="1" x14ac:dyDescent="0.25">
      <c r="A22" s="5">
        <v>70000</v>
      </c>
      <c r="B22" s="3">
        <v>0.01</v>
      </c>
      <c r="C22" s="6">
        <v>0.36299999999999999</v>
      </c>
      <c r="D22" s="7">
        <f t="shared" si="2"/>
        <v>30.881360887005513</v>
      </c>
      <c r="E22" s="7">
        <f t="shared" si="1"/>
        <v>-149.11864797613813</v>
      </c>
      <c r="F22" s="3"/>
      <c r="G22" s="3"/>
      <c r="H22" s="3"/>
      <c r="I22" s="3"/>
      <c r="J22" s="3"/>
      <c r="K22" s="3"/>
      <c r="L22" s="3"/>
    </row>
    <row r="23" spans="1:12" ht="15.75" customHeight="1" x14ac:dyDescent="0.25">
      <c r="A23" s="5">
        <v>80000</v>
      </c>
      <c r="B23" s="3">
        <v>0.01</v>
      </c>
      <c r="C23" s="6">
        <v>0.35</v>
      </c>
      <c r="D23" s="7">
        <f t="shared" si="2"/>
        <v>30.578334005553096</v>
      </c>
      <c r="E23" s="7">
        <f t="shared" si="1"/>
        <v>-149.42167278029288</v>
      </c>
      <c r="F23" s="3"/>
      <c r="G23" s="3"/>
      <c r="H23" s="3"/>
      <c r="I23" s="3"/>
      <c r="J23" s="3"/>
      <c r="K23" s="3"/>
      <c r="L23" s="3"/>
    </row>
    <row r="24" spans="1:12" ht="15.75" customHeight="1" x14ac:dyDescent="0.25">
      <c r="A24" s="5">
        <v>90000</v>
      </c>
      <c r="B24" s="3">
        <v>0.01</v>
      </c>
      <c r="C24" s="6">
        <v>0.33800000000000002</v>
      </c>
      <c r="D24" s="7">
        <f t="shared" ref="D24:D27" si="3">20*LOG(C24/B24)</f>
        <v>30.578334005553096</v>
      </c>
      <c r="E24" s="7">
        <f t="shared" si="1"/>
        <v>-149.42167135610387</v>
      </c>
      <c r="F24" s="3"/>
      <c r="G24" s="3"/>
      <c r="H24" s="3"/>
      <c r="I24" s="3"/>
      <c r="J24" s="3"/>
      <c r="K24" s="3"/>
      <c r="L24" s="3"/>
    </row>
    <row r="25" spans="1:12" ht="15.75" customHeight="1" x14ac:dyDescent="0.25">
      <c r="A25" s="5">
        <v>100000</v>
      </c>
      <c r="B25" s="3">
        <v>0.01</v>
      </c>
      <c r="C25" s="6">
        <v>0.33100000000000002</v>
      </c>
      <c r="D25" s="7">
        <f t="shared" si="3"/>
        <v>30.396559875514377</v>
      </c>
      <c r="E25" s="7">
        <f t="shared" si="1"/>
        <v>-149.60344446742826</v>
      </c>
      <c r="F25" s="3"/>
      <c r="G25" s="3"/>
      <c r="H25" s="3"/>
      <c r="I25" s="3"/>
      <c r="J25" s="3"/>
      <c r="K25" s="3"/>
      <c r="L25" s="3"/>
    </row>
    <row r="26" spans="1:12" ht="15.75" customHeight="1" x14ac:dyDescent="0.25">
      <c r="A26" s="5">
        <v>120000</v>
      </c>
      <c r="B26" s="3">
        <v>0.01</v>
      </c>
      <c r="C26" s="6">
        <v>0.313</v>
      </c>
      <c r="D26" s="7">
        <f t="shared" si="3"/>
        <v>29.91088675092897</v>
      </c>
      <c r="E26" s="7">
        <f t="shared" si="1"/>
        <v>-150.0891162650039</v>
      </c>
      <c r="F26" s="3"/>
      <c r="G26" s="3"/>
      <c r="H26" s="3"/>
      <c r="I26" s="3"/>
      <c r="J26" s="3"/>
      <c r="K26" s="3"/>
      <c r="L26" s="3"/>
    </row>
    <row r="27" spans="1:12" ht="15.75" customHeight="1" x14ac:dyDescent="0.25">
      <c r="A27" s="5">
        <v>140000</v>
      </c>
      <c r="B27" s="3">
        <v>0.01</v>
      </c>
      <c r="C27" s="6">
        <v>0.28799999999999998</v>
      </c>
      <c r="D27" s="7">
        <f t="shared" si="3"/>
        <v>29.187849755184615</v>
      </c>
      <c r="E27" s="7">
        <f t="shared" si="1"/>
        <v>-150.81215246060299</v>
      </c>
      <c r="F27" s="3"/>
      <c r="G27" s="3"/>
      <c r="H27" s="3"/>
      <c r="I27" s="3"/>
      <c r="J27" s="3"/>
      <c r="K27" s="3"/>
      <c r="L27" s="3"/>
    </row>
    <row r="28" spans="1:12" ht="15.75" customHeight="1" x14ac:dyDescent="0.25">
      <c r="A28" s="3"/>
      <c r="B28" s="3"/>
      <c r="C28" s="3"/>
      <c r="D28" s="3"/>
      <c r="E28" s="3"/>
      <c r="F28" s="3"/>
      <c r="G28" s="3"/>
    </row>
    <row r="29" spans="1:12" ht="15.75" customHeight="1" x14ac:dyDescent="0.25">
      <c r="A29" s="3"/>
      <c r="B29" s="3"/>
      <c r="C29" s="3"/>
      <c r="D29" s="3"/>
      <c r="E29" s="3"/>
      <c r="F29" s="3"/>
      <c r="G29" s="3"/>
    </row>
    <row r="30" spans="1:12" ht="15.75" customHeight="1" x14ac:dyDescent="0.25">
      <c r="A30" s="3"/>
      <c r="B30" s="3"/>
      <c r="C30" s="3"/>
      <c r="D30" s="3"/>
      <c r="E30" s="3"/>
      <c r="F30" s="3"/>
      <c r="G30" s="3"/>
    </row>
    <row r="31" spans="1:12" ht="15.75" customHeight="1" x14ac:dyDescent="0.25">
      <c r="A31" s="3"/>
      <c r="B31" s="3"/>
      <c r="C31" s="3"/>
      <c r="D31" s="3"/>
      <c r="E31" s="3"/>
      <c r="F31" s="3"/>
      <c r="G31" s="3"/>
    </row>
    <row r="32" spans="1:12" ht="15.75" customHeight="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</row>
    <row r="33" spans="1:4" ht="15.75" customHeight="1" x14ac:dyDescent="0.25">
      <c r="A33" s="3"/>
      <c r="B33" s="3"/>
      <c r="C33" s="3"/>
      <c r="D33" s="3"/>
    </row>
    <row r="34" spans="1:4" ht="15.75" customHeight="1" x14ac:dyDescent="0.25"/>
    <row r="35" spans="1:4" ht="15.75" customHeight="1" x14ac:dyDescent="0.25"/>
    <row r="36" spans="1:4" ht="15.75" customHeight="1" x14ac:dyDescent="0.25"/>
    <row r="37" spans="1:4" ht="15.75" customHeight="1" x14ac:dyDescent="0.25"/>
    <row r="38" spans="1:4" ht="15.75" customHeight="1" x14ac:dyDescent="0.25"/>
    <row r="39" spans="1:4" ht="15.75" customHeight="1" x14ac:dyDescent="0.25"/>
    <row r="40" spans="1:4" ht="15.75" customHeight="1" x14ac:dyDescent="0.25"/>
    <row r="41" spans="1:4" ht="15.75" customHeight="1" x14ac:dyDescent="0.25"/>
    <row r="42" spans="1:4" ht="15.75" customHeight="1" x14ac:dyDescent="0.25"/>
    <row r="43" spans="1:4" ht="15.75" customHeight="1" x14ac:dyDescent="0.25"/>
    <row r="44" spans="1:4" ht="15.75" customHeight="1" x14ac:dyDescent="0.25"/>
    <row r="45" spans="1:4" ht="15.75" customHeight="1" x14ac:dyDescent="0.25"/>
    <row r="46" spans="1:4" ht="15.75" customHeight="1" x14ac:dyDescent="0.25"/>
    <row r="47" spans="1:4" ht="15.75" customHeight="1" x14ac:dyDescent="0.25"/>
    <row r="48" spans="1:4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000"/>
  <sheetViews>
    <sheetView workbookViewId="0"/>
  </sheetViews>
  <sheetFormatPr defaultColWidth="14.42578125" defaultRowHeight="15" customHeight="1" x14ac:dyDescent="0.25"/>
  <cols>
    <col min="1" max="5" width="8.7109375" customWidth="1"/>
    <col min="6" max="6" width="11.7109375" customWidth="1"/>
    <col min="7" max="7" width="10.85546875" customWidth="1"/>
    <col min="8" max="26" width="8.7109375" customWidth="1"/>
  </cols>
  <sheetData>
    <row r="1" spans="1:12" x14ac:dyDescent="0.25">
      <c r="A1" s="1" t="s">
        <v>0</v>
      </c>
      <c r="B1" s="1" t="s">
        <v>1</v>
      </c>
      <c r="C1" s="1" t="s">
        <v>2</v>
      </c>
      <c r="D1" s="1" t="s">
        <v>3</v>
      </c>
      <c r="E1" s="3" t="s">
        <v>4</v>
      </c>
      <c r="G1" s="3" t="s">
        <v>5</v>
      </c>
      <c r="H1" s="3"/>
      <c r="I1" s="3" t="s">
        <v>6</v>
      </c>
      <c r="J1" s="3" t="s">
        <v>27</v>
      </c>
      <c r="K1" s="3"/>
      <c r="L1" s="4" t="s">
        <v>8</v>
      </c>
    </row>
    <row r="2" spans="1:12" x14ac:dyDescent="0.25">
      <c r="A2" s="5">
        <v>1</v>
      </c>
      <c r="B2" s="3">
        <v>0.5</v>
      </c>
      <c r="C2" s="6">
        <v>0.188</v>
      </c>
      <c r="D2" s="7">
        <f t="shared" ref="D2:D27" si="0">20*LOG(C2/B2)</f>
        <v>-8.4962431014467796</v>
      </c>
      <c r="E2" s="7">
        <f t="shared" ref="E2:E27" si="1">D2+$H$2+10*LOG10((A2/$H$3)^2/(1+(A2/$H$3)^2))</f>
        <v>-228.49667737421544</v>
      </c>
      <c r="G2" s="3" t="s">
        <v>9</v>
      </c>
      <c r="H2" s="8">
        <v>-180</v>
      </c>
      <c r="I2" s="3"/>
      <c r="J2" s="3"/>
      <c r="K2" s="3"/>
      <c r="L2" s="3"/>
    </row>
    <row r="3" spans="1:12" x14ac:dyDescent="0.25">
      <c r="A3" s="5">
        <v>2</v>
      </c>
      <c r="B3" s="3">
        <v>0.3</v>
      </c>
      <c r="C3" s="6">
        <v>0.33800000000000002</v>
      </c>
      <c r="D3" s="7">
        <f t="shared" si="0"/>
        <v>1.0359089111598463</v>
      </c>
      <c r="E3" s="7">
        <f t="shared" si="1"/>
        <v>-212.94522800614516</v>
      </c>
      <c r="G3" s="9" t="s">
        <v>11</v>
      </c>
      <c r="H3" s="3">
        <v>100</v>
      </c>
      <c r="I3" s="4" t="s">
        <v>8</v>
      </c>
      <c r="J3" s="3"/>
      <c r="K3" s="3"/>
      <c r="L3" s="3" t="s">
        <v>8</v>
      </c>
    </row>
    <row r="4" spans="1:12" x14ac:dyDescent="0.25">
      <c r="A4" s="5">
        <v>5</v>
      </c>
      <c r="B4" s="3">
        <v>0.2</v>
      </c>
      <c r="C4" s="6">
        <v>0.66300000000000003</v>
      </c>
      <c r="D4" s="7">
        <f t="shared" si="0"/>
        <v>10.409670654815839</v>
      </c>
      <c r="E4" s="7">
        <f t="shared" si="1"/>
        <v>-195.62177307138597</v>
      </c>
      <c r="G4" s="3" t="s">
        <v>28</v>
      </c>
      <c r="H4" s="3">
        <v>31</v>
      </c>
      <c r="I4" s="3"/>
      <c r="J4" s="3"/>
      <c r="K4" s="3"/>
      <c r="L4" s="3" t="s">
        <v>8</v>
      </c>
    </row>
    <row r="5" spans="1:12" x14ac:dyDescent="0.25">
      <c r="A5" s="5">
        <v>10</v>
      </c>
      <c r="B5" s="3">
        <v>0.2</v>
      </c>
      <c r="C5" s="6">
        <v>0.96199999999999997</v>
      </c>
      <c r="D5" s="7">
        <f t="shared" si="0"/>
        <v>13.642901527476635</v>
      </c>
      <c r="E5" s="7">
        <f t="shared" si="1"/>
        <v>-186.4003122103498</v>
      </c>
      <c r="G5" s="4">
        <v>44153</v>
      </c>
      <c r="I5" s="10" t="s">
        <v>13</v>
      </c>
      <c r="J5" s="3"/>
      <c r="K5" s="3"/>
      <c r="L5" s="3"/>
    </row>
    <row r="6" spans="1:12" x14ac:dyDescent="0.25">
      <c r="A6" s="5">
        <v>20</v>
      </c>
      <c r="B6" s="3">
        <v>0.2</v>
      </c>
      <c r="C6" s="6">
        <v>1.0900000000000001</v>
      </c>
      <c r="D6" s="7">
        <f t="shared" si="0"/>
        <v>14.727930045532849</v>
      </c>
      <c r="E6" s="7">
        <f t="shared" si="1"/>
        <v>-179.42180343417533</v>
      </c>
      <c r="G6" s="3" t="s">
        <v>14</v>
      </c>
      <c r="I6" s="3" t="s">
        <v>29</v>
      </c>
      <c r="K6" s="3"/>
      <c r="L6" s="3"/>
    </row>
    <row r="7" spans="1:12" x14ac:dyDescent="0.25">
      <c r="A7" s="5">
        <v>50</v>
      </c>
      <c r="B7" s="3">
        <v>0.2</v>
      </c>
      <c r="C7" s="6">
        <v>1.1439999999999999</v>
      </c>
      <c r="D7" s="7">
        <f t="shared" si="0"/>
        <v>15.147920575860482</v>
      </c>
      <c r="E7" s="7">
        <f t="shared" si="1"/>
        <v>-171.84177946749969</v>
      </c>
      <c r="G7" s="3" t="s">
        <v>15</v>
      </c>
      <c r="H7" s="3"/>
      <c r="I7" s="11" t="s">
        <v>16</v>
      </c>
      <c r="J7" s="3"/>
      <c r="K7" s="3"/>
      <c r="L7" s="3"/>
    </row>
    <row r="8" spans="1:12" x14ac:dyDescent="0.25">
      <c r="A8" s="5">
        <v>100</v>
      </c>
      <c r="B8" s="3">
        <v>0.2</v>
      </c>
      <c r="C8" s="6">
        <v>1.181</v>
      </c>
      <c r="D8" s="7">
        <f t="shared" si="0"/>
        <v>15.424398038990672</v>
      </c>
      <c r="E8" s="7">
        <f t="shared" si="1"/>
        <v>-167.58590191764915</v>
      </c>
      <c r="G8" s="3" t="s">
        <v>17</v>
      </c>
      <c r="H8" s="3"/>
      <c r="I8" s="11" t="s">
        <v>18</v>
      </c>
      <c r="K8" s="3"/>
      <c r="L8" s="3"/>
    </row>
    <row r="9" spans="1:12" x14ac:dyDescent="0.25">
      <c r="A9" s="5">
        <v>200</v>
      </c>
      <c r="B9" s="3">
        <v>0.2</v>
      </c>
      <c r="C9" s="6">
        <v>1.25</v>
      </c>
      <c r="D9" s="7">
        <f t="shared" si="0"/>
        <v>15.917600346881503</v>
      </c>
      <c r="E9" s="7">
        <f t="shared" si="1"/>
        <v>-165.05149978319906</v>
      </c>
      <c r="G9" s="3" t="s">
        <v>26</v>
      </c>
      <c r="H9" s="7">
        <f>D15</f>
        <v>31.198132500722249</v>
      </c>
      <c r="J9" s="3"/>
      <c r="K9" s="3"/>
      <c r="L9" s="3"/>
    </row>
    <row r="10" spans="1:12" x14ac:dyDescent="0.25">
      <c r="A10" s="5">
        <v>500</v>
      </c>
      <c r="B10" s="3">
        <v>0.1</v>
      </c>
      <c r="C10" s="6">
        <v>0.83099999999999996</v>
      </c>
      <c r="D10" s="7">
        <f t="shared" si="0"/>
        <v>18.392020475682219</v>
      </c>
      <c r="E10" s="7">
        <f t="shared" si="1"/>
        <v>-161.77831291730558</v>
      </c>
      <c r="G10" s="3" t="s">
        <v>21</v>
      </c>
      <c r="H10" s="3">
        <v>14.4</v>
      </c>
      <c r="I10" s="3" t="s">
        <v>22</v>
      </c>
      <c r="J10" s="3"/>
      <c r="K10" s="3"/>
      <c r="L10" s="3"/>
    </row>
    <row r="11" spans="1:12" x14ac:dyDescent="0.25">
      <c r="A11" s="5">
        <v>1000</v>
      </c>
      <c r="B11" s="3">
        <v>0.1</v>
      </c>
      <c r="C11" s="6">
        <v>1.288</v>
      </c>
      <c r="D11" s="7">
        <f t="shared" si="0"/>
        <v>22.198317260475868</v>
      </c>
      <c r="E11" s="7">
        <f t="shared" si="1"/>
        <v>-157.84489647735055</v>
      </c>
      <c r="G11" s="3" t="s">
        <v>23</v>
      </c>
      <c r="H11" s="3">
        <v>2.5</v>
      </c>
      <c r="I11" s="3" t="s">
        <v>24</v>
      </c>
      <c r="J11" s="3"/>
      <c r="K11" s="3"/>
      <c r="L11" s="3"/>
    </row>
    <row r="12" spans="1:12" x14ac:dyDescent="0.25">
      <c r="A12" s="5">
        <v>2000</v>
      </c>
      <c r="B12" s="3">
        <v>0.05</v>
      </c>
      <c r="C12" s="6">
        <v>1.04</v>
      </c>
      <c r="D12" s="7">
        <f t="shared" si="0"/>
        <v>26.361266699255232</v>
      </c>
      <c r="E12" s="7">
        <f t="shared" si="1"/>
        <v>-153.64957711366696</v>
      </c>
      <c r="F12" s="3"/>
      <c r="G12" s="3"/>
      <c r="H12" s="3"/>
      <c r="I12" s="3"/>
      <c r="J12" s="3"/>
      <c r="K12" s="3"/>
      <c r="L12" s="3"/>
    </row>
    <row r="13" spans="1:12" x14ac:dyDescent="0.25">
      <c r="A13" s="5">
        <v>5000</v>
      </c>
      <c r="B13" s="3">
        <v>0.03</v>
      </c>
      <c r="C13" s="6">
        <v>0.99399999999999999</v>
      </c>
      <c r="D13" s="7">
        <f t="shared" si="0"/>
        <v>30.405302593553017</v>
      </c>
      <c r="E13" s="7">
        <f t="shared" si="1"/>
        <v>-149.59643423703164</v>
      </c>
      <c r="F13" s="3"/>
      <c r="G13" s="3"/>
      <c r="H13" s="3"/>
      <c r="I13" s="3"/>
      <c r="J13" s="3"/>
      <c r="K13" s="3"/>
      <c r="L13" s="3"/>
    </row>
    <row r="14" spans="1:12" x14ac:dyDescent="0.25">
      <c r="A14" s="5">
        <v>7000</v>
      </c>
      <c r="B14" s="3">
        <v>0.01</v>
      </c>
      <c r="C14" s="6">
        <v>0.37</v>
      </c>
      <c r="D14" s="7">
        <f t="shared" si="0"/>
        <v>31.3640344813399</v>
      </c>
      <c r="E14" s="7">
        <f t="shared" si="1"/>
        <v>-148.63685174350127</v>
      </c>
      <c r="F14" s="3"/>
      <c r="G14" s="3"/>
      <c r="H14" s="3"/>
      <c r="I14" s="3"/>
      <c r="J14" s="3"/>
      <c r="K14" s="3"/>
      <c r="L14" s="3"/>
    </row>
    <row r="15" spans="1:12" x14ac:dyDescent="0.25">
      <c r="A15" s="5">
        <v>8000</v>
      </c>
      <c r="B15" s="3">
        <v>0.01</v>
      </c>
      <c r="C15" s="6">
        <v>0.36299999999999999</v>
      </c>
      <c r="D15" s="12">
        <f t="shared" si="0"/>
        <v>31.198132500722249</v>
      </c>
      <c r="E15" s="7">
        <f t="shared" si="1"/>
        <v>-148.80254603139679</v>
      </c>
      <c r="F15" s="3"/>
      <c r="G15" s="3"/>
      <c r="H15" s="3"/>
      <c r="I15" s="3"/>
      <c r="J15" s="3"/>
      <c r="K15" s="3"/>
      <c r="L15" s="3"/>
    </row>
    <row r="16" spans="1:12" x14ac:dyDescent="0.25">
      <c r="A16" s="5">
        <v>10000</v>
      </c>
      <c r="B16" s="3">
        <v>0.01</v>
      </c>
      <c r="C16" s="6">
        <v>0.375</v>
      </c>
      <c r="D16" s="7">
        <f t="shared" si="0"/>
        <v>31.480625354554377</v>
      </c>
      <c r="E16" s="7">
        <f t="shared" si="1"/>
        <v>-148.51980891821424</v>
      </c>
      <c r="F16" s="3"/>
      <c r="G16" s="3"/>
      <c r="H16" s="3"/>
      <c r="I16" s="3"/>
      <c r="J16" s="3"/>
      <c r="K16" s="3"/>
      <c r="L16" s="3"/>
    </row>
    <row r="17" spans="1:12" x14ac:dyDescent="0.25">
      <c r="A17" s="5">
        <v>20000</v>
      </c>
      <c r="B17" s="3">
        <v>0.01</v>
      </c>
      <c r="C17" s="6">
        <v>0.38800000000000001</v>
      </c>
      <c r="D17" s="7">
        <f t="shared" si="0"/>
        <v>31.776634511884147</v>
      </c>
      <c r="E17" s="7">
        <f t="shared" si="1"/>
        <v>-148.22347406037917</v>
      </c>
      <c r="F17" s="3"/>
      <c r="G17" s="3"/>
      <c r="H17" s="3"/>
      <c r="I17" s="3"/>
      <c r="J17" s="3"/>
      <c r="K17" s="3"/>
      <c r="L17" s="3"/>
    </row>
    <row r="18" spans="1:12" x14ac:dyDescent="0.25">
      <c r="A18" s="5">
        <v>30000</v>
      </c>
      <c r="B18" s="3">
        <v>0.01</v>
      </c>
      <c r="C18" s="6">
        <v>0.38800000000000001</v>
      </c>
      <c r="D18" s="7">
        <f t="shared" si="0"/>
        <v>31.776634511884147</v>
      </c>
      <c r="E18" s="7">
        <f t="shared" si="1"/>
        <v>-148.2234137427902</v>
      </c>
      <c r="F18" s="3"/>
      <c r="G18" s="3"/>
      <c r="H18" s="3"/>
      <c r="I18" s="3"/>
      <c r="J18" s="3"/>
      <c r="K18" s="3"/>
      <c r="L18" s="3"/>
    </row>
    <row r="19" spans="1:12" x14ac:dyDescent="0.25">
      <c r="A19" s="5">
        <v>40000</v>
      </c>
      <c r="B19" s="3">
        <v>0.01</v>
      </c>
      <c r="C19" s="6">
        <v>0.38700000000000001</v>
      </c>
      <c r="D19" s="7">
        <f t="shared" si="0"/>
        <v>31.754219300378228</v>
      </c>
      <c r="E19" s="7">
        <f t="shared" si="1"/>
        <v>-148.24580784294207</v>
      </c>
      <c r="F19" s="3"/>
      <c r="G19" s="3"/>
      <c r="H19" s="3"/>
      <c r="I19" s="3"/>
      <c r="J19" s="3"/>
      <c r="K19" s="3"/>
      <c r="L19" s="3"/>
    </row>
    <row r="20" spans="1:12" x14ac:dyDescent="0.25">
      <c r="A20" s="5">
        <v>50000</v>
      </c>
      <c r="B20" s="3">
        <v>0.01</v>
      </c>
      <c r="C20" s="6">
        <v>0.375</v>
      </c>
      <c r="D20" s="7">
        <f t="shared" si="0"/>
        <v>31.480625354554377</v>
      </c>
      <c r="E20" s="7">
        <f t="shared" si="1"/>
        <v>-148.51939201719014</v>
      </c>
      <c r="F20" s="3"/>
      <c r="G20" s="3"/>
      <c r="H20" s="3"/>
      <c r="I20" s="3"/>
      <c r="J20" s="3"/>
      <c r="K20" s="3"/>
      <c r="L20" s="3"/>
    </row>
    <row r="21" spans="1:12" ht="15.75" customHeight="1" x14ac:dyDescent="0.25">
      <c r="A21" s="5">
        <v>60000</v>
      </c>
      <c r="B21" s="3">
        <v>0.01</v>
      </c>
      <c r="C21" s="6">
        <v>0.375</v>
      </c>
      <c r="D21" s="7">
        <f t="shared" si="0"/>
        <v>31.480625354554377</v>
      </c>
      <c r="E21" s="7">
        <f t="shared" si="1"/>
        <v>-148.51938670916448</v>
      </c>
      <c r="F21" s="3"/>
      <c r="G21" s="3"/>
      <c r="H21" s="3"/>
      <c r="I21" s="3"/>
      <c r="J21" s="3"/>
      <c r="K21" s="3"/>
      <c r="L21" s="3"/>
    </row>
    <row r="22" spans="1:12" ht="15.75" customHeight="1" x14ac:dyDescent="0.25">
      <c r="A22" s="5">
        <v>70000</v>
      </c>
      <c r="B22" s="3">
        <v>0.01</v>
      </c>
      <c r="C22" s="6">
        <v>0.36899999999999999</v>
      </c>
      <c r="D22" s="7">
        <f t="shared" si="0"/>
        <v>31.34052732318121</v>
      </c>
      <c r="E22" s="7">
        <f t="shared" si="1"/>
        <v>-148.65948153996243</v>
      </c>
      <c r="F22" s="3"/>
      <c r="G22" s="3"/>
      <c r="H22" s="3"/>
      <c r="I22" s="3"/>
      <c r="J22" s="3"/>
      <c r="K22" s="3"/>
      <c r="L22" s="3"/>
    </row>
    <row r="23" spans="1:12" ht="15.75" customHeight="1" x14ac:dyDescent="0.25">
      <c r="A23" s="5">
        <v>80000</v>
      </c>
      <c r="B23" s="3">
        <v>0.01</v>
      </c>
      <c r="C23" s="6">
        <v>0.35</v>
      </c>
      <c r="D23" s="7">
        <f t="shared" si="0"/>
        <v>30.881360887005513</v>
      </c>
      <c r="E23" s="7">
        <f t="shared" si="1"/>
        <v>-149.11864589884047</v>
      </c>
      <c r="F23" s="3"/>
      <c r="G23" s="3"/>
      <c r="H23" s="3"/>
      <c r="I23" s="3"/>
      <c r="J23" s="3"/>
      <c r="K23" s="3"/>
      <c r="L23" s="3"/>
    </row>
    <row r="24" spans="1:12" ht="15.75" customHeight="1" x14ac:dyDescent="0.25">
      <c r="A24" s="5">
        <v>90000</v>
      </c>
      <c r="B24" s="3">
        <v>0.01</v>
      </c>
      <c r="C24" s="6">
        <v>0.33800000000000002</v>
      </c>
      <c r="D24" s="7">
        <f t="shared" si="0"/>
        <v>30.578334005553096</v>
      </c>
      <c r="E24" s="7">
        <f t="shared" si="1"/>
        <v>-149.42167135610387</v>
      </c>
      <c r="F24" s="3"/>
      <c r="G24" s="3"/>
      <c r="H24" s="3"/>
      <c r="I24" s="3"/>
      <c r="J24" s="3"/>
      <c r="K24" s="3"/>
      <c r="L24" s="3"/>
    </row>
    <row r="25" spans="1:12" ht="15.75" customHeight="1" x14ac:dyDescent="0.25">
      <c r="A25" s="5">
        <v>100000</v>
      </c>
      <c r="B25" s="3">
        <v>0.01</v>
      </c>
      <c r="C25" s="6">
        <v>0.33100000000000002</v>
      </c>
      <c r="D25" s="7">
        <f t="shared" si="0"/>
        <v>30.396559875514377</v>
      </c>
      <c r="E25" s="7">
        <f t="shared" si="1"/>
        <v>-149.60344446742826</v>
      </c>
      <c r="F25" s="3"/>
      <c r="G25" s="3"/>
      <c r="H25" s="3"/>
      <c r="I25" s="3"/>
      <c r="J25" s="3"/>
      <c r="K25" s="3"/>
      <c r="L25" s="3"/>
    </row>
    <row r="26" spans="1:12" ht="15.75" customHeight="1" x14ac:dyDescent="0.25">
      <c r="A26" s="5">
        <v>120000</v>
      </c>
      <c r="B26" s="3">
        <v>0.01</v>
      </c>
      <c r="C26" s="6">
        <v>0.313</v>
      </c>
      <c r="D26" s="7">
        <f t="shared" si="0"/>
        <v>29.91088675092897</v>
      </c>
      <c r="E26" s="7">
        <f t="shared" si="1"/>
        <v>-150.0891162650039</v>
      </c>
      <c r="F26" s="3"/>
      <c r="G26" s="3"/>
      <c r="H26" s="3"/>
      <c r="I26" s="3"/>
      <c r="J26" s="3"/>
      <c r="K26" s="3"/>
      <c r="L26" s="3"/>
    </row>
    <row r="27" spans="1:12" ht="15.75" customHeight="1" x14ac:dyDescent="0.25">
      <c r="A27" s="5">
        <v>140000</v>
      </c>
      <c r="B27" s="3">
        <v>0.01</v>
      </c>
      <c r="C27" s="6">
        <v>0.28899999999999998</v>
      </c>
      <c r="D27" s="7">
        <f t="shared" si="0"/>
        <v>29.217956855130957</v>
      </c>
      <c r="E27" s="7">
        <f t="shared" si="1"/>
        <v>-150.78204536065667</v>
      </c>
      <c r="F27" s="3"/>
      <c r="G27" s="3"/>
      <c r="H27" s="3"/>
      <c r="I27" s="3"/>
      <c r="J27" s="3"/>
      <c r="K27" s="3"/>
      <c r="L27" s="3"/>
    </row>
    <row r="28" spans="1:12" ht="15.75" customHeight="1" x14ac:dyDescent="0.25">
      <c r="A28" s="3"/>
      <c r="B28" s="3"/>
      <c r="C28" s="3"/>
      <c r="D28" s="3"/>
      <c r="E28" s="3"/>
      <c r="F28" s="3"/>
      <c r="G28" s="3"/>
    </row>
    <row r="29" spans="1:12" ht="15.75" customHeight="1" x14ac:dyDescent="0.25">
      <c r="A29" s="3"/>
      <c r="B29" s="3"/>
      <c r="C29" s="3"/>
      <c r="D29" s="3"/>
      <c r="E29" s="3"/>
      <c r="F29" s="3"/>
      <c r="G29" s="3"/>
    </row>
    <row r="30" spans="1:12" ht="15.75" customHeight="1" x14ac:dyDescent="0.25">
      <c r="A30" s="3"/>
      <c r="B30" s="3"/>
      <c r="C30" s="3"/>
      <c r="D30" s="3"/>
      <c r="E30" s="3"/>
      <c r="F30" s="3"/>
      <c r="G30" s="3"/>
    </row>
    <row r="31" spans="1:12" ht="15.75" customHeight="1" x14ac:dyDescent="0.25">
      <c r="A31" s="3"/>
      <c r="B31" s="3"/>
      <c r="C31" s="3"/>
      <c r="D31" s="3"/>
      <c r="E31" s="3"/>
      <c r="F31" s="3"/>
      <c r="G31" s="3"/>
    </row>
    <row r="32" spans="1:12" ht="15.75" customHeight="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</row>
    <row r="33" spans="1:4" ht="15.75" customHeight="1" x14ac:dyDescent="0.25">
      <c r="A33" s="3"/>
      <c r="B33" s="3"/>
      <c r="C33" s="3"/>
      <c r="D33" s="3"/>
    </row>
    <row r="34" spans="1:4" ht="15.75" customHeight="1" x14ac:dyDescent="0.25"/>
    <row r="35" spans="1:4" ht="15.75" customHeight="1" x14ac:dyDescent="0.25"/>
    <row r="36" spans="1:4" ht="15.75" customHeight="1" x14ac:dyDescent="0.25"/>
    <row r="37" spans="1:4" ht="15.75" customHeight="1" x14ac:dyDescent="0.25"/>
    <row r="38" spans="1:4" ht="15.75" customHeight="1" x14ac:dyDescent="0.25"/>
    <row r="39" spans="1:4" ht="15.75" customHeight="1" x14ac:dyDescent="0.25"/>
    <row r="40" spans="1:4" ht="15.75" customHeight="1" x14ac:dyDescent="0.25"/>
    <row r="41" spans="1:4" ht="15.75" customHeight="1" x14ac:dyDescent="0.25"/>
    <row r="42" spans="1:4" ht="15.75" customHeight="1" x14ac:dyDescent="0.25"/>
    <row r="43" spans="1:4" ht="15.75" customHeight="1" x14ac:dyDescent="0.25"/>
    <row r="44" spans="1:4" ht="15.75" customHeight="1" x14ac:dyDescent="0.25"/>
    <row r="45" spans="1:4" ht="15.75" customHeight="1" x14ac:dyDescent="0.25"/>
    <row r="46" spans="1:4" ht="15.75" customHeight="1" x14ac:dyDescent="0.25"/>
    <row r="47" spans="1:4" ht="15.75" customHeight="1" x14ac:dyDescent="0.25"/>
    <row r="48" spans="1:4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cece13e-3376-4417-9525-be60b11a89a8" xsi:nil="true"/>
    <lcf76f155ced4ddcb4097134ff3c332f xmlns="24a0f55c-b17e-4aed-bdd8-6c66f587b7ba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789B5A4A678174CBF4B9B5CD3720197" ma:contentTypeVersion="14" ma:contentTypeDescription="Create a new document." ma:contentTypeScope="" ma:versionID="3b98ebb27b642749dd7d307ccb69bb91">
  <xsd:schema xmlns:xsd="http://www.w3.org/2001/XMLSchema" xmlns:xs="http://www.w3.org/2001/XMLSchema" xmlns:p="http://schemas.microsoft.com/office/2006/metadata/properties" xmlns:ns2="24a0f55c-b17e-4aed-bdd8-6c66f587b7ba" xmlns:ns3="5cece13e-3376-4417-9525-be60b11a89a8" xmlns:ns4="17fd52b9-cf36-4d7c-b8f7-5863de7cc162" targetNamespace="http://schemas.microsoft.com/office/2006/metadata/properties" ma:root="true" ma:fieldsID="53cb25ac930f982bfe192db06d4193a3" ns2:_="" ns3:_="" ns4:_="">
    <xsd:import namespace="24a0f55c-b17e-4aed-bdd8-6c66f587b7ba"/>
    <xsd:import namespace="5cece13e-3376-4417-9525-be60b11a89a8"/>
    <xsd:import namespace="17fd52b9-cf36-4d7c-b8f7-5863de7cc1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4:SharedWithUsers" minOccurs="0"/>
                <xsd:element ref="ns4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a0f55c-b17e-4aed-bdd8-6c66f587b7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260f1aaf-6244-4bb9-9bf9-38bf3738530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ece13e-3376-4417-9525-be60b11a89a8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15e98b60-7c59-401d-8420-482ddb6575f5}" ma:internalName="TaxCatchAll" ma:showField="CatchAllData" ma:web="17fd52b9-cf36-4d7c-b8f7-5863de7cc16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fd52b9-cf36-4d7c-b8f7-5863de7cc16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845E28D-D06B-4567-807C-56BFFE275AFE}">
  <ds:schemaRefs>
    <ds:schemaRef ds:uri="http://schemas.microsoft.com/office/2006/metadata/properties"/>
    <ds:schemaRef ds:uri="http://schemas.microsoft.com/office/infopath/2007/PartnerControls"/>
    <ds:schemaRef ds:uri="5cece13e-3376-4417-9525-be60b11a89a8"/>
    <ds:schemaRef ds:uri="24a0f55c-b17e-4aed-bdd8-6c66f587b7ba"/>
  </ds:schemaRefs>
</ds:datastoreItem>
</file>

<file path=customXml/itemProps2.xml><?xml version="1.0" encoding="utf-8"?>
<ds:datastoreItem xmlns:ds="http://schemas.openxmlformats.org/officeDocument/2006/customXml" ds:itemID="{4454FCB0-B728-4939-9862-BA8DFF4DCB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4a0f55c-b17e-4aed-bdd8-6c66f587b7ba"/>
    <ds:schemaRef ds:uri="5cece13e-3376-4417-9525-be60b11a89a8"/>
    <ds:schemaRef ds:uri="17fd52b9-cf36-4d7c-b8f7-5863de7cc1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93E6C41-3A73-4A4A-853C-F812E3FEEB4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Board28</vt:lpstr>
      <vt:lpstr>Board29</vt:lpstr>
      <vt:lpstr>Board30</vt:lpstr>
      <vt:lpstr>Board31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matsumot</dc:creator>
  <cp:keywords/>
  <dc:description/>
  <cp:lastModifiedBy>Cotter, Emma D</cp:lastModifiedBy>
  <cp:revision/>
  <dcterms:created xsi:type="dcterms:W3CDTF">2021-06-28T23:28:05Z</dcterms:created>
  <dcterms:modified xsi:type="dcterms:W3CDTF">2023-09-26T18:25:29Z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0x010100E789B5A4A678174CBF4B9B5CD3720197</vt:lpwstr>
  </property>
</Properties>
</file>