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2" yWindow="204" windowWidth="19620" windowHeight="9240" firstSheet="1" activeTab="2"/>
  </bookViews>
  <sheets>
    <sheet name="0. Wave Reference Resource" sheetId="3" r:id="rId1"/>
    <sheet name="1. Mechanical Power Matrix" sheetId="9" r:id="rId2"/>
    <sheet name="2-4. Power Capture Matrix" sheetId="8" r:id="rId3"/>
    <sheet name="5-9. Description of Losses" sheetId="11" r:id="rId4"/>
    <sheet name="10-11. TAEP, AEC, AEP" sheetId="5" r:id="rId5"/>
  </sheets>
  <calcPr calcId="125725" iterate="1"/>
</workbook>
</file>

<file path=xl/calcChain.xml><?xml version="1.0" encoding="utf-8"?>
<calcChain xmlns="http://schemas.openxmlformats.org/spreadsheetml/2006/main">
  <c r="F17" i="5"/>
  <c r="F18"/>
  <c r="G18"/>
  <c r="F19"/>
  <c r="G19"/>
  <c r="H19"/>
  <c r="F20"/>
  <c r="G20"/>
  <c r="H20"/>
  <c r="I20"/>
  <c r="F21"/>
  <c r="G21"/>
  <c r="H21"/>
  <c r="I21"/>
  <c r="J21"/>
  <c r="F22"/>
  <c r="G22"/>
  <c r="H22"/>
  <c r="I22"/>
  <c r="J22"/>
  <c r="K22"/>
  <c r="B12" i="11"/>
  <c r="C5" i="8"/>
  <c r="F9" i="5" s="1"/>
  <c r="D5" i="8"/>
  <c r="G9" i="5" s="1"/>
  <c r="E5" i="8"/>
  <c r="H9" i="5" s="1"/>
  <c r="F5" i="8"/>
  <c r="I9" i="5" s="1"/>
  <c r="G5" i="8"/>
  <c r="J9" i="5" s="1"/>
  <c r="H5" i="8"/>
  <c r="K9" i="5" s="1"/>
  <c r="I5" i="8"/>
  <c r="L9" i="5" s="1"/>
  <c r="J5" i="8"/>
  <c r="M9" i="5" s="1"/>
  <c r="K5" i="8"/>
  <c r="N9" i="5" s="1"/>
  <c r="L5" i="8"/>
  <c r="O9" i="5" s="1"/>
  <c r="M5" i="8"/>
  <c r="P9" i="5" s="1"/>
  <c r="N5" i="8"/>
  <c r="Q9" i="5" s="1"/>
  <c r="O5" i="8"/>
  <c r="R9" i="5" s="1"/>
  <c r="P5" i="8"/>
  <c r="S9" i="5" s="1"/>
  <c r="Q5" i="8"/>
  <c r="T9" i="5" s="1"/>
  <c r="R5" i="8"/>
  <c r="U9" i="5" s="1"/>
  <c r="S5" i="8"/>
  <c r="V9" i="5" s="1"/>
  <c r="T5" i="8"/>
  <c r="W9" i="5" s="1"/>
  <c r="C6" i="8"/>
  <c r="F10" i="5" s="1"/>
  <c r="D6" i="8"/>
  <c r="G10" i="5" s="1"/>
  <c r="E6" i="8"/>
  <c r="H10" i="5" s="1"/>
  <c r="F6" i="8"/>
  <c r="I10" i="5" s="1"/>
  <c r="G6" i="8"/>
  <c r="J10" i="5" s="1"/>
  <c r="H6" i="8"/>
  <c r="K10" i="5" s="1"/>
  <c r="I6" i="8"/>
  <c r="L10" i="5" s="1"/>
  <c r="J6" i="8"/>
  <c r="M10" i="5" s="1"/>
  <c r="K6" i="8"/>
  <c r="N10" i="5" s="1"/>
  <c r="L6" i="8"/>
  <c r="O10" i="5" s="1"/>
  <c r="M6" i="8"/>
  <c r="P10" i="5" s="1"/>
  <c r="N6" i="8"/>
  <c r="Q10" i="5" s="1"/>
  <c r="O6" i="8"/>
  <c r="R10" i="5" s="1"/>
  <c r="P6" i="8"/>
  <c r="S10" i="5" s="1"/>
  <c r="Q6" i="8"/>
  <c r="T10" i="5" s="1"/>
  <c r="R6" i="8"/>
  <c r="U10" i="5" s="1"/>
  <c r="S6" i="8"/>
  <c r="V10" i="5" s="1"/>
  <c r="T6" i="8"/>
  <c r="W10" i="5" s="1"/>
  <c r="C7" i="8"/>
  <c r="F11" i="5" s="1"/>
  <c r="D7" i="8"/>
  <c r="G11" i="5" s="1"/>
  <c r="E7" i="8"/>
  <c r="H11" i="5" s="1"/>
  <c r="F7" i="8"/>
  <c r="I11" i="5" s="1"/>
  <c r="G7" i="8"/>
  <c r="J11" i="5" s="1"/>
  <c r="H7" i="8"/>
  <c r="K11" i="5" s="1"/>
  <c r="I7" i="8"/>
  <c r="L11" i="5" s="1"/>
  <c r="J7" i="8"/>
  <c r="M11" i="5" s="1"/>
  <c r="K7" i="8"/>
  <c r="N11" i="5" s="1"/>
  <c r="L7" i="8"/>
  <c r="O11" i="5" s="1"/>
  <c r="M7" i="8"/>
  <c r="P11" i="5" s="1"/>
  <c r="N7" i="8"/>
  <c r="Q11" i="5" s="1"/>
  <c r="O7" i="8"/>
  <c r="R11" i="5" s="1"/>
  <c r="P7" i="8"/>
  <c r="S11" i="5" s="1"/>
  <c r="Q7" i="8"/>
  <c r="T11" i="5" s="1"/>
  <c r="R7" i="8"/>
  <c r="U11" i="5" s="1"/>
  <c r="S7" i="8"/>
  <c r="V11" i="5" s="1"/>
  <c r="T7" i="8"/>
  <c r="W11" i="5" s="1"/>
  <c r="C8" i="8"/>
  <c r="F12" i="5" s="1"/>
  <c r="D8" i="8"/>
  <c r="G12" i="5" s="1"/>
  <c r="E8" i="8"/>
  <c r="H12" i="5" s="1"/>
  <c r="F8" i="8"/>
  <c r="I12" i="5" s="1"/>
  <c r="G8" i="8"/>
  <c r="J12" i="5" s="1"/>
  <c r="H8" i="8"/>
  <c r="K12" i="5" s="1"/>
  <c r="I8" i="8"/>
  <c r="L12" i="5" s="1"/>
  <c r="J8" i="8"/>
  <c r="M12" i="5" s="1"/>
  <c r="K8" i="8"/>
  <c r="N12" i="5" s="1"/>
  <c r="L8" i="8"/>
  <c r="O12" i="5" s="1"/>
  <c r="M8" i="8"/>
  <c r="P12" i="5" s="1"/>
  <c r="N8" i="8"/>
  <c r="Q12" i="5" s="1"/>
  <c r="O8" i="8"/>
  <c r="R12" i="5" s="1"/>
  <c r="P8" i="8"/>
  <c r="S12" i="5" s="1"/>
  <c r="Q8" i="8"/>
  <c r="T12" i="5" s="1"/>
  <c r="R8" i="8"/>
  <c r="U12" i="5" s="1"/>
  <c r="S8" i="8"/>
  <c r="V12" i="5" s="1"/>
  <c r="T8" i="8"/>
  <c r="W12" i="5" s="1"/>
  <c r="C9" i="8"/>
  <c r="F13" i="5" s="1"/>
  <c r="D9" i="8"/>
  <c r="G13" i="5" s="1"/>
  <c r="E9" i="8"/>
  <c r="H13" i="5" s="1"/>
  <c r="F9" i="8"/>
  <c r="I13" i="5" s="1"/>
  <c r="G9" i="8"/>
  <c r="J13" i="5" s="1"/>
  <c r="H9" i="8"/>
  <c r="K13" i="5" s="1"/>
  <c r="I9" i="8"/>
  <c r="L13" i="5" s="1"/>
  <c r="J9" i="8"/>
  <c r="M13" i="5" s="1"/>
  <c r="K9" i="8"/>
  <c r="N13" i="5" s="1"/>
  <c r="L9" i="8"/>
  <c r="O13" i="5" s="1"/>
  <c r="M9" i="8"/>
  <c r="P13" i="5" s="1"/>
  <c r="N9" i="8"/>
  <c r="Q13" i="5" s="1"/>
  <c r="O9" i="8"/>
  <c r="R13" i="5" s="1"/>
  <c r="P9" i="8"/>
  <c r="S13" i="5" s="1"/>
  <c r="Q9" i="8"/>
  <c r="T13" i="5" s="1"/>
  <c r="R9" i="8"/>
  <c r="U13" i="5" s="1"/>
  <c r="S9" i="8"/>
  <c r="V13" i="5" s="1"/>
  <c r="T9" i="8"/>
  <c r="W13" i="5" s="1"/>
  <c r="C10" i="8"/>
  <c r="F14" i="5" s="1"/>
  <c r="D10" i="8"/>
  <c r="G14" i="5" s="1"/>
  <c r="E10" i="8"/>
  <c r="H14" i="5" s="1"/>
  <c r="F10" i="8"/>
  <c r="I14" i="5" s="1"/>
  <c r="G10" i="8"/>
  <c r="J14" i="5" s="1"/>
  <c r="H10" i="8"/>
  <c r="K14" i="5" s="1"/>
  <c r="I10" i="8"/>
  <c r="L14" i="5" s="1"/>
  <c r="J10" i="8"/>
  <c r="M14" i="5" s="1"/>
  <c r="K10" i="8"/>
  <c r="N14" i="5" s="1"/>
  <c r="L10" i="8"/>
  <c r="O14" i="5" s="1"/>
  <c r="M10" i="8"/>
  <c r="P14" i="5" s="1"/>
  <c r="N10" i="8"/>
  <c r="Q14" i="5" s="1"/>
  <c r="O10" i="8"/>
  <c r="R14" i="5" s="1"/>
  <c r="P10" i="8"/>
  <c r="S14" i="5" s="1"/>
  <c r="Q10" i="8"/>
  <c r="T14" i="5" s="1"/>
  <c r="R10" i="8"/>
  <c r="U14" i="5" s="1"/>
  <c r="S10" i="8"/>
  <c r="V14" i="5" s="1"/>
  <c r="T10" i="8"/>
  <c r="W14" i="5" s="1"/>
  <c r="C11" i="8"/>
  <c r="F15" i="5" s="1"/>
  <c r="D11" i="8"/>
  <c r="G15" i="5" s="1"/>
  <c r="E11" i="8"/>
  <c r="H15" i="5" s="1"/>
  <c r="F11" i="8"/>
  <c r="I15" i="5" s="1"/>
  <c r="G11" i="8"/>
  <c r="J15" i="5" s="1"/>
  <c r="H11" i="8"/>
  <c r="K15" i="5" s="1"/>
  <c r="I11" i="8"/>
  <c r="L15" i="5" s="1"/>
  <c r="J11" i="8"/>
  <c r="M15" i="5" s="1"/>
  <c r="K11" i="8"/>
  <c r="N15" i="5" s="1"/>
  <c r="L11" i="8"/>
  <c r="O15" i="5" s="1"/>
  <c r="M11" i="8"/>
  <c r="P15" i="5" s="1"/>
  <c r="N11" i="8"/>
  <c r="Q15" i="5" s="1"/>
  <c r="O11" i="8"/>
  <c r="R15" i="5" s="1"/>
  <c r="P11" i="8"/>
  <c r="S15" i="5" s="1"/>
  <c r="Q11" i="8"/>
  <c r="T15" i="5" s="1"/>
  <c r="R11" i="8"/>
  <c r="U15" i="5" s="1"/>
  <c r="S11" i="8"/>
  <c r="V15" i="5" s="1"/>
  <c r="T11" i="8"/>
  <c r="W15" i="5" s="1"/>
  <c r="C12" i="8"/>
  <c r="F16" i="5" s="1"/>
  <c r="D12" i="8"/>
  <c r="G16" i="5" s="1"/>
  <c r="E12" i="8"/>
  <c r="H16" i="5" s="1"/>
  <c r="F12" i="8"/>
  <c r="I16" i="5" s="1"/>
  <c r="G12" i="8"/>
  <c r="J16" i="5" s="1"/>
  <c r="H12" i="8"/>
  <c r="K16" i="5" s="1"/>
  <c r="I12" i="8"/>
  <c r="L16" i="5" s="1"/>
  <c r="J12" i="8"/>
  <c r="M16" i="5" s="1"/>
  <c r="K12" i="8"/>
  <c r="N16" i="5" s="1"/>
  <c r="L12" i="8"/>
  <c r="O16" i="5" s="1"/>
  <c r="M12" i="8"/>
  <c r="P16" i="5" s="1"/>
  <c r="N12" i="8"/>
  <c r="Q16" i="5" s="1"/>
  <c r="O12" i="8"/>
  <c r="R16" i="5" s="1"/>
  <c r="P12" i="8"/>
  <c r="S16" i="5" s="1"/>
  <c r="Q12" i="8"/>
  <c r="T16" i="5" s="1"/>
  <c r="R12" i="8"/>
  <c r="U16" i="5" s="1"/>
  <c r="S12" i="8"/>
  <c r="V16" i="5" s="1"/>
  <c r="T12" i="8"/>
  <c r="W16" i="5" s="1"/>
  <c r="D13" i="8"/>
  <c r="G17" i="5" s="1"/>
  <c r="E13" i="8"/>
  <c r="H17" i="5" s="1"/>
  <c r="F13" i="8"/>
  <c r="I17" i="5" s="1"/>
  <c r="G13" i="8"/>
  <c r="J17" i="5" s="1"/>
  <c r="H13" i="8"/>
  <c r="K17" i="5" s="1"/>
  <c r="I13" i="8"/>
  <c r="L17" i="5" s="1"/>
  <c r="J13" i="8"/>
  <c r="M17" i="5" s="1"/>
  <c r="K13" i="8"/>
  <c r="N17" i="5" s="1"/>
  <c r="L13" i="8"/>
  <c r="O17" i="5" s="1"/>
  <c r="M13" i="8"/>
  <c r="P17" i="5" s="1"/>
  <c r="N13" i="8"/>
  <c r="Q17" i="5" s="1"/>
  <c r="O13" i="8"/>
  <c r="R17" i="5" s="1"/>
  <c r="P13" i="8"/>
  <c r="S17" i="5" s="1"/>
  <c r="Q13" i="8"/>
  <c r="T17" i="5" s="1"/>
  <c r="R13" i="8"/>
  <c r="U17" i="5" s="1"/>
  <c r="S13" i="8"/>
  <c r="V17" i="5" s="1"/>
  <c r="T13" i="8"/>
  <c r="W17" i="5" s="1"/>
  <c r="E14" i="8"/>
  <c r="H18" i="5" s="1"/>
  <c r="F14" i="8"/>
  <c r="I18" i="5" s="1"/>
  <c r="G14" i="8"/>
  <c r="J18" i="5" s="1"/>
  <c r="H14" i="8"/>
  <c r="K18" i="5" s="1"/>
  <c r="I14" i="8"/>
  <c r="L18" i="5" s="1"/>
  <c r="J14" i="8"/>
  <c r="M18" i="5" s="1"/>
  <c r="K14" i="8"/>
  <c r="N18" i="5" s="1"/>
  <c r="L14" i="8"/>
  <c r="O18" i="5" s="1"/>
  <c r="M14" i="8"/>
  <c r="P18" i="5" s="1"/>
  <c r="N14" i="8"/>
  <c r="Q18" i="5" s="1"/>
  <c r="O14" i="8"/>
  <c r="R18" i="5" s="1"/>
  <c r="P14" i="8"/>
  <c r="S18" i="5" s="1"/>
  <c r="Q14" i="8"/>
  <c r="T18" i="5" s="1"/>
  <c r="R14" i="8"/>
  <c r="U18" i="5" s="1"/>
  <c r="S14" i="8"/>
  <c r="V18" i="5" s="1"/>
  <c r="T14" i="8"/>
  <c r="W18" i="5" s="1"/>
  <c r="F15" i="8"/>
  <c r="I19" i="5" s="1"/>
  <c r="G15" i="8"/>
  <c r="J19" i="5" s="1"/>
  <c r="H15" i="8"/>
  <c r="K19" i="5" s="1"/>
  <c r="I15" i="8"/>
  <c r="L19" i="5" s="1"/>
  <c r="J15" i="8"/>
  <c r="M19" i="5" s="1"/>
  <c r="K15" i="8"/>
  <c r="N19" i="5" s="1"/>
  <c r="L15" i="8"/>
  <c r="O19" i="5" s="1"/>
  <c r="M15" i="8"/>
  <c r="P19" i="5" s="1"/>
  <c r="N15" i="8"/>
  <c r="Q19" i="5" s="1"/>
  <c r="O15" i="8"/>
  <c r="R19" i="5" s="1"/>
  <c r="P15" i="8"/>
  <c r="S19" i="5" s="1"/>
  <c r="Q15" i="8"/>
  <c r="T19" i="5" s="1"/>
  <c r="R15" i="8"/>
  <c r="U19" i="5" s="1"/>
  <c r="S15" i="8"/>
  <c r="V19" i="5" s="1"/>
  <c r="T15" i="8"/>
  <c r="W19" i="5" s="1"/>
  <c r="G16" i="8"/>
  <c r="J20" i="5" s="1"/>
  <c r="H16" i="8"/>
  <c r="K20" i="5" s="1"/>
  <c r="I16" i="8"/>
  <c r="L20" i="5" s="1"/>
  <c r="J16" i="8"/>
  <c r="M20" i="5" s="1"/>
  <c r="K16" i="8"/>
  <c r="N20" i="5" s="1"/>
  <c r="L16" i="8"/>
  <c r="O20" i="5" s="1"/>
  <c r="M16" i="8"/>
  <c r="P20" i="5" s="1"/>
  <c r="N16" i="8"/>
  <c r="Q20" i="5" s="1"/>
  <c r="O16" i="8"/>
  <c r="R20" i="5" s="1"/>
  <c r="P16" i="8"/>
  <c r="S20" i="5" s="1"/>
  <c r="Q16" i="8"/>
  <c r="T20" i="5" s="1"/>
  <c r="R16" i="8"/>
  <c r="U20" i="5" s="1"/>
  <c r="S16" i="8"/>
  <c r="V20" i="5" s="1"/>
  <c r="T16" i="8"/>
  <c r="W20" i="5" s="1"/>
  <c r="H17" i="8"/>
  <c r="K21" i="5" s="1"/>
  <c r="I17" i="8"/>
  <c r="L21" i="5" s="1"/>
  <c r="J17" i="8"/>
  <c r="M21" i="5" s="1"/>
  <c r="K17" i="8"/>
  <c r="N21" i="5" s="1"/>
  <c r="L17" i="8"/>
  <c r="O21" i="5" s="1"/>
  <c r="M17" i="8"/>
  <c r="P21" i="5" s="1"/>
  <c r="N17" i="8"/>
  <c r="Q21" i="5" s="1"/>
  <c r="O17" i="8"/>
  <c r="R21" i="5" s="1"/>
  <c r="P17" i="8"/>
  <c r="S21" i="5" s="1"/>
  <c r="Q17" i="8"/>
  <c r="T21" i="5" s="1"/>
  <c r="R17" i="8"/>
  <c r="U21" i="5" s="1"/>
  <c r="S17" i="8"/>
  <c r="V21" i="5" s="1"/>
  <c r="T17" i="8"/>
  <c r="W21" i="5" s="1"/>
  <c r="I18" i="8"/>
  <c r="L22" i="5" s="1"/>
  <c r="J18" i="8"/>
  <c r="M22" i="5" s="1"/>
  <c r="K18" i="8"/>
  <c r="N22" i="5" s="1"/>
  <c r="L18" i="8"/>
  <c r="O22" i="5" s="1"/>
  <c r="M18" i="8"/>
  <c r="P22" i="5" s="1"/>
  <c r="N18" i="8"/>
  <c r="Q22" i="5" s="1"/>
  <c r="O18" i="8"/>
  <c r="R22" i="5" s="1"/>
  <c r="P18" i="8"/>
  <c r="S22" i="5" s="1"/>
  <c r="Q18" i="8"/>
  <c r="T22" i="5" s="1"/>
  <c r="R18" i="8"/>
  <c r="U22" i="5" s="1"/>
  <c r="S18" i="8"/>
  <c r="V22" i="5" s="1"/>
  <c r="T18" i="8"/>
  <c r="W22" i="5" s="1"/>
  <c r="C2" l="1"/>
  <c r="C3" l="1"/>
  <c r="C4" s="1"/>
  <c r="C36"/>
  <c r="C38" s="1"/>
  <c r="C40" s="1"/>
  <c r="C42" s="1"/>
</calcChain>
</file>

<file path=xl/sharedStrings.xml><?xml version="1.0" encoding="utf-8"?>
<sst xmlns="http://schemas.openxmlformats.org/spreadsheetml/2006/main" count="70" uniqueCount="56">
  <si>
    <t>Key Assumptions</t>
  </si>
  <si>
    <t>m</t>
  </si>
  <si>
    <t xml:space="preserve"> Peak Period, Tp [sec] </t>
  </si>
  <si>
    <t>Significant Wave Height, Hs [m]</t>
  </si>
  <si>
    <t>Depth</t>
  </si>
  <si>
    <t>Distance to Shore</t>
  </si>
  <si>
    <t>Wave State vs. Mechanical Power Extraction (kW)</t>
  </si>
  <si>
    <t>Tp (sec)</t>
  </si>
  <si>
    <t>Hm0 (m)</t>
  </si>
  <si>
    <t>Resource</t>
  </si>
  <si>
    <t>kWh/yr by wave state</t>
  </si>
  <si>
    <t>MWh/yr</t>
  </si>
  <si>
    <t>Efficiency</t>
  </si>
  <si>
    <t>Rated</t>
  </si>
  <si>
    <t>kW</t>
  </si>
  <si>
    <t>Cut Off</t>
  </si>
  <si>
    <t>TAEP</t>
  </si>
  <si>
    <t>NOTE: This is the DOE's 2013 version. A newer version of the resource matrix is available on OpenEI. The new version will be adopted for future AEP models starting in 2016.</t>
  </si>
  <si>
    <t>Array Scale</t>
  </si>
  <si>
    <t>MWh (to grid / yr)</t>
  </si>
  <si>
    <t>Wave State vs. Electrical Power Capture (kW)</t>
  </si>
  <si>
    <t>Power Capture Matrix:</t>
  </si>
  <si>
    <t>Mechanical Power Matrix:</t>
  </si>
  <si>
    <t>Itemized Losses between Mechanical Power and Power Capture Matrices, in matrix form if available</t>
  </si>
  <si>
    <t>Description of Wave Power Production Model</t>
  </si>
  <si>
    <t>See WaveDyn model of Centipod and associated results. Performance modeling match DOE LCOE calculation guidelines (2014)</t>
  </si>
  <si>
    <t>Array Loss Factor</t>
  </si>
  <si>
    <t>*Standard Array loss factor - DOE LCOE calculation guidelines (2014)</t>
  </si>
  <si>
    <t>A L Factor</t>
  </si>
  <si>
    <t>N/A</t>
  </si>
  <si>
    <t>*No Array power matrix exists at this time</t>
  </si>
  <si>
    <t>(If Available) Array Power Capture Matrix</t>
  </si>
  <si>
    <t>Description and Justification of Array Calculations</t>
  </si>
  <si>
    <t>Availability Losses</t>
  </si>
  <si>
    <t>Availability</t>
  </si>
  <si>
    <t>Avail. Loss</t>
  </si>
  <si>
    <t>*1-Availability</t>
  </si>
  <si>
    <t>*Standard Assumption</t>
  </si>
  <si>
    <t>Description and Justification of Availability Loss Calculations</t>
  </si>
  <si>
    <t>Mean Pwr</t>
  </si>
  <si>
    <t>Cap Fact</t>
  </si>
  <si>
    <t>AEP &amp; AEC</t>
  </si>
  <si>
    <t>AEP</t>
  </si>
  <si>
    <t>AEC</t>
  </si>
  <si>
    <t>* Single device, includes availability and transmission loss</t>
  </si>
  <si>
    <t>* Single device, includes availability, excludes transmission loss</t>
  </si>
  <si>
    <t>Trans Loss</t>
  </si>
  <si>
    <t>* Transmission losses not currently modeled</t>
  </si>
  <si>
    <t>Array AEP</t>
  </si>
  <si>
    <t>* Array scale for reference resource defined in DOE LCOE guidance as stated here</t>
  </si>
  <si>
    <t># Devices</t>
  </si>
  <si>
    <t>* Number of devices to reach defined array scale (includes array losses)</t>
  </si>
  <si>
    <t>* Single device, excludes availability and transmission loss</t>
  </si>
  <si>
    <t>*Currently uniformly applied (this a PTO agnostic model)</t>
  </si>
  <si>
    <t>AEP in Arr</t>
  </si>
  <si>
    <t>* Single device AEP within array. Includes array losses.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</si>
</sst>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0.0E+00"/>
    <numFmt numFmtId="166" formatCode="_(* #,##0_);_(* \(#,##0\);_(* &quot;-&quot;??_);_(@_)"/>
  </numFmts>
  <fonts count="1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1" xfId="1" applyBorder="1"/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0" fontId="0" fillId="0" borderId="0" xfId="0" applyNumberFormat="1"/>
    <xf numFmtId="1" fontId="7" fillId="0" borderId="1" xfId="1" applyNumberFormat="1" applyFont="1" applyBorder="1"/>
    <xf numFmtId="0" fontId="6" fillId="0" borderId="0" xfId="0" applyFont="1"/>
    <xf numFmtId="1" fontId="0" fillId="0" borderId="0" xfId="0" applyNumberFormat="1"/>
    <xf numFmtId="10" fontId="7" fillId="0" borderId="1" xfId="1" applyNumberFormat="1" applyFont="1" applyBorder="1"/>
    <xf numFmtId="0" fontId="0" fillId="0" borderId="1" xfId="0" applyBorder="1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0" fillId="0" borderId="0" xfId="0" applyFill="1" applyBorder="1"/>
    <xf numFmtId="0" fontId="9" fillId="0" borderId="0" xfId="0" applyFont="1"/>
    <xf numFmtId="0" fontId="10" fillId="0" borderId="0" xfId="0" applyFont="1"/>
    <xf numFmtId="0" fontId="6" fillId="0" borderId="0" xfId="0" applyFont="1" applyFill="1" applyBorder="1"/>
    <xf numFmtId="0" fontId="0" fillId="0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5" borderId="1" xfId="0" applyFont="1" applyFill="1" applyBorder="1"/>
    <xf numFmtId="0" fontId="8" fillId="0" borderId="1" xfId="0" applyFont="1" applyFill="1" applyBorder="1"/>
    <xf numFmtId="0" fontId="0" fillId="4" borderId="1" xfId="0" applyFill="1" applyBorder="1"/>
    <xf numFmtId="0" fontId="0" fillId="0" borderId="0" xfId="0" applyFill="1"/>
    <xf numFmtId="0" fontId="6" fillId="0" borderId="0" xfId="0" applyNumberFormat="1" applyFont="1" applyFill="1" applyBorder="1" applyAlignment="1">
      <alignment horizontal="right"/>
    </xf>
    <xf numFmtId="1" fontId="0" fillId="5" borderId="1" xfId="0" applyNumberFormat="1" applyFont="1" applyFill="1" applyBorder="1"/>
    <xf numFmtId="1" fontId="0" fillId="4" borderId="1" xfId="0" applyNumberFormat="1" applyFont="1" applyFill="1" applyBorder="1"/>
    <xf numFmtId="164" fontId="0" fillId="4" borderId="1" xfId="0" applyNumberFormat="1" applyFont="1" applyFill="1" applyBorder="1"/>
    <xf numFmtId="1" fontId="6" fillId="4" borderId="1" xfId="0" applyNumberFormat="1" applyFont="1" applyFill="1" applyBorder="1"/>
    <xf numFmtId="165" fontId="0" fillId="0" borderId="0" xfId="0" applyNumberFormat="1"/>
    <xf numFmtId="43" fontId="0" fillId="0" borderId="0" xfId="0" applyNumberFormat="1"/>
    <xf numFmtId="166" fontId="0" fillId="0" borderId="0" xfId="554" applyNumberFormat="1" applyFont="1"/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textRotation="90"/>
    </xf>
    <xf numFmtId="49" fontId="5" fillId="0" borderId="6" xfId="1" applyNumberFormat="1" applyFont="1" applyBorder="1" applyAlignment="1">
      <alignment horizontal="center" vertical="center" textRotation="90"/>
    </xf>
    <xf numFmtId="49" fontId="5" fillId="0" borderId="7" xfId="1" applyNumberFormat="1" applyFont="1" applyBorder="1" applyAlignment="1">
      <alignment horizontal="center" vertical="center" textRotation="90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textRotation="90"/>
    </xf>
    <xf numFmtId="49" fontId="5" fillId="0" borderId="1" xfId="1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</cellXfs>
  <cellStyles count="555">
    <cellStyle name="Comma" xfId="554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37"/>
  <sheetViews>
    <sheetView showGridLines="0" workbookViewId="0">
      <selection activeCell="A24" sqref="A24"/>
    </sheetView>
  </sheetViews>
  <sheetFormatPr defaultRowHeight="14.4"/>
  <cols>
    <col min="1" max="1" width="19.44140625" bestFit="1" customWidth="1"/>
    <col min="2" max="2" width="7" bestFit="1" customWidth="1"/>
    <col min="3" max="3" width="6.6640625" customWidth="1"/>
    <col min="4" max="23" width="6.5546875" customWidth="1"/>
  </cols>
  <sheetData>
    <row r="1" spans="1:26">
      <c r="A1" s="17" t="s">
        <v>17</v>
      </c>
    </row>
    <row r="2" spans="1:26">
      <c r="A2" s="8" t="s">
        <v>9</v>
      </c>
    </row>
    <row r="3" spans="1:26">
      <c r="A3" s="1" t="s">
        <v>0</v>
      </c>
    </row>
    <row r="4" spans="1:26">
      <c r="A4" t="s">
        <v>4</v>
      </c>
      <c r="B4">
        <v>70</v>
      </c>
      <c r="C4" t="s">
        <v>1</v>
      </c>
      <c r="N4" s="6"/>
      <c r="O4" s="6"/>
    </row>
    <row r="5" spans="1:26">
      <c r="A5" t="s">
        <v>5</v>
      </c>
      <c r="B5" s="5">
        <v>5000</v>
      </c>
      <c r="C5" t="s">
        <v>1</v>
      </c>
    </row>
    <row r="6" spans="1:26">
      <c r="A6" t="s">
        <v>18</v>
      </c>
      <c r="B6">
        <v>260000</v>
      </c>
      <c r="C6" t="s">
        <v>19</v>
      </c>
    </row>
    <row r="8" spans="1:26" ht="15.6">
      <c r="B8" s="3"/>
      <c r="C8" s="35" t="s">
        <v>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26" ht="15.6">
      <c r="B9" s="37" t="s">
        <v>3</v>
      </c>
      <c r="C9" s="2"/>
      <c r="D9" s="4">
        <v>1.7</v>
      </c>
      <c r="E9" s="4">
        <v>2.7</v>
      </c>
      <c r="F9" s="4">
        <v>3.7</v>
      </c>
      <c r="G9" s="4">
        <v>4.7</v>
      </c>
      <c r="H9" s="4">
        <v>5.7</v>
      </c>
      <c r="I9" s="4">
        <v>6.7</v>
      </c>
      <c r="J9" s="4">
        <v>7.7</v>
      </c>
      <c r="K9" s="4">
        <v>8.6999999999999993</v>
      </c>
      <c r="L9" s="4">
        <v>9.6999999999999993</v>
      </c>
      <c r="M9" s="4">
        <v>10.7</v>
      </c>
      <c r="N9" s="4">
        <v>11.7</v>
      </c>
      <c r="O9" s="4">
        <v>12.7</v>
      </c>
      <c r="P9" s="4">
        <v>13.7</v>
      </c>
      <c r="Q9" s="4">
        <v>14.7</v>
      </c>
      <c r="R9" s="4">
        <v>15.7</v>
      </c>
      <c r="S9" s="4">
        <v>16.7</v>
      </c>
      <c r="T9" s="4">
        <v>17.7</v>
      </c>
      <c r="U9" s="4">
        <v>18.7</v>
      </c>
      <c r="V9" s="4">
        <v>19.7</v>
      </c>
      <c r="W9" s="4">
        <v>20.7</v>
      </c>
    </row>
    <row r="10" spans="1:26" ht="15.6">
      <c r="B10" s="38"/>
      <c r="C10" s="4">
        <v>0.25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8.4939215373997981E-5</v>
      </c>
      <c r="J10" s="10">
        <v>1.0617401921749748E-5</v>
      </c>
      <c r="K10" s="10">
        <v>0</v>
      </c>
      <c r="L10" s="10">
        <v>0</v>
      </c>
      <c r="M10" s="10">
        <v>1.0617401921749748E-5</v>
      </c>
      <c r="N10" s="10">
        <v>1.0617401921749748E-5</v>
      </c>
      <c r="O10" s="10">
        <v>4.2469607686998991E-5</v>
      </c>
      <c r="P10" s="10">
        <v>1.0617401921749748E-5</v>
      </c>
      <c r="Q10" s="10">
        <v>5.3087009608748742E-5</v>
      </c>
      <c r="R10" s="10">
        <v>1.0617401921749748E-5</v>
      </c>
      <c r="S10" s="10">
        <v>0</v>
      </c>
      <c r="T10" s="10">
        <v>1.0617401921749748E-5</v>
      </c>
      <c r="U10" s="10">
        <v>0</v>
      </c>
      <c r="V10" s="10">
        <v>0</v>
      </c>
      <c r="W10" s="10">
        <v>0</v>
      </c>
    </row>
    <row r="11" spans="1:26" ht="15.6">
      <c r="B11" s="38"/>
      <c r="C11" s="4">
        <v>0.75</v>
      </c>
      <c r="D11" s="10">
        <v>0</v>
      </c>
      <c r="E11" s="10">
        <v>0</v>
      </c>
      <c r="F11" s="10">
        <v>1.1679142113924723E-4</v>
      </c>
      <c r="G11" s="10">
        <v>1.4545840632797155E-3</v>
      </c>
      <c r="H11" s="10">
        <v>4.2788129744651482E-3</v>
      </c>
      <c r="I11" s="10">
        <v>1.0670488931358496E-2</v>
      </c>
      <c r="J11" s="10">
        <v>1.1222593831289483E-2</v>
      </c>
      <c r="K11" s="10">
        <v>1.3006317354143442E-2</v>
      </c>
      <c r="L11" s="10">
        <v>4.0770823379519035E-3</v>
      </c>
      <c r="M11" s="10">
        <v>6.3173541434411E-3</v>
      </c>
      <c r="N11" s="10">
        <v>2.7711419015766844E-3</v>
      </c>
      <c r="O11" s="10">
        <v>2.0491585708977012E-3</v>
      </c>
      <c r="P11" s="10">
        <v>2.0066889632107021E-3</v>
      </c>
      <c r="Q11" s="10">
        <v>3.3763338111164197E-3</v>
      </c>
      <c r="R11" s="10">
        <v>4.3425173859956466E-3</v>
      </c>
      <c r="S11" s="10">
        <v>4.8096830705526361E-3</v>
      </c>
      <c r="T11" s="10">
        <v>1.6669321017147103E-3</v>
      </c>
      <c r="U11" s="10">
        <v>0</v>
      </c>
      <c r="V11" s="10">
        <v>2.7605244996549346E-4</v>
      </c>
      <c r="W11" s="10">
        <v>0</v>
      </c>
    </row>
    <row r="12" spans="1:26" ht="15.6">
      <c r="B12" s="38"/>
      <c r="C12" s="4">
        <v>1.25</v>
      </c>
      <c r="D12" s="10">
        <v>0</v>
      </c>
      <c r="E12" s="10">
        <v>0</v>
      </c>
      <c r="F12" s="10">
        <v>1.9111323459149545E-4</v>
      </c>
      <c r="G12" s="10">
        <v>1.0405053883314752E-3</v>
      </c>
      <c r="H12" s="10">
        <v>9.8104793756967675E-3</v>
      </c>
      <c r="I12" s="10">
        <v>2.8040558475341083E-2</v>
      </c>
      <c r="J12" s="10">
        <v>2.3793597706641186E-2</v>
      </c>
      <c r="K12" s="10">
        <v>4.5601741253915168E-2</v>
      </c>
      <c r="L12" s="10">
        <v>1.847427934384456E-2</v>
      </c>
      <c r="M12" s="10">
        <v>2.1648882518447737E-2</v>
      </c>
      <c r="N12" s="10">
        <v>1.1211976429367734E-2</v>
      </c>
      <c r="O12" s="10">
        <v>8.7487391835217917E-3</v>
      </c>
      <c r="P12" s="10">
        <v>6.5509369857195947E-3</v>
      </c>
      <c r="Q12" s="10">
        <v>5.4573445877793706E-3</v>
      </c>
      <c r="R12" s="10">
        <v>3.6523862610819131E-3</v>
      </c>
      <c r="S12" s="10">
        <v>4.406221797526145E-3</v>
      </c>
      <c r="T12" s="10">
        <v>2.4313850400806921E-3</v>
      </c>
      <c r="U12" s="10">
        <v>0</v>
      </c>
      <c r="V12" s="10">
        <v>4.6716568455698891E-4</v>
      </c>
      <c r="W12" s="10">
        <v>0</v>
      </c>
      <c r="Z12" s="14"/>
    </row>
    <row r="13" spans="1:26" ht="15.6">
      <c r="B13" s="38"/>
      <c r="C13" s="4">
        <v>1.75</v>
      </c>
      <c r="D13" s="10">
        <v>0</v>
      </c>
      <c r="E13" s="10">
        <v>0</v>
      </c>
      <c r="F13" s="10">
        <v>3.1852205765249246E-5</v>
      </c>
      <c r="G13" s="10">
        <v>3.2913945957424221E-4</v>
      </c>
      <c r="H13" s="10">
        <v>2.4526198439241919E-3</v>
      </c>
      <c r="I13" s="10">
        <v>2.4664224664224663E-2</v>
      </c>
      <c r="J13" s="10">
        <v>2.6681531029357115E-2</v>
      </c>
      <c r="K13" s="10">
        <v>3.6438923395445133E-2</v>
      </c>
      <c r="L13" s="10">
        <v>2.0916281785847004E-2</v>
      </c>
      <c r="M13" s="10">
        <v>3.5292243987896162E-2</v>
      </c>
      <c r="N13" s="10">
        <v>1.9482932526410788E-2</v>
      </c>
      <c r="O13" s="10">
        <v>1.3611509263683177E-2</v>
      </c>
      <c r="P13" s="10">
        <v>1.2082603386951213E-2</v>
      </c>
      <c r="Q13" s="10">
        <v>9.5450443276530236E-3</v>
      </c>
      <c r="R13" s="10">
        <v>4.5654828263523919E-3</v>
      </c>
      <c r="S13" s="10">
        <v>5.1069703243616284E-3</v>
      </c>
      <c r="T13" s="10">
        <v>2.9197855284811805E-3</v>
      </c>
      <c r="U13" s="10">
        <v>0</v>
      </c>
      <c r="V13" s="10">
        <v>1.1042097998619738E-3</v>
      </c>
      <c r="W13" s="10">
        <v>0</v>
      </c>
    </row>
    <row r="14" spans="1:26" ht="15.6">
      <c r="B14" s="38"/>
      <c r="C14" s="4">
        <v>2.25</v>
      </c>
      <c r="D14" s="10">
        <v>0</v>
      </c>
      <c r="E14" s="10">
        <v>0</v>
      </c>
      <c r="F14" s="10">
        <v>0</v>
      </c>
      <c r="G14" s="10">
        <v>2.1234803843499495E-5</v>
      </c>
      <c r="H14" s="10">
        <v>4.3531347879173965E-4</v>
      </c>
      <c r="I14" s="10">
        <v>6.4447629665020968E-3</v>
      </c>
      <c r="J14" s="10">
        <v>2.3241492806710198E-2</v>
      </c>
      <c r="K14" s="10">
        <v>3.5589531241705157E-2</v>
      </c>
      <c r="L14" s="10">
        <v>1.6510059988320856E-2</v>
      </c>
      <c r="M14" s="10">
        <v>3.2744067526676225E-2</v>
      </c>
      <c r="N14" s="10">
        <v>2.4451876625789671E-2</v>
      </c>
      <c r="O14" s="10">
        <v>1.858045336306206E-2</v>
      </c>
      <c r="P14" s="10">
        <v>1.5087328130806392E-2</v>
      </c>
      <c r="Q14" s="10">
        <v>1.0341349471784254E-2</v>
      </c>
      <c r="R14" s="10">
        <v>5.5635186069968676E-3</v>
      </c>
      <c r="S14" s="10">
        <v>5.0751181185963792E-3</v>
      </c>
      <c r="T14" s="10">
        <v>3.1002813611509263E-3</v>
      </c>
      <c r="U14" s="10">
        <v>0</v>
      </c>
      <c r="V14" s="10">
        <v>1.1785316133142219E-3</v>
      </c>
      <c r="W14" s="10">
        <v>0</v>
      </c>
    </row>
    <row r="15" spans="1:26" ht="15.6">
      <c r="B15" s="38"/>
      <c r="C15" s="4">
        <v>2.75</v>
      </c>
      <c r="D15" s="10">
        <v>0</v>
      </c>
      <c r="E15" s="10">
        <v>0</v>
      </c>
      <c r="F15" s="10">
        <v>0</v>
      </c>
      <c r="G15" s="10">
        <v>0</v>
      </c>
      <c r="H15" s="10">
        <v>2.1234803843499495E-5</v>
      </c>
      <c r="I15" s="10">
        <v>1.9005149439932049E-3</v>
      </c>
      <c r="J15" s="10">
        <v>9.0035568296437853E-3</v>
      </c>
      <c r="K15" s="10">
        <v>2.7318575144662099E-2</v>
      </c>
      <c r="L15" s="10">
        <v>1.0022827414131762E-2</v>
      </c>
      <c r="M15" s="10">
        <v>2.1585178106917239E-2</v>
      </c>
      <c r="N15" s="10">
        <v>1.9620958751393535E-2</v>
      </c>
      <c r="O15" s="10">
        <v>1.5066093326962892E-2</v>
      </c>
      <c r="P15" s="10">
        <v>1.3356691617561183E-2</v>
      </c>
      <c r="Q15" s="10">
        <v>8.5045389393215483E-3</v>
      </c>
      <c r="R15" s="10">
        <v>5.1600573339703774E-3</v>
      </c>
      <c r="S15" s="10">
        <v>4.8946222859266334E-3</v>
      </c>
      <c r="T15" s="10">
        <v>3.3338642034294206E-3</v>
      </c>
      <c r="U15" s="10">
        <v>0</v>
      </c>
      <c r="V15" s="10">
        <v>1.4227318575144661E-3</v>
      </c>
      <c r="W15" s="10">
        <v>0</v>
      </c>
    </row>
    <row r="16" spans="1:26" ht="15.6">
      <c r="B16" s="38"/>
      <c r="C16" s="4">
        <v>3.25</v>
      </c>
      <c r="D16" s="10">
        <v>0</v>
      </c>
      <c r="E16" s="10">
        <v>0</v>
      </c>
      <c r="F16" s="10">
        <v>0</v>
      </c>
      <c r="G16" s="10">
        <v>0</v>
      </c>
      <c r="H16" s="10">
        <v>1.0617401921749748E-5</v>
      </c>
      <c r="I16" s="10">
        <v>2.8666985188724318E-4</v>
      </c>
      <c r="J16" s="10">
        <v>1.8474279343844561E-3</v>
      </c>
      <c r="K16" s="10">
        <v>1.055369751021925E-2</v>
      </c>
      <c r="L16" s="10">
        <v>6.901311249137336E-3</v>
      </c>
      <c r="M16" s="10">
        <v>1.2125072994638213E-2</v>
      </c>
      <c r="N16" s="10">
        <v>1.2889525933004194E-2</v>
      </c>
      <c r="O16" s="10">
        <v>1.1944577161968466E-2</v>
      </c>
      <c r="P16" s="10">
        <v>1.0543080108297499E-2</v>
      </c>
      <c r="Q16" s="10">
        <v>8.2921909008865525E-3</v>
      </c>
      <c r="R16" s="10">
        <v>4.937091893613633E-3</v>
      </c>
      <c r="S16" s="10">
        <v>4.2681955725433988E-3</v>
      </c>
      <c r="T16" s="10">
        <v>1.8686627382279556E-3</v>
      </c>
      <c r="U16" s="10">
        <v>0</v>
      </c>
      <c r="V16" s="10">
        <v>7.2198333067898283E-4</v>
      </c>
      <c r="W16" s="10">
        <v>0</v>
      </c>
    </row>
    <row r="17" spans="2:23" ht="15.6">
      <c r="B17" s="38"/>
      <c r="C17" s="4">
        <v>3.75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2.1234803843499495E-5</v>
      </c>
      <c r="J17" s="10">
        <v>4.2469607686998993E-4</v>
      </c>
      <c r="K17" s="10">
        <v>2.9197855284811805E-3</v>
      </c>
      <c r="L17" s="10">
        <v>3.1746031746031746E-3</v>
      </c>
      <c r="M17" s="10">
        <v>5.2768487551096248E-3</v>
      </c>
      <c r="N17" s="10">
        <v>7.4746509529118226E-3</v>
      </c>
      <c r="O17" s="10">
        <v>6.7632850241545897E-3</v>
      </c>
      <c r="P17" s="10">
        <v>6.9862504645113342E-3</v>
      </c>
      <c r="Q17" s="10">
        <v>6.0306842915538571E-3</v>
      </c>
      <c r="R17" s="10">
        <v>3.4188034188034188E-3</v>
      </c>
      <c r="S17" s="10">
        <v>2.654350480437437E-3</v>
      </c>
      <c r="T17" s="10">
        <v>1.2103838190794713E-3</v>
      </c>
      <c r="U17" s="10">
        <v>0</v>
      </c>
      <c r="V17" s="10">
        <v>5.945745076179859E-4</v>
      </c>
      <c r="W17" s="10">
        <v>0</v>
      </c>
    </row>
    <row r="18" spans="2:23" ht="15.6">
      <c r="B18" s="38"/>
      <c r="C18" s="4">
        <v>4.25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1.0617401921749748E-5</v>
      </c>
      <c r="K18" s="10">
        <v>8.8124435950522907E-4</v>
      </c>
      <c r="L18" s="10">
        <v>1.008653182566226E-3</v>
      </c>
      <c r="M18" s="10">
        <v>1.7837235228539577E-3</v>
      </c>
      <c r="N18" s="10">
        <v>2.8029941073419336E-3</v>
      </c>
      <c r="O18" s="10">
        <v>3.3550990072729204E-3</v>
      </c>
      <c r="P18" s="10">
        <v>4.1195519456389022E-3</v>
      </c>
      <c r="Q18" s="10">
        <v>3.5992992514731646E-3</v>
      </c>
      <c r="R18" s="10">
        <v>2.2402718054891969E-3</v>
      </c>
      <c r="S18" s="10">
        <v>2.3358284227849445E-3</v>
      </c>
      <c r="T18" s="10">
        <v>9.2371396719222805E-4</v>
      </c>
      <c r="U18" s="10">
        <v>0</v>
      </c>
      <c r="V18" s="10">
        <v>2.8666985188724318E-4</v>
      </c>
      <c r="W18" s="10">
        <v>0</v>
      </c>
    </row>
    <row r="19" spans="2:23" ht="15.6">
      <c r="B19" s="38"/>
      <c r="C19" s="4">
        <v>4.75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1.3802622498274673E-4</v>
      </c>
      <c r="L19" s="10">
        <v>3.1852205765249244E-4</v>
      </c>
      <c r="M19" s="10">
        <v>6.5827891914848442E-4</v>
      </c>
      <c r="N19" s="10">
        <v>7.5383553644423214E-4</v>
      </c>
      <c r="O19" s="10">
        <v>1.1891490152359718E-3</v>
      </c>
      <c r="P19" s="10">
        <v>1.8368105324627064E-3</v>
      </c>
      <c r="Q19" s="10">
        <v>2.3570632266284438E-3</v>
      </c>
      <c r="R19" s="10">
        <v>1.4545840632797155E-3</v>
      </c>
      <c r="S19" s="10">
        <v>1.645697297871211E-3</v>
      </c>
      <c r="T19" s="10">
        <v>7.2198333067898283E-4</v>
      </c>
      <c r="U19" s="10">
        <v>0</v>
      </c>
      <c r="V19" s="10">
        <v>2.9728725380899295E-4</v>
      </c>
      <c r="W19" s="10">
        <v>0</v>
      </c>
    </row>
    <row r="20" spans="2:23" ht="15.6">
      <c r="B20" s="38"/>
      <c r="C20" s="4">
        <v>5.25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2.1234803843499495E-5</v>
      </c>
      <c r="K20" s="10">
        <v>2.1234803843499495E-5</v>
      </c>
      <c r="L20" s="10">
        <v>7.4321813452248237E-5</v>
      </c>
      <c r="M20" s="10">
        <v>1.1679142113924723E-4</v>
      </c>
      <c r="N20" s="10">
        <v>2.5481764612199397E-4</v>
      </c>
      <c r="O20" s="10">
        <v>4.9901789032223817E-4</v>
      </c>
      <c r="P20" s="10">
        <v>8.706269575834793E-4</v>
      </c>
      <c r="Q20" s="10">
        <v>1.1891490152359718E-3</v>
      </c>
      <c r="R20" s="10">
        <v>9.4494877103572759E-4</v>
      </c>
      <c r="S20" s="10">
        <v>9.8741837872272646E-4</v>
      </c>
      <c r="T20" s="10">
        <v>5.0963529224398794E-4</v>
      </c>
      <c r="U20" s="10">
        <v>0</v>
      </c>
      <c r="V20" s="10">
        <v>1.8049583266974571E-4</v>
      </c>
      <c r="W20" s="10">
        <v>0</v>
      </c>
    </row>
    <row r="21" spans="2:23" ht="15.6">
      <c r="B21" s="38"/>
      <c r="C21" s="4">
        <v>5.75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2.1234803843499499E-5</v>
      </c>
      <c r="M21" s="10">
        <v>4.2469607686998991E-5</v>
      </c>
      <c r="N21" s="10">
        <v>3.1852205765249246E-5</v>
      </c>
      <c r="O21" s="10">
        <v>1.1679142113924723E-4</v>
      </c>
      <c r="P21" s="10">
        <v>3.1852205765249244E-4</v>
      </c>
      <c r="Q21" s="10">
        <v>5.3087009608748738E-4</v>
      </c>
      <c r="R21" s="10">
        <v>4.4593088071348942E-4</v>
      </c>
      <c r="S21" s="10">
        <v>4.6716568455698891E-4</v>
      </c>
      <c r="T21" s="10">
        <v>2.3358284227849446E-4</v>
      </c>
      <c r="U21" s="10">
        <v>0</v>
      </c>
      <c r="V21" s="10">
        <v>7.4321813452248237E-5</v>
      </c>
      <c r="W21" s="10">
        <v>0</v>
      </c>
    </row>
    <row r="22" spans="2:23" ht="15.6">
      <c r="B22" s="38"/>
      <c r="C22" s="4">
        <v>6.25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3.1852205765249246E-5</v>
      </c>
      <c r="O22" s="10">
        <v>5.3087009608748742E-5</v>
      </c>
      <c r="P22" s="10">
        <v>1.3802622498274673E-4</v>
      </c>
      <c r="Q22" s="10">
        <v>3.6099166533949141E-4</v>
      </c>
      <c r="R22" s="10">
        <v>1.9111323459149545E-4</v>
      </c>
      <c r="S22" s="10">
        <v>2.7605244996549346E-4</v>
      </c>
      <c r="T22" s="10">
        <v>1.8049583266974571E-4</v>
      </c>
      <c r="U22" s="10">
        <v>0</v>
      </c>
      <c r="V22" s="10">
        <v>3.1852205765249246E-5</v>
      </c>
      <c r="W22" s="10">
        <v>0</v>
      </c>
    </row>
    <row r="23" spans="2:23" ht="15.6">
      <c r="B23" s="38"/>
      <c r="C23" s="4">
        <v>6.75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2.1234803843499495E-5</v>
      </c>
      <c r="O23" s="10">
        <v>3.1852205765249246E-5</v>
      </c>
      <c r="P23" s="10">
        <v>6.3704411530498493E-5</v>
      </c>
      <c r="Q23" s="10">
        <v>1.2740882306099699E-4</v>
      </c>
      <c r="R23" s="10">
        <v>5.3087009608748742E-5</v>
      </c>
      <c r="S23" s="10">
        <v>1.4864362690449647E-4</v>
      </c>
      <c r="T23" s="10">
        <v>7.4321813452248237E-5</v>
      </c>
      <c r="U23" s="10">
        <v>0</v>
      </c>
      <c r="V23" s="10">
        <v>2.1234803843499495E-5</v>
      </c>
      <c r="W23" s="10">
        <v>0</v>
      </c>
    </row>
    <row r="24" spans="2:23" ht="15.6">
      <c r="B24" s="38"/>
      <c r="C24" s="4">
        <v>7.25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1.0617401921749748E-5</v>
      </c>
      <c r="O24" s="10">
        <v>1.0617401921749748E-5</v>
      </c>
      <c r="P24" s="10">
        <v>1.0617401921749748E-5</v>
      </c>
      <c r="Q24" s="10">
        <v>3.1852205765249246E-5</v>
      </c>
      <c r="R24" s="10">
        <v>5.3087009608748742E-5</v>
      </c>
      <c r="S24" s="10">
        <v>6.3704411530498493E-5</v>
      </c>
      <c r="T24" s="10">
        <v>2.1234803843499495E-5</v>
      </c>
      <c r="U24" s="10">
        <v>0</v>
      </c>
      <c r="V24" s="10">
        <v>1.0617401921749748E-5</v>
      </c>
      <c r="W24" s="10">
        <v>0</v>
      </c>
    </row>
    <row r="25" spans="2:23" ht="15.6">
      <c r="B25" s="38"/>
      <c r="C25" s="4">
        <v>7.75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1.0617401921749748E-5</v>
      </c>
      <c r="R25" s="10">
        <v>2.1234803843499495E-5</v>
      </c>
      <c r="S25" s="10">
        <v>3.1852205765249246E-5</v>
      </c>
      <c r="T25" s="10">
        <v>2.1234803843499495E-5</v>
      </c>
      <c r="U25" s="10">
        <v>0</v>
      </c>
      <c r="V25" s="10">
        <v>0</v>
      </c>
      <c r="W25" s="10">
        <v>0</v>
      </c>
    </row>
    <row r="26" spans="2:23" ht="15.6">
      <c r="B26" s="38"/>
      <c r="C26" s="4">
        <v>8.25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2.1234803843499495E-5</v>
      </c>
      <c r="S26" s="10">
        <v>0</v>
      </c>
      <c r="T26" s="10">
        <v>1.0617401921749748E-5</v>
      </c>
      <c r="U26" s="10">
        <v>0</v>
      </c>
      <c r="V26" s="10">
        <v>0</v>
      </c>
      <c r="W26" s="10">
        <v>0</v>
      </c>
    </row>
    <row r="27" spans="2:23" ht="15.6">
      <c r="B27" s="38"/>
      <c r="C27" s="4">
        <v>8.75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2.1234803843499495E-5</v>
      </c>
      <c r="R27" s="10">
        <v>0</v>
      </c>
      <c r="S27" s="10">
        <v>0</v>
      </c>
      <c r="T27" s="10">
        <v>1.0617401921749748E-5</v>
      </c>
      <c r="U27" s="10">
        <v>0</v>
      </c>
      <c r="V27" s="10">
        <v>0</v>
      </c>
      <c r="W27" s="10">
        <v>0</v>
      </c>
    </row>
    <row r="28" spans="2:23" ht="15.6">
      <c r="B28" s="38"/>
      <c r="C28" s="4">
        <v>9.25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ht="15.6">
      <c r="B29" s="38"/>
      <c r="C29" s="4">
        <v>9.75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</row>
    <row r="30" spans="2:23" ht="15.6">
      <c r="B30" s="38"/>
      <c r="C30" s="4">
        <v>10.25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</row>
    <row r="31" spans="2:23" ht="15.6">
      <c r="B31" s="38"/>
      <c r="C31" s="4">
        <v>10.75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2:23" ht="15.6">
      <c r="B32" s="38"/>
      <c r="C32" s="4">
        <v>11.25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</row>
    <row r="33" spans="2:23" ht="15.6">
      <c r="B33" s="38"/>
      <c r="C33" s="4">
        <v>11.75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</row>
    <row r="34" spans="2:23" ht="15.6">
      <c r="B34" s="39"/>
      <c r="C34" s="4">
        <v>12.25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</row>
    <row r="37" spans="2:23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</sheetData>
  <mergeCells count="2">
    <mergeCell ref="C8:W8"/>
    <mergeCell ref="B9:B34"/>
  </mergeCells>
  <conditionalFormatting sqref="D10:W3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U50"/>
  <sheetViews>
    <sheetView workbookViewId="0">
      <selection activeCell="N29" sqref="N29"/>
    </sheetView>
  </sheetViews>
  <sheetFormatPr defaultRowHeight="14.4"/>
  <cols>
    <col min="1" max="1" width="3.5546875" bestFit="1" customWidth="1"/>
    <col min="3" max="3" width="8.88671875" customWidth="1"/>
  </cols>
  <sheetData>
    <row r="1" spans="1:20">
      <c r="B1" s="8">
        <v>1</v>
      </c>
      <c r="C1" t="s">
        <v>22</v>
      </c>
    </row>
    <row r="2" spans="1:20">
      <c r="A2" s="12"/>
      <c r="B2" s="12"/>
      <c r="C2" s="40" t="s">
        <v>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>
      <c r="A3" s="12"/>
      <c r="B3" s="12"/>
      <c r="C3" s="41" t="s">
        <v>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4.4" customHeight="1">
      <c r="A4" s="42" t="s">
        <v>8</v>
      </c>
      <c r="B4" s="13"/>
      <c r="C4" s="13">
        <v>3.7</v>
      </c>
      <c r="D4" s="13">
        <v>4.7</v>
      </c>
      <c r="E4" s="13">
        <v>5.7</v>
      </c>
      <c r="F4" s="13">
        <v>6.7</v>
      </c>
      <c r="G4" s="13">
        <v>7.7</v>
      </c>
      <c r="H4" s="13">
        <v>8.6999999999999993</v>
      </c>
      <c r="I4" s="13">
        <v>9.6999999999999993</v>
      </c>
      <c r="J4" s="13">
        <v>10.7</v>
      </c>
      <c r="K4" s="13">
        <v>11.7</v>
      </c>
      <c r="L4" s="13">
        <v>12.7</v>
      </c>
      <c r="M4" s="13">
        <v>13.7</v>
      </c>
      <c r="N4" s="13">
        <v>14.7</v>
      </c>
      <c r="O4" s="13">
        <v>15.7</v>
      </c>
      <c r="P4" s="13">
        <v>16.7</v>
      </c>
      <c r="Q4" s="13">
        <v>17.7</v>
      </c>
      <c r="R4" s="13">
        <v>18.7</v>
      </c>
      <c r="S4" s="13">
        <v>19.7</v>
      </c>
      <c r="T4" s="13">
        <v>20.7</v>
      </c>
    </row>
    <row r="5" spans="1:20">
      <c r="A5" s="42"/>
      <c r="B5" s="13">
        <v>0.25</v>
      </c>
      <c r="C5" s="24"/>
      <c r="D5" s="24"/>
      <c r="E5" s="24"/>
      <c r="F5" s="11">
        <v>3.1</v>
      </c>
      <c r="G5" s="11">
        <v>3.1</v>
      </c>
      <c r="H5" s="19"/>
      <c r="I5" s="19"/>
      <c r="J5" s="11">
        <v>2.9</v>
      </c>
      <c r="K5" s="11">
        <v>2.8</v>
      </c>
      <c r="L5" s="11">
        <v>2.6</v>
      </c>
      <c r="M5" s="11">
        <v>2.5</v>
      </c>
      <c r="N5" s="11">
        <v>2.4</v>
      </c>
      <c r="O5" s="11">
        <v>2.2000000000000002</v>
      </c>
      <c r="P5" s="19"/>
      <c r="Q5" s="11">
        <v>2</v>
      </c>
      <c r="R5" s="19"/>
      <c r="S5" s="19"/>
      <c r="T5" s="19"/>
    </row>
    <row r="6" spans="1:20">
      <c r="A6" s="42"/>
      <c r="B6" s="13">
        <v>0.75</v>
      </c>
      <c r="C6" s="11">
        <v>12</v>
      </c>
      <c r="D6" s="11">
        <v>18.600000000000001</v>
      </c>
      <c r="E6" s="11">
        <v>22.6</v>
      </c>
      <c r="F6" s="11">
        <v>24</v>
      </c>
      <c r="G6" s="11">
        <v>24.1</v>
      </c>
      <c r="H6" s="11">
        <v>24</v>
      </c>
      <c r="I6" s="11">
        <v>23.7</v>
      </c>
      <c r="J6" s="11">
        <v>23.5</v>
      </c>
      <c r="K6" s="11">
        <v>22.4</v>
      </c>
      <c r="L6" s="11">
        <v>21.6</v>
      </c>
      <c r="M6" s="11">
        <v>20.6</v>
      </c>
      <c r="N6" s="11">
        <v>19.399999999999999</v>
      </c>
      <c r="O6" s="11">
        <v>18.3</v>
      </c>
      <c r="P6" s="11">
        <v>17.3</v>
      </c>
      <c r="Q6" s="11">
        <v>16.399999999999999</v>
      </c>
      <c r="R6" s="19"/>
      <c r="S6" s="11">
        <v>14.7</v>
      </c>
      <c r="T6" s="19"/>
    </row>
    <row r="7" spans="1:20" ht="14.4" customHeight="1">
      <c r="A7" s="42"/>
      <c r="B7" s="13">
        <v>1.25</v>
      </c>
      <c r="C7" s="11">
        <v>32.5</v>
      </c>
      <c r="D7" s="11">
        <v>51.6</v>
      </c>
      <c r="E7" s="11">
        <v>55.6</v>
      </c>
      <c r="F7" s="11">
        <v>61.5</v>
      </c>
      <c r="G7" s="11">
        <v>62</v>
      </c>
      <c r="H7" s="11">
        <v>61.9</v>
      </c>
      <c r="I7" s="11">
        <v>64.2</v>
      </c>
      <c r="J7" s="11">
        <v>62.6</v>
      </c>
      <c r="K7" s="11">
        <v>59.9</v>
      </c>
      <c r="L7" s="11">
        <v>58</v>
      </c>
      <c r="M7" s="11">
        <v>55.3</v>
      </c>
      <c r="N7" s="11">
        <v>50.8</v>
      </c>
      <c r="O7" s="11">
        <v>50</v>
      </c>
      <c r="P7" s="11">
        <v>46.4</v>
      </c>
      <c r="Q7" s="11">
        <v>43.8</v>
      </c>
      <c r="R7" s="19"/>
      <c r="S7" s="11">
        <v>40.1</v>
      </c>
      <c r="T7" s="19"/>
    </row>
    <row r="8" spans="1:20">
      <c r="A8" s="42"/>
      <c r="B8" s="13">
        <v>1.75</v>
      </c>
      <c r="C8" s="11">
        <v>63.9</v>
      </c>
      <c r="D8" s="11">
        <v>102.6</v>
      </c>
      <c r="E8" s="11">
        <v>113.6</v>
      </c>
      <c r="F8" s="11">
        <v>117.1</v>
      </c>
      <c r="G8" s="11">
        <v>120</v>
      </c>
      <c r="H8" s="11">
        <v>106.2</v>
      </c>
      <c r="I8" s="11">
        <v>118.7</v>
      </c>
      <c r="J8" s="11">
        <v>116.5</v>
      </c>
      <c r="K8" s="11">
        <v>123.8</v>
      </c>
      <c r="L8" s="11">
        <v>108.2</v>
      </c>
      <c r="M8" s="11">
        <v>102.6</v>
      </c>
      <c r="N8" s="11">
        <v>95.3</v>
      </c>
      <c r="O8" s="11">
        <v>87.7</v>
      </c>
      <c r="P8" s="11">
        <v>88</v>
      </c>
      <c r="Q8" s="11">
        <v>82.4</v>
      </c>
      <c r="R8" s="19"/>
      <c r="S8" s="11">
        <v>72.099999999999994</v>
      </c>
      <c r="T8" s="19"/>
    </row>
    <row r="9" spans="1:20">
      <c r="A9" s="42"/>
      <c r="B9" s="13">
        <v>2.25</v>
      </c>
      <c r="C9" s="19"/>
      <c r="D9" s="11">
        <v>168.5</v>
      </c>
      <c r="E9" s="11">
        <v>186.6</v>
      </c>
      <c r="F9" s="11">
        <v>179.5</v>
      </c>
      <c r="G9" s="11">
        <v>180.3</v>
      </c>
      <c r="H9" s="11">
        <v>172</v>
      </c>
      <c r="I9" s="11">
        <v>192.1</v>
      </c>
      <c r="J9" s="11">
        <v>181.1</v>
      </c>
      <c r="K9" s="11">
        <v>178.1</v>
      </c>
      <c r="L9" s="11">
        <v>168.1</v>
      </c>
      <c r="M9" s="11">
        <v>161.6</v>
      </c>
      <c r="N9" s="11">
        <v>158.19999999999999</v>
      </c>
      <c r="O9" s="11">
        <v>145.30000000000001</v>
      </c>
      <c r="P9" s="11">
        <v>134.1</v>
      </c>
      <c r="Q9" s="11">
        <v>125.9</v>
      </c>
      <c r="R9" s="19"/>
      <c r="S9" s="11">
        <v>111.5</v>
      </c>
      <c r="T9" s="19"/>
    </row>
    <row r="10" spans="1:20">
      <c r="A10" s="42"/>
      <c r="B10" s="13">
        <v>2.75</v>
      </c>
      <c r="C10" s="19"/>
      <c r="D10" s="19"/>
      <c r="E10" s="11">
        <v>253.9</v>
      </c>
      <c r="F10" s="11">
        <v>238.6</v>
      </c>
      <c r="G10" s="11">
        <v>239.9</v>
      </c>
      <c r="H10" s="11">
        <v>240.2</v>
      </c>
      <c r="I10" s="11">
        <v>257.3</v>
      </c>
      <c r="J10" s="11">
        <v>255.8</v>
      </c>
      <c r="K10" s="11">
        <v>261.39999999999998</v>
      </c>
      <c r="L10" s="11">
        <v>240.4</v>
      </c>
      <c r="M10" s="11">
        <v>212.6</v>
      </c>
      <c r="N10" s="11">
        <v>203.1</v>
      </c>
      <c r="O10" s="11">
        <v>196.7</v>
      </c>
      <c r="P10" s="11">
        <v>189.3</v>
      </c>
      <c r="Q10" s="11">
        <v>179.4</v>
      </c>
      <c r="R10" s="19"/>
      <c r="S10" s="11">
        <v>162.30000000000001</v>
      </c>
      <c r="T10" s="19"/>
    </row>
    <row r="11" spans="1:20">
      <c r="A11" s="42"/>
      <c r="B11" s="13">
        <v>3.25</v>
      </c>
      <c r="C11" s="19"/>
      <c r="D11" s="19"/>
      <c r="E11" s="11">
        <v>382.4</v>
      </c>
      <c r="F11" s="11">
        <v>338.3</v>
      </c>
      <c r="G11" s="11">
        <v>316.8</v>
      </c>
      <c r="H11" s="11">
        <v>334.3</v>
      </c>
      <c r="I11" s="11">
        <v>343.1</v>
      </c>
      <c r="J11" s="11">
        <v>348.2</v>
      </c>
      <c r="K11" s="11">
        <v>335.3</v>
      </c>
      <c r="L11" s="11">
        <v>315.60000000000002</v>
      </c>
      <c r="M11" s="11">
        <v>274</v>
      </c>
      <c r="N11" s="11">
        <v>278.8</v>
      </c>
      <c r="O11" s="11">
        <v>253.8</v>
      </c>
      <c r="P11" s="11">
        <v>234.7</v>
      </c>
      <c r="Q11" s="11">
        <v>231.4</v>
      </c>
      <c r="R11" s="19"/>
      <c r="S11" s="11">
        <v>216.4</v>
      </c>
      <c r="T11" s="19"/>
    </row>
    <row r="12" spans="1:20" ht="14.4" customHeight="1">
      <c r="A12" s="42"/>
      <c r="B12" s="13">
        <v>3.75</v>
      </c>
      <c r="C12" s="19"/>
      <c r="D12" s="19"/>
      <c r="E12" s="19"/>
      <c r="F12" s="11">
        <v>461</v>
      </c>
      <c r="G12" s="11">
        <v>389.3</v>
      </c>
      <c r="H12" s="11">
        <v>432.5</v>
      </c>
      <c r="I12" s="11">
        <v>421.9</v>
      </c>
      <c r="J12" s="11">
        <v>421.3</v>
      </c>
      <c r="K12" s="11">
        <v>433</v>
      </c>
      <c r="L12" s="11">
        <v>401.7</v>
      </c>
      <c r="M12" s="11">
        <v>349.5</v>
      </c>
      <c r="N12" s="11">
        <v>331.6</v>
      </c>
      <c r="O12" s="11">
        <v>330.1</v>
      </c>
      <c r="P12" s="11">
        <v>306.5</v>
      </c>
      <c r="Q12" s="11">
        <v>288.2</v>
      </c>
      <c r="R12" s="19"/>
      <c r="S12" s="11">
        <v>260.8</v>
      </c>
      <c r="T12" s="19"/>
    </row>
    <row r="13" spans="1:20">
      <c r="A13" s="42"/>
      <c r="B13" s="13">
        <v>4.25</v>
      </c>
      <c r="C13" s="19"/>
      <c r="D13" s="19"/>
      <c r="E13" s="19"/>
      <c r="F13" s="19"/>
      <c r="G13" s="11">
        <v>500.9</v>
      </c>
      <c r="H13" s="11">
        <v>503.6</v>
      </c>
      <c r="I13" s="11">
        <v>512.70000000000005</v>
      </c>
      <c r="J13" s="11">
        <v>498.9</v>
      </c>
      <c r="K13" s="11">
        <v>487.2</v>
      </c>
      <c r="L13" s="11">
        <v>442.8</v>
      </c>
      <c r="M13" s="11">
        <v>441.7</v>
      </c>
      <c r="N13" s="11">
        <v>406</v>
      </c>
      <c r="O13" s="11">
        <v>402.1</v>
      </c>
      <c r="P13" s="11">
        <v>370.8</v>
      </c>
      <c r="Q13" s="11">
        <v>346.1</v>
      </c>
      <c r="R13" s="19"/>
      <c r="S13" s="11">
        <v>293.3</v>
      </c>
      <c r="T13" s="19"/>
    </row>
    <row r="14" spans="1:20">
      <c r="A14" s="42"/>
      <c r="B14" s="13">
        <v>4.75</v>
      </c>
      <c r="C14" s="19"/>
      <c r="D14" s="19"/>
      <c r="E14" s="19"/>
      <c r="F14" s="19"/>
      <c r="G14" s="19"/>
      <c r="H14" s="11">
        <v>588.5</v>
      </c>
      <c r="I14" s="11">
        <v>600.20000000000005</v>
      </c>
      <c r="J14" s="11">
        <v>610.79999999999995</v>
      </c>
      <c r="K14" s="11">
        <v>587.4</v>
      </c>
      <c r="L14" s="11">
        <v>541.9</v>
      </c>
      <c r="M14" s="11">
        <v>522.1</v>
      </c>
      <c r="N14" s="11">
        <v>489.9</v>
      </c>
      <c r="O14" s="11">
        <v>425</v>
      </c>
      <c r="P14" s="11">
        <v>416.1</v>
      </c>
      <c r="Q14" s="11">
        <v>393.1</v>
      </c>
      <c r="R14" s="19"/>
      <c r="S14" s="11">
        <v>369.5</v>
      </c>
      <c r="T14" s="19"/>
    </row>
    <row r="15" spans="1:20">
      <c r="A15" s="42"/>
      <c r="B15" s="13">
        <v>5.25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>
      <c r="A16" s="42"/>
      <c r="B16" s="13">
        <v>5.75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1">
      <c r="A17" s="42"/>
      <c r="B17" s="13">
        <v>6.25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1">
      <c r="A18" s="42"/>
      <c r="B18" s="13">
        <v>6.75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</sheetData>
  <mergeCells count="3">
    <mergeCell ref="C2:T2"/>
    <mergeCell ref="C3:T3"/>
    <mergeCell ref="A4:A18"/>
  </mergeCells>
  <conditionalFormatting sqref="C5:T7 C9:T18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8:S28 I32:T32 C27:R27 C19:Q26 E29:T31 C28:D3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9:N31 I32:N32 O19:T3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7:T50 U37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U37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4:S14 I18:T18 C13:R13 C5:Q12 E15:T17 C14:D17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5:N17 I18:N18 O5:T18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T28"/>
  <sheetViews>
    <sheetView tabSelected="1" workbookViewId="0">
      <selection activeCell="E25" sqref="E25"/>
    </sheetView>
  </sheetViews>
  <sheetFormatPr defaultRowHeight="14.4"/>
  <cols>
    <col min="1" max="1" width="3.5546875" bestFit="1" customWidth="1"/>
    <col min="3" max="3" width="9" bestFit="1" customWidth="1"/>
  </cols>
  <sheetData>
    <row r="1" spans="1:20">
      <c r="B1" s="8">
        <v>2</v>
      </c>
      <c r="C1" t="s">
        <v>21</v>
      </c>
    </row>
    <row r="2" spans="1:20">
      <c r="A2" s="12"/>
      <c r="B2" s="12"/>
      <c r="C2" s="40" t="s">
        <v>20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>
      <c r="A3" s="12"/>
      <c r="B3" s="12"/>
      <c r="C3" s="41" t="s">
        <v>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>
      <c r="A4" s="42" t="s">
        <v>8</v>
      </c>
      <c r="B4" s="13"/>
      <c r="C4" s="13">
        <v>3.7</v>
      </c>
      <c r="D4" s="13">
        <v>4.7</v>
      </c>
      <c r="E4" s="13">
        <v>5.7</v>
      </c>
      <c r="F4" s="13">
        <v>6.7</v>
      </c>
      <c r="G4" s="13">
        <v>7.7</v>
      </c>
      <c r="H4" s="13">
        <v>8.6999999999999993</v>
      </c>
      <c r="I4" s="13">
        <v>9.6999999999999993</v>
      </c>
      <c r="J4" s="13">
        <v>10.7</v>
      </c>
      <c r="K4" s="13">
        <v>11.7</v>
      </c>
      <c r="L4" s="13">
        <v>12.7</v>
      </c>
      <c r="M4" s="13">
        <v>13.7</v>
      </c>
      <c r="N4" s="13">
        <v>14.7</v>
      </c>
      <c r="O4" s="13">
        <v>15.7</v>
      </c>
      <c r="P4" s="13">
        <v>16.7</v>
      </c>
      <c r="Q4" s="13">
        <v>17.7</v>
      </c>
      <c r="R4" s="13">
        <v>18.7</v>
      </c>
      <c r="S4" s="13">
        <v>19.7</v>
      </c>
      <c r="T4" s="13">
        <v>20.7</v>
      </c>
    </row>
    <row r="5" spans="1:20">
      <c r="A5" s="42"/>
      <c r="B5" s="13">
        <v>0.25</v>
      </c>
      <c r="C5" s="11">
        <f>IF($B5&lt;$C$24,IF(('1. Mechanical Power Matrix'!C5*$C$22)&lt;$C$23,'1. Mechanical Power Matrix'!C5*$C$22,$C$23),0)</f>
        <v>0</v>
      </c>
      <c r="D5" s="11">
        <f>IF($B5&lt;$C$24,IF(('1. Mechanical Power Matrix'!D5*$C$22)&lt;$C$23,'1. Mechanical Power Matrix'!D5*$C$22,$C$23),0)</f>
        <v>0</v>
      </c>
      <c r="E5" s="11">
        <f>IF($B5&lt;$C$24,IF(('1. Mechanical Power Matrix'!E5*$C$22)&lt;$C$23,'1. Mechanical Power Matrix'!E5*$C$22,$C$23),0)</f>
        <v>0</v>
      </c>
      <c r="F5" s="11">
        <f>IF($B5&lt;$C$24,IF(('1. Mechanical Power Matrix'!F5*$C$22)&lt;$C$23,'1. Mechanical Power Matrix'!F5*$C$22,$C$23),0)</f>
        <v>2.6349999999999998</v>
      </c>
      <c r="G5" s="11">
        <f>IF($B5&lt;$C$24,IF(('1. Mechanical Power Matrix'!G5*$C$22)&lt;$C$23,'1. Mechanical Power Matrix'!G5*$C$22,$C$23),0)</f>
        <v>2.6349999999999998</v>
      </c>
      <c r="H5" s="11">
        <f>IF($B5&lt;$C$24,IF(('1. Mechanical Power Matrix'!H5*$C$22)&lt;$C$23,'1. Mechanical Power Matrix'!H5*$C$22,$C$23),0)</f>
        <v>0</v>
      </c>
      <c r="I5" s="11">
        <f>IF($B5&lt;$C$24,IF(('1. Mechanical Power Matrix'!I5*$C$22)&lt;$C$23,'1. Mechanical Power Matrix'!I5*$C$22,$C$23),0)</f>
        <v>0</v>
      </c>
      <c r="J5" s="11">
        <f>IF($B5&lt;$C$24,IF(('1. Mechanical Power Matrix'!J5*$C$22)&lt;$C$23,'1. Mechanical Power Matrix'!J5*$C$22,$C$23),0)</f>
        <v>2.4649999999999999</v>
      </c>
      <c r="K5" s="11">
        <f>IF($B5&lt;$C$24,IF(('1. Mechanical Power Matrix'!K5*$C$22)&lt;$C$23,'1. Mechanical Power Matrix'!K5*$C$22,$C$23),0)</f>
        <v>2.38</v>
      </c>
      <c r="L5" s="11">
        <f>IF($B5&lt;$C$24,IF(('1. Mechanical Power Matrix'!L5*$C$22)&lt;$C$23,'1. Mechanical Power Matrix'!L5*$C$22,$C$23),0)</f>
        <v>2.21</v>
      </c>
      <c r="M5" s="11">
        <f>IF($B5&lt;$C$24,IF(('1. Mechanical Power Matrix'!M5*$C$22)&lt;$C$23,'1. Mechanical Power Matrix'!M5*$C$22,$C$23),0)</f>
        <v>2.125</v>
      </c>
      <c r="N5" s="11">
        <f>IF($B5&lt;$C$24,IF(('1. Mechanical Power Matrix'!N5*$C$22)&lt;$C$23,'1. Mechanical Power Matrix'!N5*$C$22,$C$23),0)</f>
        <v>2.04</v>
      </c>
      <c r="O5" s="11">
        <f>IF($B5&lt;$C$24,IF(('1. Mechanical Power Matrix'!O5*$C$22)&lt;$C$23,'1. Mechanical Power Matrix'!O5*$C$22,$C$23),0)</f>
        <v>1.87</v>
      </c>
      <c r="P5" s="11">
        <f>IF($B5&lt;$C$24,IF(('1. Mechanical Power Matrix'!P5*$C$22)&lt;$C$23,'1. Mechanical Power Matrix'!P5*$C$22,$C$23),0)</f>
        <v>0</v>
      </c>
      <c r="Q5" s="11">
        <f>IF($B5&lt;$C$24,IF(('1. Mechanical Power Matrix'!Q5*$C$22)&lt;$C$23,'1. Mechanical Power Matrix'!Q5*$C$22,$C$23),0)</f>
        <v>1.7</v>
      </c>
      <c r="R5" s="11">
        <f>IF($B5&lt;$C$24,IF(('1. Mechanical Power Matrix'!R5*$C$22)&lt;$C$23,'1. Mechanical Power Matrix'!R5*$C$22,$C$23),0)</f>
        <v>0</v>
      </c>
      <c r="S5" s="11">
        <f>IF($B5&lt;$C$24,IF(('1. Mechanical Power Matrix'!S5*$C$22)&lt;$C$23,'1. Mechanical Power Matrix'!S5*$C$22,$C$23),0)</f>
        <v>0</v>
      </c>
      <c r="T5" s="11">
        <f>IF($B5&lt;$C$24,IF(('1. Mechanical Power Matrix'!T5*$C$22)&lt;$C$23,'1. Mechanical Power Matrix'!T5*$C$22,$C$23),0)</f>
        <v>0</v>
      </c>
    </row>
    <row r="6" spans="1:20">
      <c r="A6" s="42"/>
      <c r="B6" s="13">
        <v>0.75</v>
      </c>
      <c r="C6" s="11">
        <f>IF($B6&lt;$C$24,IF(('1. Mechanical Power Matrix'!C6*$C$22)&lt;$C$23,'1. Mechanical Power Matrix'!C6*$C$22,$C$23),0)</f>
        <v>10.199999999999999</v>
      </c>
      <c r="D6" s="11">
        <f>IF($B6&lt;$C$24,IF(('1. Mechanical Power Matrix'!D6*$C$22)&lt;$C$23,'1. Mechanical Power Matrix'!D6*$C$22,$C$23),0)</f>
        <v>15.81</v>
      </c>
      <c r="E6" s="11">
        <f>IF($B6&lt;$C$24,IF(('1. Mechanical Power Matrix'!E6*$C$22)&lt;$C$23,'1. Mechanical Power Matrix'!E6*$C$22,$C$23),0)</f>
        <v>19.21</v>
      </c>
      <c r="F6" s="11">
        <f>IF($B6&lt;$C$24,IF(('1. Mechanical Power Matrix'!F6*$C$22)&lt;$C$23,'1. Mechanical Power Matrix'!F6*$C$22,$C$23),0)</f>
        <v>20.399999999999999</v>
      </c>
      <c r="G6" s="11">
        <f>IF($B6&lt;$C$24,IF(('1. Mechanical Power Matrix'!G6*$C$22)&lt;$C$23,'1. Mechanical Power Matrix'!G6*$C$22,$C$23),0)</f>
        <v>20.484999999999999</v>
      </c>
      <c r="H6" s="11">
        <f>IF($B6&lt;$C$24,IF(('1. Mechanical Power Matrix'!H6*$C$22)&lt;$C$23,'1. Mechanical Power Matrix'!H6*$C$22,$C$23),0)</f>
        <v>20.399999999999999</v>
      </c>
      <c r="I6" s="11">
        <f>IF($B6&lt;$C$24,IF(('1. Mechanical Power Matrix'!I6*$C$22)&lt;$C$23,'1. Mechanical Power Matrix'!I6*$C$22,$C$23),0)</f>
        <v>20.145</v>
      </c>
      <c r="J6" s="11">
        <f>IF($B6&lt;$C$24,IF(('1. Mechanical Power Matrix'!J6*$C$22)&lt;$C$23,'1. Mechanical Power Matrix'!J6*$C$22,$C$23),0)</f>
        <v>19.974999999999998</v>
      </c>
      <c r="K6" s="11">
        <f>IF($B6&lt;$C$24,IF(('1. Mechanical Power Matrix'!K6*$C$22)&lt;$C$23,'1. Mechanical Power Matrix'!K6*$C$22,$C$23),0)</f>
        <v>19.04</v>
      </c>
      <c r="L6" s="11">
        <f>IF($B6&lt;$C$24,IF(('1. Mechanical Power Matrix'!L6*$C$22)&lt;$C$23,'1. Mechanical Power Matrix'!L6*$C$22,$C$23),0)</f>
        <v>18.36</v>
      </c>
      <c r="M6" s="11">
        <f>IF($B6&lt;$C$24,IF(('1. Mechanical Power Matrix'!M6*$C$22)&lt;$C$23,'1. Mechanical Power Matrix'!M6*$C$22,$C$23),0)</f>
        <v>17.510000000000002</v>
      </c>
      <c r="N6" s="11">
        <f>IF($B6&lt;$C$24,IF(('1. Mechanical Power Matrix'!N6*$C$22)&lt;$C$23,'1. Mechanical Power Matrix'!N6*$C$22,$C$23),0)</f>
        <v>16.489999999999998</v>
      </c>
      <c r="O6" s="11">
        <f>IF($B6&lt;$C$24,IF(('1. Mechanical Power Matrix'!O6*$C$22)&lt;$C$23,'1. Mechanical Power Matrix'!O6*$C$22,$C$23),0)</f>
        <v>15.555</v>
      </c>
      <c r="P6" s="11">
        <f>IF($B6&lt;$C$24,IF(('1. Mechanical Power Matrix'!P6*$C$22)&lt;$C$23,'1. Mechanical Power Matrix'!P6*$C$22,$C$23),0)</f>
        <v>14.705</v>
      </c>
      <c r="Q6" s="11">
        <f>IF($B6&lt;$C$24,IF(('1. Mechanical Power Matrix'!Q6*$C$22)&lt;$C$23,'1. Mechanical Power Matrix'!Q6*$C$22,$C$23),0)</f>
        <v>13.939999999999998</v>
      </c>
      <c r="R6" s="11">
        <f>IF($B6&lt;$C$24,IF(('1. Mechanical Power Matrix'!R6*$C$22)&lt;$C$23,'1. Mechanical Power Matrix'!R6*$C$22,$C$23),0)</f>
        <v>0</v>
      </c>
      <c r="S6" s="11">
        <f>IF($B6&lt;$C$24,IF(('1. Mechanical Power Matrix'!S6*$C$22)&lt;$C$23,'1. Mechanical Power Matrix'!S6*$C$22,$C$23),0)</f>
        <v>12.494999999999999</v>
      </c>
      <c r="T6" s="11">
        <f>IF($B6&lt;$C$24,IF(('1. Mechanical Power Matrix'!T6*$C$22)&lt;$C$23,'1. Mechanical Power Matrix'!T6*$C$22,$C$23),0)</f>
        <v>0</v>
      </c>
    </row>
    <row r="7" spans="1:20">
      <c r="A7" s="42"/>
      <c r="B7" s="13">
        <v>1.25</v>
      </c>
      <c r="C7" s="11">
        <f>IF($B7&lt;$C$24,IF(('1. Mechanical Power Matrix'!C7*$C$22)&lt;$C$23,'1. Mechanical Power Matrix'!C7*$C$22,$C$23),0)</f>
        <v>27.625</v>
      </c>
      <c r="D7" s="11">
        <f>IF($B7&lt;$C$24,IF(('1. Mechanical Power Matrix'!D7*$C$22)&lt;$C$23,'1. Mechanical Power Matrix'!D7*$C$22,$C$23),0)</f>
        <v>43.86</v>
      </c>
      <c r="E7" s="11">
        <f>IF($B7&lt;$C$24,IF(('1. Mechanical Power Matrix'!E7*$C$22)&lt;$C$23,'1. Mechanical Power Matrix'!E7*$C$22,$C$23),0)</f>
        <v>47.26</v>
      </c>
      <c r="F7" s="11">
        <f>IF($B7&lt;$C$24,IF(('1. Mechanical Power Matrix'!F7*$C$22)&lt;$C$23,'1. Mechanical Power Matrix'!F7*$C$22,$C$23),0)</f>
        <v>52.274999999999999</v>
      </c>
      <c r="G7" s="11">
        <f>IF($B7&lt;$C$24,IF(('1. Mechanical Power Matrix'!G7*$C$22)&lt;$C$23,'1. Mechanical Power Matrix'!G7*$C$22,$C$23),0)</f>
        <v>52.699999999999996</v>
      </c>
      <c r="H7" s="11">
        <f>IF($B7&lt;$C$24,IF(('1. Mechanical Power Matrix'!H7*$C$22)&lt;$C$23,'1. Mechanical Power Matrix'!H7*$C$22,$C$23),0)</f>
        <v>52.614999999999995</v>
      </c>
      <c r="I7" s="11">
        <f>IF($B7&lt;$C$24,IF(('1. Mechanical Power Matrix'!I7*$C$22)&lt;$C$23,'1. Mechanical Power Matrix'!I7*$C$22,$C$23),0)</f>
        <v>54.57</v>
      </c>
      <c r="J7" s="11">
        <f>IF($B7&lt;$C$24,IF(('1. Mechanical Power Matrix'!J7*$C$22)&lt;$C$23,'1. Mechanical Power Matrix'!J7*$C$22,$C$23),0)</f>
        <v>53.21</v>
      </c>
      <c r="K7" s="11">
        <f>IF($B7&lt;$C$24,IF(('1. Mechanical Power Matrix'!K7*$C$22)&lt;$C$23,'1. Mechanical Power Matrix'!K7*$C$22,$C$23),0)</f>
        <v>50.914999999999999</v>
      </c>
      <c r="L7" s="11">
        <f>IF($B7&lt;$C$24,IF(('1. Mechanical Power Matrix'!L7*$C$22)&lt;$C$23,'1. Mechanical Power Matrix'!L7*$C$22,$C$23),0)</f>
        <v>49.3</v>
      </c>
      <c r="M7" s="11">
        <f>IF($B7&lt;$C$24,IF(('1. Mechanical Power Matrix'!M7*$C$22)&lt;$C$23,'1. Mechanical Power Matrix'!M7*$C$22,$C$23),0)</f>
        <v>47.004999999999995</v>
      </c>
      <c r="N7" s="11">
        <f>IF($B7&lt;$C$24,IF(('1. Mechanical Power Matrix'!N7*$C$22)&lt;$C$23,'1. Mechanical Power Matrix'!N7*$C$22,$C$23),0)</f>
        <v>43.18</v>
      </c>
      <c r="O7" s="11">
        <f>IF($B7&lt;$C$24,IF(('1. Mechanical Power Matrix'!O7*$C$22)&lt;$C$23,'1. Mechanical Power Matrix'!O7*$C$22,$C$23),0)</f>
        <v>42.5</v>
      </c>
      <c r="P7" s="11">
        <f>IF($B7&lt;$C$24,IF(('1. Mechanical Power Matrix'!P7*$C$22)&lt;$C$23,'1. Mechanical Power Matrix'!P7*$C$22,$C$23),0)</f>
        <v>39.44</v>
      </c>
      <c r="Q7" s="11">
        <f>IF($B7&lt;$C$24,IF(('1. Mechanical Power Matrix'!Q7*$C$22)&lt;$C$23,'1. Mechanical Power Matrix'!Q7*$C$22,$C$23),0)</f>
        <v>37.229999999999997</v>
      </c>
      <c r="R7" s="11">
        <f>IF($B7&lt;$C$24,IF(('1. Mechanical Power Matrix'!R7*$C$22)&lt;$C$23,'1. Mechanical Power Matrix'!R7*$C$22,$C$23),0)</f>
        <v>0</v>
      </c>
      <c r="S7" s="11">
        <f>IF($B7&lt;$C$24,IF(('1. Mechanical Power Matrix'!S7*$C$22)&lt;$C$23,'1. Mechanical Power Matrix'!S7*$C$22,$C$23),0)</f>
        <v>34.085000000000001</v>
      </c>
      <c r="T7" s="11">
        <f>IF($B7&lt;$C$24,IF(('1. Mechanical Power Matrix'!T7*$C$22)&lt;$C$23,'1. Mechanical Power Matrix'!T7*$C$22,$C$23),0)</f>
        <v>0</v>
      </c>
    </row>
    <row r="8" spans="1:20">
      <c r="A8" s="42"/>
      <c r="B8" s="13">
        <v>1.75</v>
      </c>
      <c r="C8" s="11">
        <f>IF($B8&lt;$C$24,IF(('1. Mechanical Power Matrix'!C8*$C$22)&lt;$C$23,'1. Mechanical Power Matrix'!C8*$C$22,$C$23),0)</f>
        <v>54.314999999999998</v>
      </c>
      <c r="D8" s="11">
        <f>IF($B8&lt;$C$24,IF(('1. Mechanical Power Matrix'!D8*$C$22)&lt;$C$23,'1. Mechanical Power Matrix'!D8*$C$22,$C$23),0)</f>
        <v>87.21</v>
      </c>
      <c r="E8" s="11">
        <f>IF($B8&lt;$C$24,IF(('1. Mechanical Power Matrix'!E8*$C$22)&lt;$C$23,'1. Mechanical Power Matrix'!E8*$C$22,$C$23),0)</f>
        <v>96.559999999999988</v>
      </c>
      <c r="F8" s="11">
        <f>IF($B8&lt;$C$24,IF(('1. Mechanical Power Matrix'!F8*$C$22)&lt;$C$23,'1. Mechanical Power Matrix'!F8*$C$22,$C$23),0)</f>
        <v>99.534999999999997</v>
      </c>
      <c r="G8" s="11">
        <f>IF($B8&lt;$C$24,IF(('1. Mechanical Power Matrix'!G8*$C$22)&lt;$C$23,'1. Mechanical Power Matrix'!G8*$C$22,$C$23),0)</f>
        <v>102</v>
      </c>
      <c r="H8" s="11">
        <f>IF($B8&lt;$C$24,IF(('1. Mechanical Power Matrix'!H8*$C$22)&lt;$C$23,'1. Mechanical Power Matrix'!H8*$C$22,$C$23),0)</f>
        <v>90.27</v>
      </c>
      <c r="I8" s="11">
        <f>IF($B8&lt;$C$24,IF(('1. Mechanical Power Matrix'!I8*$C$22)&lt;$C$23,'1. Mechanical Power Matrix'!I8*$C$22,$C$23),0)</f>
        <v>100.895</v>
      </c>
      <c r="J8" s="11">
        <f>IF($B8&lt;$C$24,IF(('1. Mechanical Power Matrix'!J8*$C$22)&lt;$C$23,'1. Mechanical Power Matrix'!J8*$C$22,$C$23),0)</f>
        <v>99.024999999999991</v>
      </c>
      <c r="K8" s="11">
        <f>IF($B8&lt;$C$24,IF(('1. Mechanical Power Matrix'!K8*$C$22)&lt;$C$23,'1. Mechanical Power Matrix'!K8*$C$22,$C$23),0)</f>
        <v>105.22999999999999</v>
      </c>
      <c r="L8" s="11">
        <f>IF($B8&lt;$C$24,IF(('1. Mechanical Power Matrix'!L8*$C$22)&lt;$C$23,'1. Mechanical Power Matrix'!L8*$C$22,$C$23),0)</f>
        <v>91.97</v>
      </c>
      <c r="M8" s="11">
        <f>IF($B8&lt;$C$24,IF(('1. Mechanical Power Matrix'!M8*$C$22)&lt;$C$23,'1. Mechanical Power Matrix'!M8*$C$22,$C$23),0)</f>
        <v>87.21</v>
      </c>
      <c r="N8" s="11">
        <f>IF($B8&lt;$C$24,IF(('1. Mechanical Power Matrix'!N8*$C$22)&lt;$C$23,'1. Mechanical Power Matrix'!N8*$C$22,$C$23),0)</f>
        <v>81.004999999999995</v>
      </c>
      <c r="O8" s="11">
        <f>IF($B8&lt;$C$24,IF(('1. Mechanical Power Matrix'!O8*$C$22)&lt;$C$23,'1. Mechanical Power Matrix'!O8*$C$22,$C$23),0)</f>
        <v>74.545000000000002</v>
      </c>
      <c r="P8" s="11">
        <f>IF($B8&lt;$C$24,IF(('1. Mechanical Power Matrix'!P8*$C$22)&lt;$C$23,'1. Mechanical Power Matrix'!P8*$C$22,$C$23),0)</f>
        <v>74.8</v>
      </c>
      <c r="Q8" s="11">
        <f>IF($B8&lt;$C$24,IF(('1. Mechanical Power Matrix'!Q8*$C$22)&lt;$C$23,'1. Mechanical Power Matrix'!Q8*$C$22,$C$23),0)</f>
        <v>70.040000000000006</v>
      </c>
      <c r="R8" s="11">
        <f>IF($B8&lt;$C$24,IF(('1. Mechanical Power Matrix'!R8*$C$22)&lt;$C$23,'1. Mechanical Power Matrix'!R8*$C$22,$C$23),0)</f>
        <v>0</v>
      </c>
      <c r="S8" s="11">
        <f>IF($B8&lt;$C$24,IF(('1. Mechanical Power Matrix'!S8*$C$22)&lt;$C$23,'1. Mechanical Power Matrix'!S8*$C$22,$C$23),0)</f>
        <v>61.284999999999997</v>
      </c>
      <c r="T8" s="11">
        <f>IF($B8&lt;$C$24,IF(('1. Mechanical Power Matrix'!T8*$C$22)&lt;$C$23,'1. Mechanical Power Matrix'!T8*$C$22,$C$23),0)</f>
        <v>0</v>
      </c>
    </row>
    <row r="9" spans="1:20">
      <c r="A9" s="42"/>
      <c r="B9" s="13">
        <v>2.25</v>
      </c>
      <c r="C9" s="11">
        <f>IF($B9&lt;$C$24,IF(('1. Mechanical Power Matrix'!C9*$C$22)&lt;$C$23,'1. Mechanical Power Matrix'!C9*$C$22,$C$23),0)</f>
        <v>0</v>
      </c>
      <c r="D9" s="11">
        <f>IF($B9&lt;$C$24,IF(('1. Mechanical Power Matrix'!D9*$C$22)&lt;$C$23,'1. Mechanical Power Matrix'!D9*$C$22,$C$23),0)</f>
        <v>143.22499999999999</v>
      </c>
      <c r="E9" s="11">
        <f>IF($B9&lt;$C$24,IF(('1. Mechanical Power Matrix'!E9*$C$22)&lt;$C$23,'1. Mechanical Power Matrix'!E9*$C$22,$C$23),0)</f>
        <v>158.60999999999999</v>
      </c>
      <c r="F9" s="11">
        <f>IF($B9&lt;$C$24,IF(('1. Mechanical Power Matrix'!F9*$C$22)&lt;$C$23,'1. Mechanical Power Matrix'!F9*$C$22,$C$23),0)</f>
        <v>152.57499999999999</v>
      </c>
      <c r="G9" s="11">
        <f>IF($B9&lt;$C$24,IF(('1. Mechanical Power Matrix'!G9*$C$22)&lt;$C$23,'1. Mechanical Power Matrix'!G9*$C$22,$C$23),0)</f>
        <v>153.255</v>
      </c>
      <c r="H9" s="11">
        <f>IF($B9&lt;$C$24,IF(('1. Mechanical Power Matrix'!H9*$C$22)&lt;$C$23,'1. Mechanical Power Matrix'!H9*$C$22,$C$23),0)</f>
        <v>146.19999999999999</v>
      </c>
      <c r="I9" s="11">
        <f>IF($B9&lt;$C$24,IF(('1. Mechanical Power Matrix'!I9*$C$22)&lt;$C$23,'1. Mechanical Power Matrix'!I9*$C$22,$C$23),0)</f>
        <v>163.285</v>
      </c>
      <c r="J9" s="11">
        <f>IF($B9&lt;$C$24,IF(('1. Mechanical Power Matrix'!J9*$C$22)&lt;$C$23,'1. Mechanical Power Matrix'!J9*$C$22,$C$23),0)</f>
        <v>153.935</v>
      </c>
      <c r="K9" s="11">
        <f>IF($B9&lt;$C$24,IF(('1. Mechanical Power Matrix'!K9*$C$22)&lt;$C$23,'1. Mechanical Power Matrix'!K9*$C$22,$C$23),0)</f>
        <v>151.38499999999999</v>
      </c>
      <c r="L9" s="11">
        <f>IF($B9&lt;$C$24,IF(('1. Mechanical Power Matrix'!L9*$C$22)&lt;$C$23,'1. Mechanical Power Matrix'!L9*$C$22,$C$23),0)</f>
        <v>142.88499999999999</v>
      </c>
      <c r="M9" s="11">
        <f>IF($B9&lt;$C$24,IF(('1. Mechanical Power Matrix'!M9*$C$22)&lt;$C$23,'1. Mechanical Power Matrix'!M9*$C$22,$C$23),0)</f>
        <v>137.35999999999999</v>
      </c>
      <c r="N9" s="11">
        <f>IF($B9&lt;$C$24,IF(('1. Mechanical Power Matrix'!N9*$C$22)&lt;$C$23,'1. Mechanical Power Matrix'!N9*$C$22,$C$23),0)</f>
        <v>134.47</v>
      </c>
      <c r="O9" s="11">
        <f>IF($B9&lt;$C$24,IF(('1. Mechanical Power Matrix'!O9*$C$22)&lt;$C$23,'1. Mechanical Power Matrix'!O9*$C$22,$C$23),0)</f>
        <v>123.50500000000001</v>
      </c>
      <c r="P9" s="11">
        <f>IF($B9&lt;$C$24,IF(('1. Mechanical Power Matrix'!P9*$C$22)&lt;$C$23,'1. Mechanical Power Matrix'!P9*$C$22,$C$23),0)</f>
        <v>113.98499999999999</v>
      </c>
      <c r="Q9" s="11">
        <f>IF($B9&lt;$C$24,IF(('1. Mechanical Power Matrix'!Q9*$C$22)&lt;$C$23,'1. Mechanical Power Matrix'!Q9*$C$22,$C$23),0)</f>
        <v>107.015</v>
      </c>
      <c r="R9" s="11">
        <f>IF($B9&lt;$C$24,IF(('1. Mechanical Power Matrix'!R9*$C$22)&lt;$C$23,'1. Mechanical Power Matrix'!R9*$C$22,$C$23),0)</f>
        <v>0</v>
      </c>
      <c r="S9" s="11">
        <f>IF($B9&lt;$C$24,IF(('1. Mechanical Power Matrix'!S9*$C$22)&lt;$C$23,'1. Mechanical Power Matrix'!S9*$C$22,$C$23),0)</f>
        <v>94.774999999999991</v>
      </c>
      <c r="T9" s="11">
        <f>IF($B9&lt;$C$24,IF(('1. Mechanical Power Matrix'!T9*$C$22)&lt;$C$23,'1. Mechanical Power Matrix'!T9*$C$22,$C$23),0)</f>
        <v>0</v>
      </c>
    </row>
    <row r="10" spans="1:20">
      <c r="A10" s="42"/>
      <c r="B10" s="13">
        <v>2.75</v>
      </c>
      <c r="C10" s="11">
        <f>IF($B10&lt;$C$24,IF(('1. Mechanical Power Matrix'!C10*$C$22)&lt;$C$23,'1. Mechanical Power Matrix'!C10*$C$22,$C$23),0)</f>
        <v>0</v>
      </c>
      <c r="D10" s="11">
        <f>IF($B10&lt;$C$24,IF(('1. Mechanical Power Matrix'!D10*$C$22)&lt;$C$23,'1. Mechanical Power Matrix'!D10*$C$22,$C$23),0)</f>
        <v>0</v>
      </c>
      <c r="E10" s="11">
        <f>IF($B10&lt;$C$24,IF(('1. Mechanical Power Matrix'!E10*$C$22)&lt;$C$23,'1. Mechanical Power Matrix'!E10*$C$22,$C$23),0)</f>
        <v>215.815</v>
      </c>
      <c r="F10" s="11">
        <f>IF($B10&lt;$C$24,IF(('1. Mechanical Power Matrix'!F10*$C$22)&lt;$C$23,'1. Mechanical Power Matrix'!F10*$C$22,$C$23),0)</f>
        <v>202.81</v>
      </c>
      <c r="G10" s="11">
        <f>IF($B10&lt;$C$24,IF(('1. Mechanical Power Matrix'!G10*$C$22)&lt;$C$23,'1. Mechanical Power Matrix'!G10*$C$22,$C$23),0)</f>
        <v>203.91499999999999</v>
      </c>
      <c r="H10" s="11">
        <f>IF($B10&lt;$C$24,IF(('1. Mechanical Power Matrix'!H10*$C$22)&lt;$C$23,'1. Mechanical Power Matrix'!H10*$C$22,$C$23),0)</f>
        <v>204.17</v>
      </c>
      <c r="I10" s="11">
        <f>IF($B10&lt;$C$24,IF(('1. Mechanical Power Matrix'!I10*$C$22)&lt;$C$23,'1. Mechanical Power Matrix'!I10*$C$22,$C$23),0)</f>
        <v>218.70500000000001</v>
      </c>
      <c r="J10" s="11">
        <f>IF($B10&lt;$C$24,IF(('1. Mechanical Power Matrix'!J10*$C$22)&lt;$C$23,'1. Mechanical Power Matrix'!J10*$C$22,$C$23),0)</f>
        <v>217.43</v>
      </c>
      <c r="K10" s="11">
        <f>IF($B10&lt;$C$24,IF(('1. Mechanical Power Matrix'!K10*$C$22)&lt;$C$23,'1. Mechanical Power Matrix'!K10*$C$22,$C$23),0)</f>
        <v>222.18999999999997</v>
      </c>
      <c r="L10" s="11">
        <f>IF($B10&lt;$C$24,IF(('1. Mechanical Power Matrix'!L10*$C$22)&lt;$C$23,'1. Mechanical Power Matrix'!L10*$C$22,$C$23),0)</f>
        <v>204.34</v>
      </c>
      <c r="M10" s="11">
        <f>IF($B10&lt;$C$24,IF(('1. Mechanical Power Matrix'!M10*$C$22)&lt;$C$23,'1. Mechanical Power Matrix'!M10*$C$22,$C$23),0)</f>
        <v>180.70999999999998</v>
      </c>
      <c r="N10" s="11">
        <f>IF($B10&lt;$C$24,IF(('1. Mechanical Power Matrix'!N10*$C$22)&lt;$C$23,'1. Mechanical Power Matrix'!N10*$C$22,$C$23),0)</f>
        <v>172.63499999999999</v>
      </c>
      <c r="O10" s="11">
        <f>IF($B10&lt;$C$24,IF(('1. Mechanical Power Matrix'!O10*$C$22)&lt;$C$23,'1. Mechanical Power Matrix'!O10*$C$22,$C$23),0)</f>
        <v>167.19499999999999</v>
      </c>
      <c r="P10" s="11">
        <f>IF($B10&lt;$C$24,IF(('1. Mechanical Power Matrix'!P10*$C$22)&lt;$C$23,'1. Mechanical Power Matrix'!P10*$C$22,$C$23),0)</f>
        <v>160.905</v>
      </c>
      <c r="Q10" s="11">
        <f>IF($B10&lt;$C$24,IF(('1. Mechanical Power Matrix'!Q10*$C$22)&lt;$C$23,'1. Mechanical Power Matrix'!Q10*$C$22,$C$23),0)</f>
        <v>152.49</v>
      </c>
      <c r="R10" s="11">
        <f>IF($B10&lt;$C$24,IF(('1. Mechanical Power Matrix'!R10*$C$22)&lt;$C$23,'1. Mechanical Power Matrix'!R10*$C$22,$C$23),0)</f>
        <v>0</v>
      </c>
      <c r="S10" s="11">
        <f>IF($B10&lt;$C$24,IF(('1. Mechanical Power Matrix'!S10*$C$22)&lt;$C$23,'1. Mechanical Power Matrix'!S10*$C$22,$C$23),0)</f>
        <v>137.95500000000001</v>
      </c>
      <c r="T10" s="11">
        <f>IF($B10&lt;$C$24,IF(('1. Mechanical Power Matrix'!T10*$C$22)&lt;$C$23,'1. Mechanical Power Matrix'!T10*$C$22,$C$23),0)</f>
        <v>0</v>
      </c>
    </row>
    <row r="11" spans="1:20">
      <c r="A11" s="42"/>
      <c r="B11" s="13">
        <v>3.25</v>
      </c>
      <c r="C11" s="11">
        <f>IF($B11&lt;$C$24,IF(('1. Mechanical Power Matrix'!C11*$C$22)&lt;$C$23,'1. Mechanical Power Matrix'!C11*$C$22,$C$23),0)</f>
        <v>0</v>
      </c>
      <c r="D11" s="11">
        <f>IF($B11&lt;$C$24,IF(('1. Mechanical Power Matrix'!D11*$C$22)&lt;$C$23,'1. Mechanical Power Matrix'!D11*$C$22,$C$23),0)</f>
        <v>0</v>
      </c>
      <c r="E11" s="11">
        <f>IF($B11&lt;$C$24,IF(('1. Mechanical Power Matrix'!E11*$C$22)&lt;$C$23,'1. Mechanical Power Matrix'!E11*$C$22,$C$23),0)</f>
        <v>325.03999999999996</v>
      </c>
      <c r="F11" s="11">
        <f>IF($B11&lt;$C$24,IF(('1. Mechanical Power Matrix'!F11*$C$22)&lt;$C$23,'1. Mechanical Power Matrix'!F11*$C$22,$C$23),0)</f>
        <v>287.55500000000001</v>
      </c>
      <c r="G11" s="11">
        <f>IF($B11&lt;$C$24,IF(('1. Mechanical Power Matrix'!G11*$C$22)&lt;$C$23,'1. Mechanical Power Matrix'!G11*$C$22,$C$23),0)</f>
        <v>269.28000000000003</v>
      </c>
      <c r="H11" s="11">
        <f>IF($B11&lt;$C$24,IF(('1. Mechanical Power Matrix'!H11*$C$22)&lt;$C$23,'1. Mechanical Power Matrix'!H11*$C$22,$C$23),0)</f>
        <v>284.15500000000003</v>
      </c>
      <c r="I11" s="11">
        <f>IF($B11&lt;$C$24,IF(('1. Mechanical Power Matrix'!I11*$C$22)&lt;$C$23,'1. Mechanical Power Matrix'!I11*$C$22,$C$23),0)</f>
        <v>291.63499999999999</v>
      </c>
      <c r="J11" s="11">
        <f>IF($B11&lt;$C$24,IF(('1. Mechanical Power Matrix'!J11*$C$22)&lt;$C$23,'1. Mechanical Power Matrix'!J11*$C$22,$C$23),0)</f>
        <v>295.96999999999997</v>
      </c>
      <c r="K11" s="11">
        <f>IF($B11&lt;$C$24,IF(('1. Mechanical Power Matrix'!K11*$C$22)&lt;$C$23,'1. Mechanical Power Matrix'!K11*$C$22,$C$23),0)</f>
        <v>285.005</v>
      </c>
      <c r="L11" s="11">
        <f>IF($B11&lt;$C$24,IF(('1. Mechanical Power Matrix'!L11*$C$22)&lt;$C$23,'1. Mechanical Power Matrix'!L11*$C$22,$C$23),0)</f>
        <v>268.26</v>
      </c>
      <c r="M11" s="11">
        <f>IF($B11&lt;$C$24,IF(('1. Mechanical Power Matrix'!M11*$C$22)&lt;$C$23,'1. Mechanical Power Matrix'!M11*$C$22,$C$23),0)</f>
        <v>232.9</v>
      </c>
      <c r="N11" s="11">
        <f>IF($B11&lt;$C$24,IF(('1. Mechanical Power Matrix'!N11*$C$22)&lt;$C$23,'1. Mechanical Power Matrix'!N11*$C$22,$C$23),0)</f>
        <v>236.98</v>
      </c>
      <c r="O11" s="11">
        <f>IF($B11&lt;$C$24,IF(('1. Mechanical Power Matrix'!O11*$C$22)&lt;$C$23,'1. Mechanical Power Matrix'!O11*$C$22,$C$23),0)</f>
        <v>215.73000000000002</v>
      </c>
      <c r="P11" s="11">
        <f>IF($B11&lt;$C$24,IF(('1. Mechanical Power Matrix'!P11*$C$22)&lt;$C$23,'1. Mechanical Power Matrix'!P11*$C$22,$C$23),0)</f>
        <v>199.49499999999998</v>
      </c>
      <c r="Q11" s="11">
        <f>IF($B11&lt;$C$24,IF(('1. Mechanical Power Matrix'!Q11*$C$22)&lt;$C$23,'1. Mechanical Power Matrix'!Q11*$C$22,$C$23),0)</f>
        <v>196.69</v>
      </c>
      <c r="R11" s="11">
        <f>IF($B11&lt;$C$24,IF(('1. Mechanical Power Matrix'!R11*$C$22)&lt;$C$23,'1. Mechanical Power Matrix'!R11*$C$22,$C$23),0)</f>
        <v>0</v>
      </c>
      <c r="S11" s="11">
        <f>IF($B11&lt;$C$24,IF(('1. Mechanical Power Matrix'!S11*$C$22)&lt;$C$23,'1. Mechanical Power Matrix'!S11*$C$22,$C$23),0)</f>
        <v>183.94</v>
      </c>
      <c r="T11" s="11">
        <f>IF($B11&lt;$C$24,IF(('1. Mechanical Power Matrix'!T11*$C$22)&lt;$C$23,'1. Mechanical Power Matrix'!T11*$C$22,$C$23),0)</f>
        <v>0</v>
      </c>
    </row>
    <row r="12" spans="1:20">
      <c r="A12" s="42"/>
      <c r="B12" s="13">
        <v>3.75</v>
      </c>
      <c r="C12" s="11">
        <f>IF($B12&lt;$C$24,IF(('1. Mechanical Power Matrix'!C12*$C$22)&lt;$C$23,'1. Mechanical Power Matrix'!C12*$C$22,$C$23),0)</f>
        <v>0</v>
      </c>
      <c r="D12" s="11">
        <f>IF($B12&lt;$C$24,IF(('1. Mechanical Power Matrix'!D12*$C$22)&lt;$C$23,'1. Mechanical Power Matrix'!D12*$C$22,$C$23),0)</f>
        <v>0</v>
      </c>
      <c r="E12" s="11">
        <f>IF($B12&lt;$C$24,IF(('1. Mechanical Power Matrix'!E12*$C$22)&lt;$C$23,'1. Mechanical Power Matrix'!E12*$C$22,$C$23),0)</f>
        <v>0</v>
      </c>
      <c r="F12" s="11">
        <f>IF($B12&lt;$C$24,IF(('1. Mechanical Power Matrix'!F12*$C$22)&lt;$C$23,'1. Mechanical Power Matrix'!F12*$C$22,$C$23),0)</f>
        <v>391.84999999999997</v>
      </c>
      <c r="G12" s="11">
        <f>IF($B12&lt;$C$24,IF(('1. Mechanical Power Matrix'!G12*$C$22)&lt;$C$23,'1. Mechanical Power Matrix'!G12*$C$22,$C$23),0)</f>
        <v>330.90499999999997</v>
      </c>
      <c r="H12" s="11">
        <f>IF($B12&lt;$C$24,IF(('1. Mechanical Power Matrix'!H12*$C$22)&lt;$C$23,'1. Mechanical Power Matrix'!H12*$C$22,$C$23),0)</f>
        <v>367.625</v>
      </c>
      <c r="I12" s="11">
        <f>IF($B12&lt;$C$24,IF(('1. Mechanical Power Matrix'!I12*$C$22)&lt;$C$23,'1. Mechanical Power Matrix'!I12*$C$22,$C$23),0)</f>
        <v>358.61499999999995</v>
      </c>
      <c r="J12" s="11">
        <f>IF($B12&lt;$C$24,IF(('1. Mechanical Power Matrix'!J12*$C$22)&lt;$C$23,'1. Mechanical Power Matrix'!J12*$C$22,$C$23),0)</f>
        <v>358.10500000000002</v>
      </c>
      <c r="K12" s="11">
        <f>IF($B12&lt;$C$24,IF(('1. Mechanical Power Matrix'!K12*$C$22)&lt;$C$23,'1. Mechanical Power Matrix'!K12*$C$22,$C$23),0)</f>
        <v>368.05</v>
      </c>
      <c r="L12" s="11">
        <f>IF($B12&lt;$C$24,IF(('1. Mechanical Power Matrix'!L12*$C$22)&lt;$C$23,'1. Mechanical Power Matrix'!L12*$C$22,$C$23),0)</f>
        <v>341.44499999999999</v>
      </c>
      <c r="M12" s="11">
        <f>IF($B12&lt;$C$24,IF(('1. Mechanical Power Matrix'!M12*$C$22)&lt;$C$23,'1. Mechanical Power Matrix'!M12*$C$22,$C$23),0)</f>
        <v>297.07499999999999</v>
      </c>
      <c r="N12" s="11">
        <f>IF($B12&lt;$C$24,IF(('1. Mechanical Power Matrix'!N12*$C$22)&lt;$C$23,'1. Mechanical Power Matrix'!N12*$C$22,$C$23),0)</f>
        <v>281.86</v>
      </c>
      <c r="O12" s="11">
        <f>IF($B12&lt;$C$24,IF(('1. Mechanical Power Matrix'!O12*$C$22)&lt;$C$23,'1. Mechanical Power Matrix'!O12*$C$22,$C$23),0)</f>
        <v>280.58500000000004</v>
      </c>
      <c r="P12" s="11">
        <f>IF($B12&lt;$C$24,IF(('1. Mechanical Power Matrix'!P12*$C$22)&lt;$C$23,'1. Mechanical Power Matrix'!P12*$C$22,$C$23),0)</f>
        <v>260.52499999999998</v>
      </c>
      <c r="Q12" s="11">
        <f>IF($B12&lt;$C$24,IF(('1. Mechanical Power Matrix'!Q12*$C$22)&lt;$C$23,'1. Mechanical Power Matrix'!Q12*$C$22,$C$23),0)</f>
        <v>244.96999999999997</v>
      </c>
      <c r="R12" s="11">
        <f>IF($B12&lt;$C$24,IF(('1. Mechanical Power Matrix'!R12*$C$22)&lt;$C$23,'1. Mechanical Power Matrix'!R12*$C$22,$C$23),0)</f>
        <v>0</v>
      </c>
      <c r="S12" s="11">
        <f>IF($B12&lt;$C$24,IF(('1. Mechanical Power Matrix'!S12*$C$22)&lt;$C$23,'1. Mechanical Power Matrix'!S12*$C$22,$C$23),0)</f>
        <v>221.68</v>
      </c>
      <c r="T12" s="11">
        <f>IF($B12&lt;$C$24,IF(('1. Mechanical Power Matrix'!T12*$C$22)&lt;$C$23,'1. Mechanical Power Matrix'!T12*$C$22,$C$23),0)</f>
        <v>0</v>
      </c>
    </row>
    <row r="13" spans="1:20">
      <c r="A13" s="42"/>
      <c r="B13" s="13">
        <v>4.25</v>
      </c>
      <c r="C13" s="11"/>
      <c r="D13" s="11">
        <f>IF($B13&lt;$C$24,IF(('1. Mechanical Power Matrix'!D13*$C$22)&lt;$C$23,'1. Mechanical Power Matrix'!D13*$C$22,$C$23),0)</f>
        <v>0</v>
      </c>
      <c r="E13" s="11">
        <f>IF($B13&lt;$C$24,IF(('1. Mechanical Power Matrix'!E13*$C$22)&lt;$C$23,'1. Mechanical Power Matrix'!E13*$C$22,$C$23),0)</f>
        <v>0</v>
      </c>
      <c r="F13" s="11">
        <f>IF($B13&lt;$C$24,IF(('1. Mechanical Power Matrix'!F13*$C$22)&lt;$C$23,'1. Mechanical Power Matrix'!F13*$C$22,$C$23),0)</f>
        <v>0</v>
      </c>
      <c r="G13" s="11">
        <f>IF($B13&lt;$C$24,IF(('1. Mechanical Power Matrix'!G13*$C$22)&lt;$C$23,'1. Mechanical Power Matrix'!G13*$C$22,$C$23),0)</f>
        <v>425.76499999999999</v>
      </c>
      <c r="H13" s="11">
        <f>IF($B13&lt;$C$24,IF(('1. Mechanical Power Matrix'!H13*$C$22)&lt;$C$23,'1. Mechanical Power Matrix'!H13*$C$22,$C$23),0)</f>
        <v>428.06</v>
      </c>
      <c r="I13" s="11">
        <f>IF($B13&lt;$C$24,IF(('1. Mechanical Power Matrix'!I13*$C$22)&lt;$C$23,'1. Mechanical Power Matrix'!I13*$C$22,$C$23),0)</f>
        <v>435.79500000000002</v>
      </c>
      <c r="J13" s="11">
        <f>IF($B13&lt;$C$24,IF(('1. Mechanical Power Matrix'!J13*$C$22)&lt;$C$23,'1. Mechanical Power Matrix'!J13*$C$22,$C$23),0)</f>
        <v>424.065</v>
      </c>
      <c r="K13" s="11">
        <f>IF($B13&lt;$C$24,IF(('1. Mechanical Power Matrix'!K13*$C$22)&lt;$C$23,'1. Mechanical Power Matrix'!K13*$C$22,$C$23),0)</f>
        <v>414.12</v>
      </c>
      <c r="L13" s="11">
        <f>IF($B13&lt;$C$24,IF(('1. Mechanical Power Matrix'!L13*$C$22)&lt;$C$23,'1. Mechanical Power Matrix'!L13*$C$22,$C$23),0)</f>
        <v>376.38</v>
      </c>
      <c r="M13" s="11">
        <f>IF($B13&lt;$C$24,IF(('1. Mechanical Power Matrix'!M13*$C$22)&lt;$C$23,'1. Mechanical Power Matrix'!M13*$C$22,$C$23),0)</f>
        <v>375.44499999999999</v>
      </c>
      <c r="N13" s="11">
        <f>IF($B13&lt;$C$24,IF(('1. Mechanical Power Matrix'!N13*$C$22)&lt;$C$23,'1. Mechanical Power Matrix'!N13*$C$22,$C$23),0)</f>
        <v>345.09999999999997</v>
      </c>
      <c r="O13" s="11">
        <f>IF($B13&lt;$C$24,IF(('1. Mechanical Power Matrix'!O13*$C$22)&lt;$C$23,'1. Mechanical Power Matrix'!O13*$C$22,$C$23),0)</f>
        <v>341.78500000000003</v>
      </c>
      <c r="P13" s="11">
        <f>IF($B13&lt;$C$24,IF(('1. Mechanical Power Matrix'!P13*$C$22)&lt;$C$23,'1. Mechanical Power Matrix'!P13*$C$22,$C$23),0)</f>
        <v>315.18</v>
      </c>
      <c r="Q13" s="11">
        <f>IF($B13&lt;$C$24,IF(('1. Mechanical Power Matrix'!Q13*$C$22)&lt;$C$23,'1. Mechanical Power Matrix'!Q13*$C$22,$C$23),0)</f>
        <v>294.185</v>
      </c>
      <c r="R13" s="11">
        <f>IF($B13&lt;$C$24,IF(('1. Mechanical Power Matrix'!R13*$C$22)&lt;$C$23,'1. Mechanical Power Matrix'!R13*$C$22,$C$23),0)</f>
        <v>0</v>
      </c>
      <c r="S13" s="11">
        <f>IF($B13&lt;$C$24,IF(('1. Mechanical Power Matrix'!S13*$C$22)&lt;$C$23,'1. Mechanical Power Matrix'!S13*$C$22,$C$23),0)</f>
        <v>249.30500000000001</v>
      </c>
      <c r="T13" s="11">
        <f>IF($B13&lt;$C$24,IF(('1. Mechanical Power Matrix'!T13*$C$22)&lt;$C$23,'1. Mechanical Power Matrix'!T13*$C$22,$C$23),0)</f>
        <v>0</v>
      </c>
    </row>
    <row r="14" spans="1:20">
      <c r="A14" s="42"/>
      <c r="B14" s="13">
        <v>4.75</v>
      </c>
      <c r="C14" s="11"/>
      <c r="D14" s="11"/>
      <c r="E14" s="11">
        <f>IF($B14&lt;$C$24,IF(('1. Mechanical Power Matrix'!E14*$C$22)&lt;$C$23,'1. Mechanical Power Matrix'!E14*$C$22,$C$23),0)</f>
        <v>0</v>
      </c>
      <c r="F14" s="11">
        <f>IF($B14&lt;$C$24,IF(('1. Mechanical Power Matrix'!F14*$C$22)&lt;$C$23,'1. Mechanical Power Matrix'!F14*$C$22,$C$23),0)</f>
        <v>0</v>
      </c>
      <c r="G14" s="11">
        <f>IF($B14&lt;$C$24,IF(('1. Mechanical Power Matrix'!G14*$C$22)&lt;$C$23,'1. Mechanical Power Matrix'!G14*$C$22,$C$23),0)</f>
        <v>0</v>
      </c>
      <c r="H14" s="11">
        <f>IF($B14&lt;$C$24,IF(('1. Mechanical Power Matrix'!H14*$C$22)&lt;$C$23,'1. Mechanical Power Matrix'!H14*$C$22,$C$23),0)</f>
        <v>500</v>
      </c>
      <c r="I14" s="11">
        <f>IF($B14&lt;$C$24,IF(('1. Mechanical Power Matrix'!I14*$C$22)&lt;$C$23,'1. Mechanical Power Matrix'!I14*$C$22,$C$23),0)</f>
        <v>500</v>
      </c>
      <c r="J14" s="11">
        <f>IF($B14&lt;$C$24,IF(('1. Mechanical Power Matrix'!J14*$C$22)&lt;$C$23,'1. Mechanical Power Matrix'!J14*$C$22,$C$23),0)</f>
        <v>500</v>
      </c>
      <c r="K14" s="11">
        <f>IF($B14&lt;$C$24,IF(('1. Mechanical Power Matrix'!K14*$C$22)&lt;$C$23,'1. Mechanical Power Matrix'!K14*$C$22,$C$23),0)</f>
        <v>499.28999999999996</v>
      </c>
      <c r="L14" s="11">
        <f>IF($B14&lt;$C$24,IF(('1. Mechanical Power Matrix'!L14*$C$22)&lt;$C$23,'1. Mechanical Power Matrix'!L14*$C$22,$C$23),0)</f>
        <v>460.61499999999995</v>
      </c>
      <c r="M14" s="11">
        <f>IF($B14&lt;$C$24,IF(('1. Mechanical Power Matrix'!M14*$C$22)&lt;$C$23,'1. Mechanical Power Matrix'!M14*$C$22,$C$23),0)</f>
        <v>443.78500000000003</v>
      </c>
      <c r="N14" s="11">
        <f>IF($B14&lt;$C$24,IF(('1. Mechanical Power Matrix'!N14*$C$22)&lt;$C$23,'1. Mechanical Power Matrix'!N14*$C$22,$C$23),0)</f>
        <v>416.41499999999996</v>
      </c>
      <c r="O14" s="11">
        <f>IF($B14&lt;$C$24,IF(('1. Mechanical Power Matrix'!O14*$C$22)&lt;$C$23,'1. Mechanical Power Matrix'!O14*$C$22,$C$23),0)</f>
        <v>361.25</v>
      </c>
      <c r="P14" s="11">
        <f>IF($B14&lt;$C$24,IF(('1. Mechanical Power Matrix'!P14*$C$22)&lt;$C$23,'1. Mechanical Power Matrix'!P14*$C$22,$C$23),0)</f>
        <v>353.685</v>
      </c>
      <c r="Q14" s="11">
        <f>IF($B14&lt;$C$24,IF(('1. Mechanical Power Matrix'!Q14*$C$22)&lt;$C$23,'1. Mechanical Power Matrix'!Q14*$C$22,$C$23),0)</f>
        <v>334.13499999999999</v>
      </c>
      <c r="R14" s="11">
        <f>IF($B14&lt;$C$24,IF(('1. Mechanical Power Matrix'!R14*$C$22)&lt;$C$23,'1. Mechanical Power Matrix'!R14*$C$22,$C$23),0)</f>
        <v>0</v>
      </c>
      <c r="S14" s="11">
        <f>IF($B14&lt;$C$24,IF(('1. Mechanical Power Matrix'!S14*$C$22)&lt;$C$23,'1. Mechanical Power Matrix'!S14*$C$22,$C$23),0)</f>
        <v>314.07499999999999</v>
      </c>
      <c r="T14" s="11">
        <f>IF($B14&lt;$C$24,IF(('1. Mechanical Power Matrix'!T14*$C$22)&lt;$C$23,'1. Mechanical Power Matrix'!T14*$C$22,$C$23),0)</f>
        <v>0</v>
      </c>
    </row>
    <row r="15" spans="1:20">
      <c r="A15" s="42"/>
      <c r="B15" s="13">
        <v>5.25</v>
      </c>
      <c r="C15" s="11"/>
      <c r="D15" s="11"/>
      <c r="E15" s="11"/>
      <c r="F15" s="11">
        <f>IF($B15&lt;$C$24,IF(('1. Mechanical Power Matrix'!F15*$C$22)&lt;$C$23,'1. Mechanical Power Matrix'!F15*$C$22,$C$23),0)</f>
        <v>0</v>
      </c>
      <c r="G15" s="11">
        <f>IF($B15&lt;$C$24,IF(('1. Mechanical Power Matrix'!G15*$C$22)&lt;$C$23,'1. Mechanical Power Matrix'!G15*$C$22,$C$23),0)</f>
        <v>0</v>
      </c>
      <c r="H15" s="11">
        <f>IF($B15&lt;$C$24,IF(('1. Mechanical Power Matrix'!H15*$C$22)&lt;$C$23,'1. Mechanical Power Matrix'!H15*$C$22,$C$23),0)</f>
        <v>0</v>
      </c>
      <c r="I15" s="11">
        <f>IF($B15&lt;$C$24,IF(('1. Mechanical Power Matrix'!I15*$C$22)&lt;$C$23,'1. Mechanical Power Matrix'!I15*$C$22,$C$23),0)</f>
        <v>0</v>
      </c>
      <c r="J15" s="11">
        <f>IF($B15&lt;$C$24,IF(('1. Mechanical Power Matrix'!J15*$C$22)&lt;$C$23,'1. Mechanical Power Matrix'!J15*$C$22,$C$23),0)</f>
        <v>0</v>
      </c>
      <c r="K15" s="11">
        <f>IF($B15&lt;$C$24,IF(('1. Mechanical Power Matrix'!K15*$C$22)&lt;$C$23,'1. Mechanical Power Matrix'!K15*$C$22,$C$23),0)</f>
        <v>0</v>
      </c>
      <c r="L15" s="11">
        <f>IF($B15&lt;$C$24,IF(('1. Mechanical Power Matrix'!L15*$C$22)&lt;$C$23,'1. Mechanical Power Matrix'!L15*$C$22,$C$23),0)</f>
        <v>0</v>
      </c>
      <c r="M15" s="11">
        <f>IF($B15&lt;$C$24,IF(('1. Mechanical Power Matrix'!M15*$C$22)&lt;$C$23,'1. Mechanical Power Matrix'!M15*$C$22,$C$23),0)</f>
        <v>0</v>
      </c>
      <c r="N15" s="11">
        <f>IF($B15&lt;$C$24,IF(('1. Mechanical Power Matrix'!N15*$C$22)&lt;$C$23,'1. Mechanical Power Matrix'!N15*$C$22,$C$23),0)</f>
        <v>0</v>
      </c>
      <c r="O15" s="11">
        <f>IF($B15&lt;$C$24,IF(('1. Mechanical Power Matrix'!O15*$C$22)&lt;$C$23,'1. Mechanical Power Matrix'!O15*$C$22,$C$23),0)</f>
        <v>0</v>
      </c>
      <c r="P15" s="11">
        <f>IF($B15&lt;$C$24,IF(('1. Mechanical Power Matrix'!P15*$C$22)&lt;$C$23,'1. Mechanical Power Matrix'!P15*$C$22,$C$23),0)</f>
        <v>0</v>
      </c>
      <c r="Q15" s="11">
        <f>IF($B15&lt;$C$24,IF(('1. Mechanical Power Matrix'!Q15*$C$22)&lt;$C$23,'1. Mechanical Power Matrix'!Q15*$C$22,$C$23),0)</f>
        <v>0</v>
      </c>
      <c r="R15" s="11">
        <f>IF($B15&lt;$C$24,IF(('1. Mechanical Power Matrix'!R15*$C$22)&lt;$C$23,'1. Mechanical Power Matrix'!R15*$C$22,$C$23),0)</f>
        <v>0</v>
      </c>
      <c r="S15" s="11">
        <f>IF($B15&lt;$C$24,IF(('1. Mechanical Power Matrix'!S15*$C$22)&lt;$C$23,'1. Mechanical Power Matrix'!S15*$C$22,$C$23),0)</f>
        <v>0</v>
      </c>
      <c r="T15" s="11">
        <f>IF($B15&lt;$C$24,IF(('1. Mechanical Power Matrix'!T15*$C$22)&lt;$C$23,'1. Mechanical Power Matrix'!T15*$C$22,$C$23),0)</f>
        <v>0</v>
      </c>
    </row>
    <row r="16" spans="1:20">
      <c r="A16" s="42"/>
      <c r="B16" s="13">
        <v>5.75</v>
      </c>
      <c r="C16" s="11"/>
      <c r="D16" s="11"/>
      <c r="E16" s="11"/>
      <c r="F16" s="11"/>
      <c r="G16" s="11">
        <f>IF($B16&lt;$C$24,IF(('1. Mechanical Power Matrix'!G16*$C$22)&lt;$C$23,'1. Mechanical Power Matrix'!G16*$C$22,$C$23),0)</f>
        <v>0</v>
      </c>
      <c r="H16" s="11">
        <f>IF($B16&lt;$C$24,IF(('1. Mechanical Power Matrix'!H16*$C$22)&lt;$C$23,'1. Mechanical Power Matrix'!H16*$C$22,$C$23),0)</f>
        <v>0</v>
      </c>
      <c r="I16" s="11">
        <f>IF($B16&lt;$C$24,IF(('1. Mechanical Power Matrix'!I16*$C$22)&lt;$C$23,'1. Mechanical Power Matrix'!I16*$C$22,$C$23),0)</f>
        <v>0</v>
      </c>
      <c r="J16" s="11">
        <f>IF($B16&lt;$C$24,IF(('1. Mechanical Power Matrix'!J16*$C$22)&lt;$C$23,'1. Mechanical Power Matrix'!J16*$C$22,$C$23),0)</f>
        <v>0</v>
      </c>
      <c r="K16" s="11">
        <f>IF($B16&lt;$C$24,IF(('1. Mechanical Power Matrix'!K16*$C$22)&lt;$C$23,'1. Mechanical Power Matrix'!K16*$C$22,$C$23),0)</f>
        <v>0</v>
      </c>
      <c r="L16" s="11">
        <f>IF($B16&lt;$C$24,IF(('1. Mechanical Power Matrix'!L16*$C$22)&lt;$C$23,'1. Mechanical Power Matrix'!L16*$C$22,$C$23),0)</f>
        <v>0</v>
      </c>
      <c r="M16" s="11">
        <f>IF($B16&lt;$C$24,IF(('1. Mechanical Power Matrix'!M16*$C$22)&lt;$C$23,'1. Mechanical Power Matrix'!M16*$C$22,$C$23),0)</f>
        <v>0</v>
      </c>
      <c r="N16" s="11">
        <f>IF($B16&lt;$C$24,IF(('1. Mechanical Power Matrix'!N16*$C$22)&lt;$C$23,'1. Mechanical Power Matrix'!N16*$C$22,$C$23),0)</f>
        <v>0</v>
      </c>
      <c r="O16" s="11">
        <f>IF($B16&lt;$C$24,IF(('1. Mechanical Power Matrix'!O16*$C$22)&lt;$C$23,'1. Mechanical Power Matrix'!O16*$C$22,$C$23),0)</f>
        <v>0</v>
      </c>
      <c r="P16" s="11">
        <f>IF($B16&lt;$C$24,IF(('1. Mechanical Power Matrix'!P16*$C$22)&lt;$C$23,'1. Mechanical Power Matrix'!P16*$C$22,$C$23),0)</f>
        <v>0</v>
      </c>
      <c r="Q16" s="11">
        <f>IF($B16&lt;$C$24,IF(('1. Mechanical Power Matrix'!Q16*$C$22)&lt;$C$23,'1. Mechanical Power Matrix'!Q16*$C$22,$C$23),0)</f>
        <v>0</v>
      </c>
      <c r="R16" s="11">
        <f>IF($B16&lt;$C$24,IF(('1. Mechanical Power Matrix'!R16*$C$22)&lt;$C$23,'1. Mechanical Power Matrix'!R16*$C$22,$C$23),0)</f>
        <v>0</v>
      </c>
      <c r="S16" s="11">
        <f>IF($B16&lt;$C$24,IF(('1. Mechanical Power Matrix'!S16*$C$22)&lt;$C$23,'1. Mechanical Power Matrix'!S16*$C$22,$C$23),0)</f>
        <v>0</v>
      </c>
      <c r="T16" s="11">
        <f>IF($B16&lt;$C$24,IF(('1. Mechanical Power Matrix'!T16*$C$22)&lt;$C$23,'1. Mechanical Power Matrix'!T16*$C$22,$C$23),0)</f>
        <v>0</v>
      </c>
    </row>
    <row r="17" spans="1:20">
      <c r="A17" s="42"/>
      <c r="B17" s="13">
        <v>6.25</v>
      </c>
      <c r="C17" s="11"/>
      <c r="D17" s="11"/>
      <c r="E17" s="11"/>
      <c r="F17" s="11"/>
      <c r="G17" s="11"/>
      <c r="H17" s="11">
        <f>IF($B17&lt;$C$24,IF(('1. Mechanical Power Matrix'!H17*$C$22)&lt;$C$23,'1. Mechanical Power Matrix'!H17*$C$22,$C$23),0)</f>
        <v>0</v>
      </c>
      <c r="I17" s="11">
        <f>IF($B17&lt;$C$24,IF(('1. Mechanical Power Matrix'!I17*$C$22)&lt;$C$23,'1. Mechanical Power Matrix'!I17*$C$22,$C$23),0)</f>
        <v>0</v>
      </c>
      <c r="J17" s="11">
        <f>IF($B17&lt;$C$24,IF(('1. Mechanical Power Matrix'!J17*$C$22)&lt;$C$23,'1. Mechanical Power Matrix'!J17*$C$22,$C$23),0)</f>
        <v>0</v>
      </c>
      <c r="K17" s="11">
        <f>IF($B17&lt;$C$24,IF(('1. Mechanical Power Matrix'!K17*$C$22)&lt;$C$23,'1. Mechanical Power Matrix'!K17*$C$22,$C$23),0)</f>
        <v>0</v>
      </c>
      <c r="L17" s="11">
        <f>IF($B17&lt;$C$24,IF(('1. Mechanical Power Matrix'!L17*$C$22)&lt;$C$23,'1. Mechanical Power Matrix'!L17*$C$22,$C$23),0)</f>
        <v>0</v>
      </c>
      <c r="M17" s="11">
        <f>IF($B17&lt;$C$24,IF(('1. Mechanical Power Matrix'!M17*$C$22)&lt;$C$23,'1. Mechanical Power Matrix'!M17*$C$22,$C$23),0)</f>
        <v>0</v>
      </c>
      <c r="N17" s="11">
        <f>IF($B17&lt;$C$24,IF(('1. Mechanical Power Matrix'!N17*$C$22)&lt;$C$23,'1. Mechanical Power Matrix'!N17*$C$22,$C$23),0)</f>
        <v>0</v>
      </c>
      <c r="O17" s="11">
        <f>IF($B17&lt;$C$24,IF(('1. Mechanical Power Matrix'!O17*$C$22)&lt;$C$23,'1. Mechanical Power Matrix'!O17*$C$22,$C$23),0)</f>
        <v>0</v>
      </c>
      <c r="P17" s="11">
        <f>IF($B17&lt;$C$24,IF(('1. Mechanical Power Matrix'!P17*$C$22)&lt;$C$23,'1. Mechanical Power Matrix'!P17*$C$22,$C$23),0)</f>
        <v>0</v>
      </c>
      <c r="Q17" s="11">
        <f>IF($B17&lt;$C$24,IF(('1. Mechanical Power Matrix'!Q17*$C$22)&lt;$C$23,'1. Mechanical Power Matrix'!Q17*$C$22,$C$23),0)</f>
        <v>0</v>
      </c>
      <c r="R17" s="11">
        <f>IF($B17&lt;$C$24,IF(('1. Mechanical Power Matrix'!R17*$C$22)&lt;$C$23,'1. Mechanical Power Matrix'!R17*$C$22,$C$23),0)</f>
        <v>0</v>
      </c>
      <c r="S17" s="11">
        <f>IF($B17&lt;$C$24,IF(('1. Mechanical Power Matrix'!S17*$C$22)&lt;$C$23,'1. Mechanical Power Matrix'!S17*$C$22,$C$23),0)</f>
        <v>0</v>
      </c>
      <c r="T17" s="11">
        <f>IF($B17&lt;$C$24,IF(('1. Mechanical Power Matrix'!T17*$C$22)&lt;$C$23,'1. Mechanical Power Matrix'!T17*$C$22,$C$23),0)</f>
        <v>0</v>
      </c>
    </row>
    <row r="18" spans="1:20">
      <c r="A18" s="42"/>
      <c r="B18" s="13">
        <v>6.75</v>
      </c>
      <c r="C18" s="11"/>
      <c r="D18" s="11"/>
      <c r="E18" s="11"/>
      <c r="F18" s="11"/>
      <c r="G18" s="11"/>
      <c r="H18" s="11"/>
      <c r="I18" s="11">
        <f>IF($B18&lt;$C$24,IF(('1. Mechanical Power Matrix'!I18*$C$22)&lt;$C$23,'1. Mechanical Power Matrix'!I18*$C$22,$C$23),0)</f>
        <v>0</v>
      </c>
      <c r="J18" s="11">
        <f>IF($B18&lt;$C$24,IF(('1. Mechanical Power Matrix'!J18*$C$22)&lt;$C$23,'1. Mechanical Power Matrix'!J18*$C$22,$C$23),0)</f>
        <v>0</v>
      </c>
      <c r="K18" s="11">
        <f>IF($B18&lt;$C$24,IF(('1. Mechanical Power Matrix'!K18*$C$22)&lt;$C$23,'1. Mechanical Power Matrix'!K18*$C$22,$C$23),0)</f>
        <v>0</v>
      </c>
      <c r="L18" s="11">
        <f>IF($B18&lt;$C$24,IF(('1. Mechanical Power Matrix'!L18*$C$22)&lt;$C$23,'1. Mechanical Power Matrix'!L18*$C$22,$C$23),0)</f>
        <v>0</v>
      </c>
      <c r="M18" s="11">
        <f>IF($B18&lt;$C$24,IF(('1. Mechanical Power Matrix'!M18*$C$22)&lt;$C$23,'1. Mechanical Power Matrix'!M18*$C$22,$C$23),0)</f>
        <v>0</v>
      </c>
      <c r="N18" s="11">
        <f>IF($B18&lt;$C$24,IF(('1. Mechanical Power Matrix'!N18*$C$22)&lt;$C$23,'1. Mechanical Power Matrix'!N18*$C$22,$C$23),0)</f>
        <v>0</v>
      </c>
      <c r="O18" s="11">
        <f>IF($B18&lt;$C$24,IF(('1. Mechanical Power Matrix'!O18*$C$22)&lt;$C$23,'1. Mechanical Power Matrix'!O18*$C$22,$C$23),0)</f>
        <v>0</v>
      </c>
      <c r="P18" s="11">
        <f>IF($B18&lt;$C$24,IF(('1. Mechanical Power Matrix'!P18*$C$22)&lt;$C$23,'1. Mechanical Power Matrix'!P18*$C$22,$C$23),0)</f>
        <v>0</v>
      </c>
      <c r="Q18" s="11">
        <f>IF($B18&lt;$C$24,IF(('1. Mechanical Power Matrix'!Q18*$C$22)&lt;$C$23,'1. Mechanical Power Matrix'!Q18*$C$22,$C$23),0)</f>
        <v>0</v>
      </c>
      <c r="R18" s="11">
        <f>IF($B18&lt;$C$24,IF(('1. Mechanical Power Matrix'!R18*$C$22)&lt;$C$23,'1. Mechanical Power Matrix'!R18*$C$22,$C$23),0)</f>
        <v>0</v>
      </c>
      <c r="S18" s="11">
        <f>IF($B18&lt;$C$24,IF(('1. Mechanical Power Matrix'!S18*$C$22)&lt;$C$23,'1. Mechanical Power Matrix'!S18*$C$22,$C$23),0)</f>
        <v>0</v>
      </c>
      <c r="T18" s="11">
        <f>IF($B18&lt;$C$24,IF(('1. Mechanical Power Matrix'!T18*$C$22)&lt;$C$23,'1. Mechanical Power Matrix'!T18*$C$22,$C$23),0)</f>
        <v>0</v>
      </c>
    </row>
    <row r="21" spans="1:20">
      <c r="B21" s="18">
        <v>3</v>
      </c>
      <c r="C21" t="s">
        <v>23</v>
      </c>
    </row>
    <row r="22" spans="1:20">
      <c r="B22" s="20" t="s">
        <v>12</v>
      </c>
      <c r="C22" s="23">
        <v>0.85</v>
      </c>
      <c r="D22" s="16" t="s">
        <v>53</v>
      </c>
    </row>
    <row r="23" spans="1:20">
      <c r="B23" s="21" t="s">
        <v>13</v>
      </c>
      <c r="C23" s="23">
        <v>500</v>
      </c>
      <c r="D23" t="s">
        <v>14</v>
      </c>
    </row>
    <row r="24" spans="1:20">
      <c r="B24" s="22" t="s">
        <v>15</v>
      </c>
      <c r="C24" s="23">
        <v>5</v>
      </c>
      <c r="D24" t="s">
        <v>1</v>
      </c>
    </row>
    <row r="27" spans="1:20">
      <c r="B27" s="18">
        <v>4</v>
      </c>
      <c r="C27" t="s">
        <v>24</v>
      </c>
    </row>
    <row r="28" spans="1:20" ht="14.4" customHeight="1">
      <c r="B28" t="s">
        <v>25</v>
      </c>
    </row>
  </sheetData>
  <mergeCells count="3">
    <mergeCell ref="C2:T2"/>
    <mergeCell ref="C3:T3"/>
    <mergeCell ref="A4:A18"/>
  </mergeCells>
  <conditionalFormatting sqref="C5:T1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15"/>
  <sheetViews>
    <sheetView workbookViewId="0">
      <selection activeCell="J31" sqref="J31"/>
    </sheetView>
  </sheetViews>
  <sheetFormatPr defaultRowHeight="14.4"/>
  <cols>
    <col min="1" max="1" width="9.77734375" bestFit="1" customWidth="1"/>
  </cols>
  <sheetData>
    <row r="1" spans="1:3">
      <c r="A1" s="18">
        <v>5</v>
      </c>
      <c r="B1" t="s">
        <v>26</v>
      </c>
    </row>
    <row r="2" spans="1:3">
      <c r="A2" s="20" t="s">
        <v>28</v>
      </c>
      <c r="B2" s="23">
        <v>0.1</v>
      </c>
      <c r="C2" s="16" t="s">
        <v>27</v>
      </c>
    </row>
    <row r="4" spans="1:3">
      <c r="A4" s="18">
        <v>6</v>
      </c>
      <c r="B4" t="s">
        <v>31</v>
      </c>
    </row>
    <row r="5" spans="1:3">
      <c r="B5" t="s">
        <v>29</v>
      </c>
      <c r="C5" s="16" t="s">
        <v>30</v>
      </c>
    </row>
    <row r="7" spans="1:3">
      <c r="A7" s="18">
        <v>7</v>
      </c>
      <c r="B7" t="s">
        <v>32</v>
      </c>
    </row>
    <row r="8" spans="1:3">
      <c r="B8" t="s">
        <v>29</v>
      </c>
    </row>
    <row r="10" spans="1:3">
      <c r="A10" s="18">
        <v>8</v>
      </c>
      <c r="B10" t="s">
        <v>33</v>
      </c>
    </row>
    <row r="11" spans="1:3">
      <c r="A11" s="20" t="s">
        <v>34</v>
      </c>
      <c r="B11" s="23">
        <v>0.95</v>
      </c>
      <c r="C11" s="16" t="s">
        <v>37</v>
      </c>
    </row>
    <row r="12" spans="1:3">
      <c r="A12" s="21" t="s">
        <v>35</v>
      </c>
      <c r="B12" s="25">
        <f>1-B11</f>
        <v>5.0000000000000044E-2</v>
      </c>
      <c r="C12" t="s">
        <v>36</v>
      </c>
    </row>
    <row r="14" spans="1:3">
      <c r="A14" s="18">
        <v>9</v>
      </c>
      <c r="B14" t="s">
        <v>38</v>
      </c>
    </row>
    <row r="15" spans="1:3">
      <c r="B15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Z46"/>
  <sheetViews>
    <sheetView showGridLines="0" workbookViewId="0">
      <selection activeCell="C44" sqref="C44"/>
    </sheetView>
  </sheetViews>
  <sheetFormatPr defaultRowHeight="14.4"/>
  <cols>
    <col min="1" max="1" width="4.44140625" customWidth="1"/>
    <col min="2" max="2" width="8.88671875" bestFit="1" customWidth="1"/>
    <col min="3" max="3" width="13.6640625" bestFit="1" customWidth="1"/>
    <col min="4" max="23" width="6.5546875" customWidth="1"/>
  </cols>
  <sheetData>
    <row r="1" spans="1:26">
      <c r="A1" s="15"/>
      <c r="B1" s="27">
        <v>10</v>
      </c>
      <c r="C1" s="15" t="s">
        <v>16</v>
      </c>
      <c r="D1" s="26"/>
    </row>
    <row r="2" spans="1:26">
      <c r="B2" s="20" t="s">
        <v>16</v>
      </c>
      <c r="C2" s="31">
        <f>SUM(F9:W22)/1000</f>
        <v>1231.4450814257043</v>
      </c>
      <c r="D2" t="s">
        <v>11</v>
      </c>
      <c r="F2" t="s">
        <v>52</v>
      </c>
    </row>
    <row r="3" spans="1:26">
      <c r="B3" s="21" t="s">
        <v>39</v>
      </c>
      <c r="C3" s="29">
        <f>$C$2*1000/8766</f>
        <v>140.4797035621383</v>
      </c>
      <c r="D3" t="s">
        <v>14</v>
      </c>
    </row>
    <row r="4" spans="1:26">
      <c r="B4" s="22" t="s">
        <v>40</v>
      </c>
      <c r="C4" s="30">
        <f>$C$3/'2-4. Power Capture Matrix'!C23</f>
        <v>0.28095940712427658</v>
      </c>
    </row>
    <row r="6" spans="1:26">
      <c r="B6" s="44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6" ht="15.6">
      <c r="B7" s="3"/>
      <c r="C7" s="35" t="s">
        <v>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</row>
    <row r="8" spans="1:26" ht="15.6">
      <c r="B8" s="43" t="s">
        <v>3</v>
      </c>
      <c r="C8" s="2"/>
      <c r="D8" s="4">
        <v>1.7</v>
      </c>
      <c r="E8" s="4">
        <v>2.7</v>
      </c>
      <c r="F8" s="4">
        <v>3.7</v>
      </c>
      <c r="G8" s="4">
        <v>4.7</v>
      </c>
      <c r="H8" s="4">
        <v>5.7</v>
      </c>
      <c r="I8" s="4">
        <v>6.7</v>
      </c>
      <c r="J8" s="4">
        <v>7.7</v>
      </c>
      <c r="K8" s="4">
        <v>8.6999999999999993</v>
      </c>
      <c r="L8" s="4">
        <v>9.6999999999999993</v>
      </c>
      <c r="M8" s="4">
        <v>10.7</v>
      </c>
      <c r="N8" s="4">
        <v>11.7</v>
      </c>
      <c r="O8" s="4">
        <v>12.7</v>
      </c>
      <c r="P8" s="4">
        <v>13.7</v>
      </c>
      <c r="Q8" s="4">
        <v>14.7</v>
      </c>
      <c r="R8" s="4">
        <v>15.7</v>
      </c>
      <c r="S8" s="4">
        <v>16.7</v>
      </c>
      <c r="T8" s="4">
        <v>17.7</v>
      </c>
      <c r="U8" s="4">
        <v>18.7</v>
      </c>
      <c r="V8" s="4">
        <v>19.7</v>
      </c>
      <c r="W8" s="4">
        <v>20.7</v>
      </c>
    </row>
    <row r="9" spans="1:26" ht="15.6">
      <c r="B9" s="43"/>
      <c r="C9" s="4">
        <v>0.25</v>
      </c>
      <c r="D9" s="7"/>
      <c r="E9" s="7"/>
      <c r="F9" s="7">
        <f>'2-4. Power Capture Matrix'!C5*('0. Wave Reference Resource'!F10*8766)</f>
        <v>0</v>
      </c>
      <c r="G9" s="7">
        <f>'2-4. Power Capture Matrix'!D5*('0. Wave Reference Resource'!G10*8766)</f>
        <v>0</v>
      </c>
      <c r="H9" s="7">
        <f>'2-4. Power Capture Matrix'!E5*('0. Wave Reference Resource'!H10*8766)</f>
        <v>0</v>
      </c>
      <c r="I9" s="7">
        <f>'2-4. Power Capture Matrix'!F5*('0. Wave Reference Resource'!I10*8766)</f>
        <v>1.9619608217869087</v>
      </c>
      <c r="J9" s="7">
        <f>'2-4. Power Capture Matrix'!G5*('0. Wave Reference Resource'!J10*8766)</f>
        <v>0.24524510272336358</v>
      </c>
      <c r="K9" s="7">
        <f>'2-4. Power Capture Matrix'!H5*('0. Wave Reference Resource'!K10*8766)</f>
        <v>0</v>
      </c>
      <c r="L9" s="7">
        <f>'2-4. Power Capture Matrix'!I5*('0. Wave Reference Resource'!L10*8766)</f>
        <v>0</v>
      </c>
      <c r="M9" s="7">
        <f>'2-4. Power Capture Matrix'!J5*('0. Wave Reference Resource'!M10*8766)</f>
        <v>0.22942283803153368</v>
      </c>
      <c r="N9" s="7">
        <f>'2-4. Power Capture Matrix'!K5*('0. Wave Reference Resource'!N10*8766)</f>
        <v>0.22151170568561873</v>
      </c>
      <c r="O9" s="7">
        <f>'2-4. Power Capture Matrix'!L5*('0. Wave Reference Resource'!O10*8766)</f>
        <v>0.82275776397515532</v>
      </c>
      <c r="P9" s="7">
        <f>'2-4. Power Capture Matrix'!M5*('0. Wave Reference Resource'!P10*8766)</f>
        <v>0.19777830864787388</v>
      </c>
      <c r="Q9" s="7">
        <f>'2-4. Power Capture Matrix'!N5*('0. Wave Reference Resource'!Q10*8766)</f>
        <v>0.94933588150979453</v>
      </c>
      <c r="R9" s="7">
        <f>'2-4. Power Capture Matrix'!O5*('0. Wave Reference Resource'!R10*8766)</f>
        <v>0.17404491161012903</v>
      </c>
      <c r="S9" s="7">
        <f>'2-4. Power Capture Matrix'!P5*('0. Wave Reference Resource'!S10*8766)</f>
        <v>0</v>
      </c>
      <c r="T9" s="7">
        <f>'2-4. Power Capture Matrix'!Q5*('0. Wave Reference Resource'!T10*8766)</f>
        <v>0.1582226469182991</v>
      </c>
      <c r="U9" s="7">
        <f>'2-4. Power Capture Matrix'!R5*('0. Wave Reference Resource'!U10*8766)</f>
        <v>0</v>
      </c>
      <c r="V9" s="7">
        <f>'2-4. Power Capture Matrix'!S5*('0. Wave Reference Resource'!V10*8766)</f>
        <v>0</v>
      </c>
      <c r="W9" s="7">
        <f>'2-4. Power Capture Matrix'!T5*('0. Wave Reference Resource'!W10*8766)</f>
        <v>0</v>
      </c>
      <c r="Z9" s="9"/>
    </row>
    <row r="10" spans="1:26" ht="15.6">
      <c r="B10" s="43"/>
      <c r="C10" s="4">
        <v>0.75</v>
      </c>
      <c r="D10" s="7"/>
      <c r="E10" s="7"/>
      <c r="F10" s="7">
        <f>'2-4. Power Capture Matrix'!C6*('0. Wave Reference Resource'!F11*8766)</f>
        <v>10.44269469660774</v>
      </c>
      <c r="G10" s="7">
        <f>'2-4. Power Capture Matrix'!D6*('0. Wave Reference Resource'!G11*8766)</f>
        <v>201.59147443860491</v>
      </c>
      <c r="H10" s="7">
        <f>'2-4. Power Capture Matrix'!E6*('0. Wave Reference Resource'!H11*8766)</f>
        <v>720.53011180124224</v>
      </c>
      <c r="I10" s="7">
        <f>'2-4. Power Capture Matrix'!F6*('0. Wave Reference Resource'!I11*8766)</f>
        <v>1908.1651218346867</v>
      </c>
      <c r="J10" s="7">
        <f>'2-4. Power Capture Matrix'!G6*('0. Wave Reference Resource'!J11*8766)</f>
        <v>2015.2581204013377</v>
      </c>
      <c r="K10" s="7">
        <f>'2-4. Power Capture Matrix'!H6*('0. Wave Reference Resource'!K11*8766)</f>
        <v>2325.8729096989969</v>
      </c>
      <c r="L10" s="7">
        <f>'2-4. Power Capture Matrix'!I6*('0. Wave Reference Resource'!L11*8766)</f>
        <v>719.97633253702827</v>
      </c>
      <c r="M10" s="7">
        <f>'2-4. Power Capture Matrix'!J6*('0. Wave Reference Resource'!M11*8766)</f>
        <v>1106.1740802675583</v>
      </c>
      <c r="N10" s="7">
        <f>'2-4. Power Capture Matrix'!K6*('0. Wave Reference Resource'!N11*8766)</f>
        <v>462.51644147157191</v>
      </c>
      <c r="O10" s="7">
        <f>'2-4. Power Capture Matrix'!L6*('0. Wave Reference Resource'!O11*8766)</f>
        <v>329.79928523650256</v>
      </c>
      <c r="P10" s="7">
        <f>'2-4. Power Capture Matrix'!M6*('0. Wave Reference Resource'!P11*8766)</f>
        <v>308.01202675585284</v>
      </c>
      <c r="Q10" s="7">
        <f>'2-4. Power Capture Matrix'!N6*('0. Wave Reference Resource'!Q11*8766)</f>
        <v>488.05357668418537</v>
      </c>
      <c r="R10" s="7">
        <f>'2-4. Power Capture Matrix'!O6*('0. Wave Reference Resource'!R11*8766)</f>
        <v>592.12452269469657</v>
      </c>
      <c r="S10" s="7">
        <f>'2-4. Power Capture Matrix'!P6*('0. Wave Reference Resource'!S11*8766)</f>
        <v>619.98753081700909</v>
      </c>
      <c r="T10" s="7">
        <f>'2-4. Power Capture Matrix'!Q6*('0. Wave Reference Resource'!T11*8766)</f>
        <v>203.69583564261819</v>
      </c>
      <c r="U10" s="7">
        <f>'2-4. Power Capture Matrix'!R6*('0. Wave Reference Resource'!U11*8766)</f>
        <v>0</v>
      </c>
      <c r="V10" s="7">
        <f>'2-4. Power Capture Matrix'!S6*('0. Wave Reference Resource'!V11*8766)</f>
        <v>30.236347826086959</v>
      </c>
      <c r="W10" s="7">
        <f>'2-4. Power Capture Matrix'!T6*('0. Wave Reference Resource'!W11*8766)</f>
        <v>0</v>
      </c>
    </row>
    <row r="11" spans="1:26" ht="15.6">
      <c r="B11" s="43"/>
      <c r="C11" s="4">
        <v>1.25</v>
      </c>
      <c r="D11" s="7"/>
      <c r="E11" s="7"/>
      <c r="F11" s="7">
        <f>'2-4. Power Capture Matrix'!C7*('0. Wave Reference Resource'!F12*8766)</f>
        <v>46.280124223602485</v>
      </c>
      <c r="G11" s="7">
        <f>'2-4. Power Capture Matrix'!D7*('0. Wave Reference Resource'!G12*8766)</f>
        <v>400.05014046822737</v>
      </c>
      <c r="H11" s="7">
        <f>'2-4. Power Capture Matrix'!E7*('0. Wave Reference Resource'!H12*8766)</f>
        <v>4064.2967759197327</v>
      </c>
      <c r="I11" s="7">
        <f>'2-4. Power Capture Matrix'!F7*('0. Wave Reference Resource'!I12*8766)</f>
        <v>12849.379823220257</v>
      </c>
      <c r="J11" s="7">
        <f>'2-4. Power Capture Matrix'!G7*('0. Wave Reference Resource'!J12*8766)</f>
        <v>10991.885504061156</v>
      </c>
      <c r="K11" s="7">
        <f>'2-4. Power Capture Matrix'!H7*('0. Wave Reference Resource'!K12*8766)</f>
        <v>21032.576010511224</v>
      </c>
      <c r="L11" s="7">
        <f>'2-4. Power Capture Matrix'!I7*('0. Wave Reference Resource'!L12*8766)</f>
        <v>8837.3677209746766</v>
      </c>
      <c r="M11" s="7">
        <f>'2-4. Power Capture Matrix'!J7*('0. Wave Reference Resource'!M12*8766)</f>
        <v>10097.880082178692</v>
      </c>
      <c r="N11" s="7">
        <f>'2-4. Power Capture Matrix'!K7*('0. Wave Reference Resource'!N12*8766)</f>
        <v>5004.1392986144292</v>
      </c>
      <c r="O11" s="7">
        <f>'2-4. Power Capture Matrix'!L7*('0. Wave Reference Resource'!O12*8766)</f>
        <v>3780.8883707596747</v>
      </c>
      <c r="P11" s="7">
        <f>'2-4. Power Capture Matrix'!M7*('0. Wave Reference Resource'!P12*8766)</f>
        <v>2699.2862675585284</v>
      </c>
      <c r="Q11" s="7">
        <f>'2-4. Power Capture Matrix'!N7*('0. Wave Reference Resource'!Q12*8766)</f>
        <v>2065.6915891065455</v>
      </c>
      <c r="R11" s="7">
        <f>'2-4. Power Capture Matrix'!O7*('0. Wave Reference Resource'!R12*8766)</f>
        <v>1360.7147634973721</v>
      </c>
      <c r="S11" s="7">
        <f>'2-4. Power Capture Matrix'!P7*('0. Wave Reference Resource'!S12*8766)</f>
        <v>1523.3676445293834</v>
      </c>
      <c r="T11" s="7">
        <f>'2-4. Power Capture Matrix'!Q7*('0. Wave Reference Resource'!T12*8766)</f>
        <v>793.50239655996165</v>
      </c>
      <c r="U11" s="7">
        <f>'2-4. Power Capture Matrix'!R7*('0. Wave Reference Resource'!U12*8766)</f>
        <v>0</v>
      </c>
      <c r="V11" s="7">
        <f>'2-4. Power Capture Matrix'!S7*('0. Wave Reference Resource'!V12*8766)</f>
        <v>139.58401911132347</v>
      </c>
      <c r="W11" s="7">
        <f>'2-4. Power Capture Matrix'!T7*('0. Wave Reference Resource'!W12*8766)</f>
        <v>0</v>
      </c>
    </row>
    <row r="12" spans="1:26" ht="15.6">
      <c r="B12" s="43"/>
      <c r="C12" s="4">
        <v>1.75</v>
      </c>
      <c r="D12" s="7"/>
      <c r="E12" s="7"/>
      <c r="F12" s="7">
        <f>'2-4. Power Capture Matrix'!C8*('0. Wave Reference Resource'!F13*8766)</f>
        <v>15.165640707118969</v>
      </c>
      <c r="G12" s="7">
        <f>'2-4. Power Capture Matrix'!D8*('0. Wave Reference Resource'!G13*8766)</f>
        <v>251.62147539417106</v>
      </c>
      <c r="H12" s="7">
        <f>'2-4. Power Capture Matrix'!E8*('0. Wave Reference Resource'!H13*8766)</f>
        <v>2076.0077056856185</v>
      </c>
      <c r="I12" s="7">
        <f>'2-4. Power Capture Matrix'!F8*('0. Wave Reference Resource'!I13*8766)</f>
        <v>21520.123274725276</v>
      </c>
      <c r="J12" s="7">
        <f>'2-4. Power Capture Matrix'!G8*('0. Wave Reference Resource'!J13*8766)</f>
        <v>23856.810702341136</v>
      </c>
      <c r="K12" s="7">
        <f>'2-4. Power Capture Matrix'!H8*('0. Wave Reference Resource'!K13*8766)</f>
        <v>28834.368596273289</v>
      </c>
      <c r="L12" s="7">
        <f>'2-4. Power Capture Matrix'!I8*('0. Wave Reference Resource'!L13*8766)</f>
        <v>18499.31276636407</v>
      </c>
      <c r="M12" s="7">
        <f>'2-4. Power Capture Matrix'!J8*('0. Wave Reference Resource'!M13*8766)</f>
        <v>30635.543564261821</v>
      </c>
      <c r="N12" s="7">
        <f>'2-4. Power Capture Matrix'!K8*('0. Wave Reference Resource'!N13*8766)</f>
        <v>17971.956684185378</v>
      </c>
      <c r="O12" s="7">
        <f>'2-4. Power Capture Matrix'!L8*('0. Wave Reference Resource'!O13*8766)</f>
        <v>10973.721544194936</v>
      </c>
      <c r="P12" s="7">
        <f>'2-4. Power Capture Matrix'!M8*('0. Wave Reference Resource'!P13*8766)</f>
        <v>9236.9431935021494</v>
      </c>
      <c r="Q12" s="7">
        <f>'2-4. Power Capture Matrix'!N8*('0. Wave Reference Resource'!Q13*8766)</f>
        <v>6777.8389039655995</v>
      </c>
      <c r="R12" s="7">
        <f>'2-4. Power Capture Matrix'!O8*('0. Wave Reference Resource'!R13*8766)</f>
        <v>2983.367118967989</v>
      </c>
      <c r="S12" s="7">
        <f>'2-4. Power Capture Matrix'!P8*('0. Wave Reference Resource'!S13*8766)</f>
        <v>3348.6240993788815</v>
      </c>
      <c r="T12" s="7">
        <f>'2-4. Power Capture Matrix'!Q8*('0. Wave Reference Resource'!T13*8766)</f>
        <v>1792.6625895843288</v>
      </c>
      <c r="U12" s="7">
        <f>'2-4. Power Capture Matrix'!R8*('0. Wave Reference Resource'!U13*8766)</f>
        <v>0</v>
      </c>
      <c r="V12" s="7">
        <f>'2-4. Power Capture Matrix'!S8*('0. Wave Reference Resource'!V13*8766)</f>
        <v>593.20834782608699</v>
      </c>
      <c r="W12" s="7">
        <f>'2-4. Power Capture Matrix'!T8*('0. Wave Reference Resource'!W13*8766)</f>
        <v>0</v>
      </c>
      <c r="Y12" s="9"/>
    </row>
    <row r="13" spans="1:26" ht="15.6">
      <c r="B13" s="43"/>
      <c r="C13" s="4">
        <v>2.25</v>
      </c>
      <c r="D13" s="7"/>
      <c r="E13" s="7"/>
      <c r="F13" s="7">
        <f>'2-4. Power Capture Matrix'!C9*('0. Wave Reference Resource'!F14*8766)</f>
        <v>0</v>
      </c>
      <c r="G13" s="7">
        <f>'2-4. Power Capture Matrix'!D9*('0. Wave Reference Resource'!G14*8766)</f>
        <v>26.660516005733395</v>
      </c>
      <c r="H13" s="7">
        <f>'2-4. Power Capture Matrix'!E9*('0. Wave Reference Resource'!H14*8766)</f>
        <v>605.24909125656939</v>
      </c>
      <c r="I13" s="7">
        <f>'2-4. Power Capture Matrix'!F9*('0. Wave Reference Resource'!I14*8766)</f>
        <v>8619.6929144768255</v>
      </c>
      <c r="J13" s="7">
        <f>'2-4. Power Capture Matrix'!G9*('0. Wave Reference Resource'!J14*8766)</f>
        <v>31223.396075489727</v>
      </c>
      <c r="K13" s="7">
        <f>'2-4. Power Capture Matrix'!H9*('0. Wave Reference Resource'!K14*8766)</f>
        <v>45611.158872431915</v>
      </c>
      <c r="L13" s="7">
        <f>'2-4. Power Capture Matrix'!I9*('0. Wave Reference Resource'!L14*8766)</f>
        <v>23631.778542761585</v>
      </c>
      <c r="M13" s="7">
        <f>'2-4. Power Capture Matrix'!J9*('0. Wave Reference Resource'!M14*8766)</f>
        <v>44184.655132345921</v>
      </c>
      <c r="N13" s="7">
        <f>'2-4. Power Capture Matrix'!K9*('0. Wave Reference Resource'!N14*8766)</f>
        <v>32448.640608695652</v>
      </c>
      <c r="O13" s="7">
        <f>'2-4. Power Capture Matrix'!L9*('0. Wave Reference Resource'!O14*8766)</f>
        <v>23272.573578595318</v>
      </c>
      <c r="P13" s="7">
        <f>'2-4. Power Capture Matrix'!M9*('0. Wave Reference Resource'!P14*8766)</f>
        <v>18166.618006688965</v>
      </c>
      <c r="Q13" s="7">
        <f>'2-4. Power Capture Matrix'!N9*('0. Wave Reference Resource'!Q14*8766)</f>
        <v>12190.010675585283</v>
      </c>
      <c r="R13" s="7">
        <f>'2-4. Power Capture Matrix'!O9*('0. Wave Reference Resource'!R14*8766)</f>
        <v>6023.3146564739609</v>
      </c>
      <c r="S13" s="7">
        <f>'2-4. Power Capture Matrix'!P9*('0. Wave Reference Resource'!S14*8766)</f>
        <v>5071.0200114667932</v>
      </c>
      <c r="T13" s="7">
        <f>'2-4. Power Capture Matrix'!Q9*('0. Wave Reference Resource'!T14*8766)</f>
        <v>2908.3537620640227</v>
      </c>
      <c r="U13" s="7">
        <f>'2-4. Power Capture Matrix'!R9*('0. Wave Reference Resource'!U14*8766)</f>
        <v>0</v>
      </c>
      <c r="V13" s="7">
        <f>'2-4. Power Capture Matrix'!S9*('0. Wave Reference Resource'!V14*8766)</f>
        <v>979.12129479216424</v>
      </c>
      <c r="W13" s="7">
        <f>'2-4. Power Capture Matrix'!T9*('0. Wave Reference Resource'!W14*8766)</f>
        <v>0</v>
      </c>
    </row>
    <row r="14" spans="1:26" ht="15.6">
      <c r="B14" s="43"/>
      <c r="C14" s="4">
        <v>2.75</v>
      </c>
      <c r="D14" s="7"/>
      <c r="E14" s="7"/>
      <c r="F14" s="7">
        <f>'2-4. Power Capture Matrix'!C10*('0. Wave Reference Resource'!F15*8766)</f>
        <v>0</v>
      </c>
      <c r="G14" s="7">
        <f>'2-4. Power Capture Matrix'!D10*('0. Wave Reference Resource'!G15*8766)</f>
        <v>0</v>
      </c>
      <c r="H14" s="7">
        <f>'2-4. Power Capture Matrix'!E10*('0. Wave Reference Resource'!H15*8766)</f>
        <v>40.17273005255614</v>
      </c>
      <c r="I14" s="7">
        <f>'2-4. Power Capture Matrix'!F10*('0. Wave Reference Resource'!I15*8766)</f>
        <v>3378.7971581462016</v>
      </c>
      <c r="J14" s="7">
        <f>'2-4. Power Capture Matrix'!G10*('0. Wave Reference Resource'!J15*8766)</f>
        <v>16094.027910176777</v>
      </c>
      <c r="K14" s="7">
        <f>'2-4. Power Capture Matrix'!H10*('0. Wave Reference Resource'!K15*8766)</f>
        <v>48893.5351495461</v>
      </c>
      <c r="L14" s="7">
        <f>'2-4. Power Capture Matrix'!I10*('0. Wave Reference Resource'!L15*8766)</f>
        <v>19215.444288580988</v>
      </c>
      <c r="M14" s="7">
        <f>'2-4. Power Capture Matrix'!J10*('0. Wave Reference Resource'!M15*8766)</f>
        <v>41141.163407548978</v>
      </c>
      <c r="N14" s="7">
        <f>'2-4. Power Capture Matrix'!K10*('0. Wave Reference Resource'!N15*8766)</f>
        <v>38216.085511705685</v>
      </c>
      <c r="O14" s="7">
        <f>'2-4. Power Capture Matrix'!L10*('0. Wave Reference Resource'!O15*8766)</f>
        <v>26987.055904443383</v>
      </c>
      <c r="P14" s="7">
        <f>'2-4. Power Capture Matrix'!M10*('0. Wave Reference Resource'!P15*8766)</f>
        <v>21158.386748208311</v>
      </c>
      <c r="Q14" s="7">
        <f>'2-4. Power Capture Matrix'!N10*('0. Wave Reference Resource'!Q15*8766)</f>
        <v>12870.07534543717</v>
      </c>
      <c r="R14" s="7">
        <f>'2-4. Power Capture Matrix'!O10*('0. Wave Reference Resource'!R15*8766)</f>
        <v>7562.7418996655515</v>
      </c>
      <c r="S14" s="7">
        <f>'2-4. Power Capture Matrix'!P10*('0. Wave Reference Resource'!S15*8766)</f>
        <v>6903.8315977066413</v>
      </c>
      <c r="T14" s="7">
        <f>'2-4. Power Capture Matrix'!Q10*('0. Wave Reference Resource'!T15*8766)</f>
        <v>4456.4674285714282</v>
      </c>
      <c r="U14" s="7">
        <f>'2-4. Power Capture Matrix'!R10*('0. Wave Reference Resource'!U15*8766)</f>
        <v>0</v>
      </c>
      <c r="V14" s="7">
        <f>'2-4. Power Capture Matrix'!S10*('0. Wave Reference Resource'!V15*8766)</f>
        <v>1720.5288848542762</v>
      </c>
      <c r="W14" s="7">
        <f>'2-4. Power Capture Matrix'!T10*('0. Wave Reference Resource'!W15*8766)</f>
        <v>0</v>
      </c>
    </row>
    <row r="15" spans="1:26" ht="15.6">
      <c r="B15" s="43"/>
      <c r="C15" s="4">
        <v>3.25</v>
      </c>
      <c r="D15" s="7"/>
      <c r="E15" s="7"/>
      <c r="F15" s="7">
        <f>'2-4. Power Capture Matrix'!C11*('0. Wave Reference Resource'!F16*8766)</f>
        <v>0</v>
      </c>
      <c r="G15" s="7">
        <f>'2-4. Power Capture Matrix'!D11*('0. Wave Reference Resource'!G16*8766)</f>
        <v>0</v>
      </c>
      <c r="H15" s="7">
        <f>'2-4. Power Capture Matrix'!E11*('0. Wave Reference Resource'!H16*8766)</f>
        <v>30.252170090778783</v>
      </c>
      <c r="I15" s="7">
        <f>'2-4. Power Capture Matrix'!F11*('0. Wave Reference Resource'!I16*8766)</f>
        <v>722.61073960821784</v>
      </c>
      <c r="J15" s="7">
        <f>'2-4. Power Capture Matrix'!G11*('0. Wave Reference Resource'!J16*8766)</f>
        <v>4360.869305303393</v>
      </c>
      <c r="K15" s="7">
        <f>'2-4. Power Capture Matrix'!H11*('0. Wave Reference Resource'!K16*8766)</f>
        <v>26288.233939799335</v>
      </c>
      <c r="L15" s="7">
        <f>'2-4. Power Capture Matrix'!I11*('0. Wave Reference Resource'!L16*8766)</f>
        <v>17643.011801242235</v>
      </c>
      <c r="M15" s="7">
        <f>'2-4. Power Capture Matrix'!J11*('0. Wave Reference Resource'!M16*8766)</f>
        <v>31458.174750119444</v>
      </c>
      <c r="N15" s="7">
        <f>'2-4. Power Capture Matrix'!K11*('0. Wave Reference Resource'!N16*8766)</f>
        <v>32202.596481605349</v>
      </c>
      <c r="O15" s="7">
        <f>'2-4. Power Capture Matrix'!L11*('0. Wave Reference Resource'!O16*8766)</f>
        <v>28088.475394171044</v>
      </c>
      <c r="P15" s="7">
        <f>'2-4. Power Capture Matrix'!M11*('0. Wave Reference Resource'!P16*8766)</f>
        <v>21524.767109412325</v>
      </c>
      <c r="Q15" s="7">
        <f>'2-4. Power Capture Matrix'!N11*('0. Wave Reference Resource'!Q16*8766)</f>
        <v>17225.921081700908</v>
      </c>
      <c r="R15" s="7">
        <f>'2-4. Power Capture Matrix'!O11*('0. Wave Reference Resource'!R16*8766)</f>
        <v>9336.4810606784522</v>
      </c>
      <c r="S15" s="7">
        <f>'2-4. Power Capture Matrix'!P11*('0. Wave Reference Resource'!S16*8766)</f>
        <v>7464.1059015766832</v>
      </c>
      <c r="T15" s="7">
        <f>'2-4. Power Capture Matrix'!Q11*('0. Wave Reference Resource'!T16*8766)</f>
        <v>3221.9194037267084</v>
      </c>
      <c r="U15" s="7">
        <f>'2-4. Power Capture Matrix'!R11*('0. Wave Reference Resource'!U16*8766)</f>
        <v>0</v>
      </c>
      <c r="V15" s="7">
        <f>'2-4. Power Capture Matrix'!S11*('0. Wave Reference Resource'!V16*8766)</f>
        <v>1164.1389469660774</v>
      </c>
      <c r="W15" s="7">
        <f>'2-4. Power Capture Matrix'!T11*('0. Wave Reference Resource'!W16*8766)</f>
        <v>0</v>
      </c>
    </row>
    <row r="16" spans="1:26" ht="15.6">
      <c r="B16" s="43"/>
      <c r="C16" s="4">
        <v>3.75</v>
      </c>
      <c r="D16" s="7"/>
      <c r="E16" s="7"/>
      <c r="F16" s="7">
        <f>'2-4. Power Capture Matrix'!C12*('0. Wave Reference Resource'!F17*8766)</f>
        <v>0</v>
      </c>
      <c r="G16" s="7">
        <f>'2-4. Power Capture Matrix'!D12*('0. Wave Reference Resource'!G17*8766)</f>
        <v>0</v>
      </c>
      <c r="H16" s="7">
        <f>'2-4. Power Capture Matrix'!E12*('0. Wave Reference Resource'!H17*8766)</f>
        <v>0</v>
      </c>
      <c r="I16" s="7">
        <f>'2-4. Power Capture Matrix'!F12*('0. Wave Reference Resource'!I17*8766)</f>
        <v>72.940640229335884</v>
      </c>
      <c r="J16" s="7">
        <f>'2-4. Power Capture Matrix'!G12*('0. Wave Reference Resource'!J17*8766)</f>
        <v>1231.9215289058766</v>
      </c>
      <c r="K16" s="7">
        <f>'2-4. Power Capture Matrix'!H12*('0. Wave Reference Resource'!K17*8766)</f>
        <v>9409.3030339225988</v>
      </c>
      <c r="L16" s="7">
        <f>'2-4. Power Capture Matrix'!I12*('0. Wave Reference Resource'!L17*8766)</f>
        <v>9979.7431428571417</v>
      </c>
      <c r="M16" s="7">
        <f>'2-4. Power Capture Matrix'!J12*('0. Wave Reference Resource'!M17*8766)</f>
        <v>16564.811484949834</v>
      </c>
      <c r="N16" s="7">
        <f>'2-4. Power Capture Matrix'!K12*('0. Wave Reference Resource'!N17*8766)</f>
        <v>24115.662952699477</v>
      </c>
      <c r="O16" s="7">
        <f>'2-4. Power Capture Matrix'!L12*('0. Wave Reference Resource'!O17*8766)</f>
        <v>20243.234869565218</v>
      </c>
      <c r="P16" s="7">
        <f>'2-4. Power Capture Matrix'!M12*('0. Wave Reference Resource'!P17*8766)</f>
        <v>18193.310167224077</v>
      </c>
      <c r="Q16" s="7">
        <f>'2-4. Power Capture Matrix'!N12*('0. Wave Reference Resource'!Q17*8766)</f>
        <v>14900.522839942669</v>
      </c>
      <c r="R16" s="7">
        <f>'2-4. Power Capture Matrix'!O12*('0. Wave Reference Resource'!R17*8766)</f>
        <v>8408.9166153846163</v>
      </c>
      <c r="S16" s="7">
        <f>'2-4. Power Capture Matrix'!P12*('0. Wave Reference Resource'!S17*8766)</f>
        <v>6061.905160057333</v>
      </c>
      <c r="T16" s="7">
        <f>'2-4. Power Capture Matrix'!Q12*('0. Wave Reference Resource'!T17*8766)</f>
        <v>2599.1867099856663</v>
      </c>
      <c r="U16" s="7">
        <f>'2-4. Power Capture Matrix'!R12*('0. Wave Reference Resource'!U17*8766)</f>
        <v>0</v>
      </c>
      <c r="V16" s="7">
        <f>'2-4. Power Capture Matrix'!S12*('0. Wave Reference Resource'!V17*8766)</f>
        <v>1155.4050568561872</v>
      </c>
      <c r="W16" s="7">
        <f>'2-4. Power Capture Matrix'!T12*('0. Wave Reference Resource'!W17*8766)</f>
        <v>0</v>
      </c>
    </row>
    <row r="17" spans="2:23" ht="15.6">
      <c r="B17" s="43"/>
      <c r="C17" s="4">
        <v>4.25</v>
      </c>
      <c r="D17" s="7"/>
      <c r="E17" s="7"/>
      <c r="F17" s="7">
        <f>'2-4. Power Capture Matrix'!C13*('0. Wave Reference Resource'!F18*8766)</f>
        <v>0</v>
      </c>
      <c r="G17" s="7">
        <f>'2-4. Power Capture Matrix'!D13*('0. Wave Reference Resource'!G18*8766)</f>
        <v>0</v>
      </c>
      <c r="H17" s="7">
        <f>'2-4. Power Capture Matrix'!E13*('0. Wave Reference Resource'!H18*8766)</f>
        <v>0</v>
      </c>
      <c r="I17" s="7">
        <f>'2-4. Power Capture Matrix'!F13*('0. Wave Reference Resource'!I18*8766)</f>
        <v>0</v>
      </c>
      <c r="J17" s="7">
        <f>'2-4. Power Capture Matrix'!G13*('0. Wave Reference Resource'!J18*8766)</f>
        <v>39.626861920688008</v>
      </c>
      <c r="K17" s="7">
        <f>'2-4. Power Capture Matrix'!H13*('0. Wave Reference Resource'!K18*8766)</f>
        <v>3306.7583870043004</v>
      </c>
      <c r="L17" s="7">
        <f>'2-4. Power Capture Matrix'!I13*('0. Wave Reference Resource'!L18*8766)</f>
        <v>3853.2356760630673</v>
      </c>
      <c r="M17" s="7">
        <f>'2-4. Power Capture Matrix'!J13*('0. Wave Reference Resource'!M18*8766)</f>
        <v>6630.7313979933115</v>
      </c>
      <c r="N17" s="7">
        <f>'2-4. Power Capture Matrix'!K13*('0. Wave Reference Resource'!N18*8766)</f>
        <v>10175.361712374583</v>
      </c>
      <c r="O17" s="7">
        <f>'2-4. Power Capture Matrix'!L13*('0. Wave Reference Resource'!O18*8766)</f>
        <v>11069.636112756809</v>
      </c>
      <c r="P17" s="7">
        <f>'2-4. Power Capture Matrix'!M13*('0. Wave Reference Resource'!P18*8766)</f>
        <v>13558.066969899666</v>
      </c>
      <c r="Q17" s="7">
        <f>'2-4. Power Capture Matrix'!N13*('0. Wave Reference Resource'!Q18*8766)</f>
        <v>10888.407892976587</v>
      </c>
      <c r="R17" s="7">
        <f>'2-4. Power Capture Matrix'!O13*('0. Wave Reference Resource'!R18*8766)</f>
        <v>6712.0499273769719</v>
      </c>
      <c r="S17" s="7">
        <f>'2-4. Power Capture Matrix'!P13*('0. Wave Reference Resource'!S18*8766)</f>
        <v>6453.5853225035835</v>
      </c>
      <c r="T17" s="7">
        <f>'2-4. Power Capture Matrix'!Q13*('0. Wave Reference Resource'!T18*8766)</f>
        <v>2382.0973272814144</v>
      </c>
      <c r="U17" s="7">
        <f>'2-4. Power Capture Matrix'!R13*('0. Wave Reference Resource'!U18*8766)</f>
        <v>0</v>
      </c>
      <c r="V17" s="7">
        <f>'2-4. Power Capture Matrix'!S13*('0. Wave Reference Resource'!V18*8766)</f>
        <v>626.49048160535108</v>
      </c>
      <c r="W17" s="7">
        <f>'2-4. Power Capture Matrix'!T13*('0. Wave Reference Resource'!W18*8766)</f>
        <v>0</v>
      </c>
    </row>
    <row r="18" spans="2:23" ht="15.6">
      <c r="B18" s="43"/>
      <c r="C18" s="4">
        <v>4.75</v>
      </c>
      <c r="D18" s="7"/>
      <c r="E18" s="7"/>
      <c r="F18" s="7">
        <f>'2-4. Power Capture Matrix'!C14*('0. Wave Reference Resource'!F19*8766)</f>
        <v>0</v>
      </c>
      <c r="G18" s="7">
        <f>'2-4. Power Capture Matrix'!D14*('0. Wave Reference Resource'!G19*8766)</f>
        <v>0</v>
      </c>
      <c r="H18" s="7">
        <f>'2-4. Power Capture Matrix'!E14*('0. Wave Reference Resource'!H19*8766)</f>
        <v>0</v>
      </c>
      <c r="I18" s="7">
        <f>'2-4. Power Capture Matrix'!F14*('0. Wave Reference Resource'!I19*8766)</f>
        <v>0</v>
      </c>
      <c r="J18" s="7">
        <f>'2-4. Power Capture Matrix'!G14*('0. Wave Reference Resource'!J19*8766)</f>
        <v>0</v>
      </c>
      <c r="K18" s="7">
        <f>'2-4. Power Capture Matrix'!H14*('0. Wave Reference Resource'!K19*8766)</f>
        <v>604.96894409937897</v>
      </c>
      <c r="L18" s="7">
        <f>'2-4. Power Capture Matrix'!I14*('0. Wave Reference Resource'!L19*8766)</f>
        <v>1396.0821786908743</v>
      </c>
      <c r="M18" s="7">
        <f>'2-4. Power Capture Matrix'!J14*('0. Wave Reference Resource'!M19*8766)</f>
        <v>2885.2365026278071</v>
      </c>
      <c r="N18" s="7">
        <f>'2-4. Power Capture Matrix'!K14*('0. Wave Reference Resource'!N19*8766)</f>
        <v>3299.3693893932154</v>
      </c>
      <c r="O18" s="7">
        <f>'2-4. Power Capture Matrix'!L14*('0. Wave Reference Resource'!O19*8766)</f>
        <v>4801.4877324414711</v>
      </c>
      <c r="P18" s="7">
        <f>'2-4. Power Capture Matrix'!M14*('0. Wave Reference Resource'!P19*8766)</f>
        <v>7145.5958021978031</v>
      </c>
      <c r="Q18" s="7">
        <f>'2-4. Power Capture Matrix'!N14*('0. Wave Reference Resource'!Q19*8766)</f>
        <v>8603.9734945054934</v>
      </c>
      <c r="R18" s="7">
        <f>'2-4. Power Capture Matrix'!O14*('0. Wave Reference Resource'!R19*8766)</f>
        <v>4606.2568084089826</v>
      </c>
      <c r="S18" s="7">
        <f>'2-4. Power Capture Matrix'!P14*('0. Wave Reference Resource'!S19*8766)</f>
        <v>5102.3243621595802</v>
      </c>
      <c r="T18" s="7">
        <f>'2-4. Power Capture Matrix'!Q14*('0. Wave Reference Resource'!T19*8766)</f>
        <v>2114.7089651218344</v>
      </c>
      <c r="U18" s="7">
        <f>'2-4. Power Capture Matrix'!R14*('0. Wave Reference Resource'!U19*8766)</f>
        <v>0</v>
      </c>
      <c r="V18" s="7">
        <f>'2-4. Power Capture Matrix'!S14*('0. Wave Reference Resource'!V19*8766)</f>
        <v>818.4857525083612</v>
      </c>
      <c r="W18" s="7">
        <f>'2-4. Power Capture Matrix'!T14*('0. Wave Reference Resource'!W19*8766)</f>
        <v>0</v>
      </c>
    </row>
    <row r="19" spans="2:23" ht="15.6">
      <c r="B19" s="43"/>
      <c r="C19" s="4">
        <v>5.25</v>
      </c>
      <c r="D19" s="7"/>
      <c r="E19" s="7"/>
      <c r="F19" s="7">
        <f>'2-4. Power Capture Matrix'!C15*('0. Wave Reference Resource'!F20*8766)</f>
        <v>0</v>
      </c>
      <c r="G19" s="7">
        <f>'2-4. Power Capture Matrix'!D15*('0. Wave Reference Resource'!G20*8766)</f>
        <v>0</v>
      </c>
      <c r="H19" s="7">
        <f>'2-4. Power Capture Matrix'!E15*('0. Wave Reference Resource'!H20*8766)</f>
        <v>0</v>
      </c>
      <c r="I19" s="7">
        <f>'2-4. Power Capture Matrix'!F15*('0. Wave Reference Resource'!I20*8766)</f>
        <v>0</v>
      </c>
      <c r="J19" s="7">
        <f>'2-4. Power Capture Matrix'!G15*('0. Wave Reference Resource'!J20*8766)</f>
        <v>0</v>
      </c>
      <c r="K19" s="7">
        <f>'2-4. Power Capture Matrix'!H15*('0. Wave Reference Resource'!K20*8766)</f>
        <v>0</v>
      </c>
      <c r="L19" s="7">
        <f>'2-4. Power Capture Matrix'!I15*('0. Wave Reference Resource'!L20*8766)</f>
        <v>0</v>
      </c>
      <c r="M19" s="7">
        <f>'2-4. Power Capture Matrix'!J15*('0. Wave Reference Resource'!M20*8766)</f>
        <v>0</v>
      </c>
      <c r="N19" s="7">
        <f>'2-4. Power Capture Matrix'!K15*('0. Wave Reference Resource'!N20*8766)</f>
        <v>0</v>
      </c>
      <c r="O19" s="7">
        <f>'2-4. Power Capture Matrix'!L15*('0. Wave Reference Resource'!O20*8766)</f>
        <v>0</v>
      </c>
      <c r="P19" s="7">
        <f>'2-4. Power Capture Matrix'!M15*('0. Wave Reference Resource'!P20*8766)</f>
        <v>0</v>
      </c>
      <c r="Q19" s="7">
        <f>'2-4. Power Capture Matrix'!N15*('0. Wave Reference Resource'!Q20*8766)</f>
        <v>0</v>
      </c>
      <c r="R19" s="7">
        <f>'2-4. Power Capture Matrix'!O15*('0. Wave Reference Resource'!R20*8766)</f>
        <v>0</v>
      </c>
      <c r="S19" s="7">
        <f>'2-4. Power Capture Matrix'!P15*('0. Wave Reference Resource'!S20*8766)</f>
        <v>0</v>
      </c>
      <c r="T19" s="7">
        <f>'2-4. Power Capture Matrix'!Q15*('0. Wave Reference Resource'!T20*8766)</f>
        <v>0</v>
      </c>
      <c r="U19" s="7">
        <f>'2-4. Power Capture Matrix'!R15*('0. Wave Reference Resource'!U20*8766)</f>
        <v>0</v>
      </c>
      <c r="V19" s="7">
        <f>'2-4. Power Capture Matrix'!S15*('0. Wave Reference Resource'!V20*8766)</f>
        <v>0</v>
      </c>
      <c r="W19" s="7">
        <f>'2-4. Power Capture Matrix'!T15*('0. Wave Reference Resource'!W20*8766)</f>
        <v>0</v>
      </c>
    </row>
    <row r="20" spans="2:23" ht="15.6">
      <c r="B20" s="43"/>
      <c r="C20" s="4">
        <v>5.75</v>
      </c>
      <c r="D20" s="7"/>
      <c r="E20" s="7"/>
      <c r="F20" s="7">
        <f>'2-4. Power Capture Matrix'!C16*('0. Wave Reference Resource'!F21*8766)</f>
        <v>0</v>
      </c>
      <c r="G20" s="7">
        <f>'2-4. Power Capture Matrix'!D16*('0. Wave Reference Resource'!G21*8766)</f>
        <v>0</v>
      </c>
      <c r="H20" s="7">
        <f>'2-4. Power Capture Matrix'!E16*('0. Wave Reference Resource'!H21*8766)</f>
        <v>0</v>
      </c>
      <c r="I20" s="7">
        <f>'2-4. Power Capture Matrix'!F16*('0. Wave Reference Resource'!I21*8766)</f>
        <v>0</v>
      </c>
      <c r="J20" s="7">
        <f>'2-4. Power Capture Matrix'!G16*('0. Wave Reference Resource'!J21*8766)</f>
        <v>0</v>
      </c>
      <c r="K20" s="7">
        <f>'2-4. Power Capture Matrix'!H16*('0. Wave Reference Resource'!K21*8766)</f>
        <v>0</v>
      </c>
      <c r="L20" s="7">
        <f>'2-4. Power Capture Matrix'!I16*('0. Wave Reference Resource'!L21*8766)</f>
        <v>0</v>
      </c>
      <c r="M20" s="7">
        <f>'2-4. Power Capture Matrix'!J16*('0. Wave Reference Resource'!M21*8766)</f>
        <v>0</v>
      </c>
      <c r="N20" s="7">
        <f>'2-4. Power Capture Matrix'!K16*('0. Wave Reference Resource'!N21*8766)</f>
        <v>0</v>
      </c>
      <c r="O20" s="7">
        <f>'2-4. Power Capture Matrix'!L16*('0. Wave Reference Resource'!O21*8766)</f>
        <v>0</v>
      </c>
      <c r="P20" s="7">
        <f>'2-4. Power Capture Matrix'!M16*('0. Wave Reference Resource'!P21*8766)</f>
        <v>0</v>
      </c>
      <c r="Q20" s="7">
        <f>'2-4. Power Capture Matrix'!N16*('0. Wave Reference Resource'!Q21*8766)</f>
        <v>0</v>
      </c>
      <c r="R20" s="7">
        <f>'2-4. Power Capture Matrix'!O16*('0. Wave Reference Resource'!R21*8766)</f>
        <v>0</v>
      </c>
      <c r="S20" s="7">
        <f>'2-4. Power Capture Matrix'!P16*('0. Wave Reference Resource'!S21*8766)</f>
        <v>0</v>
      </c>
      <c r="T20" s="7">
        <f>'2-4. Power Capture Matrix'!Q16*('0. Wave Reference Resource'!T21*8766)</f>
        <v>0</v>
      </c>
      <c r="U20" s="7">
        <f>'2-4. Power Capture Matrix'!R16*('0. Wave Reference Resource'!U21*8766)</f>
        <v>0</v>
      </c>
      <c r="V20" s="7">
        <f>'2-4. Power Capture Matrix'!S16*('0. Wave Reference Resource'!V21*8766)</f>
        <v>0</v>
      </c>
      <c r="W20" s="7">
        <f>'2-4. Power Capture Matrix'!T16*('0. Wave Reference Resource'!W21*8766)</f>
        <v>0</v>
      </c>
    </row>
    <row r="21" spans="2:23" ht="15.6">
      <c r="B21" s="43"/>
      <c r="C21" s="4">
        <v>6.25</v>
      </c>
      <c r="D21" s="7"/>
      <c r="E21" s="7"/>
      <c r="F21" s="7">
        <f>'2-4. Power Capture Matrix'!C17*('0. Wave Reference Resource'!F22*8766)</f>
        <v>0</v>
      </c>
      <c r="G21" s="7">
        <f>'2-4. Power Capture Matrix'!D17*('0. Wave Reference Resource'!G22*8766)</f>
        <v>0</v>
      </c>
      <c r="H21" s="7">
        <f>'2-4. Power Capture Matrix'!E17*('0. Wave Reference Resource'!H22*8766)</f>
        <v>0</v>
      </c>
      <c r="I21" s="7">
        <f>'2-4. Power Capture Matrix'!F17*('0. Wave Reference Resource'!I22*8766)</f>
        <v>0</v>
      </c>
      <c r="J21" s="7">
        <f>'2-4. Power Capture Matrix'!G17*('0. Wave Reference Resource'!J22*8766)</f>
        <v>0</v>
      </c>
      <c r="K21" s="7">
        <f>'2-4. Power Capture Matrix'!H17*('0. Wave Reference Resource'!K22*8766)</f>
        <v>0</v>
      </c>
      <c r="L21" s="7">
        <f>'2-4. Power Capture Matrix'!I17*('0. Wave Reference Resource'!L22*8766)</f>
        <v>0</v>
      </c>
      <c r="M21" s="7">
        <f>'2-4. Power Capture Matrix'!J17*('0. Wave Reference Resource'!M22*8766)</f>
        <v>0</v>
      </c>
      <c r="N21" s="7">
        <f>'2-4. Power Capture Matrix'!K17*('0. Wave Reference Resource'!N22*8766)</f>
        <v>0</v>
      </c>
      <c r="O21" s="7">
        <f>'2-4. Power Capture Matrix'!L17*('0. Wave Reference Resource'!O22*8766)</f>
        <v>0</v>
      </c>
      <c r="P21" s="7">
        <f>'2-4. Power Capture Matrix'!M17*('0. Wave Reference Resource'!P22*8766)</f>
        <v>0</v>
      </c>
      <c r="Q21" s="7">
        <f>'2-4. Power Capture Matrix'!N17*('0. Wave Reference Resource'!Q22*8766)</f>
        <v>0</v>
      </c>
      <c r="R21" s="7">
        <f>'2-4. Power Capture Matrix'!O17*('0. Wave Reference Resource'!R22*8766)</f>
        <v>0</v>
      </c>
      <c r="S21" s="7">
        <f>'2-4. Power Capture Matrix'!P17*('0. Wave Reference Resource'!S22*8766)</f>
        <v>0</v>
      </c>
      <c r="T21" s="7">
        <f>'2-4. Power Capture Matrix'!Q17*('0. Wave Reference Resource'!T22*8766)</f>
        <v>0</v>
      </c>
      <c r="U21" s="7">
        <f>'2-4. Power Capture Matrix'!R17*('0. Wave Reference Resource'!U22*8766)</f>
        <v>0</v>
      </c>
      <c r="V21" s="7">
        <f>'2-4. Power Capture Matrix'!S17*('0. Wave Reference Resource'!V22*8766)</f>
        <v>0</v>
      </c>
      <c r="W21" s="7">
        <f>'2-4. Power Capture Matrix'!T17*('0. Wave Reference Resource'!W22*8766)</f>
        <v>0</v>
      </c>
    </row>
    <row r="22" spans="2:23" ht="15.6">
      <c r="B22" s="43"/>
      <c r="C22" s="4">
        <v>6.75</v>
      </c>
      <c r="D22" s="7"/>
      <c r="E22" s="7"/>
      <c r="F22" s="7">
        <f>'2-4. Power Capture Matrix'!C18*('0. Wave Reference Resource'!F23*8766)</f>
        <v>0</v>
      </c>
      <c r="G22" s="7">
        <f>'2-4. Power Capture Matrix'!D18*('0. Wave Reference Resource'!G23*8766)</f>
        <v>0</v>
      </c>
      <c r="H22" s="7">
        <f>'2-4. Power Capture Matrix'!E18*('0. Wave Reference Resource'!H23*8766)</f>
        <v>0</v>
      </c>
      <c r="I22" s="7">
        <f>'2-4. Power Capture Matrix'!F18*('0. Wave Reference Resource'!I23*8766)</f>
        <v>0</v>
      </c>
      <c r="J22" s="7">
        <f>'2-4. Power Capture Matrix'!G18*('0. Wave Reference Resource'!J23*8766)</f>
        <v>0</v>
      </c>
      <c r="K22" s="7">
        <f>'2-4. Power Capture Matrix'!H18*('0. Wave Reference Resource'!K23*8766)</f>
        <v>0</v>
      </c>
      <c r="L22" s="7">
        <f>'2-4. Power Capture Matrix'!I18*('0. Wave Reference Resource'!L23*8766)</f>
        <v>0</v>
      </c>
      <c r="M22" s="7">
        <f>'2-4. Power Capture Matrix'!J18*('0. Wave Reference Resource'!M23*8766)</f>
        <v>0</v>
      </c>
      <c r="N22" s="7">
        <f>'2-4. Power Capture Matrix'!K18*('0. Wave Reference Resource'!N23*8766)</f>
        <v>0</v>
      </c>
      <c r="O22" s="7">
        <f>'2-4. Power Capture Matrix'!L18*('0. Wave Reference Resource'!O23*8766)</f>
        <v>0</v>
      </c>
      <c r="P22" s="7">
        <f>'2-4. Power Capture Matrix'!M18*('0. Wave Reference Resource'!P23*8766)</f>
        <v>0</v>
      </c>
      <c r="Q22" s="7">
        <f>'2-4. Power Capture Matrix'!N18*('0. Wave Reference Resource'!Q23*8766)</f>
        <v>0</v>
      </c>
      <c r="R22" s="7">
        <f>'2-4. Power Capture Matrix'!O18*('0. Wave Reference Resource'!R23*8766)</f>
        <v>0</v>
      </c>
      <c r="S22" s="7">
        <f>'2-4. Power Capture Matrix'!P18*('0. Wave Reference Resource'!S23*8766)</f>
        <v>0</v>
      </c>
      <c r="T22" s="7">
        <f>'2-4. Power Capture Matrix'!Q18*('0. Wave Reference Resource'!T23*8766)</f>
        <v>0</v>
      </c>
      <c r="U22" s="7">
        <f>'2-4. Power Capture Matrix'!R18*('0. Wave Reference Resource'!U23*8766)</f>
        <v>0</v>
      </c>
      <c r="V22" s="7">
        <f>'2-4. Power Capture Matrix'!S18*('0. Wave Reference Resource'!V23*8766)</f>
        <v>0</v>
      </c>
      <c r="W22" s="7">
        <f>'2-4. Power Capture Matrix'!T18*('0. Wave Reference Resource'!W23*8766)</f>
        <v>0</v>
      </c>
    </row>
    <row r="23" spans="2:23" ht="15.6" hidden="1">
      <c r="B23" s="43"/>
      <c r="C23" s="4">
        <v>7.25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5.6" hidden="1">
      <c r="B24" s="43"/>
      <c r="C24" s="4">
        <v>7.75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2:23" ht="15.6" hidden="1">
      <c r="B25" s="43"/>
      <c r="C25" s="4">
        <v>8.25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23" ht="15.6" hidden="1">
      <c r="B26" s="43"/>
      <c r="C26" s="4">
        <v>8.75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 ht="15.6" hidden="1">
      <c r="B27" s="43"/>
      <c r="C27" s="4">
        <v>9.25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ht="15.6" hidden="1">
      <c r="B28" s="43"/>
      <c r="C28" s="4">
        <v>9.75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3" ht="15.6" hidden="1">
      <c r="B29" s="43"/>
      <c r="C29" s="4">
        <v>10.25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3" ht="15.6" hidden="1">
      <c r="B30" s="43"/>
      <c r="C30" s="4">
        <v>10.75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2:23" ht="15.6" hidden="1">
      <c r="B31" s="43"/>
      <c r="C31" s="4">
        <v>11.25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3" ht="15.6" hidden="1">
      <c r="B32" s="43"/>
      <c r="C32" s="4">
        <v>11.75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ht="15.6" hidden="1">
      <c r="B33" s="43"/>
      <c r="C33" s="4">
        <v>12.25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2:23">
      <c r="B35" s="27">
        <v>11</v>
      </c>
      <c r="C35" s="15" t="s">
        <v>41</v>
      </c>
    </row>
    <row r="36" spans="2:23">
      <c r="B36" s="20" t="s">
        <v>43</v>
      </c>
      <c r="C36" s="31">
        <f>C2*'5-9. Description of Losses'!$B$11</f>
        <v>1169.8728273544191</v>
      </c>
      <c r="D36" s="9" t="s">
        <v>11</v>
      </c>
      <c r="E36" s="9"/>
      <c r="F36" t="s">
        <v>45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>
      <c r="B37" s="21" t="s">
        <v>46</v>
      </c>
      <c r="C37" s="28">
        <v>0</v>
      </c>
      <c r="D37" s="9"/>
      <c r="E37" s="9"/>
      <c r="F37" t="s">
        <v>47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3">
      <c r="B38" s="22" t="s">
        <v>42</v>
      </c>
      <c r="C38" s="31">
        <f>C36*(1-$C$37)</f>
        <v>1169.8728273544191</v>
      </c>
      <c r="D38" s="9" t="s">
        <v>11</v>
      </c>
      <c r="F38" t="s">
        <v>44</v>
      </c>
    </row>
    <row r="40" spans="2:23">
      <c r="B40" s="20" t="s">
        <v>54</v>
      </c>
      <c r="C40" s="29">
        <f>C38*(1-'5-9. Description of Losses'!B2)</f>
        <v>1052.8855446189773</v>
      </c>
      <c r="D40" t="s">
        <v>11</v>
      </c>
      <c r="F40" t="s">
        <v>55</v>
      </c>
    </row>
    <row r="41" spans="2:23">
      <c r="B41" s="20" t="s">
        <v>48</v>
      </c>
      <c r="C41" s="29">
        <v>260000</v>
      </c>
      <c r="D41" t="s">
        <v>11</v>
      </c>
      <c r="F41" t="s">
        <v>49</v>
      </c>
    </row>
    <row r="42" spans="2:23">
      <c r="B42" s="22" t="s">
        <v>50</v>
      </c>
      <c r="C42" s="31">
        <f>C41/C40</f>
        <v>246.94042132954718</v>
      </c>
      <c r="F42" t="s">
        <v>51</v>
      </c>
    </row>
    <row r="43" spans="2:23">
      <c r="C43" s="34"/>
      <c r="M43" s="32"/>
    </row>
    <row r="44" spans="2:23">
      <c r="C44" s="9"/>
    </row>
    <row r="45" spans="2:23">
      <c r="C45" s="33"/>
    </row>
    <row r="46" spans="2:23">
      <c r="C46" s="33"/>
    </row>
  </sheetData>
  <mergeCells count="3">
    <mergeCell ref="C7:W7"/>
    <mergeCell ref="B8:B33"/>
    <mergeCell ref="B6:W6"/>
  </mergeCells>
  <conditionalFormatting sqref="D9:W3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0. Wave Reference Resource</vt:lpstr>
      <vt:lpstr>1. Mechanical Power Matrix</vt:lpstr>
      <vt:lpstr>2-4. Power Capture Matrix</vt:lpstr>
      <vt:lpstr>5-9. Description of Losses</vt:lpstr>
      <vt:lpstr>10-11. TAEP, AEC, AEP</vt:lpstr>
    </vt:vector>
  </TitlesOfParts>
  <Company>EERE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McCall</dc:creator>
  <cp:lastModifiedBy>Alan</cp:lastModifiedBy>
  <dcterms:created xsi:type="dcterms:W3CDTF">2013-04-15T21:52:03Z</dcterms:created>
  <dcterms:modified xsi:type="dcterms:W3CDTF">2016-01-26T04:20:29Z</dcterms:modified>
</cp:coreProperties>
</file>